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ossantosb\Desktop\"/>
    </mc:Choice>
  </mc:AlternateContent>
  <bookViews>
    <workbookView xWindow="0" yWindow="0" windowWidth="30540" windowHeight="13635" firstSheet="20" activeTab="30"/>
  </bookViews>
  <sheets>
    <sheet name="Neuron Info" sheetId="28" r:id="rId1"/>
    <sheet name="2014-06-24" sheetId="15" r:id="rId2"/>
    <sheet name="2015-06-19" sheetId="3" r:id="rId3"/>
    <sheet name="2015-07-11" sheetId="10" r:id="rId4"/>
    <sheet name="2016-04-04" sheetId="11" r:id="rId5"/>
    <sheet name="2016-07-18" sheetId="2" r:id="rId6"/>
    <sheet name="2016-10-25" sheetId="5" r:id="rId7"/>
    <sheet name="2016-10-31" sheetId="4" r:id="rId8"/>
    <sheet name="2017-01-15" sheetId="6" r:id="rId9"/>
    <sheet name="2017-02-22" sheetId="7" r:id="rId10"/>
    <sheet name="2017-05-04" sheetId="14" r:id="rId11"/>
    <sheet name="2017-04-19" sheetId="12" r:id="rId12"/>
    <sheet name="2017-06-10" sheetId="13" r:id="rId13"/>
    <sheet name="2017-06-28" sheetId="16" r:id="rId14"/>
    <sheet name="2017-08-10" sheetId="17" r:id="rId15"/>
    <sheet name="2017-08-28" sheetId="18" r:id="rId16"/>
    <sheet name="2017-09-11" sheetId="19" r:id="rId17"/>
    <sheet name="2017-09-19" sheetId="20" r:id="rId18"/>
    <sheet name="2017-09-25" sheetId="21" r:id="rId19"/>
    <sheet name="2017-10-31" sheetId="23" r:id="rId20"/>
    <sheet name="2017-11-17" sheetId="22" r:id="rId21"/>
    <sheet name="2017-12-19" sheetId="24" r:id="rId22"/>
    <sheet name="2018-01-30" sheetId="25" r:id="rId23"/>
    <sheet name="2018-02-06" sheetId="26" r:id="rId24"/>
    <sheet name="2018-03-09" sheetId="27" r:id="rId25"/>
    <sheet name="2018-04-03" sheetId="30" r:id="rId26"/>
    <sheet name="2018-05-23" sheetId="32" r:id="rId27"/>
    <sheet name="2018-04-13" sheetId="31" r:id="rId28"/>
    <sheet name="2018-06-14" sheetId="34" r:id="rId29"/>
    <sheet name="2018-07-02" sheetId="35" r:id="rId30"/>
    <sheet name="2018-08-01" sheetId="36" r:id="rId31"/>
  </sheets>
  <definedNames>
    <definedName name="_xlnm._FilterDatabase" localSheetId="1" hidden="1">'2014-06-24'!$A$1:$O$97</definedName>
    <definedName name="_xlnm._FilterDatabase" localSheetId="2" hidden="1">'2015-06-19'!$A$1:$O$42</definedName>
    <definedName name="_xlnm._FilterDatabase" localSheetId="3" hidden="1">'2015-07-11'!$A$1:$O$85</definedName>
    <definedName name="_xlnm._FilterDatabase" localSheetId="4" hidden="1">'2016-04-04'!$A$1:$O$97</definedName>
    <definedName name="_xlnm._FilterDatabase" localSheetId="5" hidden="1">'2016-07-18'!$A$1:$O$106</definedName>
    <definedName name="_xlnm._FilterDatabase" localSheetId="6" hidden="1">'2016-10-25'!$A$1:$O$94</definedName>
    <definedName name="_xlnm._FilterDatabase" localSheetId="7" hidden="1">'2016-10-31'!$A$1:$O$120</definedName>
    <definedName name="_xlnm._FilterDatabase" localSheetId="8" hidden="1">'2017-01-15'!$A$1:$P$115</definedName>
    <definedName name="_xlnm._FilterDatabase" localSheetId="9" hidden="1">'2017-02-22'!$A$1:$O$176</definedName>
    <definedName name="_xlnm._FilterDatabase" localSheetId="11" hidden="1">'2017-04-19'!$A$1:$N$108</definedName>
    <definedName name="_xlnm._FilterDatabase" localSheetId="10" hidden="1">'2017-05-04'!$B$1:$N$201</definedName>
    <definedName name="_xlnm._FilterDatabase" localSheetId="12" hidden="1">'2017-06-10'!$A$1:$O$97</definedName>
    <definedName name="_xlnm._FilterDatabase" localSheetId="13" hidden="1">'2017-06-28'!$A$1:$O$153</definedName>
    <definedName name="_xlnm._FilterDatabase" localSheetId="14" hidden="1">'2017-08-10'!$A$1:$P$97</definedName>
    <definedName name="_xlnm._FilterDatabase" localSheetId="15" hidden="1">'2017-08-28'!$A$1:$P$95</definedName>
    <definedName name="_xlnm._FilterDatabase" localSheetId="16" hidden="1">'2017-09-11'!$A$1:$P$58</definedName>
    <definedName name="_xlnm._FilterDatabase" localSheetId="17" hidden="1">'2017-09-19'!$B$1:$O$97</definedName>
    <definedName name="_xlnm._FilterDatabase" localSheetId="18" hidden="1">'2017-09-25'!$B$1:$O$95</definedName>
    <definedName name="_xlnm._FilterDatabase" localSheetId="20" hidden="1">'2017-11-17'!$A$1:$R$111</definedName>
    <definedName name="_xlnm._FilterDatabase" localSheetId="21" hidden="1">'2017-12-19'!$A$1:$R$127</definedName>
    <definedName name="_xlnm._FilterDatabase" localSheetId="22" hidden="1">'2018-01-30'!$A$1:$R$95</definedName>
    <definedName name="_xlnm._FilterDatabase" localSheetId="27" hidden="1">'2018-04-13'!$A$1:$R$269</definedName>
    <definedName name="_xlnm._FilterDatabase" localSheetId="29" hidden="1">'2018-07-02'!$A$1:$R$371</definedName>
    <definedName name="_xlnm._FilterDatabase" localSheetId="30" hidden="1">'2018-08-01'!$A$1:$R$71</definedName>
  </definedNames>
  <calcPr calcId="152511"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 i="36" l="1"/>
  <c r="K2" i="36"/>
  <c r="L2" i="36"/>
  <c r="M2" i="36"/>
  <c r="F3" i="36"/>
  <c r="K3" i="36"/>
  <c r="M3" i="36"/>
  <c r="F4" i="36"/>
  <c r="K4" i="36"/>
  <c r="M4" i="36"/>
  <c r="N4" i="36"/>
  <c r="F5" i="36"/>
  <c r="K5" i="36"/>
  <c r="M5" i="36"/>
  <c r="F6" i="36"/>
  <c r="K6" i="36"/>
  <c r="L6" i="36"/>
  <c r="D7" i="36"/>
  <c r="F7" i="36"/>
  <c r="K7" i="36"/>
  <c r="M7" i="36"/>
  <c r="F8" i="36"/>
  <c r="K8" i="36"/>
  <c r="L8" i="36"/>
  <c r="O8" i="36"/>
  <c r="Q8" i="36"/>
  <c r="F9" i="36"/>
  <c r="K9" i="36"/>
  <c r="M9" i="36"/>
  <c r="F10" i="36"/>
  <c r="K10" i="36"/>
  <c r="L10" i="36"/>
  <c r="O10" i="36"/>
  <c r="Q10" i="36"/>
  <c r="F11" i="36"/>
  <c r="K11" i="36"/>
  <c r="M11" i="36"/>
  <c r="F12" i="36"/>
  <c r="K12" i="36"/>
  <c r="L12" i="36"/>
  <c r="M12" i="36"/>
  <c r="N12" i="36"/>
  <c r="F13" i="36"/>
  <c r="K13" i="36"/>
  <c r="M13" i="36"/>
  <c r="F14" i="36"/>
  <c r="K14" i="36"/>
  <c r="M14" i="36"/>
  <c r="F15" i="36"/>
  <c r="K15" i="36"/>
  <c r="M15" i="36"/>
  <c r="N14" i="36" s="1"/>
  <c r="F16" i="36"/>
  <c r="K16" i="36"/>
  <c r="L16" i="36"/>
  <c r="N16" i="36"/>
  <c r="F17" i="36"/>
  <c r="K17" i="36"/>
  <c r="F18" i="36"/>
  <c r="K18" i="36"/>
  <c r="L18" i="36"/>
  <c r="M18" i="36"/>
  <c r="D19" i="36" s="1"/>
  <c r="F19" i="36" s="1"/>
  <c r="K19" i="36"/>
  <c r="F20" i="36"/>
  <c r="K20" i="36"/>
  <c r="L20" i="36"/>
  <c r="O20" i="36"/>
  <c r="Q20" i="36"/>
  <c r="K21" i="36"/>
  <c r="F22" i="36"/>
  <c r="K22" i="36"/>
  <c r="M22" i="36"/>
  <c r="N22" i="36"/>
  <c r="F23" i="36"/>
  <c r="K23" i="36"/>
  <c r="M23" i="36"/>
  <c r="F24" i="36"/>
  <c r="K24" i="36"/>
  <c r="M24" i="36"/>
  <c r="N24" i="36"/>
  <c r="F25" i="36"/>
  <c r="K25" i="36"/>
  <c r="M25" i="36"/>
  <c r="F26" i="36"/>
  <c r="K26" i="36"/>
  <c r="M26" i="36"/>
  <c r="F27" i="36"/>
  <c r="K27" i="36"/>
  <c r="M27" i="36"/>
  <c r="N26" i="36" s="1"/>
  <c r="F28" i="36"/>
  <c r="K28" i="36"/>
  <c r="M28" i="36"/>
  <c r="N28" i="36" s="1"/>
  <c r="F29" i="36"/>
  <c r="K29" i="36"/>
  <c r="M29" i="36"/>
  <c r="F30" i="36"/>
  <c r="K30" i="36"/>
  <c r="L30" i="36"/>
  <c r="M30" i="36"/>
  <c r="F31" i="36"/>
  <c r="K31" i="36"/>
  <c r="M31" i="36"/>
  <c r="F32" i="36"/>
  <c r="K32" i="36"/>
  <c r="L32" i="36"/>
  <c r="M32" i="36"/>
  <c r="N32" i="36" s="1"/>
  <c r="F33" i="36"/>
  <c r="K33" i="36"/>
  <c r="M33" i="36"/>
  <c r="F34" i="36"/>
  <c r="K34" i="36"/>
  <c r="L34" i="36"/>
  <c r="N34" i="36" s="1"/>
  <c r="D35" i="36"/>
  <c r="M35" i="36" s="1"/>
  <c r="F35" i="36"/>
  <c r="K35" i="36"/>
  <c r="F36" i="36"/>
  <c r="K36" i="36"/>
  <c r="L36" i="36"/>
  <c r="M36" i="36"/>
  <c r="F37" i="36"/>
  <c r="K37" i="36"/>
  <c r="M37" i="36"/>
  <c r="N36" i="36" s="1"/>
  <c r="F38" i="36"/>
  <c r="K38" i="36"/>
  <c r="L38" i="36"/>
  <c r="N38" i="36" s="1"/>
  <c r="M38" i="36"/>
  <c r="F39" i="36"/>
  <c r="K39" i="36"/>
  <c r="M39" i="36"/>
  <c r="F40" i="36"/>
  <c r="K40" i="36"/>
  <c r="M40" i="36"/>
  <c r="F41" i="36"/>
  <c r="K41" i="36"/>
  <c r="M41" i="36"/>
  <c r="N40" i="36" s="1"/>
  <c r="F42" i="36"/>
  <c r="K42" i="36"/>
  <c r="L42" i="36"/>
  <c r="N42" i="36" s="1"/>
  <c r="M42" i="36"/>
  <c r="F43" i="36"/>
  <c r="K43" i="36"/>
  <c r="M43" i="36"/>
  <c r="F44" i="36"/>
  <c r="K44" i="36"/>
  <c r="L44" i="36"/>
  <c r="M44" i="36"/>
  <c r="F45" i="36"/>
  <c r="K45" i="36"/>
  <c r="M45" i="36"/>
  <c r="N44" i="36" s="1"/>
  <c r="O44" i="36" s="1"/>
  <c r="F46" i="36"/>
  <c r="K46" i="36"/>
  <c r="L46" i="36"/>
  <c r="N46" i="36" s="1"/>
  <c r="M46" i="36"/>
  <c r="F47" i="36"/>
  <c r="K47" i="36"/>
  <c r="M47" i="36"/>
  <c r="F48" i="36"/>
  <c r="K48" i="36"/>
  <c r="M48" i="36"/>
  <c r="F49" i="36"/>
  <c r="K49" i="36"/>
  <c r="M49" i="36"/>
  <c r="F50" i="36"/>
  <c r="K50" i="36"/>
  <c r="L50" i="36"/>
  <c r="O50" i="36"/>
  <c r="Q50" i="36"/>
  <c r="F51" i="36"/>
  <c r="K51" i="36"/>
  <c r="M51" i="36"/>
  <c r="F52" i="36"/>
  <c r="K52" i="36"/>
  <c r="L52" i="36"/>
  <c r="M52" i="36"/>
  <c r="F53" i="36"/>
  <c r="K53" i="36"/>
  <c r="M53" i="36"/>
  <c r="N52" i="36" s="1"/>
  <c r="O52" i="36" s="1"/>
  <c r="F54" i="36"/>
  <c r="K54" i="36"/>
  <c r="L54" i="36"/>
  <c r="M54" i="36"/>
  <c r="N54" i="36" s="1"/>
  <c r="F55" i="36"/>
  <c r="K55" i="36"/>
  <c r="M55" i="36"/>
  <c r="F56" i="36"/>
  <c r="K56" i="36"/>
  <c r="M56" i="36"/>
  <c r="F57" i="36"/>
  <c r="K57" i="36"/>
  <c r="M57" i="36"/>
  <c r="N56" i="36" s="1"/>
  <c r="F58" i="36"/>
  <c r="K58" i="36"/>
  <c r="L58" i="36"/>
  <c r="N58" i="36" s="1"/>
  <c r="O58" i="36" s="1"/>
  <c r="M58" i="36"/>
  <c r="Q58" i="36"/>
  <c r="F59" i="36"/>
  <c r="K59" i="36"/>
  <c r="M59" i="36"/>
  <c r="F60" i="36"/>
  <c r="K60" i="36"/>
  <c r="L60" i="36"/>
  <c r="O60" i="36"/>
  <c r="Q60" i="36"/>
  <c r="F61" i="36"/>
  <c r="K61" i="36"/>
  <c r="M61" i="36"/>
  <c r="F62" i="36"/>
  <c r="K62" i="36"/>
  <c r="L62" i="36"/>
  <c r="M62" i="36"/>
  <c r="N62" i="36"/>
  <c r="Q62" i="36" s="1"/>
  <c r="O62" i="36"/>
  <c r="F63" i="36"/>
  <c r="K63" i="36"/>
  <c r="M63" i="36"/>
  <c r="F64" i="36"/>
  <c r="K64" i="36"/>
  <c r="L64" i="36"/>
  <c r="M64" i="36"/>
  <c r="F65" i="36"/>
  <c r="K65" i="36"/>
  <c r="M65" i="36"/>
  <c r="F66" i="36"/>
  <c r="K66" i="36"/>
  <c r="L66" i="36"/>
  <c r="M66" i="36"/>
  <c r="N66" i="36"/>
  <c r="F67" i="36"/>
  <c r="K67" i="36"/>
  <c r="M67" i="36"/>
  <c r="F68" i="36"/>
  <c r="K68" i="36"/>
  <c r="L68" i="36"/>
  <c r="M68" i="36"/>
  <c r="F69" i="36"/>
  <c r="K69" i="36"/>
  <c r="M69" i="36"/>
  <c r="F70" i="36"/>
  <c r="K70" i="36"/>
  <c r="M70" i="36"/>
  <c r="N70" i="36" s="1"/>
  <c r="F71" i="36"/>
  <c r="K71" i="36"/>
  <c r="M71" i="36"/>
  <c r="F72" i="36"/>
  <c r="K72" i="36"/>
  <c r="L72" i="36"/>
  <c r="M72" i="36"/>
  <c r="F73" i="36"/>
  <c r="K73" i="36"/>
  <c r="M73" i="36"/>
  <c r="N72" i="36" s="1"/>
  <c r="Q72" i="36" s="1"/>
  <c r="F74" i="36"/>
  <c r="K74" i="36"/>
  <c r="L74" i="36"/>
  <c r="M74" i="36"/>
  <c r="D75" i="36" s="1"/>
  <c r="F75" i="36" s="1"/>
  <c r="O74" i="36"/>
  <c r="Q74" i="36"/>
  <c r="K75" i="36"/>
  <c r="F76" i="36"/>
  <c r="K76" i="36"/>
  <c r="L76" i="36"/>
  <c r="M76" i="36"/>
  <c r="F77" i="36"/>
  <c r="K77" i="36"/>
  <c r="M77" i="36"/>
  <c r="N76" i="36" s="1"/>
  <c r="F78" i="36"/>
  <c r="K78" i="36"/>
  <c r="L78" i="36"/>
  <c r="M78" i="36"/>
  <c r="K79" i="36"/>
  <c r="M79" i="36"/>
  <c r="N78" i="36" s="1"/>
  <c r="F80" i="36"/>
  <c r="K80" i="36"/>
  <c r="M80" i="36"/>
  <c r="F81" i="36"/>
  <c r="K81" i="36"/>
  <c r="M81" i="36"/>
  <c r="N80" i="36" s="1"/>
  <c r="F82" i="36"/>
  <c r="K82" i="36"/>
  <c r="L82" i="36"/>
  <c r="O82" i="36"/>
  <c r="Q82" i="36"/>
  <c r="F83" i="36"/>
  <c r="K83" i="36"/>
  <c r="M83" i="36"/>
  <c r="F84" i="36"/>
  <c r="K84" i="36"/>
  <c r="L84" i="36"/>
  <c r="M84" i="36"/>
  <c r="F85" i="36"/>
  <c r="K85" i="36"/>
  <c r="M85" i="36"/>
  <c r="N84" i="36" s="1"/>
  <c r="O84" i="36" s="1"/>
  <c r="F86" i="36"/>
  <c r="K86" i="36"/>
  <c r="L86" i="36"/>
  <c r="O86" i="36"/>
  <c r="Q86" i="36"/>
  <c r="F87" i="36"/>
  <c r="K87" i="36"/>
  <c r="M87" i="36"/>
  <c r="F88" i="36"/>
  <c r="K88" i="36"/>
  <c r="L88" i="36"/>
  <c r="M88" i="36"/>
  <c r="N88" i="36" s="1"/>
  <c r="F89" i="36"/>
  <c r="K89" i="36"/>
  <c r="M89" i="36"/>
  <c r="F90" i="36"/>
  <c r="K90" i="36"/>
  <c r="M90" i="36"/>
  <c r="F91" i="36"/>
  <c r="K91" i="36"/>
  <c r="M91" i="36"/>
  <c r="N90" i="36" s="1"/>
  <c r="F92" i="36"/>
  <c r="K92" i="36"/>
  <c r="L92" i="36"/>
  <c r="M92" i="36"/>
  <c r="N92" i="36" s="1"/>
  <c r="F93" i="36"/>
  <c r="K93" i="36"/>
  <c r="M93" i="36"/>
  <c r="F94" i="36"/>
  <c r="K94" i="36"/>
  <c r="L94" i="36"/>
  <c r="O94" i="36"/>
  <c r="Q94" i="36"/>
  <c r="F95" i="36"/>
  <c r="K95" i="36"/>
  <c r="F96" i="36"/>
  <c r="K96" i="36"/>
  <c r="F97" i="36"/>
  <c r="K97" i="36"/>
  <c r="M97" i="36"/>
  <c r="F98" i="36"/>
  <c r="K98" i="36"/>
  <c r="M98" i="36"/>
  <c r="F99" i="36"/>
  <c r="K99" i="36"/>
  <c r="M99" i="36"/>
  <c r="N98" i="36" s="1"/>
  <c r="F100" i="36"/>
  <c r="K100" i="36"/>
  <c r="L100" i="36"/>
  <c r="M100" i="36"/>
  <c r="F101" i="36"/>
  <c r="K101" i="36"/>
  <c r="M101" i="36"/>
  <c r="N100" i="36" s="1"/>
  <c r="F102" i="36"/>
  <c r="K102" i="36"/>
  <c r="M102" i="36"/>
  <c r="N102" i="36" s="1"/>
  <c r="F103" i="36"/>
  <c r="K103" i="36"/>
  <c r="M103" i="36"/>
  <c r="F104" i="36"/>
  <c r="K104" i="36"/>
  <c r="L104" i="36"/>
  <c r="M104" i="36"/>
  <c r="N104" i="36"/>
  <c r="O104" i="36"/>
  <c r="Q104" i="36"/>
  <c r="F105" i="36"/>
  <c r="K105" i="36"/>
  <c r="M105" i="36"/>
  <c r="F106" i="36"/>
  <c r="K106" i="36"/>
  <c r="F107" i="36"/>
  <c r="K107" i="36"/>
  <c r="M107" i="36"/>
  <c r="F108" i="36"/>
  <c r="K108" i="36"/>
  <c r="L108" i="36"/>
  <c r="M108" i="36"/>
  <c r="F109" i="36"/>
  <c r="K109" i="36"/>
  <c r="M109" i="36"/>
  <c r="N108" i="36" s="1"/>
  <c r="F110" i="36"/>
  <c r="K110" i="36"/>
  <c r="L110" i="36"/>
  <c r="N110" i="36" s="1"/>
  <c r="D111" i="36"/>
  <c r="M111" i="36" s="1"/>
  <c r="F111" i="36"/>
  <c r="K111" i="36"/>
  <c r="F112" i="36"/>
  <c r="K112" i="36"/>
  <c r="L112" i="36"/>
  <c r="M112" i="36"/>
  <c r="N112" i="36"/>
  <c r="Q112" i="36" s="1"/>
  <c r="O112" i="36"/>
  <c r="F113" i="36"/>
  <c r="K113" i="36"/>
  <c r="M113" i="36"/>
  <c r="F114" i="36"/>
  <c r="K114" i="36"/>
  <c r="L114" i="36"/>
  <c r="N114" i="36" s="1"/>
  <c r="M114" i="36"/>
  <c r="F115" i="36"/>
  <c r="K115" i="36"/>
  <c r="M115" i="36"/>
  <c r="F116" i="36"/>
  <c r="K116" i="36"/>
  <c r="L116" i="36"/>
  <c r="M116" i="36"/>
  <c r="F117" i="36"/>
  <c r="K117" i="36"/>
  <c r="M117" i="36"/>
  <c r="N116" i="36" s="1"/>
  <c r="F118" i="36"/>
  <c r="K118" i="36"/>
  <c r="M118" i="36"/>
  <c r="N118" i="36" s="1"/>
  <c r="F119" i="36"/>
  <c r="K119" i="36"/>
  <c r="M119" i="36"/>
  <c r="F120" i="36"/>
  <c r="K120" i="36"/>
  <c r="L120" i="36"/>
  <c r="M120" i="36"/>
  <c r="F121" i="36"/>
  <c r="K121" i="36"/>
  <c r="M121" i="36"/>
  <c r="F122" i="36"/>
  <c r="K122" i="36"/>
  <c r="L122" i="36"/>
  <c r="M122" i="36"/>
  <c r="N122" i="36"/>
  <c r="O122" i="36" s="1"/>
  <c r="F123" i="36"/>
  <c r="K123" i="36"/>
  <c r="F124" i="36"/>
  <c r="K124" i="36"/>
  <c r="L124" i="36"/>
  <c r="M124" i="36"/>
  <c r="F125" i="36"/>
  <c r="K125" i="36"/>
  <c r="M125" i="36"/>
  <c r="N124" i="36" s="1"/>
  <c r="Q124" i="36" s="1"/>
  <c r="F126" i="36"/>
  <c r="K126" i="36"/>
  <c r="L126" i="36"/>
  <c r="O126" i="36"/>
  <c r="Q126" i="36"/>
  <c r="F127" i="36"/>
  <c r="K127" i="36"/>
  <c r="F128" i="36"/>
  <c r="K128" i="36"/>
  <c r="L128" i="36"/>
  <c r="M128" i="36"/>
  <c r="F129" i="36"/>
  <c r="K129" i="36"/>
  <c r="M129" i="36"/>
  <c r="N128" i="36" s="1"/>
  <c r="F130" i="36"/>
  <c r="K130" i="36"/>
  <c r="L130" i="36"/>
  <c r="N130" i="36" s="1"/>
  <c r="M130" i="36"/>
  <c r="F131" i="36"/>
  <c r="K131" i="36"/>
  <c r="F132" i="36"/>
  <c r="K132" i="36"/>
  <c r="L132" i="36"/>
  <c r="M132" i="36"/>
  <c r="F133" i="36"/>
  <c r="K133" i="36"/>
  <c r="M133" i="36"/>
  <c r="N132" i="36" s="1"/>
  <c r="F134" i="36"/>
  <c r="K134" i="36"/>
  <c r="M134" i="36"/>
  <c r="F135" i="36"/>
  <c r="K135" i="36"/>
  <c r="M135" i="36"/>
  <c r="F136" i="36"/>
  <c r="K136" i="36"/>
  <c r="L136" i="36"/>
  <c r="M136" i="36"/>
  <c r="F137" i="36"/>
  <c r="K137" i="36"/>
  <c r="M137" i="36"/>
  <c r="N136" i="36" s="1"/>
  <c r="F138" i="36"/>
  <c r="K138" i="36"/>
  <c r="M138" i="36"/>
  <c r="F139" i="36"/>
  <c r="K139" i="36"/>
  <c r="M139" i="36"/>
  <c r="F140" i="36"/>
  <c r="K140" i="36"/>
  <c r="L140" i="36"/>
  <c r="M140" i="36"/>
  <c r="F141" i="36"/>
  <c r="K141" i="36"/>
  <c r="M141" i="36"/>
  <c r="N140" i="36" s="1"/>
  <c r="F142" i="36"/>
  <c r="K142" i="36"/>
  <c r="M142" i="36"/>
  <c r="F143" i="36"/>
  <c r="K143" i="36"/>
  <c r="M143" i="36"/>
  <c r="F144" i="36"/>
  <c r="K144" i="36"/>
  <c r="M144" i="36"/>
  <c r="F145" i="36"/>
  <c r="K145" i="36"/>
  <c r="M145" i="36"/>
  <c r="F146" i="36"/>
  <c r="K146" i="36"/>
  <c r="N146" i="36"/>
  <c r="Q146" i="36"/>
  <c r="F147" i="36"/>
  <c r="K147" i="36"/>
  <c r="M147" i="36"/>
  <c r="F148" i="36"/>
  <c r="K148" i="36"/>
  <c r="L148" i="36"/>
  <c r="M148" i="36"/>
  <c r="F149" i="36"/>
  <c r="K149" i="36"/>
  <c r="M149" i="36"/>
  <c r="N148" i="36" s="1"/>
  <c r="F150" i="36"/>
  <c r="K150" i="36"/>
  <c r="L150" i="36"/>
  <c r="M150" i="36"/>
  <c r="D151" i="36" s="1"/>
  <c r="F151" i="36" s="1"/>
  <c r="K151" i="36"/>
  <c r="M151" i="36"/>
  <c r="F152" i="36"/>
  <c r="K152" i="36"/>
  <c r="L152" i="36"/>
  <c r="M152" i="36"/>
  <c r="N152" i="36"/>
  <c r="O152" i="36"/>
  <c r="Q152" i="36"/>
  <c r="F153" i="36"/>
  <c r="K153" i="36"/>
  <c r="M153" i="36"/>
  <c r="F154" i="36"/>
  <c r="K154" i="36"/>
  <c r="M154" i="36"/>
  <c r="F155" i="36"/>
  <c r="K155" i="36"/>
  <c r="M155" i="36"/>
  <c r="N154" i="36" s="1"/>
  <c r="F156" i="36"/>
  <c r="K156" i="36"/>
  <c r="M156" i="36"/>
  <c r="N156" i="36" s="1"/>
  <c r="Q156" i="36" s="1"/>
  <c r="F157" i="36"/>
  <c r="K157" i="36"/>
  <c r="M157" i="36"/>
  <c r="F158" i="36"/>
  <c r="K158" i="36"/>
  <c r="L158" i="36"/>
  <c r="M158" i="36"/>
  <c r="D159" i="36"/>
  <c r="M159" i="36" s="1"/>
  <c r="N158" i="36" s="1"/>
  <c r="O158" i="36" s="1"/>
  <c r="F159" i="36"/>
  <c r="K159" i="36"/>
  <c r="F160" i="36"/>
  <c r="K160" i="36"/>
  <c r="L160" i="36"/>
  <c r="M160" i="36"/>
  <c r="F161" i="36"/>
  <c r="K161" i="36"/>
  <c r="M161" i="36"/>
  <c r="F162" i="36"/>
  <c r="K162" i="36"/>
  <c r="M162" i="36"/>
  <c r="F163" i="36"/>
  <c r="K163" i="36"/>
  <c r="M163" i="36"/>
  <c r="F164" i="36"/>
  <c r="K164" i="36"/>
  <c r="M164" i="36"/>
  <c r="N164" i="36"/>
  <c r="F165" i="36"/>
  <c r="K165" i="36"/>
  <c r="M165" i="36"/>
  <c r="F166" i="36"/>
  <c r="K166" i="36"/>
  <c r="L166" i="36"/>
  <c r="M166" i="36"/>
  <c r="D167" i="36"/>
  <c r="M167" i="36" s="1"/>
  <c r="N166" i="36" s="1"/>
  <c r="F167" i="36"/>
  <c r="K167" i="36"/>
  <c r="F168" i="36"/>
  <c r="K168" i="36"/>
  <c r="L168" i="36"/>
  <c r="M168" i="36"/>
  <c r="F169" i="36"/>
  <c r="K169" i="36"/>
  <c r="M169" i="36"/>
  <c r="N168" i="36" s="1"/>
  <c r="F170" i="36"/>
  <c r="K170" i="36"/>
  <c r="M170" i="36"/>
  <c r="F171" i="36"/>
  <c r="K171" i="36"/>
  <c r="M171" i="36"/>
  <c r="N170" i="36" s="1"/>
  <c r="F172" i="36"/>
  <c r="K172" i="36"/>
  <c r="M172" i="36"/>
  <c r="F173" i="36"/>
  <c r="K173" i="36"/>
  <c r="M173" i="36"/>
  <c r="N172" i="36" s="1"/>
  <c r="F174" i="36"/>
  <c r="K174" i="36"/>
  <c r="L174" i="36"/>
  <c r="N174" i="36" s="1"/>
  <c r="M174" i="36"/>
  <c r="F175" i="36"/>
  <c r="K175" i="36"/>
  <c r="M175" i="36"/>
  <c r="F176" i="36"/>
  <c r="K176" i="36"/>
  <c r="L176" i="36"/>
  <c r="O176" i="36"/>
  <c r="Q176" i="36"/>
  <c r="F177" i="36"/>
  <c r="K177" i="36"/>
  <c r="M177" i="36"/>
  <c r="F178" i="36"/>
  <c r="K178" i="36"/>
  <c r="L178" i="36"/>
  <c r="M178" i="36"/>
  <c r="N178" i="36"/>
  <c r="O178" i="36"/>
  <c r="Q178" i="36"/>
  <c r="F179" i="36"/>
  <c r="K179" i="36"/>
  <c r="M179" i="36"/>
  <c r="F180" i="36"/>
  <c r="K180" i="36"/>
  <c r="L180" i="36"/>
  <c r="M180" i="36"/>
  <c r="Q180" i="36"/>
  <c r="F181" i="36"/>
  <c r="K181" i="36"/>
  <c r="M181" i="36"/>
  <c r="N180" i="36" s="1"/>
  <c r="O180" i="36" s="1"/>
  <c r="F182" i="36"/>
  <c r="K182" i="36"/>
  <c r="L182" i="36"/>
  <c r="M182" i="36"/>
  <c r="F183" i="36"/>
  <c r="K183" i="36"/>
  <c r="M183" i="36"/>
  <c r="F184" i="36"/>
  <c r="K184" i="36"/>
  <c r="L184" i="36"/>
  <c r="O184" i="36"/>
  <c r="Q184" i="36"/>
  <c r="F185" i="36"/>
  <c r="K185" i="36"/>
  <c r="M185" i="36"/>
  <c r="F186" i="36"/>
  <c r="K186" i="36"/>
  <c r="L186" i="36"/>
  <c r="M186" i="36"/>
  <c r="F187" i="36"/>
  <c r="K187" i="36"/>
  <c r="M187" i="36"/>
  <c r="N186" i="36" s="1"/>
  <c r="F188" i="36"/>
  <c r="K188" i="36"/>
  <c r="L188" i="36"/>
  <c r="O188" i="36"/>
  <c r="Q188" i="36"/>
  <c r="F189" i="36"/>
  <c r="K189" i="36"/>
  <c r="M189" i="36"/>
  <c r="F190" i="36"/>
  <c r="K190" i="36"/>
  <c r="L190" i="36"/>
  <c r="N190" i="36" s="1"/>
  <c r="O190" i="36" s="1"/>
  <c r="M190" i="36"/>
  <c r="Q190" i="36"/>
  <c r="F191" i="36"/>
  <c r="K191" i="36"/>
  <c r="M191" i="36"/>
  <c r="F192" i="36"/>
  <c r="K192" i="36"/>
  <c r="L192" i="36"/>
  <c r="N192" i="36"/>
  <c r="O192" i="36"/>
  <c r="Q192" i="36"/>
  <c r="D193" i="36"/>
  <c r="F193" i="36" s="1"/>
  <c r="K193" i="36"/>
  <c r="M193" i="36"/>
  <c r="F194" i="36"/>
  <c r="K194" i="36"/>
  <c r="M194" i="36"/>
  <c r="F195" i="36"/>
  <c r="K195" i="36"/>
  <c r="M195" i="36"/>
  <c r="F196" i="36"/>
  <c r="K196" i="36"/>
  <c r="M196" i="36"/>
  <c r="N196" i="36" s="1"/>
  <c r="F197" i="36"/>
  <c r="K197" i="36"/>
  <c r="M197" i="36"/>
  <c r="F198" i="36"/>
  <c r="K198" i="36"/>
  <c r="F199" i="36"/>
  <c r="K199" i="36"/>
  <c r="M199" i="36"/>
  <c r="F200" i="36"/>
  <c r="K200" i="36"/>
  <c r="L200" i="36"/>
  <c r="M200" i="36"/>
  <c r="F201" i="36"/>
  <c r="K201" i="36"/>
  <c r="M201" i="36"/>
  <c r="F202" i="36"/>
  <c r="K202" i="36"/>
  <c r="M202" i="36"/>
  <c r="F203" i="36"/>
  <c r="K203" i="36"/>
  <c r="M203" i="36"/>
  <c r="N202" i="36" s="1"/>
  <c r="F204" i="36"/>
  <c r="K204" i="36"/>
  <c r="L204" i="36"/>
  <c r="N204" i="36" s="1"/>
  <c r="M204" i="36"/>
  <c r="F205" i="36"/>
  <c r="K205" i="36"/>
  <c r="M205" i="36"/>
  <c r="F206" i="36"/>
  <c r="K206" i="36"/>
  <c r="M206" i="36"/>
  <c r="F207" i="36"/>
  <c r="K207" i="36"/>
  <c r="M207" i="36"/>
  <c r="F208" i="36"/>
  <c r="K208" i="36"/>
  <c r="L208" i="36"/>
  <c r="N208" i="36" s="1"/>
  <c r="D209" i="36"/>
  <c r="M209" i="36" s="1"/>
  <c r="K209" i="36"/>
  <c r="F210" i="36"/>
  <c r="K210" i="36"/>
  <c r="L210" i="36"/>
  <c r="M210" i="36"/>
  <c r="F211" i="36"/>
  <c r="K211" i="36"/>
  <c r="M211" i="36"/>
  <c r="N210" i="36" s="1"/>
  <c r="F212" i="36"/>
  <c r="K212" i="36"/>
  <c r="M212" i="36"/>
  <c r="N212" i="36"/>
  <c r="F213" i="36"/>
  <c r="K213" i="36"/>
  <c r="M213" i="36"/>
  <c r="F214" i="36"/>
  <c r="K214" i="36"/>
  <c r="M214" i="36"/>
  <c r="F215" i="36"/>
  <c r="K215" i="36"/>
  <c r="M215" i="36"/>
  <c r="N214" i="36" s="1"/>
  <c r="F216" i="36"/>
  <c r="K216" i="36"/>
  <c r="L216" i="36"/>
  <c r="N216" i="36" s="1"/>
  <c r="D217" i="36"/>
  <c r="F217" i="36" s="1"/>
  <c r="K217" i="36"/>
  <c r="M217" i="36"/>
  <c r="F218" i="36"/>
  <c r="K218" i="36"/>
  <c r="M218" i="36"/>
  <c r="F219" i="36"/>
  <c r="K219" i="36"/>
  <c r="M219" i="36"/>
  <c r="N218" i="36" s="1"/>
  <c r="F220" i="36"/>
  <c r="K220" i="36"/>
  <c r="L220" i="36"/>
  <c r="N220" i="36" s="1"/>
  <c r="D221" i="36"/>
  <c r="M221" i="36" s="1"/>
  <c r="F221" i="36"/>
  <c r="K221" i="36"/>
  <c r="F222" i="36"/>
  <c r="K222" i="36"/>
  <c r="M222" i="36"/>
  <c r="N222" i="36" s="1"/>
  <c r="F223" i="36"/>
  <c r="K223" i="36"/>
  <c r="M223" i="36"/>
  <c r="F224" i="36"/>
  <c r="K224" i="36"/>
  <c r="L224" i="36"/>
  <c r="M224" i="36"/>
  <c r="D225" i="36" s="1"/>
  <c r="K225" i="36"/>
  <c r="F226" i="36"/>
  <c r="K226" i="36"/>
  <c r="L226" i="36"/>
  <c r="D227" i="36"/>
  <c r="M227" i="36" s="1"/>
  <c r="N226" i="36" s="1"/>
  <c r="O226" i="36" s="1"/>
  <c r="F227" i="36"/>
  <c r="K227" i="36"/>
  <c r="F228" i="36"/>
  <c r="K228" i="36"/>
  <c r="L228" i="36"/>
  <c r="N228" i="36" s="1"/>
  <c r="Q228" i="36" s="1"/>
  <c r="M228" i="36"/>
  <c r="O228" i="36"/>
  <c r="F229" i="36"/>
  <c r="K229" i="36"/>
  <c r="M229" i="36"/>
  <c r="F230" i="36"/>
  <c r="K230" i="36"/>
  <c r="M230" i="36"/>
  <c r="N230" i="36"/>
  <c r="F231" i="36"/>
  <c r="K231" i="36"/>
  <c r="M231" i="36"/>
  <c r="F232" i="36"/>
  <c r="K232" i="36"/>
  <c r="L232" i="36"/>
  <c r="M232" i="36"/>
  <c r="N232" i="36"/>
  <c r="F233" i="36"/>
  <c r="K233" i="36"/>
  <c r="M233" i="36"/>
  <c r="F234" i="36"/>
  <c r="K234" i="36"/>
  <c r="L234" i="36"/>
  <c r="O234" i="36"/>
  <c r="Q234" i="36"/>
  <c r="F235" i="36"/>
  <c r="K235" i="36"/>
  <c r="M235" i="36"/>
  <c r="F236" i="36"/>
  <c r="K236" i="36"/>
  <c r="M236" i="36"/>
  <c r="N236" i="36" s="1"/>
  <c r="F237" i="36"/>
  <c r="K237" i="36"/>
  <c r="M237" i="36"/>
  <c r="F238" i="36"/>
  <c r="K238" i="36"/>
  <c r="L238" i="36"/>
  <c r="M238" i="36"/>
  <c r="N238" i="36"/>
  <c r="F239" i="36"/>
  <c r="K239" i="36"/>
  <c r="M239" i="36"/>
  <c r="F240" i="36"/>
  <c r="K240" i="36"/>
  <c r="M240" i="36"/>
  <c r="N240" i="36" s="1"/>
  <c r="F241" i="36"/>
  <c r="K241" i="36"/>
  <c r="M241" i="36"/>
  <c r="F242" i="36"/>
  <c r="K242" i="36"/>
  <c r="L242" i="36"/>
  <c r="M242" i="36"/>
  <c r="F243" i="36"/>
  <c r="K243" i="36"/>
  <c r="M243" i="36"/>
  <c r="F244" i="36"/>
  <c r="K244" i="36"/>
  <c r="L244" i="36"/>
  <c r="N244" i="36" s="1"/>
  <c r="M244" i="36"/>
  <c r="F245" i="36"/>
  <c r="K245" i="36"/>
  <c r="M245" i="36"/>
  <c r="F246" i="36"/>
  <c r="K246" i="36"/>
  <c r="L246" i="36"/>
  <c r="M246" i="36"/>
  <c r="F247" i="36"/>
  <c r="K247" i="36"/>
  <c r="M247" i="36"/>
  <c r="F248" i="36"/>
  <c r="K248" i="36"/>
  <c r="M248" i="36"/>
  <c r="N248" i="36" s="1"/>
  <c r="F249" i="36"/>
  <c r="K249" i="36"/>
  <c r="M249" i="36"/>
  <c r="K250" i="36"/>
  <c r="L250" i="36"/>
  <c r="O250" i="36"/>
  <c r="Q250" i="36"/>
  <c r="F251" i="36"/>
  <c r="K251" i="36"/>
  <c r="M251" i="36"/>
  <c r="F252" i="36"/>
  <c r="K252" i="36"/>
  <c r="M252" i="36"/>
  <c r="N252" i="36"/>
  <c r="F253" i="36"/>
  <c r="K253" i="36"/>
  <c r="M253" i="36"/>
  <c r="F254" i="36"/>
  <c r="K254" i="36"/>
  <c r="L254" i="36"/>
  <c r="M254" i="36"/>
  <c r="D255" i="36"/>
  <c r="F255" i="36"/>
  <c r="K255" i="36"/>
  <c r="M255" i="36"/>
  <c r="N254" i="36" s="1"/>
  <c r="F256" i="36"/>
  <c r="K256" i="36"/>
  <c r="L256" i="36"/>
  <c r="N256" i="36"/>
  <c r="O256" i="36"/>
  <c r="Q256" i="36"/>
  <c r="D257" i="36"/>
  <c r="F257" i="36" s="1"/>
  <c r="K257" i="36"/>
  <c r="M257" i="36"/>
  <c r="F258" i="36"/>
  <c r="K258" i="36"/>
  <c r="M258" i="36"/>
  <c r="F259" i="36"/>
  <c r="K259" i="36"/>
  <c r="M259" i="36"/>
  <c r="N258" i="36" s="1"/>
  <c r="F260" i="36"/>
  <c r="K260" i="36"/>
  <c r="L260" i="36"/>
  <c r="O260" i="36"/>
  <c r="Q260" i="36"/>
  <c r="F261" i="36"/>
  <c r="K261" i="36"/>
  <c r="M261" i="36"/>
  <c r="F262" i="36"/>
  <c r="K262" i="36"/>
  <c r="L262" i="36"/>
  <c r="M262" i="36"/>
  <c r="F263" i="36"/>
  <c r="K263" i="36"/>
  <c r="M263" i="36"/>
  <c r="N262" i="36" s="1"/>
  <c r="O262" i="36" s="1"/>
  <c r="F264" i="36"/>
  <c r="K264" i="36"/>
  <c r="M264" i="36"/>
  <c r="N264" i="36" s="1"/>
  <c r="F265" i="36"/>
  <c r="K265" i="36"/>
  <c r="M265" i="36"/>
  <c r="F266" i="36"/>
  <c r="K266" i="36"/>
  <c r="F267" i="36"/>
  <c r="K267" i="36"/>
  <c r="M267" i="36"/>
  <c r="F268" i="36"/>
  <c r="K268" i="36"/>
  <c r="L268" i="36"/>
  <c r="M268" i="36"/>
  <c r="N268" i="36"/>
  <c r="O268" i="36"/>
  <c r="Q268" i="36"/>
  <c r="F269" i="36"/>
  <c r="K269" i="36"/>
  <c r="M269" i="36"/>
  <c r="F270" i="36"/>
  <c r="K270" i="36"/>
  <c r="L270" i="36"/>
  <c r="M270" i="36"/>
  <c r="F271" i="36"/>
  <c r="K271" i="36"/>
  <c r="M271" i="36"/>
  <c r="N270" i="36" s="1"/>
  <c r="F272" i="36"/>
  <c r="K272" i="36"/>
  <c r="L272" i="36"/>
  <c r="N272" i="36" s="1"/>
  <c r="Q272" i="36" s="1"/>
  <c r="M272" i="36"/>
  <c r="D273" i="36"/>
  <c r="F273" i="36" s="1"/>
  <c r="K273" i="36"/>
  <c r="M273" i="36"/>
  <c r="F274" i="36"/>
  <c r="K274" i="36"/>
  <c r="L274" i="36"/>
  <c r="M274" i="36"/>
  <c r="Q274" i="36"/>
  <c r="D275" i="36"/>
  <c r="M275" i="36" s="1"/>
  <c r="N274" i="36" s="1"/>
  <c r="O274" i="36" s="1"/>
  <c r="F275" i="36"/>
  <c r="K275" i="36"/>
  <c r="F276" i="36"/>
  <c r="K276" i="36"/>
  <c r="L276" i="36"/>
  <c r="M276" i="36"/>
  <c r="N276" i="36"/>
  <c r="Q276" i="36" s="1"/>
  <c r="D277" i="36"/>
  <c r="F277" i="36"/>
  <c r="K277" i="36"/>
  <c r="M277" i="36"/>
  <c r="F278" i="36"/>
  <c r="K278" i="36"/>
  <c r="L278" i="36"/>
  <c r="O278" i="36"/>
  <c r="Q278" i="36"/>
  <c r="F279" i="36"/>
  <c r="K279" i="36"/>
  <c r="M279" i="36"/>
  <c r="F280" i="36"/>
  <c r="K280" i="36"/>
  <c r="M280" i="36"/>
  <c r="N280" i="36" s="1"/>
  <c r="F281" i="36"/>
  <c r="K281" i="36"/>
  <c r="M281" i="36"/>
  <c r="F282" i="36"/>
  <c r="K282" i="36"/>
  <c r="M282" i="36"/>
  <c r="N282" i="36"/>
  <c r="F283" i="36"/>
  <c r="K283" i="36"/>
  <c r="M283" i="36"/>
  <c r="F284" i="36"/>
  <c r="K284" i="36"/>
  <c r="M284" i="36"/>
  <c r="F285" i="36"/>
  <c r="K285" i="36"/>
  <c r="M285" i="36"/>
  <c r="N284" i="36" s="1"/>
  <c r="F286" i="36"/>
  <c r="K286" i="36"/>
  <c r="M286" i="36"/>
  <c r="F287" i="36"/>
  <c r="K287" i="36"/>
  <c r="M287" i="36"/>
  <c r="N286" i="36" s="1"/>
  <c r="F288" i="36"/>
  <c r="K288" i="36"/>
  <c r="M288" i="36"/>
  <c r="F289" i="36"/>
  <c r="K289" i="36"/>
  <c r="M289" i="36"/>
  <c r="N288" i="36" s="1"/>
  <c r="F290" i="36"/>
  <c r="K290" i="36"/>
  <c r="M290" i="36"/>
  <c r="N290" i="36" s="1"/>
  <c r="F291" i="36"/>
  <c r="K291" i="36"/>
  <c r="M291" i="36"/>
  <c r="F292" i="36"/>
  <c r="K292" i="36"/>
  <c r="M292" i="36"/>
  <c r="N292" i="36" s="1"/>
  <c r="F293" i="36"/>
  <c r="K293" i="36"/>
  <c r="M293" i="36"/>
  <c r="F294" i="36"/>
  <c r="K294" i="36"/>
  <c r="M294" i="36"/>
  <c r="N294" i="36" s="1"/>
  <c r="F295" i="36"/>
  <c r="K295" i="36"/>
  <c r="M295" i="36"/>
  <c r="F296" i="36"/>
  <c r="K296" i="36"/>
  <c r="L296" i="36"/>
  <c r="M296" i="36"/>
  <c r="O296" i="36"/>
  <c r="Q296" i="36"/>
  <c r="F297" i="36"/>
  <c r="K297" i="36"/>
  <c r="F298" i="36"/>
  <c r="K298" i="36"/>
  <c r="M298" i="36"/>
  <c r="N298" i="36"/>
  <c r="F299" i="36"/>
  <c r="K299" i="36"/>
  <c r="M299" i="36"/>
  <c r="F300" i="36"/>
  <c r="K300" i="36"/>
  <c r="M300" i="36"/>
  <c r="N300" i="36"/>
  <c r="F301" i="36"/>
  <c r="K301" i="36"/>
  <c r="M301" i="36"/>
  <c r="F302" i="36"/>
  <c r="K302" i="36"/>
  <c r="M302" i="36"/>
  <c r="F303" i="36"/>
  <c r="K303" i="36"/>
  <c r="M303" i="36"/>
  <c r="N302" i="36" s="1"/>
  <c r="F304" i="36"/>
  <c r="K304" i="36"/>
  <c r="M304" i="36"/>
  <c r="N304" i="36" s="1"/>
  <c r="F305" i="36"/>
  <c r="K305" i="36"/>
  <c r="M305" i="36"/>
  <c r="F306" i="36"/>
  <c r="K306" i="36"/>
  <c r="M306" i="36"/>
  <c r="F307" i="36"/>
  <c r="K307" i="36"/>
  <c r="M307" i="36"/>
  <c r="N306" i="36" s="1"/>
  <c r="F308" i="36"/>
  <c r="K308" i="36"/>
  <c r="M308" i="36"/>
  <c r="N308" i="36"/>
  <c r="F309" i="36"/>
  <c r="K309" i="36"/>
  <c r="M309" i="36"/>
  <c r="F310" i="36"/>
  <c r="K310" i="36"/>
  <c r="M310" i="36"/>
  <c r="N310" i="36" s="1"/>
  <c r="F311" i="36"/>
  <c r="K311" i="36"/>
  <c r="M311" i="36"/>
  <c r="F312" i="36"/>
  <c r="K312" i="36"/>
  <c r="M312" i="36"/>
  <c r="N312" i="36"/>
  <c r="F313" i="36"/>
  <c r="K313" i="36"/>
  <c r="M313" i="36"/>
  <c r="F314" i="36"/>
  <c r="K314" i="36"/>
  <c r="M314" i="36"/>
  <c r="N314" i="36"/>
  <c r="F315" i="36"/>
  <c r="K315" i="36"/>
  <c r="M315" i="36"/>
  <c r="F316" i="36"/>
  <c r="K316" i="36"/>
  <c r="M316" i="36"/>
  <c r="N316" i="36"/>
  <c r="F317" i="36"/>
  <c r="K317" i="36"/>
  <c r="M317" i="36"/>
  <c r="F318" i="36"/>
  <c r="K318" i="36"/>
  <c r="M318" i="36"/>
  <c r="N318" i="36" s="1"/>
  <c r="F319" i="36"/>
  <c r="K319" i="36"/>
  <c r="M319" i="36"/>
  <c r="F320" i="36"/>
  <c r="K320" i="36"/>
  <c r="L320" i="36"/>
  <c r="M320" i="36"/>
  <c r="F321" i="36"/>
  <c r="K321" i="36"/>
  <c r="M321" i="36"/>
  <c r="F322" i="36"/>
  <c r="K322" i="36"/>
  <c r="M322" i="36"/>
  <c r="N322" i="36" s="1"/>
  <c r="F323" i="36"/>
  <c r="K323" i="36"/>
  <c r="M323" i="36"/>
  <c r="F324" i="36"/>
  <c r="K324" i="36"/>
  <c r="M324" i="36"/>
  <c r="F325" i="36"/>
  <c r="K325" i="36"/>
  <c r="M325" i="36"/>
  <c r="N324" i="36" s="1"/>
  <c r="F326" i="36"/>
  <c r="K326" i="36"/>
  <c r="M326" i="36"/>
  <c r="N326" i="36"/>
  <c r="F327" i="36"/>
  <c r="K327" i="36"/>
  <c r="M327" i="36"/>
  <c r="F328" i="36"/>
  <c r="K328" i="36"/>
  <c r="M328" i="36"/>
  <c r="F329" i="36"/>
  <c r="K329" i="36"/>
  <c r="M329" i="36"/>
  <c r="N328" i="36" s="1"/>
  <c r="F330" i="36"/>
  <c r="K330" i="36"/>
  <c r="M330" i="36"/>
  <c r="F331" i="36"/>
  <c r="K331" i="36"/>
  <c r="M331" i="36"/>
  <c r="N330" i="36" s="1"/>
  <c r="F332" i="36"/>
  <c r="K332" i="36"/>
  <c r="M332" i="36"/>
  <c r="N332" i="36" s="1"/>
  <c r="F333" i="36"/>
  <c r="K333" i="36"/>
  <c r="M333" i="36"/>
  <c r="F334" i="36"/>
  <c r="K334" i="36"/>
  <c r="M334" i="36"/>
  <c r="F335" i="36"/>
  <c r="K335" i="36"/>
  <c r="M335" i="36"/>
  <c r="N334" i="36" s="1"/>
  <c r="F336" i="36"/>
  <c r="K336" i="36"/>
  <c r="L336" i="36"/>
  <c r="O336" i="36"/>
  <c r="Q336" i="36"/>
  <c r="F337" i="36"/>
  <c r="K337" i="36"/>
  <c r="M337" i="36"/>
  <c r="F338" i="36"/>
  <c r="K338" i="36"/>
  <c r="M338" i="36"/>
  <c r="F339" i="36"/>
  <c r="K339" i="36"/>
  <c r="M339" i="36"/>
  <c r="N338" i="36" s="1"/>
  <c r="F340" i="36"/>
  <c r="K340" i="36"/>
  <c r="M340" i="36"/>
  <c r="N340" i="36"/>
  <c r="F341" i="36"/>
  <c r="K341" i="36"/>
  <c r="M341" i="36"/>
  <c r="F342" i="36"/>
  <c r="K342" i="36"/>
  <c r="M342" i="36"/>
  <c r="F343" i="36"/>
  <c r="K343" i="36"/>
  <c r="M343" i="36"/>
  <c r="N342" i="36" s="1"/>
  <c r="F344" i="36"/>
  <c r="K344" i="36"/>
  <c r="M344" i="36"/>
  <c r="F345" i="36"/>
  <c r="K345" i="36"/>
  <c r="M345" i="36"/>
  <c r="N344" i="36" s="1"/>
  <c r="F346" i="36"/>
  <c r="K346" i="36"/>
  <c r="M346" i="36"/>
  <c r="F347" i="36"/>
  <c r="K347" i="36"/>
  <c r="M347" i="36"/>
  <c r="N346" i="36" s="1"/>
  <c r="F348" i="36"/>
  <c r="K348" i="36"/>
  <c r="M348" i="36"/>
  <c r="F349" i="36"/>
  <c r="K349" i="36"/>
  <c r="M349" i="36"/>
  <c r="N348" i="36" s="1"/>
  <c r="F350" i="36"/>
  <c r="K350" i="36"/>
  <c r="M350" i="36"/>
  <c r="N350" i="36" s="1"/>
  <c r="F351" i="36"/>
  <c r="K351" i="36"/>
  <c r="M351" i="36"/>
  <c r="F352" i="36"/>
  <c r="K352" i="36"/>
  <c r="M352" i="36"/>
  <c r="F353" i="36"/>
  <c r="K353" i="36"/>
  <c r="M353" i="36"/>
  <c r="N352" i="36" s="1"/>
  <c r="F354" i="36"/>
  <c r="K354" i="36"/>
  <c r="M354" i="36"/>
  <c r="N354" i="36"/>
  <c r="F355" i="36"/>
  <c r="K355" i="36"/>
  <c r="M355" i="36"/>
  <c r="F356" i="36"/>
  <c r="K356" i="36"/>
  <c r="M356" i="36"/>
  <c r="F357" i="36"/>
  <c r="K357" i="36"/>
  <c r="M357" i="36"/>
  <c r="N356" i="36" s="1"/>
  <c r="F358" i="36"/>
  <c r="K358" i="36"/>
  <c r="M358" i="36"/>
  <c r="N358" i="36"/>
  <c r="F359" i="36"/>
  <c r="K359" i="36"/>
  <c r="M359" i="36"/>
  <c r="F360" i="36"/>
  <c r="K360" i="36"/>
  <c r="M360" i="36"/>
  <c r="N360" i="36" s="1"/>
  <c r="F361" i="36"/>
  <c r="K361" i="36"/>
  <c r="M361" i="36"/>
  <c r="F362" i="36"/>
  <c r="K362" i="36"/>
  <c r="M362" i="36"/>
  <c r="F363" i="36"/>
  <c r="K363" i="36"/>
  <c r="M363" i="36"/>
  <c r="N362" i="36" s="1"/>
  <c r="F364" i="36"/>
  <c r="K364" i="36"/>
  <c r="M364" i="36"/>
  <c r="F365" i="36"/>
  <c r="K365" i="36"/>
  <c r="M365" i="36"/>
  <c r="N364" i="36" s="1"/>
  <c r="F366" i="36"/>
  <c r="K366" i="36"/>
  <c r="M366" i="36"/>
  <c r="N366" i="36" s="1"/>
  <c r="F367" i="36"/>
  <c r="K367" i="36"/>
  <c r="M367" i="36"/>
  <c r="F368" i="36"/>
  <c r="K368" i="36"/>
  <c r="M368" i="36"/>
  <c r="N368" i="36" s="1"/>
  <c r="F369" i="36"/>
  <c r="K369" i="36"/>
  <c r="M369" i="36"/>
  <c r="F370" i="36"/>
  <c r="K370" i="36"/>
  <c r="M370" i="36"/>
  <c r="N370" i="36" s="1"/>
  <c r="F371" i="36"/>
  <c r="K371" i="36"/>
  <c r="M371" i="36"/>
  <c r="F372" i="36"/>
  <c r="K372" i="36"/>
  <c r="M372" i="36"/>
  <c r="N372" i="36"/>
  <c r="F373" i="36"/>
  <c r="K373" i="36"/>
  <c r="M373" i="36"/>
  <c r="F374" i="36"/>
  <c r="K374" i="36"/>
  <c r="M374" i="36"/>
  <c r="F375" i="36"/>
  <c r="K375" i="36"/>
  <c r="M375" i="36"/>
  <c r="N374" i="36" s="1"/>
  <c r="F376" i="36"/>
  <c r="K376" i="36"/>
  <c r="M376" i="36"/>
  <c r="F377" i="36"/>
  <c r="K377" i="36"/>
  <c r="M377" i="36"/>
  <c r="N376" i="36" s="1"/>
  <c r="F378" i="36"/>
  <c r="K378" i="36"/>
  <c r="M378" i="36"/>
  <c r="F379" i="36"/>
  <c r="K379" i="36"/>
  <c r="M379" i="36"/>
  <c r="N378" i="36" s="1"/>
  <c r="F380" i="36"/>
  <c r="K380" i="36"/>
  <c r="M380" i="36"/>
  <c r="N380" i="36" s="1"/>
  <c r="F381" i="36"/>
  <c r="K381" i="36"/>
  <c r="M381" i="36"/>
  <c r="F382" i="36"/>
  <c r="K382" i="36"/>
  <c r="L382" i="36"/>
  <c r="M382" i="36"/>
  <c r="O382" i="36"/>
  <c r="Q382" i="36"/>
  <c r="F383" i="36"/>
  <c r="K383" i="36"/>
  <c r="F384" i="36"/>
  <c r="K384" i="36"/>
  <c r="M384" i="36"/>
  <c r="N384" i="36" s="1"/>
  <c r="F385" i="36"/>
  <c r="K385" i="36"/>
  <c r="M385" i="36"/>
  <c r="F386" i="36"/>
  <c r="K386" i="36"/>
  <c r="M386" i="36"/>
  <c r="N386" i="36" s="1"/>
  <c r="F387" i="36"/>
  <c r="K387" i="36"/>
  <c r="M387" i="36"/>
  <c r="F388" i="36"/>
  <c r="K388" i="36"/>
  <c r="M388" i="36"/>
  <c r="N388" i="36"/>
  <c r="F389" i="36"/>
  <c r="K389" i="36"/>
  <c r="M389" i="36"/>
  <c r="F390" i="36"/>
  <c r="K390" i="36"/>
  <c r="M390" i="36"/>
  <c r="N390" i="36"/>
  <c r="F391" i="36"/>
  <c r="K391" i="36"/>
  <c r="M391" i="36"/>
  <c r="F392" i="36"/>
  <c r="K392" i="36"/>
  <c r="L392" i="36"/>
  <c r="D393" i="36"/>
  <c r="M393" i="36" s="1"/>
  <c r="N392" i="36" s="1"/>
  <c r="Q392" i="36" s="1"/>
  <c r="F393" i="36"/>
  <c r="K393" i="36"/>
  <c r="F394" i="36"/>
  <c r="K394" i="36"/>
  <c r="M394" i="36"/>
  <c r="N394" i="36"/>
  <c r="F395" i="36"/>
  <c r="K395" i="36"/>
  <c r="M395" i="36"/>
  <c r="F396" i="36"/>
  <c r="K396" i="36"/>
  <c r="M396" i="36"/>
  <c r="F397" i="36"/>
  <c r="K397" i="36"/>
  <c r="M397" i="36"/>
  <c r="N396" i="36" s="1"/>
  <c r="F398" i="36"/>
  <c r="K398" i="36"/>
  <c r="M398" i="36"/>
  <c r="N398" i="36"/>
  <c r="F399" i="36"/>
  <c r="K399" i="36"/>
  <c r="M399" i="36"/>
  <c r="F400" i="36"/>
  <c r="K400" i="36"/>
  <c r="M400" i="36"/>
  <c r="N400" i="36" s="1"/>
  <c r="F401" i="36"/>
  <c r="K401" i="36"/>
  <c r="M401" i="36"/>
  <c r="F402" i="36"/>
  <c r="K402" i="36"/>
  <c r="M402" i="36"/>
  <c r="N402" i="36"/>
  <c r="F403" i="36"/>
  <c r="K403" i="36"/>
  <c r="M403" i="36"/>
  <c r="F404" i="36"/>
  <c r="K404" i="36"/>
  <c r="M404" i="36"/>
  <c r="F405" i="36"/>
  <c r="K405" i="36"/>
  <c r="M405" i="36"/>
  <c r="N404" i="36" s="1"/>
  <c r="F406" i="36"/>
  <c r="K406" i="36"/>
  <c r="L406" i="36"/>
  <c r="D407" i="36"/>
  <c r="K407" i="36"/>
  <c r="F408" i="36"/>
  <c r="K408" i="36"/>
  <c r="L408" i="36"/>
  <c r="O408" i="36"/>
  <c r="Q408" i="36"/>
  <c r="F409" i="36"/>
  <c r="K409" i="36"/>
  <c r="M409" i="36"/>
  <c r="F410" i="36"/>
  <c r="K410" i="36"/>
  <c r="M410" i="36"/>
  <c r="N410" i="36"/>
  <c r="F411" i="36"/>
  <c r="K411" i="36"/>
  <c r="M411" i="36"/>
  <c r="F412" i="36"/>
  <c r="K412" i="36"/>
  <c r="L412" i="36"/>
  <c r="D413" i="36"/>
  <c r="F413" i="36"/>
  <c r="K413" i="36"/>
  <c r="M413" i="36"/>
  <c r="N412" i="36" s="1"/>
  <c r="F414" i="36"/>
  <c r="K414" i="36"/>
  <c r="M414" i="36"/>
  <c r="N414" i="36"/>
  <c r="F415" i="36"/>
  <c r="K415" i="36"/>
  <c r="M415" i="36"/>
  <c r="F416" i="36"/>
  <c r="K416" i="36"/>
  <c r="M416" i="36"/>
  <c r="F417" i="36"/>
  <c r="K417" i="36"/>
  <c r="M417" i="36"/>
  <c r="N416" i="36" s="1"/>
  <c r="F418" i="36"/>
  <c r="K418" i="36"/>
  <c r="L418" i="36"/>
  <c r="N418" i="36" s="1"/>
  <c r="M418" i="36"/>
  <c r="F419" i="36"/>
  <c r="K419" i="36"/>
  <c r="M419" i="36"/>
  <c r="F420" i="36"/>
  <c r="K420" i="36"/>
  <c r="L420" i="36"/>
  <c r="M420" i="36"/>
  <c r="F421" i="36"/>
  <c r="K421" i="36"/>
  <c r="M421" i="36"/>
  <c r="F422" i="36"/>
  <c r="K422" i="36"/>
  <c r="L422" i="36"/>
  <c r="M422" i="36"/>
  <c r="N422" i="36"/>
  <c r="F423" i="36"/>
  <c r="K423" i="36"/>
  <c r="M423" i="36"/>
  <c r="F424" i="36"/>
  <c r="K424" i="36"/>
  <c r="L424" i="36"/>
  <c r="M424" i="36"/>
  <c r="F425" i="36"/>
  <c r="K425" i="36"/>
  <c r="M425" i="36"/>
  <c r="N424" i="36" s="1"/>
  <c r="F426" i="36"/>
  <c r="K426" i="36"/>
  <c r="L426" i="36"/>
  <c r="M426" i="36"/>
  <c r="F427" i="36"/>
  <c r="K427" i="36"/>
  <c r="M427" i="36"/>
  <c r="N426" i="36" s="1"/>
  <c r="F428" i="36"/>
  <c r="K428" i="36"/>
  <c r="L428" i="36"/>
  <c r="M428" i="36"/>
  <c r="D429" i="36" s="1"/>
  <c r="F429" i="36" s="1"/>
  <c r="K429" i="36"/>
  <c r="M429" i="36"/>
  <c r="N428" i="36" s="1"/>
  <c r="F430" i="36"/>
  <c r="K430" i="36"/>
  <c r="L430" i="36"/>
  <c r="M430" i="36"/>
  <c r="F431" i="36"/>
  <c r="K431" i="36"/>
  <c r="M431" i="36"/>
  <c r="N430" i="36" s="1"/>
  <c r="F432" i="36"/>
  <c r="K432" i="36"/>
  <c r="L432" i="36"/>
  <c r="M432" i="36"/>
  <c r="F433" i="36"/>
  <c r="K433" i="36"/>
  <c r="M433" i="36"/>
  <c r="N432" i="36" s="1"/>
  <c r="Q432" i="36" s="1"/>
  <c r="F434" i="36"/>
  <c r="K434" i="36"/>
  <c r="L434" i="36"/>
  <c r="M434" i="36"/>
  <c r="N434" i="36"/>
  <c r="O434" i="36"/>
  <c r="Q434" i="36"/>
  <c r="F435" i="36"/>
  <c r="K435" i="36"/>
  <c r="M435" i="36"/>
  <c r="F436" i="36"/>
  <c r="K436" i="36"/>
  <c r="L436" i="36"/>
  <c r="M436" i="36"/>
  <c r="N436" i="36"/>
  <c r="Q436" i="36" s="1"/>
  <c r="O436" i="36"/>
  <c r="F437" i="36"/>
  <c r="K437" i="36"/>
  <c r="M437" i="36"/>
  <c r="F438" i="36"/>
  <c r="K438" i="36"/>
  <c r="L438" i="36"/>
  <c r="M438" i="36"/>
  <c r="F439" i="36"/>
  <c r="K439" i="36"/>
  <c r="M439" i="36"/>
  <c r="F440" i="36"/>
  <c r="K440" i="36"/>
  <c r="L440" i="36"/>
  <c r="M440" i="36"/>
  <c r="N440" i="36"/>
  <c r="F441" i="36"/>
  <c r="K441" i="36"/>
  <c r="M441" i="36"/>
  <c r="F442" i="36"/>
  <c r="K442" i="36"/>
  <c r="L442" i="36"/>
  <c r="M442" i="36"/>
  <c r="F443" i="36"/>
  <c r="K443" i="36"/>
  <c r="M443" i="36"/>
  <c r="F444" i="36"/>
  <c r="K444" i="36"/>
  <c r="L444" i="36"/>
  <c r="M444" i="36"/>
  <c r="F445" i="36"/>
  <c r="K445" i="36"/>
  <c r="M445" i="36"/>
  <c r="N444" i="36" s="1"/>
  <c r="F446" i="36"/>
  <c r="K446" i="36"/>
  <c r="L446" i="36"/>
  <c r="M446" i="36"/>
  <c r="D447" i="36"/>
  <c r="M447" i="36" s="1"/>
  <c r="N446" i="36" s="1"/>
  <c r="F447" i="36"/>
  <c r="K447" i="36"/>
  <c r="F448" i="36"/>
  <c r="K448" i="36"/>
  <c r="M448" i="36"/>
  <c r="F449" i="36"/>
  <c r="K449" i="36"/>
  <c r="M449" i="36"/>
  <c r="N448" i="36" s="1"/>
  <c r="F450" i="36"/>
  <c r="K450" i="36"/>
  <c r="L450" i="36"/>
  <c r="M450" i="36"/>
  <c r="D451" i="36"/>
  <c r="K451" i="36"/>
  <c r="F452" i="36"/>
  <c r="K452" i="36"/>
  <c r="M452" i="36"/>
  <c r="F453" i="36"/>
  <c r="K453" i="36"/>
  <c r="M453" i="36"/>
  <c r="F454" i="36"/>
  <c r="K454" i="36"/>
  <c r="M454" i="36"/>
  <c r="N454" i="36" s="1"/>
  <c r="F455" i="36"/>
  <c r="K455" i="36"/>
  <c r="M455" i="36"/>
  <c r="F456" i="36"/>
  <c r="K456" i="36"/>
  <c r="M456" i="36"/>
  <c r="N456" i="36" s="1"/>
  <c r="F457" i="36"/>
  <c r="K457" i="36"/>
  <c r="M457" i="36"/>
  <c r="F458" i="36"/>
  <c r="K458" i="36"/>
  <c r="M458" i="36"/>
  <c r="N458" i="36" s="1"/>
  <c r="F459" i="36"/>
  <c r="K459" i="36"/>
  <c r="M459" i="36"/>
  <c r="F460" i="36"/>
  <c r="K460" i="36"/>
  <c r="M460" i="36"/>
  <c r="N460" i="36"/>
  <c r="F461" i="36"/>
  <c r="K461" i="36"/>
  <c r="M461" i="36"/>
  <c r="F462" i="36"/>
  <c r="K462" i="36"/>
  <c r="L462" i="36"/>
  <c r="M462" i="36"/>
  <c r="N462" i="36"/>
  <c r="O462" i="36" s="1"/>
  <c r="F463" i="36"/>
  <c r="K463" i="36"/>
  <c r="M463" i="36"/>
  <c r="F464" i="36"/>
  <c r="K464" i="36"/>
  <c r="L464" i="36"/>
  <c r="N464" i="36" s="1"/>
  <c r="F465" i="36"/>
  <c r="K465" i="36"/>
  <c r="M465" i="36"/>
  <c r="F466" i="36"/>
  <c r="K466" i="36"/>
  <c r="L466" i="36"/>
  <c r="M466" i="36"/>
  <c r="N466" i="36"/>
  <c r="O466" i="36" s="1"/>
  <c r="F467" i="36"/>
  <c r="K467" i="36"/>
  <c r="M467" i="36"/>
  <c r="F468" i="36"/>
  <c r="K468" i="36"/>
  <c r="M468" i="36"/>
  <c r="N468" i="36"/>
  <c r="F469" i="36"/>
  <c r="K469" i="36"/>
  <c r="M469" i="36"/>
  <c r="F470" i="36"/>
  <c r="K470" i="36"/>
  <c r="M470" i="36"/>
  <c r="O470" i="36"/>
  <c r="Q470" i="36"/>
  <c r="F471" i="36"/>
  <c r="K471" i="36"/>
  <c r="F472" i="36"/>
  <c r="K472" i="36"/>
  <c r="M472" i="36"/>
  <c r="N472" i="36" s="1"/>
  <c r="F473" i="36"/>
  <c r="K473" i="36"/>
  <c r="M473" i="36"/>
  <c r="F474" i="36"/>
  <c r="K474" i="36"/>
  <c r="L474" i="36"/>
  <c r="M474" i="36"/>
  <c r="Q474" i="36"/>
  <c r="F475" i="36"/>
  <c r="K475" i="36"/>
  <c r="M475" i="36"/>
  <c r="N474" i="36" s="1"/>
  <c r="O474" i="36" s="1"/>
  <c r="F476" i="36"/>
  <c r="K476" i="36"/>
  <c r="L476" i="36"/>
  <c r="M476" i="36"/>
  <c r="N476" i="36"/>
  <c r="F477" i="36"/>
  <c r="K477" i="36"/>
  <c r="M477" i="36"/>
  <c r="F478" i="36"/>
  <c r="K478" i="36"/>
  <c r="L478" i="36"/>
  <c r="M478" i="36"/>
  <c r="N478" i="36"/>
  <c r="O478" i="36"/>
  <c r="Q478" i="36"/>
  <c r="F479" i="36"/>
  <c r="K479" i="36"/>
  <c r="M479" i="36"/>
  <c r="F480" i="36"/>
  <c r="K480" i="36"/>
  <c r="L480" i="36"/>
  <c r="D481" i="36"/>
  <c r="F481" i="36"/>
  <c r="K481" i="36"/>
  <c r="M481" i="36"/>
  <c r="F482" i="36"/>
  <c r="K482" i="36"/>
  <c r="L482" i="36"/>
  <c r="N482" i="36" s="1"/>
  <c r="O482" i="36" s="1"/>
  <c r="M482" i="36"/>
  <c r="Q482" i="36"/>
  <c r="F483" i="36"/>
  <c r="K483" i="36"/>
  <c r="M483" i="36"/>
  <c r="F484" i="36"/>
  <c r="K484" i="36"/>
  <c r="L484" i="36"/>
  <c r="M484" i="36"/>
  <c r="N484" i="36"/>
  <c r="O484" i="36"/>
  <c r="Q484" i="36"/>
  <c r="F485" i="36"/>
  <c r="K485" i="36"/>
  <c r="M485" i="36"/>
  <c r="F486" i="36"/>
  <c r="K486" i="36"/>
  <c r="M486" i="36"/>
  <c r="N486" i="36" s="1"/>
  <c r="Q486" i="36"/>
  <c r="F487" i="36"/>
  <c r="K487" i="36"/>
  <c r="M487" i="36"/>
  <c r="F488" i="36"/>
  <c r="K488" i="36"/>
  <c r="L488" i="36"/>
  <c r="N488" i="36"/>
  <c r="O488" i="36"/>
  <c r="Q488" i="36"/>
  <c r="F489" i="36"/>
  <c r="K489" i="36"/>
  <c r="F490" i="36"/>
  <c r="K490" i="36"/>
  <c r="L490" i="36"/>
  <c r="M490" i="36"/>
  <c r="N490" i="36"/>
  <c r="O490" i="36" s="1"/>
  <c r="F491" i="36"/>
  <c r="K491" i="36"/>
  <c r="M491" i="36"/>
  <c r="F492" i="36"/>
  <c r="K492" i="36"/>
  <c r="M492" i="36"/>
  <c r="F493" i="36"/>
  <c r="K493" i="36"/>
  <c r="M493" i="36"/>
  <c r="F494" i="36"/>
  <c r="K494" i="36"/>
  <c r="M494" i="36"/>
  <c r="F495" i="36"/>
  <c r="K495" i="36"/>
  <c r="M495" i="36"/>
  <c r="F496" i="36"/>
  <c r="K496" i="36"/>
  <c r="M496" i="36"/>
  <c r="F497" i="36"/>
  <c r="K497" i="36"/>
  <c r="M497" i="36"/>
  <c r="N496" i="36" s="1"/>
  <c r="F498" i="36"/>
  <c r="K498" i="36"/>
  <c r="M498" i="36"/>
  <c r="F499" i="36"/>
  <c r="K499" i="36"/>
  <c r="M499" i="36"/>
  <c r="F500" i="36"/>
  <c r="K500" i="36"/>
  <c r="L500" i="36"/>
  <c r="M500" i="36"/>
  <c r="D501" i="36" s="1"/>
  <c r="K501" i="36"/>
  <c r="F502" i="36"/>
  <c r="K502" i="36"/>
  <c r="L502" i="36"/>
  <c r="M502" i="36"/>
  <c r="F503" i="36"/>
  <c r="K503" i="36"/>
  <c r="M503" i="36"/>
  <c r="N502" i="36" s="1"/>
  <c r="F504" i="36"/>
  <c r="K504" i="36"/>
  <c r="M504" i="36"/>
  <c r="Q504" i="36"/>
  <c r="F505" i="36"/>
  <c r="K505" i="36"/>
  <c r="M505" i="36"/>
  <c r="F506" i="36"/>
  <c r="K506" i="36"/>
  <c r="M506" i="36"/>
  <c r="F507" i="36"/>
  <c r="K507" i="36"/>
  <c r="M507" i="36"/>
  <c r="N506" i="36" s="1"/>
  <c r="Q506" i="36" s="1"/>
  <c r="F508" i="36"/>
  <c r="K508" i="36"/>
  <c r="M508" i="36"/>
  <c r="Q508" i="36"/>
  <c r="F509" i="36"/>
  <c r="K509" i="36"/>
  <c r="M509" i="36"/>
  <c r="F510" i="36"/>
  <c r="K510" i="36"/>
  <c r="M510" i="36"/>
  <c r="N510" i="36"/>
  <c r="Q510" i="36" s="1"/>
  <c r="O510" i="36"/>
  <c r="F511" i="36"/>
  <c r="K511" i="36"/>
  <c r="M511" i="36"/>
  <c r="F512" i="36"/>
  <c r="K512" i="36"/>
  <c r="L512" i="36"/>
  <c r="M512" i="36"/>
  <c r="D513" i="36"/>
  <c r="K513" i="36"/>
  <c r="F514" i="36"/>
  <c r="K514" i="36"/>
  <c r="M514" i="36"/>
  <c r="Q514" i="36"/>
  <c r="F515" i="36"/>
  <c r="K515" i="36"/>
  <c r="M515" i="36"/>
  <c r="F516" i="36"/>
  <c r="K516" i="36"/>
  <c r="M516" i="36"/>
  <c r="N516" i="36" s="1"/>
  <c r="Q516" i="36" s="1"/>
  <c r="F517" i="36"/>
  <c r="K517" i="36"/>
  <c r="M517" i="36"/>
  <c r="F518" i="36"/>
  <c r="K518" i="36"/>
  <c r="M518" i="36"/>
  <c r="Q518" i="36"/>
  <c r="F519" i="36"/>
  <c r="K519" i="36"/>
  <c r="M519" i="36"/>
  <c r="F520" i="36"/>
  <c r="K520" i="36"/>
  <c r="L520" i="36"/>
  <c r="M520" i="36"/>
  <c r="D521" i="36" s="1"/>
  <c r="K521" i="36"/>
  <c r="F522" i="36"/>
  <c r="K522" i="36"/>
  <c r="M522" i="36"/>
  <c r="N522" i="36"/>
  <c r="Q522" i="36"/>
  <c r="F523" i="36"/>
  <c r="K523" i="36"/>
  <c r="M523" i="36"/>
  <c r="F524" i="36"/>
  <c r="K524" i="36"/>
  <c r="M524" i="36"/>
  <c r="N524" i="36"/>
  <c r="Q524" i="36" s="1"/>
  <c r="F525" i="36"/>
  <c r="K525" i="36"/>
  <c r="M525" i="36"/>
  <c r="F526" i="36"/>
  <c r="K526" i="36"/>
  <c r="L526" i="36"/>
  <c r="D527" i="36"/>
  <c r="F527" i="36"/>
  <c r="K527" i="36"/>
  <c r="M527" i="36"/>
  <c r="N526" i="36" s="1"/>
  <c r="F528" i="36"/>
  <c r="K528" i="36"/>
  <c r="L528" i="36"/>
  <c r="D529" i="36"/>
  <c r="F529" i="36"/>
  <c r="K529" i="36"/>
  <c r="M529" i="36"/>
  <c r="F530" i="36"/>
  <c r="K530" i="36"/>
  <c r="L530" i="36"/>
  <c r="M530" i="36"/>
  <c r="D531" i="36"/>
  <c r="K531" i="36"/>
  <c r="F532" i="36"/>
  <c r="K532" i="36"/>
  <c r="M532" i="36"/>
  <c r="F533" i="36"/>
  <c r="K533" i="36"/>
  <c r="M533" i="36"/>
  <c r="N532" i="36" s="1"/>
  <c r="Q532" i="36" s="1"/>
  <c r="F534" i="36"/>
  <c r="K534" i="36"/>
  <c r="M534" i="36"/>
  <c r="N534" i="36"/>
  <c r="Q534" i="36"/>
  <c r="F535" i="36"/>
  <c r="K535" i="36"/>
  <c r="M535" i="36"/>
  <c r="F536" i="36"/>
  <c r="K536" i="36"/>
  <c r="L536" i="36"/>
  <c r="D537" i="36"/>
  <c r="F537" i="36"/>
  <c r="K537" i="36"/>
  <c r="M537" i="36"/>
  <c r="N536" i="36" s="1"/>
  <c r="F538" i="36"/>
  <c r="K538" i="36"/>
  <c r="M538" i="36"/>
  <c r="N538" i="36"/>
  <c r="O538" i="36" s="1"/>
  <c r="Q538" i="36"/>
  <c r="F539" i="36"/>
  <c r="K539" i="36"/>
  <c r="M539" i="36"/>
  <c r="F540" i="36"/>
  <c r="K540" i="36"/>
  <c r="M540" i="36"/>
  <c r="F541" i="36"/>
  <c r="K541" i="36"/>
  <c r="M541" i="36"/>
  <c r="N540" i="36" s="1"/>
  <c r="Q540" i="36" s="1"/>
  <c r="F542" i="36"/>
  <c r="K542" i="36"/>
  <c r="M542" i="36"/>
  <c r="N542" i="36"/>
  <c r="Q542" i="36"/>
  <c r="F543" i="36"/>
  <c r="K543" i="36"/>
  <c r="M543" i="36"/>
  <c r="F544" i="36"/>
  <c r="K544" i="36"/>
  <c r="M544" i="36"/>
  <c r="F545" i="36"/>
  <c r="K545" i="36"/>
  <c r="M545" i="36"/>
  <c r="N544" i="36" s="1"/>
  <c r="Q544" i="36" s="1"/>
  <c r="F546" i="36"/>
  <c r="K546" i="36"/>
  <c r="L546" i="36"/>
  <c r="N546" i="36" s="1"/>
  <c r="O546" i="36" s="1"/>
  <c r="Q546" i="36"/>
  <c r="K547" i="36"/>
  <c r="F548" i="36"/>
  <c r="K548" i="36"/>
  <c r="M548" i="36"/>
  <c r="N548" i="36"/>
  <c r="Q548" i="36"/>
  <c r="F549" i="36"/>
  <c r="K549" i="36"/>
  <c r="M549" i="36"/>
  <c r="F550" i="36"/>
  <c r="K550" i="36"/>
  <c r="L550" i="36"/>
  <c r="M550" i="36"/>
  <c r="D551" i="36" s="1"/>
  <c r="F551" i="36"/>
  <c r="K551" i="36"/>
  <c r="M551" i="36"/>
  <c r="F552" i="36"/>
  <c r="K552" i="36"/>
  <c r="L552" i="36"/>
  <c r="M552" i="36"/>
  <c r="N552" i="36"/>
  <c r="O552" i="36" s="1"/>
  <c r="Q552" i="36"/>
  <c r="F553" i="36"/>
  <c r="K553" i="36"/>
  <c r="M553" i="36"/>
  <c r="F554" i="36"/>
  <c r="K554" i="36"/>
  <c r="L554" i="36"/>
  <c r="M554" i="36"/>
  <c r="N554" i="36" s="1"/>
  <c r="F555" i="36"/>
  <c r="K555" i="36"/>
  <c r="M555" i="36"/>
  <c r="F556" i="36"/>
  <c r="K556" i="36"/>
  <c r="L556" i="36"/>
  <c r="M556" i="36"/>
  <c r="D557" i="36"/>
  <c r="F557" i="36" s="1"/>
  <c r="K557" i="36"/>
  <c r="M557" i="36"/>
  <c r="F558" i="36"/>
  <c r="K558" i="36"/>
  <c r="L558" i="36"/>
  <c r="M558" i="36"/>
  <c r="N558" i="36"/>
  <c r="O558" i="36"/>
  <c r="Q558" i="36"/>
  <c r="F559" i="36"/>
  <c r="K559" i="36"/>
  <c r="M559" i="36"/>
  <c r="F560" i="36"/>
  <c r="K560" i="36"/>
  <c r="L560" i="36"/>
  <c r="M560" i="36"/>
  <c r="N560" i="36"/>
  <c r="Q560" i="36" s="1"/>
  <c r="O560" i="36"/>
  <c r="D561" i="36"/>
  <c r="F561" i="36"/>
  <c r="K561" i="36"/>
  <c r="M561" i="36"/>
  <c r="F562" i="36"/>
  <c r="K562" i="36"/>
  <c r="L562" i="36"/>
  <c r="M562" i="36"/>
  <c r="D563" i="36"/>
  <c r="F563" i="36" s="1"/>
  <c r="K563" i="36"/>
  <c r="M563" i="36"/>
  <c r="F564" i="36"/>
  <c r="K564" i="36"/>
  <c r="L564" i="36"/>
  <c r="M564" i="36"/>
  <c r="D565" i="36" s="1"/>
  <c r="K565" i="36"/>
  <c r="F566" i="36"/>
  <c r="K566" i="36"/>
  <c r="L566" i="36"/>
  <c r="M566" i="36"/>
  <c r="D567" i="36"/>
  <c r="F567" i="36"/>
  <c r="K567" i="36"/>
  <c r="M567" i="36"/>
  <c r="F568" i="36"/>
  <c r="K568" i="36"/>
  <c r="L568" i="36"/>
  <c r="N568" i="36" s="1"/>
  <c r="O568" i="36" s="1"/>
  <c r="M568" i="36"/>
  <c r="D569" i="36" s="1"/>
  <c r="M569" i="36" s="1"/>
  <c r="F569" i="36"/>
  <c r="K569" i="36"/>
  <c r="F570" i="36"/>
  <c r="K570" i="36"/>
  <c r="L570" i="36"/>
  <c r="M570" i="36"/>
  <c r="D571" i="36"/>
  <c r="K571" i="36"/>
  <c r="F572" i="36"/>
  <c r="K572" i="36"/>
  <c r="L572" i="36"/>
  <c r="M572" i="36"/>
  <c r="D573" i="36" s="1"/>
  <c r="K573" i="36"/>
  <c r="F574" i="36"/>
  <c r="K574" i="36"/>
  <c r="L574" i="36"/>
  <c r="M574" i="36"/>
  <c r="D575" i="36"/>
  <c r="F575" i="36"/>
  <c r="K575" i="36"/>
  <c r="M575" i="36"/>
  <c r="N574" i="36" s="1"/>
  <c r="Q574" i="36" s="1"/>
  <c r="F576" i="36"/>
  <c r="K576" i="36"/>
  <c r="L576" i="36"/>
  <c r="M576" i="36"/>
  <c r="D577" i="36" s="1"/>
  <c r="F577" i="36" s="1"/>
  <c r="K577" i="36"/>
  <c r="M577" i="36"/>
  <c r="F578" i="36"/>
  <c r="K578" i="36"/>
  <c r="L578" i="36"/>
  <c r="M578" i="36"/>
  <c r="D579" i="36"/>
  <c r="K579" i="36"/>
  <c r="D580" i="36"/>
  <c r="F580" i="36" s="1"/>
  <c r="K580" i="36"/>
  <c r="L580" i="36"/>
  <c r="M580" i="36"/>
  <c r="D581" i="36"/>
  <c r="F581" i="36"/>
  <c r="K581" i="36"/>
  <c r="M581" i="36"/>
  <c r="D582" i="36"/>
  <c r="M582" i="36" s="1"/>
  <c r="D583" i="36" s="1"/>
  <c r="F582" i="36"/>
  <c r="K582" i="36"/>
  <c r="L582" i="36"/>
  <c r="K583" i="36"/>
  <c r="D584" i="36"/>
  <c r="F584" i="36"/>
  <c r="K584" i="36"/>
  <c r="L584" i="36"/>
  <c r="M584" i="36"/>
  <c r="D585" i="36" s="1"/>
  <c r="K585" i="36"/>
  <c r="D586" i="36"/>
  <c r="K586" i="36"/>
  <c r="L586" i="36"/>
  <c r="K587" i="36"/>
  <c r="D588" i="36"/>
  <c r="F588" i="36" s="1"/>
  <c r="K588" i="36"/>
  <c r="L588" i="36"/>
  <c r="M588" i="36"/>
  <c r="D589" i="36"/>
  <c r="K589" i="36"/>
  <c r="D590" i="36"/>
  <c r="F590" i="36"/>
  <c r="K590" i="36"/>
  <c r="L590" i="36"/>
  <c r="M590" i="36"/>
  <c r="D591" i="36" s="1"/>
  <c r="K591" i="36"/>
  <c r="D592" i="36"/>
  <c r="F592" i="36"/>
  <c r="K592" i="36"/>
  <c r="L592" i="36"/>
  <c r="M592" i="36"/>
  <c r="D593" i="36" s="1"/>
  <c r="K593" i="36"/>
  <c r="D594" i="36"/>
  <c r="F594" i="36" s="1"/>
  <c r="K594" i="36"/>
  <c r="L594" i="36"/>
  <c r="K595" i="36"/>
  <c r="D596" i="36"/>
  <c r="M596" i="36" s="1"/>
  <c r="D597" i="36" s="1"/>
  <c r="F596" i="36"/>
  <c r="K596" i="36"/>
  <c r="L596" i="36"/>
  <c r="K597" i="36"/>
  <c r="D598" i="36"/>
  <c r="F598" i="36"/>
  <c r="K598" i="36"/>
  <c r="L598" i="36"/>
  <c r="N598" i="36" s="1"/>
  <c r="O598" i="36" s="1"/>
  <c r="M598" i="36"/>
  <c r="D599" i="36"/>
  <c r="M599" i="36" s="1"/>
  <c r="F599" i="36"/>
  <c r="K599" i="36"/>
  <c r="D600" i="36"/>
  <c r="F600" i="36"/>
  <c r="K600" i="36"/>
  <c r="L600" i="36"/>
  <c r="M600" i="36"/>
  <c r="D601" i="36"/>
  <c r="F601" i="36"/>
  <c r="K601" i="36"/>
  <c r="M601" i="36"/>
  <c r="N600" i="36" s="1"/>
  <c r="O600" i="36" s="1"/>
  <c r="D602" i="36"/>
  <c r="M602" i="36" s="1"/>
  <c r="K602" i="36"/>
  <c r="L602" i="36"/>
  <c r="D603" i="36"/>
  <c r="K603" i="36"/>
  <c r="D604" i="36"/>
  <c r="F604" i="36" s="1"/>
  <c r="K604" i="36"/>
  <c r="L604" i="36"/>
  <c r="M604" i="36"/>
  <c r="D605" i="36"/>
  <c r="M605" i="36" s="1"/>
  <c r="N604" i="36" s="1"/>
  <c r="O604" i="36" s="1"/>
  <c r="F605" i="36"/>
  <c r="K605" i="36"/>
  <c r="D606" i="36"/>
  <c r="F606" i="36"/>
  <c r="K606" i="36"/>
  <c r="L606" i="36"/>
  <c r="M606" i="36"/>
  <c r="D607" i="36" s="1"/>
  <c r="K607" i="36"/>
  <c r="D608" i="36"/>
  <c r="M608" i="36" s="1"/>
  <c r="F608" i="36"/>
  <c r="K608" i="36"/>
  <c r="L608" i="36"/>
  <c r="K609" i="36"/>
  <c r="D610" i="36"/>
  <c r="K610" i="36"/>
  <c r="L610" i="36"/>
  <c r="K611" i="36"/>
  <c r="D612" i="36"/>
  <c r="F612" i="36" s="1"/>
  <c r="K612" i="36"/>
  <c r="L612" i="36"/>
  <c r="M612" i="36"/>
  <c r="D613" i="36"/>
  <c r="M613" i="36" s="1"/>
  <c r="N612" i="36" s="1"/>
  <c r="O612" i="36" s="1"/>
  <c r="F613" i="36"/>
  <c r="K613" i="36"/>
  <c r="D614" i="36"/>
  <c r="M614" i="36" s="1"/>
  <c r="K614" i="36"/>
  <c r="L614" i="36"/>
  <c r="D615" i="36"/>
  <c r="M615" i="36" s="1"/>
  <c r="N614" i="36" s="1"/>
  <c r="O614" i="36" s="1"/>
  <c r="F615" i="36"/>
  <c r="K615" i="36"/>
  <c r="D616" i="36"/>
  <c r="F616" i="36"/>
  <c r="K616" i="36"/>
  <c r="L616" i="36"/>
  <c r="M616" i="36"/>
  <c r="D617" i="36" s="1"/>
  <c r="K617" i="36"/>
  <c r="D618" i="36"/>
  <c r="F618" i="36"/>
  <c r="K618" i="36"/>
  <c r="L618" i="36"/>
  <c r="M618" i="36"/>
  <c r="D619" i="36"/>
  <c r="M619" i="36" s="1"/>
  <c r="N618" i="36" s="1"/>
  <c r="O618" i="36" s="1"/>
  <c r="F619" i="36"/>
  <c r="K619" i="36"/>
  <c r="D620" i="36"/>
  <c r="K620" i="36"/>
  <c r="L620" i="36"/>
  <c r="K621" i="36"/>
  <c r="D622" i="36"/>
  <c r="F622" i="36"/>
  <c r="K622" i="36"/>
  <c r="L622" i="36"/>
  <c r="M622" i="36"/>
  <c r="D623" i="36" s="1"/>
  <c r="K623" i="36"/>
  <c r="D624" i="36"/>
  <c r="K624" i="36"/>
  <c r="L624" i="36"/>
  <c r="K625" i="36"/>
  <c r="D626" i="36"/>
  <c r="F626" i="36" s="1"/>
  <c r="K626" i="36"/>
  <c r="L626" i="36"/>
  <c r="K627" i="36"/>
  <c r="D628" i="36"/>
  <c r="F628" i="36"/>
  <c r="K628" i="36"/>
  <c r="L628" i="36"/>
  <c r="M628" i="36"/>
  <c r="D629" i="36" s="1"/>
  <c r="F629" i="36" s="1"/>
  <c r="K629" i="36"/>
  <c r="D630" i="36"/>
  <c r="F630" i="36"/>
  <c r="K630" i="36"/>
  <c r="L630" i="36"/>
  <c r="M630" i="36"/>
  <c r="D631" i="36" s="1"/>
  <c r="K631" i="36"/>
  <c r="D632" i="36"/>
  <c r="F632" i="36"/>
  <c r="K632" i="36"/>
  <c r="L632" i="36"/>
  <c r="M632" i="36"/>
  <c r="D633" i="36" s="1"/>
  <c r="K633" i="36"/>
  <c r="D634" i="36"/>
  <c r="M634" i="36" s="1"/>
  <c r="K634" i="36"/>
  <c r="L634" i="36"/>
  <c r="D635" i="36"/>
  <c r="F635" i="36" s="1"/>
  <c r="K635" i="36"/>
  <c r="M635" i="36"/>
  <c r="D636" i="36"/>
  <c r="F636" i="36"/>
  <c r="K636" i="36"/>
  <c r="L636" i="36"/>
  <c r="M636" i="36"/>
  <c r="D637" i="36" s="1"/>
  <c r="K637" i="36"/>
  <c r="D638" i="36"/>
  <c r="F638" i="36"/>
  <c r="K638" i="36"/>
  <c r="L638" i="36"/>
  <c r="M638" i="36"/>
  <c r="D639" i="36"/>
  <c r="F639" i="36"/>
  <c r="K639" i="36"/>
  <c r="M639" i="36"/>
  <c r="N638" i="36" s="1"/>
  <c r="O638" i="36" s="1"/>
  <c r="D640" i="36"/>
  <c r="M640" i="36" s="1"/>
  <c r="F640" i="36"/>
  <c r="K640" i="36"/>
  <c r="L640" i="36"/>
  <c r="K641" i="36"/>
  <c r="D642" i="36"/>
  <c r="F642" i="36"/>
  <c r="K642" i="36"/>
  <c r="L642" i="36"/>
  <c r="M642" i="36"/>
  <c r="D643" i="36"/>
  <c r="K643" i="36"/>
  <c r="D644" i="36"/>
  <c r="K644" i="36"/>
  <c r="L644" i="36"/>
  <c r="K645" i="36"/>
  <c r="D646" i="36"/>
  <c r="M646" i="36" s="1"/>
  <c r="K646" i="36"/>
  <c r="L646" i="36"/>
  <c r="D647" i="36"/>
  <c r="F647" i="36"/>
  <c r="K647" i="36"/>
  <c r="M647" i="36"/>
  <c r="N646" i="36" s="1"/>
  <c r="O646" i="36" s="1"/>
  <c r="D648" i="36"/>
  <c r="F648" i="36" s="1"/>
  <c r="K648" i="36"/>
  <c r="L648" i="36"/>
  <c r="M648" i="36"/>
  <c r="D649" i="36" s="1"/>
  <c r="F649" i="36" s="1"/>
  <c r="K649" i="36"/>
  <c r="M649" i="36"/>
  <c r="N648" i="36" s="1"/>
  <c r="O648" i="36" s="1"/>
  <c r="D650" i="36"/>
  <c r="F650" i="36"/>
  <c r="K650" i="36"/>
  <c r="L650" i="36"/>
  <c r="M650" i="36"/>
  <c r="D651" i="36" s="1"/>
  <c r="K651" i="36"/>
  <c r="D652" i="36"/>
  <c r="F652" i="36" s="1"/>
  <c r="K652" i="36"/>
  <c r="L652" i="36"/>
  <c r="M652" i="36"/>
  <c r="D653" i="36"/>
  <c r="F653" i="36"/>
  <c r="K653" i="36"/>
  <c r="M653" i="36"/>
  <c r="D654" i="36"/>
  <c r="M654" i="36" s="1"/>
  <c r="K654" i="36"/>
  <c r="L654" i="36"/>
  <c r="K655" i="36"/>
  <c r="D656" i="36"/>
  <c r="F656" i="36"/>
  <c r="K656" i="36"/>
  <c r="L656" i="36"/>
  <c r="M656" i="36"/>
  <c r="D657" i="36"/>
  <c r="F657" i="36"/>
  <c r="K657" i="36"/>
  <c r="M657" i="36"/>
  <c r="N656" i="36" s="1"/>
  <c r="O656" i="36" s="1"/>
  <c r="D658" i="36"/>
  <c r="F658" i="36" s="1"/>
  <c r="K658" i="36"/>
  <c r="L658" i="36"/>
  <c r="K659" i="36"/>
  <c r="F2" i="35"/>
  <c r="K2" i="35"/>
  <c r="M2" i="35"/>
  <c r="N2" i="35" s="1"/>
  <c r="F3" i="35"/>
  <c r="K3" i="35"/>
  <c r="M3" i="35"/>
  <c r="F4" i="35"/>
  <c r="K4" i="35"/>
  <c r="M4" i="35"/>
  <c r="F5" i="35"/>
  <c r="K5" i="35"/>
  <c r="M5" i="35"/>
  <c r="N4" i="35" s="1"/>
  <c r="F6" i="35"/>
  <c r="K6" i="35"/>
  <c r="M6" i="35"/>
  <c r="N6" i="35" s="1"/>
  <c r="F7" i="35"/>
  <c r="K7" i="35"/>
  <c r="M7" i="35"/>
  <c r="F8" i="35"/>
  <c r="K8" i="35"/>
  <c r="M8" i="35"/>
  <c r="F9" i="35"/>
  <c r="K9" i="35"/>
  <c r="M9" i="35"/>
  <c r="N8" i="35" s="1"/>
  <c r="F10" i="35"/>
  <c r="K10" i="35"/>
  <c r="M10" i="35"/>
  <c r="N10" i="35"/>
  <c r="F11" i="35"/>
  <c r="K11" i="35"/>
  <c r="M11" i="35"/>
  <c r="F12" i="35"/>
  <c r="K12" i="35"/>
  <c r="M12" i="35"/>
  <c r="F13" i="35"/>
  <c r="K13" i="35"/>
  <c r="M13" i="35"/>
  <c r="N12" i="35" s="1"/>
  <c r="K14" i="35"/>
  <c r="M14" i="35"/>
  <c r="F15" i="35"/>
  <c r="K15" i="35"/>
  <c r="M15" i="35"/>
  <c r="N14" i="35" s="1"/>
  <c r="F16" i="35"/>
  <c r="K16" i="35"/>
  <c r="M16" i="35"/>
  <c r="N16" i="35" s="1"/>
  <c r="F17" i="35"/>
  <c r="K17" i="35"/>
  <c r="M17" i="35"/>
  <c r="F18" i="35"/>
  <c r="K18" i="35"/>
  <c r="M18" i="35"/>
  <c r="F19" i="35"/>
  <c r="K19" i="35"/>
  <c r="M19" i="35"/>
  <c r="N18" i="35" s="1"/>
  <c r="F20" i="35"/>
  <c r="K20" i="35"/>
  <c r="M20" i="35"/>
  <c r="N20" i="35" s="1"/>
  <c r="F21" i="35"/>
  <c r="K21" i="35"/>
  <c r="M21" i="35"/>
  <c r="F22" i="35"/>
  <c r="K22" i="35"/>
  <c r="M22" i="35"/>
  <c r="F23" i="35"/>
  <c r="K23" i="35"/>
  <c r="M23" i="35"/>
  <c r="N22" i="35" s="1"/>
  <c r="F24" i="35"/>
  <c r="K24" i="35"/>
  <c r="M24" i="35"/>
  <c r="N24" i="35"/>
  <c r="F25" i="35"/>
  <c r="K25" i="35"/>
  <c r="M25" i="35"/>
  <c r="F26" i="35"/>
  <c r="K26" i="35"/>
  <c r="M26" i="35"/>
  <c r="F27" i="35"/>
  <c r="K27" i="35"/>
  <c r="M27" i="35"/>
  <c r="N26" i="35" s="1"/>
  <c r="F28" i="35"/>
  <c r="K28" i="35"/>
  <c r="M28" i="35"/>
  <c r="N28" i="35"/>
  <c r="F29" i="35"/>
  <c r="K29" i="35"/>
  <c r="M29" i="35"/>
  <c r="F30" i="35"/>
  <c r="K30" i="35"/>
  <c r="M30" i="35"/>
  <c r="N30" i="35" s="1"/>
  <c r="F31" i="35"/>
  <c r="K31" i="35"/>
  <c r="M31" i="35"/>
  <c r="F32" i="35"/>
  <c r="K32" i="35"/>
  <c r="M32" i="35"/>
  <c r="F33" i="35"/>
  <c r="K33" i="35"/>
  <c r="M33" i="35"/>
  <c r="F34" i="35"/>
  <c r="K34" i="35"/>
  <c r="L34" i="35"/>
  <c r="O34" i="35"/>
  <c r="Q34" i="35"/>
  <c r="F35" i="35"/>
  <c r="K35" i="35"/>
  <c r="M35" i="35"/>
  <c r="F36" i="35"/>
  <c r="K36" i="35"/>
  <c r="F37" i="35"/>
  <c r="K37" i="35"/>
  <c r="M37" i="35"/>
  <c r="F38" i="35"/>
  <c r="K38" i="35"/>
  <c r="M38" i="35"/>
  <c r="N38" i="35"/>
  <c r="F39" i="35"/>
  <c r="K39" i="35"/>
  <c r="M39" i="35"/>
  <c r="F40" i="35"/>
  <c r="K40" i="35"/>
  <c r="M40" i="35"/>
  <c r="F41" i="35"/>
  <c r="K41" i="35"/>
  <c r="M41" i="35"/>
  <c r="N40" i="35" s="1"/>
  <c r="K42" i="35"/>
  <c r="M42" i="35"/>
  <c r="F43" i="35"/>
  <c r="K43" i="35"/>
  <c r="M43" i="35"/>
  <c r="N42" i="35" s="1"/>
  <c r="F44" i="35"/>
  <c r="K44" i="35"/>
  <c r="M44" i="35"/>
  <c r="F45" i="35"/>
  <c r="K45" i="35"/>
  <c r="M45" i="35"/>
  <c r="N44" i="35" s="1"/>
  <c r="K46" i="35"/>
  <c r="M46" i="35"/>
  <c r="F47" i="35"/>
  <c r="K47" i="35"/>
  <c r="M47" i="35"/>
  <c r="N46" i="35" s="1"/>
  <c r="F48" i="35"/>
  <c r="K48" i="35"/>
  <c r="M48" i="35"/>
  <c r="N48" i="35"/>
  <c r="F49" i="35"/>
  <c r="K49" i="35"/>
  <c r="M49" i="35"/>
  <c r="F50" i="35"/>
  <c r="K50" i="35"/>
  <c r="M50" i="35"/>
  <c r="F51" i="35"/>
  <c r="K51" i="35"/>
  <c r="M51" i="35"/>
  <c r="F52" i="35"/>
  <c r="K52" i="35"/>
  <c r="M52" i="35"/>
  <c r="F53" i="35"/>
  <c r="K53" i="35"/>
  <c r="M53" i="35"/>
  <c r="N52" i="35" s="1"/>
  <c r="F54" i="35"/>
  <c r="K54" i="35"/>
  <c r="M54" i="35"/>
  <c r="F55" i="35"/>
  <c r="K55" i="35"/>
  <c r="M55" i="35"/>
  <c r="N54" i="35" s="1"/>
  <c r="F56" i="35"/>
  <c r="K56" i="35"/>
  <c r="M56" i="35"/>
  <c r="F57" i="35"/>
  <c r="K57" i="35"/>
  <c r="M57" i="35"/>
  <c r="N56" i="35" s="1"/>
  <c r="K58" i="35"/>
  <c r="M58" i="35"/>
  <c r="N58" i="35" s="1"/>
  <c r="F59" i="35"/>
  <c r="K59" i="35"/>
  <c r="M59" i="35"/>
  <c r="F60" i="35"/>
  <c r="K60" i="35"/>
  <c r="M60" i="35"/>
  <c r="F61" i="35"/>
  <c r="K61" i="35"/>
  <c r="M61" i="35"/>
  <c r="N60" i="35" s="1"/>
  <c r="K62" i="35"/>
  <c r="M62" i="35"/>
  <c r="N62" i="35"/>
  <c r="F63" i="35"/>
  <c r="K63" i="35"/>
  <c r="M63" i="35"/>
  <c r="F64" i="35"/>
  <c r="K64" i="35"/>
  <c r="M64" i="35"/>
  <c r="N64" i="35" s="1"/>
  <c r="F65" i="35"/>
  <c r="K65" i="35"/>
  <c r="M65" i="35"/>
  <c r="F66" i="35"/>
  <c r="K66" i="35"/>
  <c r="M66" i="35"/>
  <c r="F67" i="35"/>
  <c r="K67" i="35"/>
  <c r="M67" i="35"/>
  <c r="F68" i="35"/>
  <c r="K68" i="35"/>
  <c r="M68" i="35"/>
  <c r="N68" i="35" s="1"/>
  <c r="F69" i="35"/>
  <c r="K69" i="35"/>
  <c r="M69" i="35"/>
  <c r="F70" i="35"/>
  <c r="K70" i="35"/>
  <c r="M70" i="35"/>
  <c r="F71" i="35"/>
  <c r="K71" i="35"/>
  <c r="M71" i="35"/>
  <c r="N70" i="35" s="1"/>
  <c r="F72" i="35"/>
  <c r="K72" i="35"/>
  <c r="M72" i="35"/>
  <c r="N72" i="35"/>
  <c r="F73" i="35"/>
  <c r="K73" i="35"/>
  <c r="M73" i="35"/>
  <c r="K74" i="35"/>
  <c r="M74" i="35"/>
  <c r="F75" i="35"/>
  <c r="K75" i="35"/>
  <c r="M75" i="35"/>
  <c r="N74" i="35" s="1"/>
  <c r="K76" i="35"/>
  <c r="M76" i="35"/>
  <c r="F77" i="35"/>
  <c r="K77" i="35"/>
  <c r="M77" i="35"/>
  <c r="N76" i="35" s="1"/>
  <c r="F78" i="35"/>
  <c r="K78" i="35"/>
  <c r="M78" i="35"/>
  <c r="F79" i="35"/>
  <c r="K79" i="35"/>
  <c r="M79" i="35"/>
  <c r="N78" i="35" s="1"/>
  <c r="F80" i="35"/>
  <c r="K80" i="35"/>
  <c r="L80" i="35"/>
  <c r="D81" i="35"/>
  <c r="F81" i="35"/>
  <c r="K81" i="35"/>
  <c r="M81" i="35"/>
  <c r="N80" i="35" s="1"/>
  <c r="F82" i="35"/>
  <c r="K82" i="35"/>
  <c r="M82" i="35"/>
  <c r="F83" i="35"/>
  <c r="K83" i="35"/>
  <c r="M83" i="35"/>
  <c r="N82" i="35" s="1"/>
  <c r="F84" i="35"/>
  <c r="K84" i="35"/>
  <c r="M84" i="35"/>
  <c r="F85" i="35"/>
  <c r="K85" i="35"/>
  <c r="M85" i="35"/>
  <c r="N84" i="35" s="1"/>
  <c r="F86" i="35"/>
  <c r="K86" i="35"/>
  <c r="M86" i="35"/>
  <c r="N86" i="35" s="1"/>
  <c r="F87" i="35"/>
  <c r="K87" i="35"/>
  <c r="M87" i="35"/>
  <c r="F88" i="35"/>
  <c r="K88" i="35"/>
  <c r="M88" i="35"/>
  <c r="F89" i="35"/>
  <c r="K89" i="35"/>
  <c r="M89" i="35"/>
  <c r="N88" i="35" s="1"/>
  <c r="K90" i="35"/>
  <c r="M90" i="35"/>
  <c r="N90" i="35"/>
  <c r="F91" i="35"/>
  <c r="K91" i="35"/>
  <c r="M91" i="35"/>
  <c r="F92" i="35"/>
  <c r="M92" i="35"/>
  <c r="N92" i="35" s="1"/>
  <c r="F93" i="35"/>
  <c r="K93" i="35"/>
  <c r="M93" i="35"/>
  <c r="F94" i="35"/>
  <c r="K94" i="35"/>
  <c r="M94" i="35"/>
  <c r="F95" i="35"/>
  <c r="K95" i="35"/>
  <c r="M95" i="35"/>
  <c r="F96" i="35"/>
  <c r="K96" i="35"/>
  <c r="M96" i="35"/>
  <c r="F97" i="35"/>
  <c r="K97" i="35"/>
  <c r="K98" i="35"/>
  <c r="M98" i="35"/>
  <c r="F99" i="35"/>
  <c r="K99" i="35"/>
  <c r="M99" i="35"/>
  <c r="N98" i="35" s="1"/>
  <c r="F100" i="35"/>
  <c r="K100" i="35"/>
  <c r="M100" i="35"/>
  <c r="O100" i="35"/>
  <c r="Q100" i="35"/>
  <c r="F101" i="35"/>
  <c r="K101" i="35"/>
  <c r="F102" i="35"/>
  <c r="K102" i="35"/>
  <c r="M102" i="35"/>
  <c r="F103" i="35"/>
  <c r="K103" i="35"/>
  <c r="M103" i="35"/>
  <c r="N102" i="35" s="1"/>
  <c r="F104" i="35"/>
  <c r="K104" i="35"/>
  <c r="M104" i="35"/>
  <c r="F105" i="35"/>
  <c r="K105" i="35"/>
  <c r="M105" i="35"/>
  <c r="N104" i="35" s="1"/>
  <c r="F106" i="35"/>
  <c r="K106" i="35"/>
  <c r="M106" i="35"/>
  <c r="N106" i="35" s="1"/>
  <c r="F107" i="35"/>
  <c r="K107" i="35"/>
  <c r="M107" i="35"/>
  <c r="F108" i="35"/>
  <c r="K108" i="35"/>
  <c r="L108" i="35"/>
  <c r="D109" i="35"/>
  <c r="F109" i="35"/>
  <c r="K109" i="35"/>
  <c r="M109" i="35"/>
  <c r="N108" i="35" s="1"/>
  <c r="F110" i="35"/>
  <c r="K110" i="35"/>
  <c r="M110" i="35"/>
  <c r="F111" i="35"/>
  <c r="K111" i="35"/>
  <c r="M111" i="35"/>
  <c r="N110" i="35" s="1"/>
  <c r="F112" i="35"/>
  <c r="K112" i="35"/>
  <c r="F113" i="35"/>
  <c r="K113" i="35"/>
  <c r="M113" i="35"/>
  <c r="N112" i="35" s="1"/>
  <c r="K114" i="35"/>
  <c r="M114" i="35"/>
  <c r="N114" i="35"/>
  <c r="F115" i="35"/>
  <c r="K115" i="35"/>
  <c r="M115" i="35"/>
  <c r="F116" i="35"/>
  <c r="K116" i="35"/>
  <c r="F117" i="35"/>
  <c r="M117" i="35"/>
  <c r="N116" i="35" s="1"/>
  <c r="F118" i="35"/>
  <c r="K118" i="35"/>
  <c r="M118" i="35"/>
  <c r="F119" i="35"/>
  <c r="K119" i="35"/>
  <c r="M119" i="35"/>
  <c r="N118" i="35" s="1"/>
  <c r="K120" i="35"/>
  <c r="M120" i="35"/>
  <c r="N120" i="35" s="1"/>
  <c r="F121" i="35"/>
  <c r="K121" i="35"/>
  <c r="M121" i="35"/>
  <c r="F122" i="35"/>
  <c r="K122" i="35"/>
  <c r="M122" i="35"/>
  <c r="F123" i="35"/>
  <c r="K123" i="35"/>
  <c r="M123" i="35"/>
  <c r="N122" i="35" s="1"/>
  <c r="F124" i="35"/>
  <c r="K124" i="35"/>
  <c r="L124" i="35"/>
  <c r="N124" i="35"/>
  <c r="Q124" i="35" s="1"/>
  <c r="O124" i="35"/>
  <c r="D125" i="35"/>
  <c r="F125" i="35"/>
  <c r="K125" i="35"/>
  <c r="M125" i="35"/>
  <c r="F126" i="35"/>
  <c r="K126" i="35"/>
  <c r="M126" i="35"/>
  <c r="F127" i="35"/>
  <c r="K127" i="35"/>
  <c r="M127" i="35"/>
  <c r="N126" i="35" s="1"/>
  <c r="F128" i="35"/>
  <c r="K128" i="35"/>
  <c r="M128" i="35"/>
  <c r="N128" i="35"/>
  <c r="F129" i="35"/>
  <c r="K129" i="35"/>
  <c r="M129" i="35"/>
  <c r="F130" i="35"/>
  <c r="K130" i="35"/>
  <c r="M130" i="35"/>
  <c r="F131" i="35"/>
  <c r="K131" i="35"/>
  <c r="M131" i="35"/>
  <c r="N130" i="35" s="1"/>
  <c r="F132" i="35"/>
  <c r="K132" i="35"/>
  <c r="M132" i="35"/>
  <c r="N132" i="35"/>
  <c r="F133" i="35"/>
  <c r="K133" i="35"/>
  <c r="M133" i="35"/>
  <c r="F134" i="35"/>
  <c r="K134" i="35"/>
  <c r="L134" i="35"/>
  <c r="O134" i="35"/>
  <c r="Q134" i="35"/>
  <c r="F135" i="35"/>
  <c r="K135" i="35"/>
  <c r="M135" i="35"/>
  <c r="F136" i="35"/>
  <c r="K136" i="35"/>
  <c r="M136" i="35"/>
  <c r="F137" i="35"/>
  <c r="K137" i="35"/>
  <c r="M137" i="35"/>
  <c r="N136" i="35" s="1"/>
  <c r="F138" i="35"/>
  <c r="K138" i="35"/>
  <c r="M138" i="35"/>
  <c r="F139" i="35"/>
  <c r="K139" i="35"/>
  <c r="M139" i="35"/>
  <c r="N138" i="35" s="1"/>
  <c r="F140" i="35"/>
  <c r="K140" i="35"/>
  <c r="M140" i="35"/>
  <c r="F141" i="35"/>
  <c r="K141" i="35"/>
  <c r="M141" i="35"/>
  <c r="N140" i="35" s="1"/>
  <c r="F142" i="35"/>
  <c r="K142" i="35"/>
  <c r="L142" i="35"/>
  <c r="O142" i="35"/>
  <c r="Q142" i="35"/>
  <c r="F143" i="35"/>
  <c r="K143" i="35"/>
  <c r="M143" i="35"/>
  <c r="K144" i="35"/>
  <c r="M144" i="35"/>
  <c r="F145" i="35"/>
  <c r="K145" i="35"/>
  <c r="M145" i="35"/>
  <c r="N144" i="35" s="1"/>
  <c r="F146" i="35"/>
  <c r="K146" i="35"/>
  <c r="M146" i="35"/>
  <c r="N146" i="35"/>
  <c r="F147" i="35"/>
  <c r="K147" i="35"/>
  <c r="M147" i="35"/>
  <c r="F148" i="35"/>
  <c r="K148" i="35"/>
  <c r="M148" i="35"/>
  <c r="F149" i="35"/>
  <c r="K149" i="35"/>
  <c r="M149" i="35"/>
  <c r="N148" i="35" s="1"/>
  <c r="F150" i="35"/>
  <c r="K150" i="35"/>
  <c r="M150" i="35"/>
  <c r="N150" i="35"/>
  <c r="F151" i="35"/>
  <c r="K151" i="35"/>
  <c r="M151" i="35"/>
  <c r="F152" i="35"/>
  <c r="K152" i="35"/>
  <c r="M152" i="35"/>
  <c r="N152" i="35" s="1"/>
  <c r="F153" i="35"/>
  <c r="K153" i="35"/>
  <c r="M153" i="35"/>
  <c r="F154" i="35"/>
  <c r="K154" i="35"/>
  <c r="M154" i="35"/>
  <c r="F155" i="35"/>
  <c r="K155" i="35"/>
  <c r="M155" i="35"/>
  <c r="N154" i="35" s="1"/>
  <c r="F156" i="35"/>
  <c r="K156" i="35"/>
  <c r="M156" i="35"/>
  <c r="F157" i="35"/>
  <c r="K157" i="35"/>
  <c r="M157" i="35"/>
  <c r="N156" i="35" s="1"/>
  <c r="F158" i="35"/>
  <c r="K158" i="35"/>
  <c r="M158" i="35"/>
  <c r="F159" i="35"/>
  <c r="K159" i="35"/>
  <c r="M159" i="35"/>
  <c r="N158" i="35" s="1"/>
  <c r="F160" i="35"/>
  <c r="K160" i="35"/>
  <c r="M160" i="35"/>
  <c r="N160" i="35" s="1"/>
  <c r="F161" i="35"/>
  <c r="K161" i="35"/>
  <c r="M161" i="35"/>
  <c r="F162" i="35"/>
  <c r="K162" i="35"/>
  <c r="M162" i="35"/>
  <c r="F163" i="35"/>
  <c r="K163" i="35"/>
  <c r="M163" i="35"/>
  <c r="N162" i="35" s="1"/>
  <c r="F164" i="35"/>
  <c r="K164" i="35"/>
  <c r="M164" i="35"/>
  <c r="N164" i="35"/>
  <c r="F165" i="35"/>
  <c r="K165" i="35"/>
  <c r="M165" i="35"/>
  <c r="F166" i="35"/>
  <c r="K166" i="35"/>
  <c r="M166" i="35"/>
  <c r="F167" i="35"/>
  <c r="K167" i="35"/>
  <c r="M167" i="35"/>
  <c r="N166" i="35" s="1"/>
  <c r="F168" i="35"/>
  <c r="K168" i="35"/>
  <c r="M168" i="35"/>
  <c r="F169" i="35"/>
  <c r="K169" i="35"/>
  <c r="M169" i="35"/>
  <c r="N168" i="35" s="1"/>
  <c r="F170" i="35"/>
  <c r="K170" i="35"/>
  <c r="M170" i="35"/>
  <c r="F171" i="35"/>
  <c r="K171" i="35"/>
  <c r="M171" i="35"/>
  <c r="N170" i="35" s="1"/>
  <c r="F172" i="35"/>
  <c r="K172" i="35"/>
  <c r="M172" i="35"/>
  <c r="F173" i="35"/>
  <c r="K173" i="35"/>
  <c r="M173" i="35"/>
  <c r="N172" i="35" s="1"/>
  <c r="F174" i="35"/>
  <c r="K174" i="35"/>
  <c r="M174" i="35"/>
  <c r="N174" i="35" s="1"/>
  <c r="F175" i="35"/>
  <c r="K175" i="35"/>
  <c r="M175" i="35"/>
  <c r="F176" i="35"/>
  <c r="K176" i="35"/>
  <c r="M176" i="35"/>
  <c r="F177" i="35"/>
  <c r="K177" i="35"/>
  <c r="M177" i="35"/>
  <c r="N176" i="35" s="1"/>
  <c r="F178" i="35"/>
  <c r="K178" i="35"/>
  <c r="M178" i="35"/>
  <c r="N178" i="35"/>
  <c r="F179" i="35"/>
  <c r="K179" i="35"/>
  <c r="M179" i="35"/>
  <c r="F180" i="35"/>
  <c r="K180" i="35"/>
  <c r="M180" i="35"/>
  <c r="F181" i="35"/>
  <c r="K181" i="35"/>
  <c r="M181" i="35"/>
  <c r="N180" i="35" s="1"/>
  <c r="F182" i="35"/>
  <c r="K182" i="35"/>
  <c r="M182" i="35"/>
  <c r="N182" i="35"/>
  <c r="K183" i="35"/>
  <c r="F184" i="35"/>
  <c r="K184" i="35"/>
  <c r="M184" i="35"/>
  <c r="F185" i="35"/>
  <c r="K185" i="35"/>
  <c r="M185" i="35"/>
  <c r="N184" i="35" s="1"/>
  <c r="F186" i="35"/>
  <c r="K186" i="35"/>
  <c r="M186" i="35"/>
  <c r="F187" i="35"/>
  <c r="K187" i="35"/>
  <c r="M187" i="35"/>
  <c r="N186" i="35" s="1"/>
  <c r="F188" i="35"/>
  <c r="K188" i="35"/>
  <c r="M188" i="35"/>
  <c r="N188" i="35" s="1"/>
  <c r="F189" i="35"/>
  <c r="K189" i="35"/>
  <c r="M189" i="35"/>
  <c r="F190" i="35"/>
  <c r="K190" i="35"/>
  <c r="M190" i="35"/>
  <c r="F191" i="35"/>
  <c r="K191" i="35"/>
  <c r="M191" i="35"/>
  <c r="F192" i="35"/>
  <c r="K192" i="35"/>
  <c r="M192" i="35"/>
  <c r="N192" i="35"/>
  <c r="F193" i="35"/>
  <c r="K193" i="35"/>
  <c r="M193" i="35"/>
  <c r="F194" i="35"/>
  <c r="K194" i="35"/>
  <c r="M194" i="35"/>
  <c r="N194" i="35" s="1"/>
  <c r="F195" i="35"/>
  <c r="K195" i="35"/>
  <c r="M195" i="35"/>
  <c r="F196" i="35"/>
  <c r="K196" i="35"/>
  <c r="M196" i="35"/>
  <c r="F197" i="35"/>
  <c r="K197" i="35"/>
  <c r="M197" i="35"/>
  <c r="N196" i="35" s="1"/>
  <c r="F198" i="35"/>
  <c r="K198" i="35"/>
  <c r="M198" i="35"/>
  <c r="F199" i="35"/>
  <c r="K199" i="35"/>
  <c r="M199" i="35"/>
  <c r="N198" i="35" s="1"/>
  <c r="F200" i="35"/>
  <c r="K200" i="35"/>
  <c r="M200" i="35"/>
  <c r="F201" i="35"/>
  <c r="K201" i="35"/>
  <c r="M201" i="35"/>
  <c r="F202" i="35"/>
  <c r="K202" i="35"/>
  <c r="M202" i="35"/>
  <c r="N202" i="35"/>
  <c r="F203" i="35"/>
  <c r="K203" i="35"/>
  <c r="M203" i="35"/>
  <c r="F204" i="35"/>
  <c r="K204" i="35"/>
  <c r="M204" i="35"/>
  <c r="F205" i="35"/>
  <c r="K205" i="35"/>
  <c r="M205" i="35"/>
  <c r="N204" i="35" s="1"/>
  <c r="F206" i="35"/>
  <c r="K206" i="35"/>
  <c r="M206" i="35"/>
  <c r="N206" i="35"/>
  <c r="F207" i="35"/>
  <c r="K207" i="35"/>
  <c r="M207" i="35"/>
  <c r="F208" i="35"/>
  <c r="K208" i="35"/>
  <c r="M208" i="35"/>
  <c r="N208" i="35" s="1"/>
  <c r="F209" i="35"/>
  <c r="K209" i="35"/>
  <c r="M209" i="35"/>
  <c r="F210" i="35"/>
  <c r="K210" i="35"/>
  <c r="L210" i="35"/>
  <c r="O210" i="35"/>
  <c r="Q210" i="35"/>
  <c r="F211" i="35"/>
  <c r="K211" i="35"/>
  <c r="M211" i="35"/>
  <c r="K212" i="35"/>
  <c r="M212" i="35"/>
  <c r="F213" i="35"/>
  <c r="K213" i="35"/>
  <c r="M213" i="35"/>
  <c r="F214" i="35"/>
  <c r="K214" i="35"/>
  <c r="M214" i="35"/>
  <c r="F215" i="35"/>
  <c r="K215" i="35"/>
  <c r="M215" i="35"/>
  <c r="N214" i="35" s="1"/>
  <c r="F216" i="35"/>
  <c r="K216" i="35"/>
  <c r="M216" i="35"/>
  <c r="N216" i="35"/>
  <c r="F217" i="35"/>
  <c r="K217" i="35"/>
  <c r="M217" i="35"/>
  <c r="F218" i="35"/>
  <c r="K218" i="35"/>
  <c r="M218" i="35"/>
  <c r="F219" i="35"/>
  <c r="K219" i="35"/>
  <c r="M219" i="35"/>
  <c r="N218" i="35" s="1"/>
  <c r="F220" i="35"/>
  <c r="K220" i="35"/>
  <c r="M220" i="35"/>
  <c r="N220" i="35"/>
  <c r="F221" i="35"/>
  <c r="K221" i="35"/>
  <c r="M221" i="35"/>
  <c r="F222" i="35"/>
  <c r="K222" i="35"/>
  <c r="M222" i="35"/>
  <c r="F223" i="35"/>
  <c r="K223" i="35"/>
  <c r="M223" i="35"/>
  <c r="F224" i="35"/>
  <c r="K224" i="35"/>
  <c r="M224" i="35"/>
  <c r="F225" i="35"/>
  <c r="K225" i="35"/>
  <c r="M225" i="35"/>
  <c r="N224" i="35" s="1"/>
  <c r="F226" i="35"/>
  <c r="K226" i="35"/>
  <c r="M226" i="35"/>
  <c r="N226" i="35" s="1"/>
  <c r="F227" i="35"/>
  <c r="K227" i="35"/>
  <c r="M227" i="35"/>
  <c r="F228" i="35"/>
  <c r="K228" i="35"/>
  <c r="M228" i="35"/>
  <c r="F229" i="35"/>
  <c r="K229" i="35"/>
  <c r="M229" i="35"/>
  <c r="N228" i="35" s="1"/>
  <c r="F230" i="35"/>
  <c r="K230" i="35"/>
  <c r="M230" i="35"/>
  <c r="F231" i="35"/>
  <c r="K231" i="35"/>
  <c r="M231" i="35"/>
  <c r="F232" i="35"/>
  <c r="K232" i="35"/>
  <c r="F233" i="35"/>
  <c r="K233" i="35"/>
  <c r="F234" i="35"/>
  <c r="K234" i="35"/>
  <c r="M234" i="35"/>
  <c r="F235" i="35"/>
  <c r="K235" i="35"/>
  <c r="M235" i="35"/>
  <c r="N234" i="35" s="1"/>
  <c r="F236" i="35"/>
  <c r="K236" i="35"/>
  <c r="M236" i="35"/>
  <c r="N236" i="35" s="1"/>
  <c r="F237" i="35"/>
  <c r="K237" i="35"/>
  <c r="M237" i="35"/>
  <c r="F238" i="35"/>
  <c r="K238" i="35"/>
  <c r="M238" i="35"/>
  <c r="F239" i="35"/>
  <c r="K239" i="35"/>
  <c r="M239" i="35"/>
  <c r="N238" i="35" s="1"/>
  <c r="F240" i="35"/>
  <c r="K240" i="35"/>
  <c r="M240" i="35"/>
  <c r="N240" i="35"/>
  <c r="F241" i="35"/>
  <c r="K241" i="35"/>
  <c r="M241" i="35"/>
  <c r="F242" i="35"/>
  <c r="K242" i="35"/>
  <c r="M242" i="35"/>
  <c r="F243" i="35"/>
  <c r="K243" i="35"/>
  <c r="M243" i="35"/>
  <c r="N242" i="35" s="1"/>
  <c r="F244" i="35"/>
  <c r="K244" i="35"/>
  <c r="M244" i="35"/>
  <c r="F245" i="35"/>
  <c r="K245" i="35"/>
  <c r="M245" i="35"/>
  <c r="N244" i="35" s="1"/>
  <c r="F246" i="35"/>
  <c r="K246" i="35"/>
  <c r="M246" i="35"/>
  <c r="F247" i="35"/>
  <c r="K247" i="35"/>
  <c r="M247" i="35"/>
  <c r="N246" i="35" s="1"/>
  <c r="F248" i="35"/>
  <c r="K248" i="35"/>
  <c r="M248" i="35"/>
  <c r="F249" i="35"/>
  <c r="K249" i="35"/>
  <c r="M249" i="35"/>
  <c r="N248" i="35" s="1"/>
  <c r="F250" i="35"/>
  <c r="K250" i="35"/>
  <c r="M250" i="35"/>
  <c r="N250" i="35" s="1"/>
  <c r="F251" i="35"/>
  <c r="K251" i="35"/>
  <c r="M251" i="35"/>
  <c r="F252" i="35"/>
  <c r="K252" i="35"/>
  <c r="M252" i="35"/>
  <c r="F253" i="35"/>
  <c r="K253" i="35"/>
  <c r="F254" i="35"/>
  <c r="K254" i="35"/>
  <c r="M254" i="35"/>
  <c r="N254" i="35"/>
  <c r="F255" i="35"/>
  <c r="K255" i="35"/>
  <c r="M255" i="35"/>
  <c r="F256" i="35"/>
  <c r="K256" i="35"/>
  <c r="M256" i="35"/>
  <c r="N256" i="35" s="1"/>
  <c r="F257" i="35"/>
  <c r="K257" i="35"/>
  <c r="M257" i="35"/>
  <c r="F258" i="35"/>
  <c r="K258" i="35"/>
  <c r="M258" i="35"/>
  <c r="F259" i="35"/>
  <c r="K259" i="35"/>
  <c r="M259" i="35"/>
  <c r="N258" i="35" s="1"/>
  <c r="F260" i="35"/>
  <c r="K260" i="35"/>
  <c r="M260" i="35"/>
  <c r="F261" i="35"/>
  <c r="K261" i="35"/>
  <c r="M261" i="35"/>
  <c r="N260" i="35" s="1"/>
  <c r="F262" i="35"/>
  <c r="K262" i="35"/>
  <c r="M262" i="35"/>
  <c r="F263" i="35"/>
  <c r="K263" i="35"/>
  <c r="M263" i="35"/>
  <c r="N262" i="35" s="1"/>
  <c r="F264" i="35"/>
  <c r="K264" i="35"/>
  <c r="L264" i="35"/>
  <c r="O264" i="35"/>
  <c r="Q264" i="35"/>
  <c r="F265" i="35"/>
  <c r="K265" i="35"/>
  <c r="F266" i="35"/>
  <c r="K266" i="35"/>
  <c r="M266" i="35"/>
  <c r="F267" i="35"/>
  <c r="K267" i="35"/>
  <c r="M267" i="35"/>
  <c r="N266" i="35" s="1"/>
  <c r="F268" i="35"/>
  <c r="K268" i="35"/>
  <c r="M268" i="35"/>
  <c r="N268" i="35"/>
  <c r="F269" i="35"/>
  <c r="K269" i="35"/>
  <c r="M269" i="35"/>
  <c r="F270" i="35"/>
  <c r="K270" i="35"/>
  <c r="M270" i="35"/>
  <c r="F271" i="35"/>
  <c r="K271" i="35"/>
  <c r="M271" i="35"/>
  <c r="N270" i="35" s="1"/>
  <c r="F272" i="35"/>
  <c r="K272" i="35"/>
  <c r="M272" i="35"/>
  <c r="F273" i="35"/>
  <c r="K273" i="35"/>
  <c r="M273" i="35"/>
  <c r="N272" i="35" s="1"/>
  <c r="F274" i="35"/>
  <c r="K274" i="35"/>
  <c r="M274" i="35"/>
  <c r="F275" i="35"/>
  <c r="K275" i="35"/>
  <c r="M275" i="35"/>
  <c r="N274" i="35" s="1"/>
  <c r="F276" i="35"/>
  <c r="K276" i="35"/>
  <c r="M276" i="35"/>
  <c r="F277" i="35"/>
  <c r="K277" i="35"/>
  <c r="M277" i="35"/>
  <c r="N276" i="35" s="1"/>
  <c r="F278" i="35"/>
  <c r="K278" i="35"/>
  <c r="M278" i="35"/>
  <c r="N278" i="35" s="1"/>
  <c r="F279" i="35"/>
  <c r="K279" i="35"/>
  <c r="M279" i="35"/>
  <c r="F280" i="35"/>
  <c r="K280" i="35"/>
  <c r="M280" i="35"/>
  <c r="F281" i="35"/>
  <c r="K281" i="35"/>
  <c r="M281" i="35"/>
  <c r="N280" i="35" s="1"/>
  <c r="F282" i="35"/>
  <c r="K282" i="35"/>
  <c r="M282" i="35"/>
  <c r="N282" i="35"/>
  <c r="F283" i="35"/>
  <c r="K283" i="35"/>
  <c r="M283" i="35"/>
  <c r="F284" i="35"/>
  <c r="K284" i="35"/>
  <c r="M284" i="35"/>
  <c r="F285" i="35"/>
  <c r="K285" i="35"/>
  <c r="M285" i="35"/>
  <c r="N284" i="35" s="1"/>
  <c r="F286" i="35"/>
  <c r="K286" i="35"/>
  <c r="M286" i="35"/>
  <c r="N286" i="35"/>
  <c r="F287" i="35"/>
  <c r="K287" i="35"/>
  <c r="M287" i="35"/>
  <c r="F288" i="35"/>
  <c r="K288" i="35"/>
  <c r="M288" i="35"/>
  <c r="N288" i="35" s="1"/>
  <c r="F289" i="35"/>
  <c r="K289" i="35"/>
  <c r="M289" i="35"/>
  <c r="F290" i="35"/>
  <c r="K290" i="35"/>
  <c r="M290" i="35"/>
  <c r="F291" i="35"/>
  <c r="K291" i="35"/>
  <c r="M291" i="35"/>
  <c r="N290" i="35" s="1"/>
  <c r="F292" i="35"/>
  <c r="K292" i="35"/>
  <c r="M292" i="35"/>
  <c r="F293" i="35"/>
  <c r="K293" i="35"/>
  <c r="M293" i="35"/>
  <c r="N292" i="35" s="1"/>
  <c r="F294" i="35"/>
  <c r="K294" i="35"/>
  <c r="M294" i="35"/>
  <c r="F295" i="35"/>
  <c r="K295" i="35"/>
  <c r="M295" i="35"/>
  <c r="N294" i="35" s="1"/>
  <c r="F296" i="35"/>
  <c r="K296" i="35"/>
  <c r="L296" i="35"/>
  <c r="F297" i="35"/>
  <c r="K297" i="35"/>
  <c r="M297" i="35"/>
  <c r="F298" i="35"/>
  <c r="K298" i="35"/>
  <c r="M298" i="35"/>
  <c r="F299" i="35"/>
  <c r="K299" i="35"/>
  <c r="M299" i="35"/>
  <c r="F300" i="35"/>
  <c r="K300" i="35"/>
  <c r="M300" i="35"/>
  <c r="F301" i="35"/>
  <c r="K301" i="35"/>
  <c r="M301" i="35"/>
  <c r="F302" i="35"/>
  <c r="K302" i="35"/>
  <c r="M302" i="35"/>
  <c r="F303" i="35"/>
  <c r="K303" i="35"/>
  <c r="M303" i="35"/>
  <c r="N302" i="35" s="1"/>
  <c r="F304" i="35"/>
  <c r="K304" i="35"/>
  <c r="M304" i="35"/>
  <c r="F305" i="35"/>
  <c r="K305" i="35"/>
  <c r="M305" i="35"/>
  <c r="N304" i="35" s="1"/>
  <c r="F306" i="35"/>
  <c r="K306" i="35"/>
  <c r="M306" i="35"/>
  <c r="N306" i="35" s="1"/>
  <c r="F307" i="35"/>
  <c r="K307" i="35"/>
  <c r="M307" i="35"/>
  <c r="F308" i="35"/>
  <c r="K308" i="35"/>
  <c r="M308" i="35"/>
  <c r="F309" i="35"/>
  <c r="K309" i="35"/>
  <c r="M309" i="35"/>
  <c r="N308" i="35" s="1"/>
  <c r="F310" i="35"/>
  <c r="K310" i="35"/>
  <c r="M310" i="35"/>
  <c r="N310" i="35"/>
  <c r="F311" i="35"/>
  <c r="K311" i="35"/>
  <c r="M311" i="35"/>
  <c r="F312" i="35"/>
  <c r="K312" i="35"/>
  <c r="M312" i="35"/>
  <c r="F313" i="35"/>
  <c r="K313" i="35"/>
  <c r="M313" i="35"/>
  <c r="N312" i="35" s="1"/>
  <c r="F314" i="35"/>
  <c r="K314" i="35"/>
  <c r="M314" i="35"/>
  <c r="F315" i="35"/>
  <c r="K315" i="35"/>
  <c r="M315" i="35"/>
  <c r="N314" i="35" s="1"/>
  <c r="F316" i="35"/>
  <c r="K316" i="35"/>
  <c r="M316" i="35"/>
  <c r="F317" i="35"/>
  <c r="K317" i="35"/>
  <c r="M317" i="35"/>
  <c r="N316" i="35" s="1"/>
  <c r="F318" i="35"/>
  <c r="K318" i="35"/>
  <c r="M318" i="35"/>
  <c r="F319" i="35"/>
  <c r="K319" i="35"/>
  <c r="M319" i="35"/>
  <c r="N318" i="35" s="1"/>
  <c r="F320" i="35"/>
  <c r="K320" i="35"/>
  <c r="M320" i="35"/>
  <c r="N320" i="35" s="1"/>
  <c r="F321" i="35"/>
  <c r="K321" i="35"/>
  <c r="M321" i="35"/>
  <c r="F322" i="35"/>
  <c r="K322" i="35"/>
  <c r="M322" i="35"/>
  <c r="F323" i="35"/>
  <c r="K323" i="35"/>
  <c r="M323" i="35"/>
  <c r="N322" i="35" s="1"/>
  <c r="F324" i="35"/>
  <c r="K324" i="35"/>
  <c r="M324" i="35"/>
  <c r="N324" i="35"/>
  <c r="F325" i="35"/>
  <c r="K325" i="35"/>
  <c r="M325" i="35"/>
  <c r="F326" i="35"/>
  <c r="K326" i="35"/>
  <c r="M326" i="35"/>
  <c r="F327" i="35"/>
  <c r="K327" i="35"/>
  <c r="M327" i="35"/>
  <c r="N326" i="35" s="1"/>
  <c r="F328" i="35"/>
  <c r="K328" i="35"/>
  <c r="L328" i="35"/>
  <c r="O328" i="35"/>
  <c r="Q328" i="35"/>
  <c r="F329" i="35"/>
  <c r="K329" i="35"/>
  <c r="F330" i="35"/>
  <c r="K330" i="35"/>
  <c r="M330" i="35"/>
  <c r="N330" i="35" s="1"/>
  <c r="F331" i="35"/>
  <c r="K331" i="35"/>
  <c r="M331" i="35"/>
  <c r="D332" i="35"/>
  <c r="F332" i="35"/>
  <c r="K332" i="35"/>
  <c r="L332" i="35"/>
  <c r="M332" i="35"/>
  <c r="D333" i="35" s="1"/>
  <c r="K333" i="35"/>
  <c r="D334" i="35"/>
  <c r="F334" i="35"/>
  <c r="K334" i="35"/>
  <c r="L334" i="35"/>
  <c r="M334" i="35"/>
  <c r="D335" i="35"/>
  <c r="F335" i="35"/>
  <c r="K335" i="35"/>
  <c r="M335" i="35"/>
  <c r="N334" i="35" s="1"/>
  <c r="D336" i="35"/>
  <c r="F336" i="35" s="1"/>
  <c r="K336" i="35"/>
  <c r="L336" i="35"/>
  <c r="K337" i="35"/>
  <c r="D338" i="35"/>
  <c r="M338" i="35" s="1"/>
  <c r="D339" i="35" s="1"/>
  <c r="F338" i="35"/>
  <c r="K338" i="35"/>
  <c r="L338" i="35"/>
  <c r="K339" i="35"/>
  <c r="D340" i="35"/>
  <c r="F340" i="35"/>
  <c r="K340" i="35"/>
  <c r="L340" i="35"/>
  <c r="M340" i="35"/>
  <c r="D341" i="35" s="1"/>
  <c r="K341" i="35"/>
  <c r="D342" i="35"/>
  <c r="F342" i="35"/>
  <c r="K342" i="35"/>
  <c r="L342" i="35"/>
  <c r="M342" i="35"/>
  <c r="D343" i="35"/>
  <c r="F343" i="35"/>
  <c r="K343" i="35"/>
  <c r="M343" i="35"/>
  <c r="N342" i="35" s="1"/>
  <c r="D344" i="35"/>
  <c r="F344" i="35" s="1"/>
  <c r="K344" i="35"/>
  <c r="L344" i="35"/>
  <c r="K345" i="35"/>
  <c r="D346" i="35"/>
  <c r="M346" i="35" s="1"/>
  <c r="D347" i="35" s="1"/>
  <c r="F346" i="35"/>
  <c r="K346" i="35"/>
  <c r="L346" i="35"/>
  <c r="K347" i="35"/>
  <c r="D348" i="35"/>
  <c r="F348" i="35"/>
  <c r="K348" i="35"/>
  <c r="L348" i="35"/>
  <c r="M348" i="35"/>
  <c r="D349" i="35" s="1"/>
  <c r="K349" i="35"/>
  <c r="D350" i="35"/>
  <c r="F350" i="35"/>
  <c r="K350" i="35"/>
  <c r="L350" i="35"/>
  <c r="M350" i="35"/>
  <c r="D351" i="35"/>
  <c r="F351" i="35"/>
  <c r="K351" i="35"/>
  <c r="M351" i="35"/>
  <c r="N350" i="35" s="1"/>
  <c r="D352" i="35"/>
  <c r="F352" i="35" s="1"/>
  <c r="K352" i="35"/>
  <c r="L352" i="35"/>
  <c r="K353" i="35"/>
  <c r="D354" i="35"/>
  <c r="M354" i="35" s="1"/>
  <c r="D355" i="35" s="1"/>
  <c r="F354" i="35"/>
  <c r="K354" i="35"/>
  <c r="L354" i="35"/>
  <c r="K355" i="35"/>
  <c r="D356" i="35"/>
  <c r="F356" i="35"/>
  <c r="K356" i="35"/>
  <c r="L356" i="35"/>
  <c r="M356" i="35"/>
  <c r="D357" i="35" s="1"/>
  <c r="K357" i="35"/>
  <c r="D358" i="35"/>
  <c r="F358" i="35"/>
  <c r="K358" i="35"/>
  <c r="L358" i="35"/>
  <c r="M358" i="35"/>
  <c r="D359" i="35"/>
  <c r="F359" i="35"/>
  <c r="K359" i="35"/>
  <c r="M359" i="35"/>
  <c r="N358" i="35" s="1"/>
  <c r="D360" i="35"/>
  <c r="F360" i="35" s="1"/>
  <c r="K360" i="35"/>
  <c r="L360" i="35"/>
  <c r="K361" i="35"/>
  <c r="D362" i="35"/>
  <c r="M362" i="35" s="1"/>
  <c r="D363" i="35" s="1"/>
  <c r="F362" i="35"/>
  <c r="K362" i="35"/>
  <c r="L362" i="35"/>
  <c r="K363" i="35"/>
  <c r="D364" i="35"/>
  <c r="F364" i="35"/>
  <c r="K364" i="35"/>
  <c r="L364" i="35"/>
  <c r="M364" i="35"/>
  <c r="D365" i="35" s="1"/>
  <c r="K365" i="35"/>
  <c r="D366" i="35"/>
  <c r="F366" i="35"/>
  <c r="K366" i="35"/>
  <c r="L366" i="35"/>
  <c r="M366" i="35"/>
  <c r="D367" i="35"/>
  <c r="F367" i="35"/>
  <c r="K367" i="35"/>
  <c r="M367" i="35"/>
  <c r="N366" i="35" s="1"/>
  <c r="D368" i="35"/>
  <c r="F368" i="35" s="1"/>
  <c r="K368" i="35"/>
  <c r="L368" i="35"/>
  <c r="K369" i="35"/>
  <c r="D370" i="35"/>
  <c r="M370" i="35" s="1"/>
  <c r="D371" i="35" s="1"/>
  <c r="F370" i="35"/>
  <c r="K370" i="35"/>
  <c r="L370" i="35"/>
  <c r="K371" i="35"/>
  <c r="F2" i="34"/>
  <c r="K2" i="34"/>
  <c r="M2" i="34"/>
  <c r="F3" i="34"/>
  <c r="K3" i="34"/>
  <c r="M3" i="34"/>
  <c r="N2" i="34" s="1"/>
  <c r="F4" i="34"/>
  <c r="K4" i="34"/>
  <c r="M4" i="34"/>
  <c r="F5" i="34"/>
  <c r="K5" i="34"/>
  <c r="M5" i="34"/>
  <c r="N4" i="34" s="1"/>
  <c r="F6" i="34"/>
  <c r="K6" i="34"/>
  <c r="M6" i="34"/>
  <c r="F7" i="34"/>
  <c r="K7" i="34"/>
  <c r="M7" i="34"/>
  <c r="F8" i="34"/>
  <c r="K8" i="34"/>
  <c r="O8" i="34"/>
  <c r="Q8" i="34"/>
  <c r="F9" i="34"/>
  <c r="K9" i="34"/>
  <c r="F10" i="34"/>
  <c r="K10" i="34"/>
  <c r="F11" i="34"/>
  <c r="K11" i="34"/>
  <c r="M11" i="34"/>
  <c r="N10" i="34" s="1"/>
  <c r="K12" i="34"/>
  <c r="M12" i="34"/>
  <c r="N12" i="34" s="1"/>
  <c r="F13" i="34"/>
  <c r="K13" i="34"/>
  <c r="M13" i="34"/>
  <c r="K14" i="34"/>
  <c r="M14" i="34"/>
  <c r="F15" i="34"/>
  <c r="K15" i="34"/>
  <c r="M15" i="34"/>
  <c r="F16" i="34"/>
  <c r="K16" i="34"/>
  <c r="L16" i="34"/>
  <c r="O16" i="34"/>
  <c r="Q16" i="34"/>
  <c r="F17" i="34"/>
  <c r="K17" i="34"/>
  <c r="M17" i="34"/>
  <c r="F18" i="34"/>
  <c r="K18" i="34"/>
  <c r="M18" i="34"/>
  <c r="F19" i="34"/>
  <c r="K19" i="34"/>
  <c r="M19" i="34"/>
  <c r="F20" i="34"/>
  <c r="K20" i="34"/>
  <c r="M20" i="34"/>
  <c r="F21" i="34"/>
  <c r="K21" i="34"/>
  <c r="M21" i="34"/>
  <c r="F22" i="34"/>
  <c r="K22" i="34"/>
  <c r="M22" i="34"/>
  <c r="N22" i="34" s="1"/>
  <c r="F23" i="34"/>
  <c r="K23" i="34"/>
  <c r="M23" i="34"/>
  <c r="F24" i="34"/>
  <c r="K24" i="34"/>
  <c r="L24" i="34"/>
  <c r="N24" i="34"/>
  <c r="O24" i="34"/>
  <c r="Q24" i="34"/>
  <c r="F25" i="34"/>
  <c r="K25" i="34"/>
  <c r="K26" i="34"/>
  <c r="M26" i="34"/>
  <c r="N26" i="34" s="1"/>
  <c r="F27" i="34"/>
  <c r="K27" i="34"/>
  <c r="M27" i="34"/>
  <c r="F28" i="34"/>
  <c r="K28" i="34"/>
  <c r="M28" i="34"/>
  <c r="F29" i="34"/>
  <c r="K29" i="34"/>
  <c r="M29" i="34"/>
  <c r="N28" i="34" s="1"/>
  <c r="F30" i="34"/>
  <c r="K30" i="34"/>
  <c r="M30" i="34"/>
  <c r="N30" i="34"/>
  <c r="F31" i="34"/>
  <c r="K31" i="34"/>
  <c r="M31" i="34"/>
  <c r="D32" i="34"/>
  <c r="F32" i="34"/>
  <c r="K32" i="34"/>
  <c r="L32" i="34"/>
  <c r="M32" i="34"/>
  <c r="D33" i="34"/>
  <c r="F33" i="34"/>
  <c r="K33" i="34"/>
  <c r="M33" i="34"/>
  <c r="N32" i="34" s="1"/>
  <c r="F34" i="34"/>
  <c r="K34" i="34"/>
  <c r="M34" i="34"/>
  <c r="F35" i="34"/>
  <c r="K35" i="34"/>
  <c r="M35" i="34"/>
  <c r="N34" i="34" s="1"/>
  <c r="D36" i="34"/>
  <c r="F36" i="34"/>
  <c r="K36" i="34"/>
  <c r="L36" i="34"/>
  <c r="M36" i="34"/>
  <c r="D37" i="34"/>
  <c r="M37" i="34" s="1"/>
  <c r="N36" i="34" s="1"/>
  <c r="F37" i="34"/>
  <c r="K37" i="34"/>
  <c r="F38" i="34"/>
  <c r="K38" i="34"/>
  <c r="M38" i="34"/>
  <c r="F39" i="34"/>
  <c r="K39" i="34"/>
  <c r="M39" i="34"/>
  <c r="N38" i="34" s="1"/>
  <c r="D40" i="34"/>
  <c r="F40" i="34"/>
  <c r="K40" i="34"/>
  <c r="L40" i="34"/>
  <c r="M40" i="34"/>
  <c r="D41" i="34" s="1"/>
  <c r="K41" i="34"/>
  <c r="D42" i="34"/>
  <c r="F42" i="34"/>
  <c r="K42" i="34"/>
  <c r="L42" i="34"/>
  <c r="M42" i="34"/>
  <c r="D43" i="34"/>
  <c r="F43" i="34"/>
  <c r="K43" i="34"/>
  <c r="M43" i="34"/>
  <c r="N42" i="34" s="1"/>
  <c r="D44" i="34"/>
  <c r="F44" i="34"/>
  <c r="K44" i="34"/>
  <c r="L44" i="34"/>
  <c r="M44" i="34"/>
  <c r="D45" i="34"/>
  <c r="F45" i="34"/>
  <c r="K45" i="34"/>
  <c r="M45" i="34"/>
  <c r="N44" i="34" s="1"/>
  <c r="D46" i="34"/>
  <c r="M46" i="34" s="1"/>
  <c r="D47" i="34" s="1"/>
  <c r="F46" i="34"/>
  <c r="K46" i="34"/>
  <c r="L46" i="34"/>
  <c r="K47" i="34"/>
  <c r="D48" i="34"/>
  <c r="F48" i="34"/>
  <c r="K48" i="34"/>
  <c r="L48" i="34"/>
  <c r="M48" i="34"/>
  <c r="D49" i="34" s="1"/>
  <c r="K49" i="34"/>
  <c r="D50" i="34"/>
  <c r="F50" i="34"/>
  <c r="K50" i="34"/>
  <c r="L50" i="34"/>
  <c r="M50" i="34"/>
  <c r="D51" i="34"/>
  <c r="F51" i="34"/>
  <c r="K51" i="34"/>
  <c r="M51" i="34"/>
  <c r="N50" i="34" s="1"/>
  <c r="D52" i="34"/>
  <c r="F52" i="34"/>
  <c r="K52" i="34"/>
  <c r="L52" i="34"/>
  <c r="M52" i="34"/>
  <c r="D53" i="34"/>
  <c r="F53" i="34"/>
  <c r="K53" i="34"/>
  <c r="M53" i="34"/>
  <c r="N52" i="34" s="1"/>
  <c r="D54" i="34"/>
  <c r="M54" i="34" s="1"/>
  <c r="D55" i="34" s="1"/>
  <c r="F54" i="34"/>
  <c r="K54" i="34"/>
  <c r="L54" i="34"/>
  <c r="K55" i="34"/>
  <c r="D56" i="34"/>
  <c r="F56" i="34"/>
  <c r="K56" i="34"/>
  <c r="L56" i="34"/>
  <c r="M56" i="34"/>
  <c r="D57" i="34" s="1"/>
  <c r="K57" i="34"/>
  <c r="D58" i="34"/>
  <c r="F58" i="34"/>
  <c r="K58" i="34"/>
  <c r="L58" i="34"/>
  <c r="M58" i="34"/>
  <c r="D59" i="34"/>
  <c r="F59" i="34"/>
  <c r="K59" i="34"/>
  <c r="M59" i="34"/>
  <c r="N58" i="34" s="1"/>
  <c r="D60" i="34"/>
  <c r="F60" i="34"/>
  <c r="K60" i="34"/>
  <c r="L60" i="34"/>
  <c r="M60" i="34"/>
  <c r="D61" i="34"/>
  <c r="F61" i="34"/>
  <c r="K61" i="34"/>
  <c r="M61" i="34"/>
  <c r="N60" i="34" s="1"/>
  <c r="D62" i="34"/>
  <c r="M62" i="34" s="1"/>
  <c r="D63" i="34" s="1"/>
  <c r="F62" i="34"/>
  <c r="K62" i="34"/>
  <c r="L62" i="34"/>
  <c r="K63" i="34"/>
  <c r="D64" i="34"/>
  <c r="F64" i="34"/>
  <c r="K64" i="34"/>
  <c r="L64" i="34"/>
  <c r="M64" i="34"/>
  <c r="D65" i="34" s="1"/>
  <c r="K65" i="34"/>
  <c r="D66" i="34"/>
  <c r="F66" i="34"/>
  <c r="K66" i="34"/>
  <c r="L66" i="34"/>
  <c r="M66" i="34"/>
  <c r="D67" i="34"/>
  <c r="F67" i="34"/>
  <c r="K67" i="34"/>
  <c r="M67" i="34"/>
  <c r="N66" i="34" s="1"/>
  <c r="D68" i="34"/>
  <c r="F68" i="34"/>
  <c r="K68" i="34"/>
  <c r="L68" i="34"/>
  <c r="M68" i="34"/>
  <c r="D69" i="34"/>
  <c r="F69" i="34"/>
  <c r="K69" i="34"/>
  <c r="M69" i="34"/>
  <c r="N68" i="34" s="1"/>
  <c r="D70" i="34"/>
  <c r="M70" i="34" s="1"/>
  <c r="D71" i="34" s="1"/>
  <c r="F70" i="34"/>
  <c r="K70" i="34"/>
  <c r="L70" i="34"/>
  <c r="K71" i="34"/>
  <c r="O140" i="36" l="1"/>
  <c r="Q140" i="36"/>
  <c r="F633" i="36"/>
  <c r="M633" i="36"/>
  <c r="N632" i="36" s="1"/>
  <c r="O632" i="36" s="1"/>
  <c r="Q174" i="36"/>
  <c r="O174" i="36"/>
  <c r="Q88" i="36"/>
  <c r="O88" i="36"/>
  <c r="Q526" i="36"/>
  <c r="O526" i="36"/>
  <c r="O418" i="36"/>
  <c r="Q418" i="36"/>
  <c r="O502" i="36"/>
  <c r="Q502" i="36"/>
  <c r="Q92" i="36"/>
  <c r="O92" i="36"/>
  <c r="O128" i="36"/>
  <c r="Q128" i="36"/>
  <c r="O446" i="36"/>
  <c r="Q446" i="36"/>
  <c r="O76" i="36"/>
  <c r="Q76" i="36"/>
  <c r="O132" i="36"/>
  <c r="Q132" i="36"/>
  <c r="F585" i="36"/>
  <c r="M585" i="36"/>
  <c r="N584" i="36" s="1"/>
  <c r="M565" i="36"/>
  <c r="F565" i="36"/>
  <c r="Q114" i="36"/>
  <c r="O114" i="36"/>
  <c r="N564" i="36"/>
  <c r="O428" i="36"/>
  <c r="Q428" i="36"/>
  <c r="O136" i="36"/>
  <c r="Q136" i="36"/>
  <c r="Q244" i="36"/>
  <c r="O244" i="36"/>
  <c r="O34" i="36"/>
  <c r="Q34" i="36"/>
  <c r="Q554" i="36"/>
  <c r="O554" i="36"/>
  <c r="O38" i="36"/>
  <c r="Q38" i="36"/>
  <c r="M637" i="36"/>
  <c r="N636" i="36" s="1"/>
  <c r="O636" i="36" s="1"/>
  <c r="F637" i="36"/>
  <c r="O208" i="36"/>
  <c r="Q208" i="36"/>
  <c r="O42" i="36"/>
  <c r="Q42" i="36"/>
  <c r="Q424" i="36"/>
  <c r="O424" i="36"/>
  <c r="Q166" i="36"/>
  <c r="O166" i="36"/>
  <c r="Q210" i="36"/>
  <c r="O210" i="36"/>
  <c r="D641" i="36"/>
  <c r="Q412" i="36"/>
  <c r="O412" i="36"/>
  <c r="O66" i="36"/>
  <c r="Q66" i="36"/>
  <c r="O440" i="36"/>
  <c r="Q440" i="36"/>
  <c r="O216" i="36"/>
  <c r="Q216" i="36"/>
  <c r="O432" i="36"/>
  <c r="N18" i="36"/>
  <c r="Q220" i="36"/>
  <c r="O220" i="36"/>
  <c r="F579" i="36"/>
  <c r="M579" i="36"/>
  <c r="N578" i="36" s="1"/>
  <c r="N566" i="36"/>
  <c r="Q158" i="36"/>
  <c r="Q52" i="36"/>
  <c r="F225" i="36"/>
  <c r="M225" i="36"/>
  <c r="N224" i="36" s="1"/>
  <c r="O124" i="36"/>
  <c r="M631" i="36"/>
  <c r="N630" i="36" s="1"/>
  <c r="O630" i="36" s="1"/>
  <c r="F631" i="36"/>
  <c r="O426" i="36"/>
  <c r="Q426" i="36"/>
  <c r="F617" i="36"/>
  <c r="M617" i="36"/>
  <c r="N616" i="36" s="1"/>
  <c r="O616" i="36" s="1"/>
  <c r="D609" i="36"/>
  <c r="F583" i="36"/>
  <c r="M583" i="36"/>
  <c r="N582" i="36" s="1"/>
  <c r="N480" i="36"/>
  <c r="F603" i="36"/>
  <c r="M603" i="36"/>
  <c r="N602" i="36" s="1"/>
  <c r="O602" i="36" s="1"/>
  <c r="N520" i="36"/>
  <c r="O392" i="36"/>
  <c r="O270" i="36"/>
  <c r="Q270" i="36"/>
  <c r="O232" i="36"/>
  <c r="Q232" i="36"/>
  <c r="O72" i="36"/>
  <c r="F651" i="36"/>
  <c r="M651" i="36"/>
  <c r="N650" i="36" s="1"/>
  <c r="O650" i="36" s="1"/>
  <c r="F607" i="36"/>
  <c r="M607" i="36"/>
  <c r="N442" i="36"/>
  <c r="Q84" i="36"/>
  <c r="M451" i="36"/>
  <c r="N450" i="36" s="1"/>
  <c r="F451" i="36"/>
  <c r="Q568" i="36"/>
  <c r="O46" i="36"/>
  <c r="Q46" i="36"/>
  <c r="F589" i="36"/>
  <c r="M589" i="36"/>
  <c r="F624" i="36"/>
  <c r="M624" i="36"/>
  <c r="F531" i="36"/>
  <c r="M531" i="36"/>
  <c r="N530" i="36" s="1"/>
  <c r="Q226" i="36"/>
  <c r="O108" i="36"/>
  <c r="Q108" i="36"/>
  <c r="F644" i="36"/>
  <c r="M644" i="36"/>
  <c r="D645" i="36" s="1"/>
  <c r="F593" i="36"/>
  <c r="M593" i="36"/>
  <c r="N592" i="36" s="1"/>
  <c r="O592" i="36" s="1"/>
  <c r="N588" i="36"/>
  <c r="O588" i="36" s="1"/>
  <c r="O116" i="36"/>
  <c r="Q116" i="36"/>
  <c r="Q44" i="36"/>
  <c r="F571" i="36"/>
  <c r="M571" i="36"/>
  <c r="N570" i="36" s="1"/>
  <c r="N206" i="36"/>
  <c r="Q32" i="36"/>
  <c r="O32" i="36"/>
  <c r="O148" i="36"/>
  <c r="Q148" i="36"/>
  <c r="Q430" i="36"/>
  <c r="O430" i="36"/>
  <c r="O16" i="36"/>
  <c r="Q16" i="36"/>
  <c r="F521" i="36"/>
  <c r="M521" i="36"/>
  <c r="Q262" i="36"/>
  <c r="F586" i="36"/>
  <c r="M586" i="36"/>
  <c r="Q536" i="36"/>
  <c r="O536" i="36"/>
  <c r="M629" i="36"/>
  <c r="F620" i="36"/>
  <c r="M620" i="36"/>
  <c r="D621" i="36" s="1"/>
  <c r="N606" i="36"/>
  <c r="O606" i="36" s="1"/>
  <c r="O422" i="36"/>
  <c r="Q422" i="36"/>
  <c r="O204" i="36"/>
  <c r="Q204" i="36"/>
  <c r="F654" i="36"/>
  <c r="F646" i="36"/>
  <c r="F602" i="36"/>
  <c r="Q490" i="36"/>
  <c r="Q466" i="36"/>
  <c r="Q462" i="36"/>
  <c r="O168" i="36"/>
  <c r="Q168" i="36"/>
  <c r="Q122" i="36"/>
  <c r="Q100" i="36"/>
  <c r="O100" i="36"/>
  <c r="F610" i="36"/>
  <c r="M610" i="36"/>
  <c r="O36" i="36"/>
  <c r="Q36" i="36"/>
  <c r="F623" i="36"/>
  <c r="M623" i="36"/>
  <c r="N622" i="36" s="1"/>
  <c r="O622" i="36" s="1"/>
  <c r="F643" i="36"/>
  <c r="M643" i="36"/>
  <c r="N642" i="36" s="1"/>
  <c r="O642" i="36" s="1"/>
  <c r="O238" i="36"/>
  <c r="Q238" i="36"/>
  <c r="N150" i="36"/>
  <c r="O254" i="36"/>
  <c r="Q254" i="36"/>
  <c r="O12" i="36"/>
  <c r="Q12" i="36"/>
  <c r="F597" i="36"/>
  <c r="M597" i="36"/>
  <c r="O574" i="36"/>
  <c r="O464" i="36"/>
  <c r="Q464" i="36"/>
  <c r="F407" i="36"/>
  <c r="M407" i="36"/>
  <c r="N406" i="36" s="1"/>
  <c r="F591" i="36"/>
  <c r="M591" i="36"/>
  <c r="N590" i="36" s="1"/>
  <c r="O590" i="36" s="1"/>
  <c r="O476" i="36"/>
  <c r="Q476" i="36"/>
  <c r="N200" i="36"/>
  <c r="N182" i="36"/>
  <c r="D655" i="36"/>
  <c r="M573" i="36"/>
  <c r="N572" i="36" s="1"/>
  <c r="F573" i="36"/>
  <c r="N550" i="36"/>
  <c r="F501" i="36"/>
  <c r="M501" i="36"/>
  <c r="N500" i="36" s="1"/>
  <c r="Q444" i="36"/>
  <c r="O444" i="36"/>
  <c r="O130" i="36"/>
  <c r="Q130" i="36"/>
  <c r="O110" i="36"/>
  <c r="Q110" i="36"/>
  <c r="O54" i="36"/>
  <c r="Q54" i="36"/>
  <c r="N30" i="36"/>
  <c r="N652" i="36"/>
  <c r="O652" i="36" s="1"/>
  <c r="N628" i="36"/>
  <c r="O628" i="36" s="1"/>
  <c r="N438" i="36"/>
  <c r="N320" i="36"/>
  <c r="N246" i="36"/>
  <c r="N580" i="36"/>
  <c r="N160" i="36"/>
  <c r="N634" i="36"/>
  <c r="O634" i="36" s="1"/>
  <c r="F614" i="36"/>
  <c r="N576" i="36"/>
  <c r="F209" i="36"/>
  <c r="O78" i="36"/>
  <c r="Q78" i="36"/>
  <c r="N2" i="36"/>
  <c r="N68" i="36"/>
  <c r="N64" i="36"/>
  <c r="F513" i="36"/>
  <c r="M513" i="36"/>
  <c r="N512" i="36" s="1"/>
  <c r="N420" i="36"/>
  <c r="F634" i="36"/>
  <c r="N596" i="36"/>
  <c r="O596" i="36" s="1"/>
  <c r="N6" i="36"/>
  <c r="N242" i="36"/>
  <c r="N120" i="36"/>
  <c r="N556" i="36"/>
  <c r="N562" i="36"/>
  <c r="N528" i="36"/>
  <c r="O186" i="36"/>
  <c r="Q186" i="36"/>
  <c r="M658" i="36"/>
  <c r="M626" i="36"/>
  <c r="M594" i="36"/>
  <c r="M341" i="35"/>
  <c r="N340" i="35" s="1"/>
  <c r="F341" i="35"/>
  <c r="M333" i="35"/>
  <c r="N332" i="35" s="1"/>
  <c r="F333" i="35"/>
  <c r="M357" i="35"/>
  <c r="N356" i="35" s="1"/>
  <c r="F357" i="35"/>
  <c r="M365" i="35"/>
  <c r="N364" i="35" s="1"/>
  <c r="F365" i="35"/>
  <c r="F349" i="35"/>
  <c r="M349" i="35"/>
  <c r="N348" i="35" s="1"/>
  <c r="F371" i="35"/>
  <c r="M371" i="35"/>
  <c r="N370" i="35" s="1"/>
  <c r="M339" i="35"/>
  <c r="N338" i="35" s="1"/>
  <c r="F339" i="35"/>
  <c r="O108" i="35"/>
  <c r="Q108" i="35"/>
  <c r="F347" i="35"/>
  <c r="M347" i="35"/>
  <c r="Q358" i="35"/>
  <c r="O358" i="35"/>
  <c r="O80" i="35"/>
  <c r="Q80" i="35"/>
  <c r="M363" i="35"/>
  <c r="N362" i="35" s="1"/>
  <c r="F363" i="35"/>
  <c r="Q342" i="35"/>
  <c r="O342" i="35"/>
  <c r="M355" i="35"/>
  <c r="N354" i="35" s="1"/>
  <c r="F355" i="35"/>
  <c r="Q366" i="35"/>
  <c r="O366" i="35"/>
  <c r="O350" i="35"/>
  <c r="Q350" i="35"/>
  <c r="N346" i="35"/>
  <c r="Q334" i="35"/>
  <c r="O334" i="35"/>
  <c r="M368" i="35"/>
  <c r="M360" i="35"/>
  <c r="M352" i="35"/>
  <c r="M344" i="35"/>
  <c r="M336" i="35"/>
  <c r="O44" i="34"/>
  <c r="Q44" i="34"/>
  <c r="O52" i="34"/>
  <c r="Q52" i="34"/>
  <c r="Q36" i="34"/>
  <c r="O36" i="34"/>
  <c r="Q66" i="34"/>
  <c r="O66" i="34"/>
  <c r="F55" i="34"/>
  <c r="M55" i="34"/>
  <c r="N54" i="34" s="1"/>
  <c r="F63" i="34"/>
  <c r="M63" i="34"/>
  <c r="N62" i="34" s="1"/>
  <c r="Q60" i="34"/>
  <c r="O60" i="34"/>
  <c r="F49" i="34"/>
  <c r="M49" i="34"/>
  <c r="N48" i="34" s="1"/>
  <c r="F71" i="34"/>
  <c r="M71" i="34"/>
  <c r="F65" i="34"/>
  <c r="M65" i="34"/>
  <c r="N64" i="34" s="1"/>
  <c r="O32" i="34"/>
  <c r="Q32" i="34"/>
  <c r="F41" i="34"/>
  <c r="M41" i="34"/>
  <c r="N40" i="34" s="1"/>
  <c r="N70" i="34"/>
  <c r="O42" i="34"/>
  <c r="Q42" i="34"/>
  <c r="O50" i="34"/>
  <c r="Q50" i="34"/>
  <c r="N46" i="34"/>
  <c r="O68" i="34"/>
  <c r="Q68" i="34"/>
  <c r="F57" i="34"/>
  <c r="M57" i="34"/>
  <c r="N56" i="34" s="1"/>
  <c r="O58" i="34"/>
  <c r="Q58" i="34"/>
  <c r="M47" i="34"/>
  <c r="F47" i="34"/>
  <c r="F2" i="32"/>
  <c r="K2" i="32"/>
  <c r="F3" i="32"/>
  <c r="K3" i="32"/>
  <c r="M3" i="32"/>
  <c r="N2" i="32"/>
  <c r="F4" i="32"/>
  <c r="K4" i="32"/>
  <c r="M4" i="32"/>
  <c r="M5" i="32"/>
  <c r="N4" i="32"/>
  <c r="F5" i="32"/>
  <c r="K5" i="32"/>
  <c r="F6" i="32"/>
  <c r="K6" i="32"/>
  <c r="M6" i="32"/>
  <c r="F7" i="32"/>
  <c r="K7" i="32"/>
  <c r="M7" i="32"/>
  <c r="N6" i="32"/>
  <c r="F8" i="32"/>
  <c r="K8" i="32"/>
  <c r="M8" i="32"/>
  <c r="F9" i="32"/>
  <c r="K9" i="32"/>
  <c r="M9" i="32"/>
  <c r="F10" i="32"/>
  <c r="K10" i="32"/>
  <c r="M10" i="32"/>
  <c r="F11" i="32"/>
  <c r="K11" i="32"/>
  <c r="M11" i="32"/>
  <c r="F12" i="32"/>
  <c r="K12" i="32"/>
  <c r="M12" i="32"/>
  <c r="M13" i="32"/>
  <c r="N12" i="32"/>
  <c r="F13" i="32"/>
  <c r="K13" i="32"/>
  <c r="F14" i="32"/>
  <c r="K14" i="32"/>
  <c r="M14" i="32"/>
  <c r="M15" i="32"/>
  <c r="N14" i="32"/>
  <c r="F15" i="32"/>
  <c r="K15" i="32"/>
  <c r="F16" i="32"/>
  <c r="K16" i="32"/>
  <c r="M16" i="32"/>
  <c r="M17" i="32"/>
  <c r="N16" i="32"/>
  <c r="F17" i="32"/>
  <c r="K17" i="32"/>
  <c r="F18" i="32"/>
  <c r="K18" i="32"/>
  <c r="F19" i="32"/>
  <c r="K19" i="32"/>
  <c r="M19" i="32"/>
  <c r="N18" i="32"/>
  <c r="F20" i="32"/>
  <c r="K20" i="32"/>
  <c r="M21" i="32"/>
  <c r="N20" i="32"/>
  <c r="F21" i="32"/>
  <c r="K21" i="32"/>
  <c r="F22" i="32"/>
  <c r="K22" i="32"/>
  <c r="L22" i="32"/>
  <c r="F23" i="32"/>
  <c r="K23" i="32"/>
  <c r="M23" i="32"/>
  <c r="N22" i="32"/>
  <c r="F24" i="32"/>
  <c r="K24" i="32"/>
  <c r="M24" i="32"/>
  <c r="F25" i="32"/>
  <c r="K25" i="32"/>
  <c r="M25" i="32"/>
  <c r="N24" i="32"/>
  <c r="F26" i="32"/>
  <c r="K26" i="32"/>
  <c r="M26" i="32"/>
  <c r="N26" i="32"/>
  <c r="F27" i="32"/>
  <c r="K27" i="32"/>
  <c r="F28" i="32"/>
  <c r="K28" i="32"/>
  <c r="L28" i="32"/>
  <c r="D29" i="32"/>
  <c r="M29" i="32"/>
  <c r="N28" i="32"/>
  <c r="F29" i="32"/>
  <c r="K29" i="32"/>
  <c r="F30" i="32"/>
  <c r="K30" i="32"/>
  <c r="M30" i="32"/>
  <c r="M31" i="32"/>
  <c r="N30" i="32"/>
  <c r="F31" i="32"/>
  <c r="K31" i="32"/>
  <c r="F32" i="32"/>
  <c r="K32" i="32"/>
  <c r="M32" i="32"/>
  <c r="M33" i="32"/>
  <c r="N32" i="32"/>
  <c r="F33" i="32"/>
  <c r="K33" i="32"/>
  <c r="F34" i="32"/>
  <c r="K34" i="32"/>
  <c r="M34" i="32"/>
  <c r="M35" i="32"/>
  <c r="N34" i="32"/>
  <c r="F35" i="32"/>
  <c r="K35" i="32"/>
  <c r="F36" i="32"/>
  <c r="K36" i="32"/>
  <c r="M36" i="32"/>
  <c r="M37" i="32"/>
  <c r="N36" i="32"/>
  <c r="F37" i="32"/>
  <c r="K37" i="32"/>
  <c r="F38" i="32"/>
  <c r="K38" i="32"/>
  <c r="M38" i="32"/>
  <c r="M39" i="32"/>
  <c r="N38" i="32"/>
  <c r="F39" i="32"/>
  <c r="K39" i="32"/>
  <c r="F40" i="32"/>
  <c r="K40" i="32"/>
  <c r="M40" i="32"/>
  <c r="M41" i="32"/>
  <c r="N40" i="32"/>
  <c r="F41" i="32"/>
  <c r="K41" i="32"/>
  <c r="F42" i="32"/>
  <c r="K42" i="32"/>
  <c r="F43" i="32"/>
  <c r="K43" i="32"/>
  <c r="M43" i="32"/>
  <c r="N42" i="32"/>
  <c r="F44" i="32"/>
  <c r="K44" i="32"/>
  <c r="M44" i="32"/>
  <c r="M45" i="32"/>
  <c r="N44" i="32"/>
  <c r="F45" i="32"/>
  <c r="K45" i="32"/>
  <c r="F46" i="32"/>
  <c r="K46" i="32"/>
  <c r="F47" i="32"/>
  <c r="K47" i="32"/>
  <c r="M47" i="32"/>
  <c r="N46" i="32"/>
  <c r="F48" i="32"/>
  <c r="K48" i="32"/>
  <c r="M48" i="32"/>
  <c r="M49" i="32"/>
  <c r="N48" i="32"/>
  <c r="F49" i="32"/>
  <c r="K49" i="32"/>
  <c r="F50" i="32"/>
  <c r="K50" i="32"/>
  <c r="M51" i="32"/>
  <c r="N50" i="32"/>
  <c r="F51" i="32"/>
  <c r="K51" i="32"/>
  <c r="F52" i="32"/>
  <c r="K52" i="32"/>
  <c r="M52" i="32"/>
  <c r="F53" i="32"/>
  <c r="K53" i="32"/>
  <c r="M53" i="32"/>
  <c r="N52" i="32"/>
  <c r="F54" i="32"/>
  <c r="K54" i="32"/>
  <c r="L54" i="32"/>
  <c r="D55" i="32"/>
  <c r="F55" i="32"/>
  <c r="K55" i="32"/>
  <c r="M55" i="32"/>
  <c r="N54" i="32"/>
  <c r="F2" i="31"/>
  <c r="K2" i="31"/>
  <c r="M2" i="31"/>
  <c r="M3" i="31"/>
  <c r="N2" i="31"/>
  <c r="F3" i="31"/>
  <c r="K3" i="31"/>
  <c r="F4" i="31"/>
  <c r="K4" i="31"/>
  <c r="M4" i="31"/>
  <c r="M5" i="31"/>
  <c r="N4" i="31"/>
  <c r="F5" i="31"/>
  <c r="K5" i="31"/>
  <c r="F6" i="31"/>
  <c r="K6" i="31"/>
  <c r="M6" i="31"/>
  <c r="F7" i="31"/>
  <c r="K7" i="31"/>
  <c r="M7" i="31"/>
  <c r="N6" i="31"/>
  <c r="F8" i="31"/>
  <c r="K8" i="31"/>
  <c r="M8" i="31"/>
  <c r="M9" i="31"/>
  <c r="N8" i="31"/>
  <c r="F9" i="31"/>
  <c r="K9" i="31"/>
  <c r="F10" i="31"/>
  <c r="K10" i="31"/>
  <c r="M10" i="31"/>
  <c r="F11" i="31"/>
  <c r="K11" i="31"/>
  <c r="M11" i="31"/>
  <c r="F12" i="31"/>
  <c r="K12" i="31"/>
  <c r="M12" i="31"/>
  <c r="F13" i="31"/>
  <c r="K13" i="31"/>
  <c r="M13" i="31"/>
  <c r="N12" i="31"/>
  <c r="F14" i="31"/>
  <c r="K14" i="31"/>
  <c r="M14" i="31"/>
  <c r="F15" i="31"/>
  <c r="K15" i="31"/>
  <c r="M15" i="31"/>
  <c r="N14" i="31"/>
  <c r="F16" i="31"/>
  <c r="K16" i="31"/>
  <c r="F17" i="31"/>
  <c r="K17" i="31"/>
  <c r="M17" i="31"/>
  <c r="N16" i="31"/>
  <c r="F18" i="31"/>
  <c r="K18" i="31"/>
  <c r="M18" i="31"/>
  <c r="M19" i="31"/>
  <c r="N18" i="31"/>
  <c r="F19" i="31"/>
  <c r="K19" i="31"/>
  <c r="F20" i="31"/>
  <c r="K20" i="31"/>
  <c r="M20" i="31"/>
  <c r="F21" i="31"/>
  <c r="K21" i="31"/>
  <c r="M21" i="31"/>
  <c r="N20" i="31"/>
  <c r="F22" i="31"/>
  <c r="K22" i="31"/>
  <c r="M22" i="31"/>
  <c r="M23" i="31"/>
  <c r="N22" i="31"/>
  <c r="F23" i="31"/>
  <c r="K23" i="31"/>
  <c r="F24" i="31"/>
  <c r="K24" i="31"/>
  <c r="M24" i="31"/>
  <c r="M25" i="31"/>
  <c r="N24" i="31"/>
  <c r="F25" i="31"/>
  <c r="K25" i="31"/>
  <c r="F26" i="31"/>
  <c r="K26" i="31"/>
  <c r="M26" i="31"/>
  <c r="M27" i="31"/>
  <c r="N26" i="31"/>
  <c r="F27" i="31"/>
  <c r="K27" i="31"/>
  <c r="F28" i="31"/>
  <c r="K28" i="31"/>
  <c r="M28" i="31"/>
  <c r="F29" i="31"/>
  <c r="K29" i="31"/>
  <c r="M29" i="31"/>
  <c r="N28" i="31"/>
  <c r="F30" i="31"/>
  <c r="K30" i="31"/>
  <c r="L30" i="31"/>
  <c r="O30" i="31"/>
  <c r="Q30" i="31"/>
  <c r="F31" i="31"/>
  <c r="K31" i="31"/>
  <c r="M31" i="31"/>
  <c r="F32" i="31"/>
  <c r="K32" i="31"/>
  <c r="M32" i="31"/>
  <c r="M33" i="31"/>
  <c r="N32" i="31"/>
  <c r="F33" i="31"/>
  <c r="K33" i="31"/>
  <c r="F34" i="31"/>
  <c r="K34" i="31"/>
  <c r="M34" i="31"/>
  <c r="M35" i="31"/>
  <c r="N34" i="31"/>
  <c r="F35" i="31"/>
  <c r="K35" i="31"/>
  <c r="F36" i="31"/>
  <c r="K36" i="31"/>
  <c r="M36" i="31"/>
  <c r="M37" i="31"/>
  <c r="N36" i="31"/>
  <c r="F37" i="31"/>
  <c r="K37" i="31"/>
  <c r="F38" i="31"/>
  <c r="K38" i="31"/>
  <c r="M38" i="31"/>
  <c r="F39" i="31"/>
  <c r="K39" i="31"/>
  <c r="M39" i="31"/>
  <c r="N38" i="31"/>
  <c r="F40" i="31"/>
  <c r="K40" i="31"/>
  <c r="M40" i="31"/>
  <c r="M41" i="31"/>
  <c r="N40" i="31"/>
  <c r="F41" i="31"/>
  <c r="K41" i="31"/>
  <c r="F42" i="31"/>
  <c r="K42" i="31"/>
  <c r="M42" i="31"/>
  <c r="M43" i="31"/>
  <c r="N42" i="31"/>
  <c r="F43" i="31"/>
  <c r="K43" i="31"/>
  <c r="F44" i="31"/>
  <c r="K44" i="31"/>
  <c r="M44" i="31"/>
  <c r="F45" i="31"/>
  <c r="K45" i="31"/>
  <c r="M45" i="31"/>
  <c r="N44" i="31"/>
  <c r="F46" i="31"/>
  <c r="K46" i="31"/>
  <c r="M46" i="31"/>
  <c r="M47" i="31"/>
  <c r="N46" i="31"/>
  <c r="F47" i="31"/>
  <c r="K47" i="31"/>
  <c r="F48" i="31"/>
  <c r="K48" i="31"/>
  <c r="M48" i="31"/>
  <c r="N48" i="31"/>
  <c r="F49" i="31"/>
  <c r="K49" i="31"/>
  <c r="F50" i="31"/>
  <c r="K50" i="31"/>
  <c r="M50" i="31"/>
  <c r="M51" i="31"/>
  <c r="N50" i="31"/>
  <c r="F51" i="31"/>
  <c r="K51" i="31"/>
  <c r="F52" i="31"/>
  <c r="K52" i="31"/>
  <c r="M52" i="31"/>
  <c r="F53" i="31"/>
  <c r="K53" i="31"/>
  <c r="M53" i="31"/>
  <c r="N52" i="31"/>
  <c r="F54" i="31"/>
  <c r="K54" i="31"/>
  <c r="M54" i="31"/>
  <c r="M55" i="31"/>
  <c r="N54" i="31"/>
  <c r="F55" i="31"/>
  <c r="K55" i="31"/>
  <c r="F56" i="31"/>
  <c r="K56" i="31"/>
  <c r="M56" i="31"/>
  <c r="M57" i="31"/>
  <c r="N56" i="31"/>
  <c r="F57" i="31"/>
  <c r="K57" i="31"/>
  <c r="F58" i="31"/>
  <c r="K58" i="31"/>
  <c r="M58" i="31"/>
  <c r="F59" i="31"/>
  <c r="K59" i="31"/>
  <c r="M59" i="31"/>
  <c r="N58" i="31"/>
  <c r="F60" i="31"/>
  <c r="K60" i="31"/>
  <c r="M60" i="31"/>
  <c r="M61" i="31"/>
  <c r="N60" i="31"/>
  <c r="F61" i="31"/>
  <c r="K61" i="31"/>
  <c r="F62" i="31"/>
  <c r="K62" i="31"/>
  <c r="M62" i="31"/>
  <c r="F63" i="31"/>
  <c r="K63" i="31"/>
  <c r="M63" i="31"/>
  <c r="N62" i="31"/>
  <c r="F64" i="31"/>
  <c r="K64" i="31"/>
  <c r="F65" i="31"/>
  <c r="K65" i="31"/>
  <c r="M65" i="31"/>
  <c r="N64" i="31"/>
  <c r="F66" i="31"/>
  <c r="K66" i="31"/>
  <c r="L66" i="31"/>
  <c r="O66" i="31"/>
  <c r="Q66" i="31"/>
  <c r="F67" i="31"/>
  <c r="K67" i="31"/>
  <c r="M67" i="31"/>
  <c r="F68" i="31"/>
  <c r="K68" i="31"/>
  <c r="M68" i="31"/>
  <c r="N68" i="31"/>
  <c r="F69" i="31"/>
  <c r="K69" i="31"/>
  <c r="F70" i="31"/>
  <c r="K70" i="31"/>
  <c r="M70" i="31"/>
  <c r="M71" i="31"/>
  <c r="N70" i="31"/>
  <c r="F71" i="31"/>
  <c r="K71" i="31"/>
  <c r="F72" i="31"/>
  <c r="K72" i="31"/>
  <c r="M72" i="31"/>
  <c r="F73" i="31"/>
  <c r="K73" i="31"/>
  <c r="M73" i="31"/>
  <c r="N72" i="31"/>
  <c r="F74" i="31"/>
  <c r="K74" i="31"/>
  <c r="M74" i="31"/>
  <c r="M75" i="31"/>
  <c r="N74" i="31"/>
  <c r="F75" i="31"/>
  <c r="K75" i="31"/>
  <c r="F76" i="31"/>
  <c r="K76" i="31"/>
  <c r="M76" i="31"/>
  <c r="F77" i="31"/>
  <c r="K77" i="31"/>
  <c r="M77" i="31"/>
  <c r="N76" i="31"/>
  <c r="F78" i="31"/>
  <c r="K78" i="31"/>
  <c r="M78" i="31"/>
  <c r="F79" i="31"/>
  <c r="K79" i="31"/>
  <c r="M79" i="31"/>
  <c r="N78" i="31"/>
  <c r="F80" i="31"/>
  <c r="K80" i="31"/>
  <c r="M80" i="31"/>
  <c r="M81" i="31"/>
  <c r="N80" i="31"/>
  <c r="F81" i="31"/>
  <c r="K81" i="31"/>
  <c r="F82" i="31"/>
  <c r="K82" i="31"/>
  <c r="M82" i="31"/>
  <c r="F83" i="31"/>
  <c r="K83" i="31"/>
  <c r="M83" i="31"/>
  <c r="N82" i="31"/>
  <c r="F84" i="31"/>
  <c r="K84" i="31"/>
  <c r="M84" i="31"/>
  <c r="M85" i="31"/>
  <c r="N84" i="31"/>
  <c r="F85" i="31"/>
  <c r="K85" i="31"/>
  <c r="F86" i="31"/>
  <c r="K86" i="31"/>
  <c r="M86" i="31"/>
  <c r="M87" i="31"/>
  <c r="N86" i="31"/>
  <c r="F87" i="31"/>
  <c r="K87" i="31"/>
  <c r="F88" i="31"/>
  <c r="K88" i="31"/>
  <c r="M88" i="31"/>
  <c r="M89" i="31"/>
  <c r="N88" i="31"/>
  <c r="F89" i="31"/>
  <c r="K89" i="31"/>
  <c r="F90" i="31"/>
  <c r="K90" i="31"/>
  <c r="M90" i="31"/>
  <c r="F91" i="31"/>
  <c r="K91" i="31"/>
  <c r="M91" i="31"/>
  <c r="N90" i="31"/>
  <c r="F92" i="31"/>
  <c r="K92" i="31"/>
  <c r="L92" i="31"/>
  <c r="D93" i="31"/>
  <c r="M93" i="31"/>
  <c r="N92" i="31"/>
  <c r="K93" i="31"/>
  <c r="F94" i="31"/>
  <c r="M94" i="31"/>
  <c r="M95" i="31"/>
  <c r="N94" i="31"/>
  <c r="F95" i="31"/>
  <c r="K95" i="31"/>
  <c r="F96" i="31"/>
  <c r="K96" i="31"/>
  <c r="M96" i="31"/>
  <c r="M97" i="31"/>
  <c r="N96" i="31"/>
  <c r="F97" i="31"/>
  <c r="K97" i="31"/>
  <c r="F98" i="31"/>
  <c r="K98" i="31"/>
  <c r="L98" i="31"/>
  <c r="D99" i="31"/>
  <c r="M99" i="31"/>
  <c r="N98" i="31"/>
  <c r="F99" i="31"/>
  <c r="K99" i="31"/>
  <c r="F100" i="31"/>
  <c r="K100" i="31"/>
  <c r="M100" i="31"/>
  <c r="M101" i="31"/>
  <c r="N100" i="31"/>
  <c r="F101" i="31"/>
  <c r="K101" i="31"/>
  <c r="F102" i="31"/>
  <c r="K102" i="31"/>
  <c r="M102" i="31"/>
  <c r="M103" i="31"/>
  <c r="N102" i="31"/>
  <c r="F103" i="31"/>
  <c r="K103" i="31"/>
  <c r="F104" i="31"/>
  <c r="K104" i="31"/>
  <c r="M104" i="31"/>
  <c r="M105" i="31"/>
  <c r="N104" i="31"/>
  <c r="F105" i="31"/>
  <c r="K105" i="31"/>
  <c r="F106" i="31"/>
  <c r="K106" i="31"/>
  <c r="M106" i="31"/>
  <c r="F107" i="31"/>
  <c r="K107" i="31"/>
  <c r="M107" i="31"/>
  <c r="N106" i="31"/>
  <c r="F108" i="31"/>
  <c r="K108" i="31"/>
  <c r="M108" i="31"/>
  <c r="M109" i="31"/>
  <c r="N108" i="31"/>
  <c r="F109" i="31"/>
  <c r="K109" i="31"/>
  <c r="F110" i="31"/>
  <c r="K110" i="31"/>
  <c r="L110" i="31"/>
  <c r="O110" i="31"/>
  <c r="Q110" i="31"/>
  <c r="F111" i="31"/>
  <c r="K111" i="31"/>
  <c r="M111" i="31"/>
  <c r="F112" i="31"/>
  <c r="K112" i="31"/>
  <c r="M112" i="31"/>
  <c r="M113" i="31"/>
  <c r="N112" i="31"/>
  <c r="F113" i="31"/>
  <c r="K113" i="31"/>
  <c r="F114" i="31"/>
  <c r="K114" i="31"/>
  <c r="M114" i="31"/>
  <c r="M115" i="31"/>
  <c r="N114" i="31"/>
  <c r="F115" i="31"/>
  <c r="K115" i="31"/>
  <c r="F116" i="31"/>
  <c r="K116" i="31"/>
  <c r="M116" i="31"/>
  <c r="F117" i="31"/>
  <c r="K117" i="31"/>
  <c r="M117" i="31"/>
  <c r="N116" i="31"/>
  <c r="F118" i="31"/>
  <c r="K118" i="31"/>
  <c r="M118" i="31"/>
  <c r="M119" i="31"/>
  <c r="N118" i="31"/>
  <c r="F119" i="31"/>
  <c r="K119" i="31"/>
  <c r="F120" i="31"/>
  <c r="K120" i="31"/>
  <c r="M120" i="31"/>
  <c r="M121" i="31"/>
  <c r="N120" i="31"/>
  <c r="F121" i="31"/>
  <c r="K121" i="31"/>
  <c r="F122" i="31"/>
  <c r="K122" i="31"/>
  <c r="F123" i="31"/>
  <c r="K123" i="31"/>
  <c r="M123" i="31"/>
  <c r="N122" i="31"/>
  <c r="F124" i="31"/>
  <c r="K124" i="31"/>
  <c r="M124" i="31"/>
  <c r="M125" i="31"/>
  <c r="N124" i="31"/>
  <c r="F125" i="31"/>
  <c r="K125" i="31"/>
  <c r="F126" i="31"/>
  <c r="K126" i="31"/>
  <c r="M126" i="31"/>
  <c r="M127" i="31"/>
  <c r="N126" i="31"/>
  <c r="F127" i="31"/>
  <c r="K127" i="31"/>
  <c r="F128" i="31"/>
  <c r="K128" i="31"/>
  <c r="M128" i="31"/>
  <c r="M129" i="31"/>
  <c r="N128" i="31"/>
  <c r="F129" i="31"/>
  <c r="K129" i="31"/>
  <c r="F130" i="31"/>
  <c r="K130" i="31"/>
  <c r="M130" i="31"/>
  <c r="F131" i="31"/>
  <c r="K131" i="31"/>
  <c r="M131" i="31"/>
  <c r="N130" i="31"/>
  <c r="F132" i="31"/>
  <c r="K132" i="31"/>
  <c r="M132" i="31"/>
  <c r="M133" i="31"/>
  <c r="N132" i="31"/>
  <c r="F133" i="31"/>
  <c r="K133" i="31"/>
  <c r="F134" i="31"/>
  <c r="K134" i="31"/>
  <c r="M134" i="31"/>
  <c r="M135" i="31"/>
  <c r="N134" i="31"/>
  <c r="F135" i="31"/>
  <c r="K135" i="31"/>
  <c r="F136" i="31"/>
  <c r="K136" i="31"/>
  <c r="M136" i="31"/>
  <c r="F137" i="31"/>
  <c r="K137" i="31"/>
  <c r="M137" i="31"/>
  <c r="N136" i="31"/>
  <c r="F138" i="31"/>
  <c r="K138" i="31"/>
  <c r="M138" i="31"/>
  <c r="M139" i="31"/>
  <c r="N138" i="31"/>
  <c r="F139" i="31"/>
  <c r="K139" i="31"/>
  <c r="F140" i="31"/>
  <c r="K140" i="31"/>
  <c r="M140" i="31"/>
  <c r="F141" i="31"/>
  <c r="K141" i="31"/>
  <c r="M141" i="31"/>
  <c r="N140" i="31"/>
  <c r="F142" i="31"/>
  <c r="K142" i="31"/>
  <c r="M142" i="31"/>
  <c r="F143" i="31"/>
  <c r="K143" i="31"/>
  <c r="M143" i="31"/>
  <c r="N142" i="31"/>
  <c r="F144" i="31"/>
  <c r="K144" i="31"/>
  <c r="M144" i="31"/>
  <c r="M145" i="31"/>
  <c r="N144" i="31"/>
  <c r="F145" i="31"/>
  <c r="K145" i="31"/>
  <c r="F146" i="31"/>
  <c r="K146" i="31"/>
  <c r="M146" i="31"/>
  <c r="F147" i="31"/>
  <c r="K147" i="31"/>
  <c r="M147" i="31"/>
  <c r="N146" i="31"/>
  <c r="F148" i="31"/>
  <c r="K148" i="31"/>
  <c r="M148" i="31"/>
  <c r="M149" i="31"/>
  <c r="N148" i="31"/>
  <c r="F149" i="31"/>
  <c r="K149" i="31"/>
  <c r="F150" i="31"/>
  <c r="K150" i="31"/>
  <c r="M150" i="31"/>
  <c r="M151" i="31"/>
  <c r="N150" i="31"/>
  <c r="F151" i="31"/>
  <c r="K151" i="31"/>
  <c r="F152" i="31"/>
  <c r="K152" i="31"/>
  <c r="M152" i="31"/>
  <c r="M153" i="31"/>
  <c r="N152" i="31"/>
  <c r="F153" i="31"/>
  <c r="K153" i="31"/>
  <c r="F154" i="31"/>
  <c r="K154" i="31"/>
  <c r="M154" i="31"/>
  <c r="F155" i="31"/>
  <c r="K155" i="31"/>
  <c r="M155" i="31"/>
  <c r="N154" i="31"/>
  <c r="F156" i="31"/>
  <c r="K156" i="31"/>
  <c r="M156" i="31"/>
  <c r="M157" i="31"/>
  <c r="N156" i="31"/>
  <c r="F157" i="31"/>
  <c r="K157" i="31"/>
  <c r="F158" i="31"/>
  <c r="K158" i="31"/>
  <c r="M158" i="31"/>
  <c r="M159" i="31"/>
  <c r="N158" i="31"/>
  <c r="F159" i="31"/>
  <c r="K159" i="31"/>
  <c r="F160" i="31"/>
  <c r="K160" i="31"/>
  <c r="M160" i="31"/>
  <c r="F161" i="31"/>
  <c r="K161" i="31"/>
  <c r="M161" i="31"/>
  <c r="N160" i="31"/>
  <c r="F162" i="31"/>
  <c r="K162" i="31"/>
  <c r="M162" i="31"/>
  <c r="M163" i="31"/>
  <c r="N162" i="31"/>
  <c r="F163" i="31"/>
  <c r="K163" i="31"/>
  <c r="F164" i="31"/>
  <c r="K164" i="31"/>
  <c r="M164" i="31"/>
  <c r="F165" i="31"/>
  <c r="K165" i="31"/>
  <c r="M165" i="31"/>
  <c r="N164" i="31"/>
  <c r="F166" i="31"/>
  <c r="K166" i="31"/>
  <c r="M166" i="31"/>
  <c r="F167" i="31"/>
  <c r="K167" i="31"/>
  <c r="M167" i="31"/>
  <c r="N166" i="31"/>
  <c r="F168" i="31"/>
  <c r="K168" i="31"/>
  <c r="M168" i="31"/>
  <c r="M169" i="31"/>
  <c r="N168" i="31"/>
  <c r="F169" i="31"/>
  <c r="K169" i="31"/>
  <c r="F170" i="31"/>
  <c r="K170" i="31"/>
  <c r="M170" i="31"/>
  <c r="F171" i="31"/>
  <c r="K171" i="31"/>
  <c r="M171" i="31"/>
  <c r="N170" i="31"/>
  <c r="F172" i="31"/>
  <c r="K172" i="31"/>
  <c r="M172" i="31"/>
  <c r="M173" i="31"/>
  <c r="N172" i="31"/>
  <c r="F173" i="31"/>
  <c r="K173" i="31"/>
  <c r="F174" i="31"/>
  <c r="K174" i="31"/>
  <c r="M174" i="31"/>
  <c r="M175" i="31"/>
  <c r="N174" i="31"/>
  <c r="F175" i="31"/>
  <c r="K175" i="31"/>
  <c r="F176" i="31"/>
  <c r="K176" i="31"/>
  <c r="M176" i="31"/>
  <c r="M177" i="31"/>
  <c r="N176" i="31"/>
  <c r="F177" i="31"/>
  <c r="K177" i="31"/>
  <c r="F178" i="31"/>
  <c r="K178" i="31"/>
  <c r="M178" i="31"/>
  <c r="F179" i="31"/>
  <c r="K179" i="31"/>
  <c r="M179" i="31"/>
  <c r="N178" i="31"/>
  <c r="F180" i="31"/>
  <c r="K180" i="31"/>
  <c r="M180" i="31"/>
  <c r="M181" i="31"/>
  <c r="N180" i="31"/>
  <c r="F181" i="31"/>
  <c r="K181" i="31"/>
  <c r="F182" i="31"/>
  <c r="K182" i="31"/>
  <c r="M182" i="31"/>
  <c r="M183" i="31"/>
  <c r="N182" i="31"/>
  <c r="F183" i="31"/>
  <c r="K183" i="31"/>
  <c r="F184" i="31"/>
  <c r="K184" i="31"/>
  <c r="M184" i="31"/>
  <c r="F185" i="31"/>
  <c r="K185" i="31"/>
  <c r="M185" i="31"/>
  <c r="N184" i="31"/>
  <c r="F186" i="31"/>
  <c r="K186" i="31"/>
  <c r="M186" i="31"/>
  <c r="M187" i="31"/>
  <c r="N186" i="31"/>
  <c r="F187" i="31"/>
  <c r="K187" i="31"/>
  <c r="F188" i="31"/>
  <c r="K188" i="31"/>
  <c r="M188" i="31"/>
  <c r="F189" i="31"/>
  <c r="K189" i="31"/>
  <c r="M189" i="31"/>
  <c r="N188" i="31"/>
  <c r="F190" i="31"/>
  <c r="K190" i="31"/>
  <c r="M190" i="31"/>
  <c r="F191" i="31"/>
  <c r="K191" i="31"/>
  <c r="M191" i="31"/>
  <c r="N190" i="31"/>
  <c r="F192" i="31"/>
  <c r="K192" i="31"/>
  <c r="M192" i="31"/>
  <c r="M193" i="31"/>
  <c r="N192" i="31"/>
  <c r="F193" i="31"/>
  <c r="K193" i="31"/>
  <c r="F194" i="31"/>
  <c r="K194" i="31"/>
  <c r="L194" i="31"/>
  <c r="N194" i="31"/>
  <c r="Q194" i="31"/>
  <c r="F195" i="31"/>
  <c r="K195" i="31"/>
  <c r="F196" i="31"/>
  <c r="K196" i="31"/>
  <c r="M196" i="31"/>
  <c r="F197" i="31"/>
  <c r="K197" i="31"/>
  <c r="F198" i="31"/>
  <c r="K198" i="31"/>
  <c r="M198" i="31"/>
  <c r="N198" i="31"/>
  <c r="F199" i="31"/>
  <c r="K199" i="31"/>
  <c r="K200" i="31"/>
  <c r="M200" i="31"/>
  <c r="M201" i="31"/>
  <c r="N200" i="31"/>
  <c r="F201" i="31"/>
  <c r="K201" i="31"/>
  <c r="F202" i="31"/>
  <c r="K202" i="31"/>
  <c r="M202" i="31"/>
  <c r="F203" i="31"/>
  <c r="K203" i="31"/>
  <c r="M203" i="31"/>
  <c r="N202" i="31"/>
  <c r="F204" i="31"/>
  <c r="K204" i="31"/>
  <c r="M204" i="31"/>
  <c r="M205" i="31"/>
  <c r="N204" i="31"/>
  <c r="F205" i="31"/>
  <c r="K205" i="31"/>
  <c r="F206" i="31"/>
  <c r="K206" i="31"/>
  <c r="M206" i="31"/>
  <c r="M207" i="31"/>
  <c r="N206" i="31"/>
  <c r="F207" i="31"/>
  <c r="K207" i="31"/>
  <c r="F208" i="31"/>
  <c r="K208" i="31"/>
  <c r="L208" i="31"/>
  <c r="D209" i="31"/>
  <c r="M209" i="31"/>
  <c r="N208" i="31"/>
  <c r="F209" i="31"/>
  <c r="K209" i="31"/>
  <c r="F210" i="31"/>
  <c r="K210" i="31"/>
  <c r="M210" i="31"/>
  <c r="M211" i="31"/>
  <c r="N210" i="31"/>
  <c r="F211" i="31"/>
  <c r="K211" i="31"/>
  <c r="F212" i="31"/>
  <c r="K212" i="31"/>
  <c r="L212" i="31"/>
  <c r="O212" i="31"/>
  <c r="Q212" i="31"/>
  <c r="F213" i="31"/>
  <c r="K213" i="31"/>
  <c r="M213" i="31"/>
  <c r="F214" i="31"/>
  <c r="K214" i="31"/>
  <c r="M214" i="31"/>
  <c r="F215" i="31"/>
  <c r="K215" i="31"/>
  <c r="M215" i="31"/>
  <c r="N214" i="31"/>
  <c r="F216" i="31"/>
  <c r="K216" i="31"/>
  <c r="M216" i="31"/>
  <c r="M217" i="31"/>
  <c r="N216" i="31"/>
  <c r="F217" i="31"/>
  <c r="K217" i="31"/>
  <c r="F218" i="31"/>
  <c r="K218" i="31"/>
  <c r="M218" i="31"/>
  <c r="F219" i="31"/>
  <c r="K219" i="31"/>
  <c r="M219" i="31"/>
  <c r="N218" i="31"/>
  <c r="F220" i="31"/>
  <c r="K220" i="31"/>
  <c r="M220" i="31"/>
  <c r="F221" i="31"/>
  <c r="K221" i="31"/>
  <c r="M221" i="31"/>
  <c r="F222" i="31"/>
  <c r="K222" i="31"/>
  <c r="M222" i="31"/>
  <c r="F223" i="31"/>
  <c r="K223" i="31"/>
  <c r="M223" i="31"/>
  <c r="N222" i="31"/>
  <c r="F224" i="31"/>
  <c r="K224" i="31"/>
  <c r="M224" i="31"/>
  <c r="M225" i="31"/>
  <c r="N224" i="31"/>
  <c r="F225" i="31"/>
  <c r="K225" i="31"/>
  <c r="F226" i="31"/>
  <c r="K226" i="31"/>
  <c r="L226" i="31"/>
  <c r="O226" i="31"/>
  <c r="Q226" i="31"/>
  <c r="F227" i="31"/>
  <c r="K227" i="31"/>
  <c r="M227" i="31"/>
  <c r="F228" i="31"/>
  <c r="K228" i="31"/>
  <c r="M228" i="31"/>
  <c r="M229" i="31"/>
  <c r="N228" i="31"/>
  <c r="F229" i="31"/>
  <c r="K229" i="31"/>
  <c r="F230" i="31"/>
  <c r="K230" i="31"/>
  <c r="M230" i="31"/>
  <c r="M231" i="31"/>
  <c r="N230" i="31"/>
  <c r="F231" i="31"/>
  <c r="K231" i="31"/>
  <c r="F232" i="31"/>
  <c r="K232" i="31"/>
  <c r="M232" i="31"/>
  <c r="F233" i="31"/>
  <c r="K233" i="31"/>
  <c r="M233" i="31"/>
  <c r="N232" i="31"/>
  <c r="F234" i="31"/>
  <c r="K234" i="31"/>
  <c r="M234" i="31"/>
  <c r="M235" i="31"/>
  <c r="N234" i="31"/>
  <c r="F235" i="31"/>
  <c r="K235" i="31"/>
  <c r="F236" i="31"/>
  <c r="K236" i="31"/>
  <c r="M236" i="31"/>
  <c r="F237" i="31"/>
  <c r="K237" i="31"/>
  <c r="M237" i="31"/>
  <c r="N236" i="31"/>
  <c r="F238" i="31"/>
  <c r="K238" i="31"/>
  <c r="M238" i="31"/>
  <c r="F239" i="31"/>
  <c r="K239" i="31"/>
  <c r="M239" i="31"/>
  <c r="N238" i="31"/>
  <c r="F240" i="31"/>
  <c r="K240" i="31"/>
  <c r="L240" i="31"/>
  <c r="O240" i="31"/>
  <c r="Q240" i="31"/>
  <c r="F241" i="31"/>
  <c r="K241" i="31"/>
  <c r="F242" i="31"/>
  <c r="K242" i="31"/>
  <c r="M242" i="31"/>
  <c r="F243" i="31"/>
  <c r="K243" i="31"/>
  <c r="M243" i="31"/>
  <c r="N242" i="31"/>
  <c r="F244" i="31"/>
  <c r="K244" i="31"/>
  <c r="M244" i="31"/>
  <c r="M245" i="31"/>
  <c r="N244" i="31"/>
  <c r="F245" i="31"/>
  <c r="K245" i="31"/>
  <c r="F246" i="31"/>
  <c r="K246" i="31"/>
  <c r="M246" i="31"/>
  <c r="M247" i="31"/>
  <c r="N246" i="31"/>
  <c r="F247" i="31"/>
  <c r="K247" i="31"/>
  <c r="F248" i="31"/>
  <c r="K248" i="31"/>
  <c r="M248" i="31"/>
  <c r="M249" i="31"/>
  <c r="N248" i="31"/>
  <c r="F249" i="31"/>
  <c r="K249" i="31"/>
  <c r="F250" i="31"/>
  <c r="K250" i="31"/>
  <c r="M250" i="31"/>
  <c r="F251" i="31"/>
  <c r="K251" i="31"/>
  <c r="M251" i="31"/>
  <c r="N250" i="31"/>
  <c r="F252" i="31"/>
  <c r="K252" i="31"/>
  <c r="M252" i="31"/>
  <c r="M253" i="31"/>
  <c r="N252" i="31"/>
  <c r="F253" i="31"/>
  <c r="K253" i="31"/>
  <c r="F254" i="31"/>
  <c r="K254" i="31"/>
  <c r="Q254" i="31"/>
  <c r="F255" i="31"/>
  <c r="K255" i="31"/>
  <c r="F256" i="31"/>
  <c r="K256" i="31"/>
  <c r="M256" i="31"/>
  <c r="M257" i="31"/>
  <c r="N256" i="31"/>
  <c r="F257" i="31"/>
  <c r="K257" i="31"/>
  <c r="M258" i="31"/>
  <c r="F259" i="31"/>
  <c r="K259" i="31"/>
  <c r="M259" i="31"/>
  <c r="N258" i="31"/>
  <c r="F260" i="31"/>
  <c r="K260" i="31"/>
  <c r="M260" i="31"/>
  <c r="N260" i="31"/>
  <c r="F261" i="31"/>
  <c r="K261" i="31"/>
  <c r="F262" i="31"/>
  <c r="K262" i="31"/>
  <c r="M262" i="31"/>
  <c r="M263" i="31"/>
  <c r="N262" i="31"/>
  <c r="F263" i="31"/>
  <c r="K263" i="31"/>
  <c r="F264" i="31"/>
  <c r="K264" i="31"/>
  <c r="M264" i="31"/>
  <c r="F265" i="31"/>
  <c r="K265" i="31"/>
  <c r="M265" i="31"/>
  <c r="N264" i="31"/>
  <c r="F266" i="31"/>
  <c r="K266" i="31"/>
  <c r="M266" i="31"/>
  <c r="M267" i="31"/>
  <c r="N266" i="31"/>
  <c r="F267" i="31"/>
  <c r="K267" i="31"/>
  <c r="F268" i="31"/>
  <c r="K268" i="31"/>
  <c r="M268" i="31"/>
  <c r="M269" i="31"/>
  <c r="N268" i="31"/>
  <c r="F269" i="31"/>
  <c r="K269" i="31"/>
  <c r="F270" i="31"/>
  <c r="K270" i="31"/>
  <c r="M270" i="31"/>
  <c r="M271" i="31"/>
  <c r="N270" i="31"/>
  <c r="F271" i="31"/>
  <c r="K271" i="31"/>
  <c r="K272" i="31"/>
  <c r="M272" i="31"/>
  <c r="M273" i="31"/>
  <c r="N272" i="31"/>
  <c r="F274" i="31"/>
  <c r="K274" i="31"/>
  <c r="M274" i="31"/>
  <c r="M275" i="31"/>
  <c r="N274" i="31"/>
  <c r="F275" i="31"/>
  <c r="K275" i="31"/>
  <c r="F276" i="31"/>
  <c r="K276" i="31"/>
  <c r="M276" i="31"/>
  <c r="F277" i="31"/>
  <c r="K277" i="31"/>
  <c r="M277" i="31"/>
  <c r="N276" i="31"/>
  <c r="F278" i="31"/>
  <c r="K278" i="31"/>
  <c r="M278" i="31"/>
  <c r="F279" i="31"/>
  <c r="K279" i="31"/>
  <c r="M279" i="31"/>
  <c r="N278" i="31"/>
  <c r="F280" i="31"/>
  <c r="K280" i="31"/>
  <c r="M280" i="31"/>
  <c r="M281" i="31"/>
  <c r="N280" i="31"/>
  <c r="F281" i="31"/>
  <c r="K281" i="31"/>
  <c r="F282" i="31"/>
  <c r="K282" i="31"/>
  <c r="M282" i="31"/>
  <c r="F283" i="31"/>
  <c r="K283" i="31"/>
  <c r="M283" i="31"/>
  <c r="N282" i="31"/>
  <c r="F284" i="31"/>
  <c r="K284" i="31"/>
  <c r="M284" i="31"/>
  <c r="M285" i="31"/>
  <c r="N284" i="31"/>
  <c r="F285" i="31"/>
  <c r="K285" i="31"/>
  <c r="F286" i="31"/>
  <c r="K286" i="31"/>
  <c r="M286" i="31"/>
  <c r="M287" i="31"/>
  <c r="N286" i="31"/>
  <c r="F287" i="31"/>
  <c r="K287" i="31"/>
  <c r="F288" i="31"/>
  <c r="K288" i="31"/>
  <c r="M288" i="31"/>
  <c r="N288" i="31"/>
  <c r="F289" i="31"/>
  <c r="K289" i="31"/>
  <c r="F290" i="31"/>
  <c r="K290" i="31"/>
  <c r="M290" i="31"/>
  <c r="F291" i="31"/>
  <c r="K291" i="31"/>
  <c r="M291" i="31"/>
  <c r="N290" i="31"/>
  <c r="F292" i="31"/>
  <c r="K292" i="31"/>
  <c r="M292" i="31"/>
  <c r="M293" i="31"/>
  <c r="N292" i="31"/>
  <c r="F293" i="31"/>
  <c r="K293" i="31"/>
  <c r="F294" i="31"/>
  <c r="K294" i="31"/>
  <c r="L294" i="31"/>
  <c r="Q294" i="31"/>
  <c r="D295" i="31"/>
  <c r="F295" i="31"/>
  <c r="K295" i="31"/>
  <c r="F296" i="31"/>
  <c r="K296" i="31"/>
  <c r="M296" i="31"/>
  <c r="F297" i="31"/>
  <c r="K297" i="31"/>
  <c r="M297" i="31"/>
  <c r="N296" i="31"/>
  <c r="F298" i="31"/>
  <c r="K298" i="31"/>
  <c r="M298" i="31"/>
  <c r="M299" i="31"/>
  <c r="N298" i="31"/>
  <c r="F299" i="31"/>
  <c r="K299" i="31"/>
  <c r="F300" i="31"/>
  <c r="K300" i="31"/>
  <c r="M300" i="31"/>
  <c r="M301" i="31"/>
  <c r="N300" i="31"/>
  <c r="F301" i="31"/>
  <c r="K301" i="31"/>
  <c r="F302" i="31"/>
  <c r="K302" i="31"/>
  <c r="M302" i="31"/>
  <c r="M303" i="31"/>
  <c r="N302" i="31"/>
  <c r="F303" i="31"/>
  <c r="K303" i="31"/>
  <c r="F304" i="31"/>
  <c r="K304" i="31"/>
  <c r="M304" i="31"/>
  <c r="F305" i="31"/>
  <c r="F306" i="31"/>
  <c r="K306" i="31"/>
  <c r="L306" i="31"/>
  <c r="M306" i="31"/>
  <c r="Q306" i="31"/>
  <c r="F307" i="31"/>
  <c r="K307" i="31"/>
  <c r="F308" i="31"/>
  <c r="K308" i="31"/>
  <c r="M308" i="31"/>
  <c r="F309" i="31"/>
  <c r="K309" i="31"/>
  <c r="M309" i="31"/>
  <c r="N308" i="31"/>
  <c r="F310" i="31"/>
  <c r="K310" i="31"/>
  <c r="M310" i="31"/>
  <c r="M311" i="31"/>
  <c r="N310" i="31"/>
  <c r="F311" i="31"/>
  <c r="K311" i="31"/>
  <c r="F312" i="31"/>
  <c r="K312" i="31"/>
  <c r="M312" i="31"/>
  <c r="M313" i="31"/>
  <c r="N312" i="31"/>
  <c r="F313" i="31"/>
  <c r="K313" i="31"/>
  <c r="F314" i="31"/>
  <c r="K314" i="31"/>
  <c r="M314" i="31"/>
  <c r="F315" i="31"/>
  <c r="K315" i="31"/>
  <c r="M315" i="31"/>
  <c r="N314" i="31"/>
  <c r="F2" i="30"/>
  <c r="K2" i="30"/>
  <c r="M2" i="30"/>
  <c r="M3" i="30"/>
  <c r="N2" i="30"/>
  <c r="F3" i="30"/>
  <c r="K3" i="30"/>
  <c r="F4" i="30"/>
  <c r="K4" i="30"/>
  <c r="L4" i="30"/>
  <c r="O4" i="30"/>
  <c r="Q4" i="30"/>
  <c r="F5" i="30"/>
  <c r="K5" i="30"/>
  <c r="M5" i="30"/>
  <c r="F6" i="30"/>
  <c r="K6" i="30"/>
  <c r="M6" i="30"/>
  <c r="F7" i="30"/>
  <c r="K7" i="30"/>
  <c r="M7" i="30"/>
  <c r="F8" i="30"/>
  <c r="K8" i="30"/>
  <c r="M8" i="30"/>
  <c r="M9" i="30"/>
  <c r="N8" i="30"/>
  <c r="F9" i="30"/>
  <c r="K9" i="30"/>
  <c r="F10" i="30"/>
  <c r="K10" i="30"/>
  <c r="M10" i="30"/>
  <c r="M11" i="30"/>
  <c r="N10" i="30"/>
  <c r="F11" i="30"/>
  <c r="K11" i="30"/>
  <c r="F12" i="30"/>
  <c r="K12" i="30"/>
  <c r="N12" i="30"/>
  <c r="F13" i="30"/>
  <c r="K13" i="30"/>
  <c r="F14" i="30"/>
  <c r="K14" i="30"/>
  <c r="L14" i="30"/>
  <c r="N14" i="30"/>
  <c r="O14" i="30"/>
  <c r="F15" i="30"/>
  <c r="K15" i="30"/>
  <c r="F16" i="30"/>
  <c r="K16" i="30"/>
  <c r="M16" i="30"/>
  <c r="F17" i="30"/>
  <c r="K17" i="30"/>
  <c r="M17" i="30"/>
  <c r="N16" i="30"/>
  <c r="F18" i="30"/>
  <c r="K18" i="30"/>
  <c r="L18" i="30"/>
  <c r="O18" i="30"/>
  <c r="Q18" i="30"/>
  <c r="F19" i="30"/>
  <c r="K19" i="30"/>
  <c r="M19" i="30"/>
  <c r="F20" i="30"/>
  <c r="K20" i="30"/>
  <c r="M21" i="30"/>
  <c r="N20" i="30"/>
  <c r="F21" i="30"/>
  <c r="K21" i="30"/>
  <c r="F22" i="30"/>
  <c r="K22" i="30"/>
  <c r="L22" i="30"/>
  <c r="O22" i="30"/>
  <c r="Q22" i="30"/>
  <c r="F23" i="30"/>
  <c r="K23" i="30"/>
  <c r="M23" i="30"/>
  <c r="O22" i="32"/>
  <c r="Q22" i="32"/>
  <c r="O54" i="32"/>
  <c r="Q54" i="32"/>
  <c r="O28" i="32"/>
  <c r="Q28" i="32"/>
  <c r="Q92" i="31"/>
  <c r="O92" i="31"/>
  <c r="O98" i="31"/>
  <c r="Q98" i="31"/>
  <c r="O208" i="31"/>
  <c r="Q208" i="31"/>
  <c r="Q14" i="30"/>
  <c r="B39" i="28"/>
  <c r="J2" i="11"/>
  <c r="J3" i="11"/>
  <c r="K2" i="11"/>
  <c r="J4" i="11"/>
  <c r="J5" i="11"/>
  <c r="K4" i="11"/>
  <c r="J6" i="11"/>
  <c r="J7" i="11"/>
  <c r="K6" i="11"/>
  <c r="J8" i="11"/>
  <c r="J9" i="11"/>
  <c r="K8" i="11"/>
  <c r="J10" i="11"/>
  <c r="J11" i="11"/>
  <c r="K10" i="11"/>
  <c r="J14" i="11"/>
  <c r="J15" i="11"/>
  <c r="K14" i="11"/>
  <c r="J16" i="11"/>
  <c r="J17" i="11"/>
  <c r="K16" i="11"/>
  <c r="J18" i="11"/>
  <c r="J19" i="11"/>
  <c r="K18" i="11"/>
  <c r="J22" i="11"/>
  <c r="J23" i="11"/>
  <c r="K22" i="11"/>
  <c r="J24" i="11"/>
  <c r="J25" i="11"/>
  <c r="K24" i="11"/>
  <c r="J26" i="11"/>
  <c r="J27" i="11"/>
  <c r="K26" i="11"/>
  <c r="J32" i="11"/>
  <c r="J33" i="11"/>
  <c r="K32" i="11"/>
  <c r="J34" i="11"/>
  <c r="J35" i="11"/>
  <c r="K34" i="11"/>
  <c r="J46" i="11"/>
  <c r="J47" i="11"/>
  <c r="K46" i="11"/>
  <c r="B38" i="28"/>
  <c r="B37" i="28"/>
  <c r="B36" i="28"/>
  <c r="B35" i="28"/>
  <c r="B34" i="28"/>
  <c r="B31" i="28"/>
  <c r="B30" i="28"/>
  <c r="B29" i="28"/>
  <c r="B28" i="28"/>
  <c r="B27" i="28"/>
  <c r="B26" i="28"/>
  <c r="B23" i="28"/>
  <c r="J2" i="10"/>
  <c r="J3" i="10"/>
  <c r="K2" i="10"/>
  <c r="J4" i="10"/>
  <c r="J5" i="10"/>
  <c r="K4" i="10"/>
  <c r="J6" i="10"/>
  <c r="J7" i="10"/>
  <c r="K6" i="10"/>
  <c r="J8" i="10"/>
  <c r="J9" i="10"/>
  <c r="K8" i="10"/>
  <c r="J10" i="10"/>
  <c r="J11" i="10"/>
  <c r="K10" i="10"/>
  <c r="J12" i="10"/>
  <c r="J13" i="10"/>
  <c r="K12" i="10"/>
  <c r="J14" i="10"/>
  <c r="J15" i="10"/>
  <c r="K14" i="10"/>
  <c r="J16" i="10"/>
  <c r="J17" i="10"/>
  <c r="K16" i="10"/>
  <c r="J18" i="10"/>
  <c r="J19" i="10"/>
  <c r="K18" i="10"/>
  <c r="J40" i="10"/>
  <c r="J41" i="10"/>
  <c r="K40" i="10"/>
  <c r="J56" i="10"/>
  <c r="J57" i="10"/>
  <c r="K56" i="10"/>
  <c r="J58" i="10"/>
  <c r="J59" i="10"/>
  <c r="K58" i="10"/>
  <c r="J60" i="10"/>
  <c r="J61" i="10"/>
  <c r="K60" i="10"/>
  <c r="J62" i="10"/>
  <c r="J63" i="10"/>
  <c r="K62" i="10"/>
  <c r="J64" i="10"/>
  <c r="J65" i="10"/>
  <c r="K64" i="10"/>
  <c r="J66" i="10"/>
  <c r="J67" i="10"/>
  <c r="K66" i="10"/>
  <c r="B22" i="28"/>
  <c r="B21" i="28"/>
  <c r="B20" i="28"/>
  <c r="B19" i="28"/>
  <c r="B18" i="28"/>
  <c r="J2" i="15"/>
  <c r="J3" i="15"/>
  <c r="K2" i="15"/>
  <c r="J4" i="15"/>
  <c r="J5" i="15"/>
  <c r="K4" i="15"/>
  <c r="J8" i="15"/>
  <c r="J9" i="15"/>
  <c r="K8" i="15"/>
  <c r="J10" i="15"/>
  <c r="J11" i="15"/>
  <c r="K10" i="15"/>
  <c r="J14" i="15"/>
  <c r="J15" i="15"/>
  <c r="K14" i="15"/>
  <c r="J18" i="15"/>
  <c r="J19" i="15"/>
  <c r="K18" i="15"/>
  <c r="J20" i="15"/>
  <c r="J21" i="15"/>
  <c r="K20" i="15"/>
  <c r="J22" i="15"/>
  <c r="J23" i="15"/>
  <c r="K22" i="15"/>
  <c r="J26" i="15"/>
  <c r="J27" i="15"/>
  <c r="K26" i="15"/>
  <c r="J28" i="15"/>
  <c r="J29" i="15"/>
  <c r="K28" i="15"/>
  <c r="J30" i="15"/>
  <c r="J31" i="15"/>
  <c r="K30" i="15"/>
  <c r="B6" i="28"/>
  <c r="J4" i="3"/>
  <c r="J5" i="3"/>
  <c r="K4" i="3"/>
  <c r="J6" i="3"/>
  <c r="J7" i="3"/>
  <c r="K6" i="3"/>
  <c r="K8" i="3"/>
  <c r="J10" i="3"/>
  <c r="J11" i="3"/>
  <c r="K10" i="3"/>
  <c r="J12" i="3"/>
  <c r="J13" i="3"/>
  <c r="K12" i="3"/>
  <c r="J14" i="3"/>
  <c r="J15" i="3"/>
  <c r="K14" i="3"/>
  <c r="J18" i="3"/>
  <c r="J19" i="3"/>
  <c r="K18" i="3"/>
  <c r="J20" i="3"/>
  <c r="J21" i="3"/>
  <c r="K20" i="3"/>
  <c r="J22" i="3"/>
  <c r="J23" i="3"/>
  <c r="K22" i="3"/>
  <c r="J26" i="3"/>
  <c r="J27" i="3"/>
  <c r="K26" i="3"/>
  <c r="J28" i="3"/>
  <c r="J29" i="3"/>
  <c r="K28" i="3"/>
  <c r="J30" i="3"/>
  <c r="J31" i="3"/>
  <c r="K30" i="3"/>
  <c r="J32" i="3"/>
  <c r="J33" i="3"/>
  <c r="K32" i="3"/>
  <c r="J36" i="3"/>
  <c r="J37" i="3"/>
  <c r="K36" i="3"/>
  <c r="J38" i="3"/>
  <c r="J39" i="3"/>
  <c r="K38" i="3"/>
  <c r="J40" i="3"/>
  <c r="J41" i="3"/>
  <c r="K40" i="3"/>
  <c r="B14" i="28"/>
  <c r="B15" i="28"/>
  <c r="B13" i="28"/>
  <c r="B12" i="28"/>
  <c r="B11" i="28"/>
  <c r="B10" i="28"/>
  <c r="B7" i="28"/>
  <c r="B5" i="28"/>
  <c r="B4" i="28"/>
  <c r="B3" i="28"/>
  <c r="B2" i="28"/>
  <c r="F2" i="27"/>
  <c r="K2" i="27"/>
  <c r="M2" i="27"/>
  <c r="M3" i="27"/>
  <c r="N2" i="27"/>
  <c r="F3" i="27"/>
  <c r="K3" i="27"/>
  <c r="F4" i="27"/>
  <c r="K4" i="27"/>
  <c r="M5" i="27"/>
  <c r="N4" i="27"/>
  <c r="F5" i="27"/>
  <c r="K5" i="27"/>
  <c r="F6" i="27"/>
  <c r="K6" i="27"/>
  <c r="M6" i="27"/>
  <c r="F7" i="27"/>
  <c r="K7" i="27"/>
  <c r="M7" i="27"/>
  <c r="N6" i="27"/>
  <c r="F8" i="27"/>
  <c r="K8" i="27"/>
  <c r="M8" i="27"/>
  <c r="F9" i="27"/>
  <c r="K9" i="27"/>
  <c r="M9" i="27"/>
  <c r="N8" i="27"/>
  <c r="F10" i="27"/>
  <c r="K10" i="27"/>
  <c r="M10" i="27"/>
  <c r="M11" i="27"/>
  <c r="N10" i="27"/>
  <c r="F11" i="27"/>
  <c r="K11" i="27"/>
  <c r="F12" i="27"/>
  <c r="K12" i="27"/>
  <c r="M12" i="27"/>
  <c r="F13" i="27"/>
  <c r="K13" i="27"/>
  <c r="M13" i="27"/>
  <c r="N12" i="27"/>
  <c r="F14" i="27"/>
  <c r="K14" i="27"/>
  <c r="M14" i="27"/>
  <c r="F15" i="27"/>
  <c r="K15" i="27"/>
  <c r="M15" i="27"/>
  <c r="N14" i="27"/>
  <c r="F16" i="27"/>
  <c r="K16" i="27"/>
  <c r="M16" i="27"/>
  <c r="M17" i="27"/>
  <c r="N16" i="27"/>
  <c r="F17" i="27"/>
  <c r="K17" i="27"/>
  <c r="F18" i="27"/>
  <c r="K18" i="27"/>
  <c r="M18" i="27"/>
  <c r="F19" i="27"/>
  <c r="K19" i="27"/>
  <c r="M19" i="27"/>
  <c r="N18" i="27"/>
  <c r="F20" i="27"/>
  <c r="K20" i="27"/>
  <c r="M20" i="27"/>
  <c r="F21" i="27"/>
  <c r="K21" i="27"/>
  <c r="M21" i="27"/>
  <c r="F22" i="27"/>
  <c r="K22" i="27"/>
  <c r="M22" i="27"/>
  <c r="M23" i="27"/>
  <c r="N22" i="27"/>
  <c r="F23" i="27"/>
  <c r="K23" i="27"/>
  <c r="F24" i="27"/>
  <c r="K24" i="27"/>
  <c r="M24" i="27"/>
  <c r="M25" i="27"/>
  <c r="N24" i="27"/>
  <c r="F25" i="27"/>
  <c r="K25" i="27"/>
  <c r="F26" i="27"/>
  <c r="K26" i="27"/>
  <c r="M26" i="27"/>
  <c r="M27" i="27"/>
  <c r="N26" i="27"/>
  <c r="F27" i="27"/>
  <c r="K27" i="27"/>
  <c r="F28" i="27"/>
  <c r="K28" i="27"/>
  <c r="M28" i="27"/>
  <c r="M29" i="27"/>
  <c r="N28" i="27"/>
  <c r="K29" i="27"/>
  <c r="F30" i="27"/>
  <c r="K30" i="27"/>
  <c r="M30" i="27"/>
  <c r="F31" i="27"/>
  <c r="K31" i="27"/>
  <c r="M31" i="27"/>
  <c r="N30" i="27"/>
  <c r="F32" i="27"/>
  <c r="K32" i="27"/>
  <c r="M32" i="27"/>
  <c r="M33" i="27"/>
  <c r="N32" i="27"/>
  <c r="F33" i="27"/>
  <c r="K33" i="27"/>
  <c r="F34" i="27"/>
  <c r="F35" i="27"/>
  <c r="K35" i="27"/>
  <c r="M35" i="27"/>
  <c r="N34" i="27"/>
  <c r="F36" i="27"/>
  <c r="K36" i="27"/>
  <c r="M36" i="27"/>
  <c r="M37" i="27"/>
  <c r="N36" i="27"/>
  <c r="F37" i="27"/>
  <c r="K37" i="27"/>
  <c r="F38" i="27"/>
  <c r="K38" i="27"/>
  <c r="M38" i="27"/>
  <c r="M39" i="27"/>
  <c r="N38" i="27"/>
  <c r="F39" i="27"/>
  <c r="K39" i="27"/>
  <c r="F40" i="27"/>
  <c r="K40" i="27"/>
  <c r="M40" i="27"/>
  <c r="F41" i="27"/>
  <c r="K41" i="27"/>
  <c r="M41" i="27"/>
  <c r="N40" i="27"/>
  <c r="F42" i="27"/>
  <c r="K42" i="27"/>
  <c r="M42" i="27"/>
  <c r="M43" i="27"/>
  <c r="N42" i="27"/>
  <c r="F43" i="27"/>
  <c r="K43" i="27"/>
  <c r="F44" i="27"/>
  <c r="K44" i="27"/>
  <c r="M44" i="27"/>
  <c r="M45" i="27"/>
  <c r="N44" i="27"/>
  <c r="F45" i="27"/>
  <c r="K45" i="27"/>
  <c r="F46" i="27"/>
  <c r="K46" i="27"/>
  <c r="F47" i="27"/>
  <c r="K47" i="27"/>
  <c r="M47" i="27"/>
  <c r="N46" i="27"/>
  <c r="F48" i="27"/>
  <c r="K48" i="27"/>
  <c r="L48" i="27"/>
  <c r="O48" i="27"/>
  <c r="Q48" i="27"/>
  <c r="F49" i="27"/>
  <c r="K49" i="27"/>
  <c r="M49" i="27"/>
  <c r="F50" i="27"/>
  <c r="K50" i="27"/>
  <c r="M50" i="27"/>
  <c r="M51" i="27"/>
  <c r="N50" i="27"/>
  <c r="F51" i="27"/>
  <c r="K51" i="27"/>
  <c r="F52" i="27"/>
  <c r="K52" i="27"/>
  <c r="L52" i="27"/>
  <c r="O52" i="27"/>
  <c r="Q52" i="27"/>
  <c r="F53" i="27"/>
  <c r="K53" i="27"/>
  <c r="M53" i="27"/>
  <c r="F54" i="27"/>
  <c r="K54" i="27"/>
  <c r="F55" i="27"/>
  <c r="K55" i="27"/>
  <c r="M55" i="27"/>
  <c r="N54" i="27"/>
  <c r="F56" i="27"/>
  <c r="K56" i="27"/>
  <c r="F57" i="27"/>
  <c r="K57" i="27"/>
  <c r="M57" i="27"/>
  <c r="F58" i="27"/>
  <c r="K58" i="27"/>
  <c r="F59" i="27"/>
  <c r="K59" i="27"/>
  <c r="M59" i="27"/>
  <c r="N58" i="27"/>
  <c r="F60" i="27"/>
  <c r="K60" i="27"/>
  <c r="M60" i="27"/>
  <c r="F61" i="27"/>
  <c r="K61" i="27"/>
  <c r="M61" i="27"/>
  <c r="F62" i="27"/>
  <c r="K62" i="27"/>
  <c r="M62" i="27"/>
  <c r="F63" i="27"/>
  <c r="K63" i="27"/>
  <c r="M63" i="27"/>
  <c r="N62" i="27"/>
  <c r="F64" i="27"/>
  <c r="K64" i="27"/>
  <c r="M64" i="27"/>
  <c r="M65" i="27"/>
  <c r="N64" i="27"/>
  <c r="K65" i="27"/>
  <c r="F66" i="27"/>
  <c r="K66" i="27"/>
  <c r="M66" i="27"/>
  <c r="F67" i="27"/>
  <c r="K67" i="27"/>
  <c r="M67" i="27"/>
  <c r="N66" i="27"/>
  <c r="F68" i="27"/>
  <c r="K68" i="27"/>
  <c r="M68" i="27"/>
  <c r="F69" i="27"/>
  <c r="K69" i="27"/>
  <c r="M69" i="27"/>
  <c r="N68" i="27"/>
  <c r="F70" i="27"/>
  <c r="K70" i="27"/>
  <c r="M70" i="27"/>
  <c r="M71" i="27"/>
  <c r="N70" i="27"/>
  <c r="F71" i="27"/>
  <c r="K71" i="27"/>
  <c r="F72" i="27"/>
  <c r="K72" i="27"/>
  <c r="M72" i="27"/>
  <c r="F73" i="27"/>
  <c r="K73" i="27"/>
  <c r="M73" i="27"/>
  <c r="N72" i="27"/>
  <c r="F74" i="27"/>
  <c r="K74" i="27"/>
  <c r="M74" i="27"/>
  <c r="F75" i="27"/>
  <c r="K75" i="27"/>
  <c r="M75" i="27"/>
  <c r="N74" i="27"/>
  <c r="K76" i="27"/>
  <c r="M76" i="27"/>
  <c r="M77" i="27"/>
  <c r="N76" i="27"/>
  <c r="F77" i="27"/>
  <c r="K77" i="27"/>
  <c r="F78" i="27"/>
  <c r="K78" i="27"/>
  <c r="M78" i="27"/>
  <c r="F79" i="27"/>
  <c r="K79" i="27"/>
  <c r="M79" i="27"/>
  <c r="N78" i="27"/>
  <c r="F80" i="27"/>
  <c r="K80" i="27"/>
  <c r="L80" i="27"/>
  <c r="N80" i="27"/>
  <c r="F81" i="27"/>
  <c r="K81" i="27"/>
  <c r="F82" i="27"/>
  <c r="K82" i="27"/>
  <c r="M82" i="27"/>
  <c r="N82" i="27"/>
  <c r="F83" i="27"/>
  <c r="K83" i="27"/>
  <c r="F84" i="27"/>
  <c r="K84" i="27"/>
  <c r="M84" i="27"/>
  <c r="M85" i="27"/>
  <c r="N84" i="27"/>
  <c r="F85" i="27"/>
  <c r="K85" i="27"/>
  <c r="F86" i="27"/>
  <c r="K86" i="27"/>
  <c r="L86" i="27"/>
  <c r="M86" i="27"/>
  <c r="O86" i="27"/>
  <c r="Q86" i="27"/>
  <c r="F87" i="27"/>
  <c r="F88" i="27"/>
  <c r="K88" i="27"/>
  <c r="M88" i="27"/>
  <c r="M89" i="27"/>
  <c r="N88" i="27"/>
  <c r="F89" i="27"/>
  <c r="K89" i="27"/>
  <c r="F90" i="27"/>
  <c r="K90" i="27"/>
  <c r="M90" i="27"/>
  <c r="F91" i="27"/>
  <c r="K91" i="27"/>
  <c r="M91" i="27"/>
  <c r="N90" i="27"/>
  <c r="F92" i="27"/>
  <c r="K92" i="27"/>
  <c r="M92" i="27"/>
  <c r="M93" i="27"/>
  <c r="N92" i="27"/>
  <c r="F93" i="27"/>
  <c r="K93" i="27"/>
  <c r="F94" i="27"/>
  <c r="K94" i="27"/>
  <c r="M94" i="27"/>
  <c r="M95" i="27"/>
  <c r="N94" i="27"/>
  <c r="F95" i="27"/>
  <c r="K95" i="27"/>
  <c r="F96" i="27"/>
  <c r="K96" i="27"/>
  <c r="F97" i="27"/>
  <c r="K97" i="27"/>
  <c r="M97" i="27"/>
  <c r="N96" i="27"/>
  <c r="F98" i="27"/>
  <c r="K98" i="27"/>
  <c r="M98" i="27"/>
  <c r="F99" i="27"/>
  <c r="K99" i="27"/>
  <c r="M99" i="27"/>
  <c r="F100" i="27"/>
  <c r="K100" i="27"/>
  <c r="L100" i="27"/>
  <c r="O100" i="27"/>
  <c r="Q100" i="27"/>
  <c r="F101" i="27"/>
  <c r="K101" i="27"/>
  <c r="M101" i="27"/>
  <c r="F102" i="27"/>
  <c r="K102" i="27"/>
  <c r="M102" i="27"/>
  <c r="M103" i="27"/>
  <c r="N102" i="27"/>
  <c r="F103" i="27"/>
  <c r="K103" i="27"/>
  <c r="F104" i="27"/>
  <c r="K104" i="27"/>
  <c r="L104" i="27"/>
  <c r="N104" i="27"/>
  <c r="Q104" i="27"/>
  <c r="O104" i="27"/>
  <c r="F105" i="27"/>
  <c r="K105" i="27"/>
  <c r="F106" i="27"/>
  <c r="K106" i="27"/>
  <c r="M106" i="27"/>
  <c r="F107" i="27"/>
  <c r="K107" i="27"/>
  <c r="M107" i="27"/>
  <c r="N106" i="27"/>
  <c r="F108" i="27"/>
  <c r="K108" i="27"/>
  <c r="M108" i="27"/>
  <c r="M109" i="27"/>
  <c r="N108" i="27"/>
  <c r="F109" i="27"/>
  <c r="K109" i="27"/>
  <c r="F110" i="27"/>
  <c r="K110" i="27"/>
  <c r="M110" i="27"/>
  <c r="F111" i="27"/>
  <c r="K111" i="27"/>
  <c r="F112" i="27"/>
  <c r="K112" i="27"/>
  <c r="M112" i="27"/>
  <c r="N112" i="27"/>
  <c r="F113" i="27"/>
  <c r="K113" i="27"/>
  <c r="F114" i="27"/>
  <c r="K114" i="27"/>
  <c r="M114" i="27"/>
  <c r="M115" i="27"/>
  <c r="N114" i="27"/>
  <c r="F115" i="27"/>
  <c r="K115" i="27"/>
  <c r="F116" i="27"/>
  <c r="K116" i="27"/>
  <c r="M116" i="27"/>
  <c r="F117" i="27"/>
  <c r="K117" i="27"/>
  <c r="M117" i="27"/>
  <c r="N116" i="27"/>
  <c r="F118" i="27"/>
  <c r="M119" i="27"/>
  <c r="N118" i="27"/>
  <c r="F119" i="27"/>
  <c r="K119" i="27"/>
  <c r="F120" i="27"/>
  <c r="K120" i="27"/>
  <c r="M120" i="27"/>
  <c r="N120" i="27"/>
  <c r="F121" i="27"/>
  <c r="K121" i="27"/>
  <c r="K122" i="27"/>
  <c r="F123" i="27"/>
  <c r="K123" i="27"/>
  <c r="F124" i="27"/>
  <c r="K124" i="27"/>
  <c r="M124" i="27"/>
  <c r="N124" i="27"/>
  <c r="F125" i="27"/>
  <c r="K125" i="27"/>
  <c r="F126" i="27"/>
  <c r="K126" i="27"/>
  <c r="M126" i="27"/>
  <c r="N126" i="27"/>
  <c r="F127" i="27"/>
  <c r="K127" i="27"/>
  <c r="D128" i="27"/>
  <c r="F128" i="27"/>
  <c r="K128" i="27"/>
  <c r="L128" i="27"/>
  <c r="M128" i="27"/>
  <c r="D129" i="27"/>
  <c r="K129" i="27"/>
  <c r="D130" i="27"/>
  <c r="F130" i="27"/>
  <c r="K130" i="27"/>
  <c r="L130" i="27"/>
  <c r="M130" i="27"/>
  <c r="D131" i="27"/>
  <c r="K131" i="27"/>
  <c r="D132" i="27"/>
  <c r="F132" i="27"/>
  <c r="K132" i="27"/>
  <c r="L132" i="27"/>
  <c r="M132" i="27"/>
  <c r="D133" i="27"/>
  <c r="K133" i="27"/>
  <c r="D134" i="27"/>
  <c r="F134" i="27"/>
  <c r="K134" i="27"/>
  <c r="L134" i="27"/>
  <c r="M134" i="27"/>
  <c r="D135" i="27"/>
  <c r="K135" i="27"/>
  <c r="D136" i="27"/>
  <c r="F136" i="27"/>
  <c r="K136" i="27"/>
  <c r="L136" i="27"/>
  <c r="M136" i="27"/>
  <c r="D137" i="27"/>
  <c r="K137" i="27"/>
  <c r="F2" i="26"/>
  <c r="K2" i="26"/>
  <c r="L2" i="26"/>
  <c r="Q2" i="26"/>
  <c r="F3" i="26"/>
  <c r="K3" i="26"/>
  <c r="M3" i="26"/>
  <c r="F4" i="26"/>
  <c r="K4" i="26"/>
  <c r="L4" i="26"/>
  <c r="Q4" i="26"/>
  <c r="F5" i="26"/>
  <c r="K5" i="26"/>
  <c r="F6" i="26"/>
  <c r="K6" i="26"/>
  <c r="L6" i="26"/>
  <c r="O6" i="26"/>
  <c r="Q6" i="26"/>
  <c r="F7" i="26"/>
  <c r="K7" i="26"/>
  <c r="M7" i="26"/>
  <c r="F8" i="26"/>
  <c r="K8" i="26"/>
  <c r="L8" i="26"/>
  <c r="O8" i="26"/>
  <c r="Q8" i="26"/>
  <c r="F9" i="26"/>
  <c r="K9" i="26"/>
  <c r="M9" i="26"/>
  <c r="F10" i="26"/>
  <c r="K10" i="26"/>
  <c r="L10" i="26"/>
  <c r="D11" i="26"/>
  <c r="F11" i="26"/>
  <c r="K11" i="26"/>
  <c r="F12" i="26"/>
  <c r="K12" i="26"/>
  <c r="L12" i="26"/>
  <c r="O12" i="26"/>
  <c r="Q12" i="26"/>
  <c r="F13" i="26"/>
  <c r="K13" i="26"/>
  <c r="M13" i="26"/>
  <c r="F14" i="26"/>
  <c r="K14" i="26"/>
  <c r="L14" i="26"/>
  <c r="O14" i="26"/>
  <c r="Q14" i="26"/>
  <c r="F15" i="26"/>
  <c r="K15" i="26"/>
  <c r="M15" i="26"/>
  <c r="F16" i="26"/>
  <c r="K16" i="26"/>
  <c r="L16" i="26"/>
  <c r="O16" i="26"/>
  <c r="Q16" i="26"/>
  <c r="F17" i="26"/>
  <c r="K17" i="26"/>
  <c r="M17" i="26"/>
  <c r="F18" i="26"/>
  <c r="K18" i="26"/>
  <c r="L18" i="26"/>
  <c r="O18" i="26"/>
  <c r="Q18" i="26"/>
  <c r="F19" i="26"/>
  <c r="K19" i="26"/>
  <c r="M19" i="26"/>
  <c r="F20" i="26"/>
  <c r="K20" i="26"/>
  <c r="L20" i="26"/>
  <c r="D21" i="26"/>
  <c r="M21" i="26"/>
  <c r="N20" i="26"/>
  <c r="F21" i="26"/>
  <c r="K21" i="26"/>
  <c r="F22" i="26"/>
  <c r="K22" i="26"/>
  <c r="L22" i="26"/>
  <c r="O22" i="26"/>
  <c r="Q22" i="26"/>
  <c r="F23" i="26"/>
  <c r="K23" i="26"/>
  <c r="M23" i="26"/>
  <c r="F24" i="26"/>
  <c r="K24" i="26"/>
  <c r="L24" i="26"/>
  <c r="O24" i="26"/>
  <c r="Q24" i="26"/>
  <c r="F25" i="26"/>
  <c r="K25" i="26"/>
  <c r="M25" i="26"/>
  <c r="F26" i="26"/>
  <c r="K26" i="26"/>
  <c r="L26" i="26"/>
  <c r="O26" i="26"/>
  <c r="Q26" i="26"/>
  <c r="F27" i="26"/>
  <c r="K27" i="26"/>
  <c r="M27" i="26"/>
  <c r="F28" i="26"/>
  <c r="K28" i="26"/>
  <c r="L28" i="26"/>
  <c r="O28" i="26"/>
  <c r="Q28" i="26"/>
  <c r="F29" i="26"/>
  <c r="K29" i="26"/>
  <c r="M29" i="26"/>
  <c r="F30" i="26"/>
  <c r="K30" i="26"/>
  <c r="L30" i="26"/>
  <c r="O30" i="26"/>
  <c r="Q30" i="26"/>
  <c r="F31" i="26"/>
  <c r="K31" i="26"/>
  <c r="M31" i="26"/>
  <c r="F32" i="26"/>
  <c r="K32" i="26"/>
  <c r="L32" i="26"/>
  <c r="O32" i="26"/>
  <c r="Q32" i="26"/>
  <c r="F33" i="26"/>
  <c r="K33" i="26"/>
  <c r="M33" i="26"/>
  <c r="F34" i="26"/>
  <c r="K34" i="26"/>
  <c r="L34" i="26"/>
  <c r="O34" i="26"/>
  <c r="Q34" i="26"/>
  <c r="F35" i="26"/>
  <c r="K35" i="26"/>
  <c r="M35" i="26"/>
  <c r="F36" i="26"/>
  <c r="K36" i="26"/>
  <c r="L36" i="26"/>
  <c r="O36" i="26"/>
  <c r="Q36" i="26"/>
  <c r="F37" i="26"/>
  <c r="K37" i="26"/>
  <c r="M37" i="26"/>
  <c r="F2" i="25"/>
  <c r="K2" i="25"/>
  <c r="L2" i="25"/>
  <c r="O2" i="25"/>
  <c r="Q2" i="25"/>
  <c r="F3" i="25"/>
  <c r="K3" i="25"/>
  <c r="M3" i="25"/>
  <c r="F4" i="25"/>
  <c r="K4" i="25"/>
  <c r="L4" i="25"/>
  <c r="O4" i="25"/>
  <c r="Q4" i="25"/>
  <c r="D5" i="25"/>
  <c r="F5" i="25"/>
  <c r="K5" i="25"/>
  <c r="F6" i="25"/>
  <c r="K6" i="25"/>
  <c r="L6" i="25"/>
  <c r="O6" i="25"/>
  <c r="Q6" i="25"/>
  <c r="F7" i="25"/>
  <c r="K7" i="25"/>
  <c r="M7" i="25"/>
  <c r="F8" i="25"/>
  <c r="K8" i="25"/>
  <c r="L8" i="25"/>
  <c r="O8" i="25"/>
  <c r="Q8" i="25"/>
  <c r="D9" i="25"/>
  <c r="F9" i="25"/>
  <c r="K9" i="25"/>
  <c r="F10" i="25"/>
  <c r="K10" i="25"/>
  <c r="L10" i="25"/>
  <c r="O10" i="25"/>
  <c r="Q10" i="25"/>
  <c r="F11" i="25"/>
  <c r="K11" i="25"/>
  <c r="M11" i="25"/>
  <c r="F12" i="25"/>
  <c r="K12" i="25"/>
  <c r="L12" i="25"/>
  <c r="O12" i="25"/>
  <c r="Q12" i="25"/>
  <c r="F13" i="25"/>
  <c r="K13" i="25"/>
  <c r="M13" i="25"/>
  <c r="F14" i="25"/>
  <c r="K14" i="25"/>
  <c r="L14" i="25"/>
  <c r="O14" i="25"/>
  <c r="Q14" i="25"/>
  <c r="F15" i="25"/>
  <c r="K15" i="25"/>
  <c r="F16" i="25"/>
  <c r="K16" i="25"/>
  <c r="L16" i="25"/>
  <c r="O16" i="25"/>
  <c r="Q16" i="25"/>
  <c r="F17" i="25"/>
  <c r="K17" i="25"/>
  <c r="M17" i="25"/>
  <c r="F18" i="25"/>
  <c r="K18" i="25"/>
  <c r="L18" i="25"/>
  <c r="O18" i="25"/>
  <c r="Q18" i="25"/>
  <c r="F19" i="25"/>
  <c r="K19" i="25"/>
  <c r="M19" i="25"/>
  <c r="F20" i="25"/>
  <c r="K20" i="25"/>
  <c r="M20" i="25"/>
  <c r="M21" i="25"/>
  <c r="N20" i="25"/>
  <c r="F21" i="25"/>
  <c r="K21" i="25"/>
  <c r="F22" i="25"/>
  <c r="K22" i="25"/>
  <c r="L22" i="25"/>
  <c r="O22" i="25"/>
  <c r="Q22" i="25"/>
  <c r="D23" i="25"/>
  <c r="F23" i="25"/>
  <c r="K23" i="25"/>
  <c r="F24" i="25"/>
  <c r="K24" i="25"/>
  <c r="L24" i="25"/>
  <c r="D25" i="25"/>
  <c r="M25" i="25"/>
  <c r="N24" i="25"/>
  <c r="F25" i="25"/>
  <c r="K25" i="25"/>
  <c r="F26" i="25"/>
  <c r="K26" i="25"/>
  <c r="L26" i="25"/>
  <c r="O26" i="25"/>
  <c r="Q26" i="25"/>
  <c r="F27" i="25"/>
  <c r="K27" i="25"/>
  <c r="M27" i="25"/>
  <c r="F28" i="25"/>
  <c r="K28" i="25"/>
  <c r="M28" i="25"/>
  <c r="M29" i="25"/>
  <c r="N28" i="25"/>
  <c r="F29" i="25"/>
  <c r="K29" i="25"/>
  <c r="F30" i="25"/>
  <c r="K30" i="25"/>
  <c r="O30" i="25"/>
  <c r="Q30" i="25"/>
  <c r="F31" i="25"/>
  <c r="K31" i="25"/>
  <c r="F32" i="25"/>
  <c r="K32" i="25"/>
  <c r="L32" i="25"/>
  <c r="O32" i="25"/>
  <c r="Q32" i="25"/>
  <c r="F33" i="25"/>
  <c r="K33" i="25"/>
  <c r="M33" i="25"/>
  <c r="F34" i="25"/>
  <c r="K34" i="25"/>
  <c r="L34" i="25"/>
  <c r="M34" i="25"/>
  <c r="O34" i="25"/>
  <c r="Q34" i="25"/>
  <c r="F35" i="25"/>
  <c r="K35" i="25"/>
  <c r="F36" i="25"/>
  <c r="K36" i="25"/>
  <c r="M37" i="25"/>
  <c r="N36" i="25"/>
  <c r="F37" i="25"/>
  <c r="K37" i="25"/>
  <c r="F38" i="25"/>
  <c r="K38" i="25"/>
  <c r="L38" i="25"/>
  <c r="O38" i="25"/>
  <c r="Q38" i="25"/>
  <c r="F39" i="25"/>
  <c r="K39" i="25"/>
  <c r="M39" i="25"/>
  <c r="F40" i="25"/>
  <c r="K40" i="25"/>
  <c r="L40" i="25"/>
  <c r="O40" i="25"/>
  <c r="Q40" i="25"/>
  <c r="F41" i="25"/>
  <c r="K41" i="25"/>
  <c r="M41" i="25"/>
  <c r="F42" i="25"/>
  <c r="K42" i="25"/>
  <c r="L42" i="25"/>
  <c r="O42" i="25"/>
  <c r="Q42" i="25"/>
  <c r="F43" i="25"/>
  <c r="K43" i="25"/>
  <c r="M43" i="25"/>
  <c r="F44" i="25"/>
  <c r="K44" i="25"/>
  <c r="N44" i="25"/>
  <c r="F45" i="25"/>
  <c r="K45" i="25"/>
  <c r="F46" i="25"/>
  <c r="K46" i="25"/>
  <c r="L46" i="25"/>
  <c r="O46" i="25"/>
  <c r="Q46" i="25"/>
  <c r="F47" i="25"/>
  <c r="K47" i="25"/>
  <c r="M47" i="25"/>
  <c r="F48" i="25"/>
  <c r="K48" i="25"/>
  <c r="L48" i="25"/>
  <c r="O48" i="25"/>
  <c r="Q48" i="25"/>
  <c r="F49" i="25"/>
  <c r="K49" i="25"/>
  <c r="M49" i="25"/>
  <c r="F50" i="25"/>
  <c r="K50" i="25"/>
  <c r="M50" i="25"/>
  <c r="F51" i="25"/>
  <c r="K51" i="25"/>
  <c r="F52" i="25"/>
  <c r="K52" i="25"/>
  <c r="L52" i="25"/>
  <c r="M52" i="25"/>
  <c r="O52" i="25"/>
  <c r="Q52" i="25"/>
  <c r="F53" i="25"/>
  <c r="K53" i="25"/>
  <c r="F54" i="25"/>
  <c r="K54" i="25"/>
  <c r="M54" i="25"/>
  <c r="F55" i="25"/>
  <c r="K55" i="25"/>
  <c r="M55" i="25"/>
  <c r="N54" i="25"/>
  <c r="F56" i="25"/>
  <c r="K56" i="25"/>
  <c r="L56" i="25"/>
  <c r="O56" i="25"/>
  <c r="Q56" i="25"/>
  <c r="F57" i="25"/>
  <c r="K57" i="25"/>
  <c r="M57" i="25"/>
  <c r="F58" i="25"/>
  <c r="K58" i="25"/>
  <c r="M58" i="25"/>
  <c r="M59" i="25"/>
  <c r="N58" i="25"/>
  <c r="F59" i="25"/>
  <c r="K59" i="25"/>
  <c r="F60" i="25"/>
  <c r="K60" i="25"/>
  <c r="M60" i="25"/>
  <c r="N60" i="25"/>
  <c r="F61" i="25"/>
  <c r="K61" i="25"/>
  <c r="F62" i="25"/>
  <c r="K62" i="25"/>
  <c r="L62" i="25"/>
  <c r="O62" i="25"/>
  <c r="Q62" i="25"/>
  <c r="F63" i="25"/>
  <c r="K63" i="25"/>
  <c r="M63" i="25"/>
  <c r="F64" i="25"/>
  <c r="K64" i="25"/>
  <c r="L64" i="25"/>
  <c r="O64" i="25"/>
  <c r="Q64" i="25"/>
  <c r="F65" i="25"/>
  <c r="K65" i="25"/>
  <c r="M65" i="25"/>
  <c r="F66" i="25"/>
  <c r="K66" i="25"/>
  <c r="F67" i="25"/>
  <c r="K67" i="25"/>
  <c r="M67" i="25"/>
  <c r="F68" i="25"/>
  <c r="K68" i="25"/>
  <c r="L68" i="25"/>
  <c r="N68" i="25"/>
  <c r="O68" i="25"/>
  <c r="Q68" i="25"/>
  <c r="F69" i="25"/>
  <c r="K69" i="25"/>
  <c r="F70" i="25"/>
  <c r="K70" i="25"/>
  <c r="L70" i="25"/>
  <c r="O70" i="25"/>
  <c r="Q70" i="25"/>
  <c r="F71" i="25"/>
  <c r="K71" i="25"/>
  <c r="M71" i="25"/>
  <c r="F72" i="25"/>
  <c r="K72" i="25"/>
  <c r="M72" i="25"/>
  <c r="F73" i="25"/>
  <c r="K73" i="25"/>
  <c r="M73" i="25"/>
  <c r="F74" i="25"/>
  <c r="K74" i="25"/>
  <c r="F75" i="25"/>
  <c r="K75" i="25"/>
  <c r="M75" i="25"/>
  <c r="N74" i="25"/>
  <c r="F76" i="25"/>
  <c r="K76" i="25"/>
  <c r="F77" i="25"/>
  <c r="K77" i="25"/>
  <c r="F78" i="25"/>
  <c r="K78" i="25"/>
  <c r="L78" i="25"/>
  <c r="O78" i="25"/>
  <c r="Q78" i="25"/>
  <c r="F79" i="25"/>
  <c r="K79" i="25"/>
  <c r="M79" i="25"/>
  <c r="F80" i="25"/>
  <c r="K80" i="25"/>
  <c r="L80" i="25"/>
  <c r="O80" i="25"/>
  <c r="Q80" i="25"/>
  <c r="F81" i="25"/>
  <c r="K81" i="25"/>
  <c r="M81" i="25"/>
  <c r="F82" i="25"/>
  <c r="K82" i="25"/>
  <c r="L82" i="25"/>
  <c r="O82" i="25"/>
  <c r="Q82" i="25"/>
  <c r="F83" i="25"/>
  <c r="K83" i="25"/>
  <c r="M83" i="25"/>
  <c r="F84" i="25"/>
  <c r="K84" i="25"/>
  <c r="L84" i="25"/>
  <c r="O84" i="25"/>
  <c r="Q84" i="25"/>
  <c r="F85" i="25"/>
  <c r="K85" i="25"/>
  <c r="M85" i="25"/>
  <c r="F86" i="25"/>
  <c r="K86" i="25"/>
  <c r="L86" i="25"/>
  <c r="O86" i="25"/>
  <c r="Q86" i="25"/>
  <c r="F87" i="25"/>
  <c r="K87" i="25"/>
  <c r="M87" i="25"/>
  <c r="F88" i="25"/>
  <c r="K88" i="25"/>
  <c r="L88" i="25"/>
  <c r="O88" i="25"/>
  <c r="Q88" i="25"/>
  <c r="F89" i="25"/>
  <c r="K89" i="25"/>
  <c r="M89" i="25"/>
  <c r="F90" i="25"/>
  <c r="K90" i="25"/>
  <c r="L90" i="25"/>
  <c r="O90" i="25"/>
  <c r="Q90" i="25"/>
  <c r="F91" i="25"/>
  <c r="K91" i="25"/>
  <c r="M91" i="25"/>
  <c r="F92" i="25"/>
  <c r="K92" i="25"/>
  <c r="M92" i="25"/>
  <c r="F93" i="25"/>
  <c r="K93" i="25"/>
  <c r="M93" i="25"/>
  <c r="N92" i="25"/>
  <c r="F94" i="25"/>
  <c r="K94" i="25"/>
  <c r="M94" i="25"/>
  <c r="F95" i="25"/>
  <c r="K95" i="25"/>
  <c r="M95" i="25"/>
  <c r="N94" i="25"/>
  <c r="F96" i="25"/>
  <c r="O96" i="25"/>
  <c r="Q96" i="25"/>
  <c r="F97" i="25"/>
  <c r="F98" i="25"/>
  <c r="N98" i="25"/>
  <c r="F99" i="25"/>
  <c r="F100" i="25"/>
  <c r="O100" i="25"/>
  <c r="Q100" i="25"/>
  <c r="F101" i="25"/>
  <c r="F2" i="24"/>
  <c r="K2" i="24"/>
  <c r="L2" i="24"/>
  <c r="D3" i="24"/>
  <c r="M3" i="24"/>
  <c r="N2" i="24"/>
  <c r="F3" i="24"/>
  <c r="K3" i="24"/>
  <c r="D4" i="24"/>
  <c r="F4" i="24"/>
  <c r="K4" i="24"/>
  <c r="L4" i="24"/>
  <c r="O4" i="24"/>
  <c r="Q4" i="24"/>
  <c r="F5" i="24"/>
  <c r="K5" i="24"/>
  <c r="F6" i="24"/>
  <c r="K6" i="24"/>
  <c r="L6" i="24"/>
  <c r="D7" i="24"/>
  <c r="M7" i="24"/>
  <c r="N6" i="24"/>
  <c r="Q6" i="24"/>
  <c r="O6" i="24"/>
  <c r="F7" i="24"/>
  <c r="K7" i="24"/>
  <c r="F8" i="24"/>
  <c r="K8" i="24"/>
  <c r="L8" i="24"/>
  <c r="D9" i="24"/>
  <c r="M9" i="24"/>
  <c r="N8" i="24"/>
  <c r="K9" i="24"/>
  <c r="F10" i="24"/>
  <c r="K10" i="24"/>
  <c r="L10" i="24"/>
  <c r="D11" i="24"/>
  <c r="M11" i="24"/>
  <c r="N10" i="24"/>
  <c r="F11" i="24"/>
  <c r="K11" i="24"/>
  <c r="F12" i="24"/>
  <c r="K12" i="24"/>
  <c r="L12" i="24"/>
  <c r="D13" i="24"/>
  <c r="F13" i="24"/>
  <c r="K13" i="24"/>
  <c r="M13" i="24"/>
  <c r="N12" i="24"/>
  <c r="F14" i="24"/>
  <c r="K14" i="24"/>
  <c r="L14" i="24"/>
  <c r="N14" i="24"/>
  <c r="F15" i="24"/>
  <c r="K15" i="24"/>
  <c r="F16" i="24"/>
  <c r="K16" i="24"/>
  <c r="L16" i="24"/>
  <c r="D17" i="24"/>
  <c r="M17" i="24"/>
  <c r="N16" i="24"/>
  <c r="O16" i="24"/>
  <c r="Q16" i="24"/>
  <c r="F17" i="24"/>
  <c r="K17" i="24"/>
  <c r="F18" i="24"/>
  <c r="K18" i="24"/>
  <c r="L18" i="24"/>
  <c r="N18" i="24"/>
  <c r="F19" i="24"/>
  <c r="K19" i="24"/>
  <c r="F20" i="24"/>
  <c r="K20" i="24"/>
  <c r="L20" i="24"/>
  <c r="D21" i="24"/>
  <c r="F21" i="24"/>
  <c r="K21" i="24"/>
  <c r="M21" i="24"/>
  <c r="N20" i="24"/>
  <c r="F22" i="24"/>
  <c r="K22" i="24"/>
  <c r="L22" i="24"/>
  <c r="D23" i="24"/>
  <c r="F23" i="24"/>
  <c r="K23" i="24"/>
  <c r="F24" i="24"/>
  <c r="K24" i="24"/>
  <c r="L24" i="24"/>
  <c r="D25" i="24"/>
  <c r="M25" i="24"/>
  <c r="N24" i="24"/>
  <c r="F25" i="24"/>
  <c r="K25" i="24"/>
  <c r="F26" i="24"/>
  <c r="K26" i="24"/>
  <c r="L26" i="24"/>
  <c r="D27" i="24"/>
  <c r="M27" i="24"/>
  <c r="N26" i="24"/>
  <c r="O26" i="24"/>
  <c r="Q26" i="24"/>
  <c r="F27" i="24"/>
  <c r="K27" i="24"/>
  <c r="F28" i="24"/>
  <c r="K28" i="24"/>
  <c r="L28" i="24"/>
  <c r="D29" i="24"/>
  <c r="M29" i="24"/>
  <c r="N28" i="24"/>
  <c r="F29" i="24"/>
  <c r="K29" i="24"/>
  <c r="F30" i="24"/>
  <c r="K30" i="24"/>
  <c r="L30" i="24"/>
  <c r="D31" i="24"/>
  <c r="M31" i="24"/>
  <c r="N30" i="24"/>
  <c r="F31" i="24"/>
  <c r="K31" i="24"/>
  <c r="F32" i="24"/>
  <c r="K32" i="24"/>
  <c r="L32" i="24"/>
  <c r="D33" i="24"/>
  <c r="F33" i="24"/>
  <c r="K33" i="24"/>
  <c r="M33" i="24"/>
  <c r="N32" i="24"/>
  <c r="F34" i="24"/>
  <c r="K34" i="24"/>
  <c r="M34" i="24"/>
  <c r="M35" i="24"/>
  <c r="N34" i="24"/>
  <c r="F35" i="24"/>
  <c r="K35" i="24"/>
  <c r="F36" i="24"/>
  <c r="K36" i="24"/>
  <c r="L36" i="24"/>
  <c r="D37" i="24"/>
  <c r="F37" i="24"/>
  <c r="K37" i="24"/>
  <c r="F38" i="24"/>
  <c r="K38" i="24"/>
  <c r="L38" i="24"/>
  <c r="N38" i="24"/>
  <c r="O38" i="24"/>
  <c r="F39" i="24"/>
  <c r="K39" i="24"/>
  <c r="F40" i="24"/>
  <c r="K40" i="24"/>
  <c r="L40" i="24"/>
  <c r="D41" i="24"/>
  <c r="F41" i="24"/>
  <c r="K41" i="24"/>
  <c r="M41" i="24"/>
  <c r="N40" i="24"/>
  <c r="F42" i="24"/>
  <c r="K42" i="24"/>
  <c r="L42" i="24"/>
  <c r="D43" i="24"/>
  <c r="M43" i="24"/>
  <c r="N42" i="24"/>
  <c r="F43" i="24"/>
  <c r="K43" i="24"/>
  <c r="F44" i="24"/>
  <c r="K44" i="24"/>
  <c r="L44" i="24"/>
  <c r="O44" i="24"/>
  <c r="Q44" i="24"/>
  <c r="F45" i="24"/>
  <c r="K45" i="24"/>
  <c r="M45" i="24"/>
  <c r="F46" i="24"/>
  <c r="K46" i="24"/>
  <c r="Q46" i="24"/>
  <c r="F47" i="24"/>
  <c r="K47" i="24"/>
  <c r="F48" i="24"/>
  <c r="K48" i="24"/>
  <c r="L48" i="24"/>
  <c r="O48" i="24"/>
  <c r="Q48" i="24"/>
  <c r="F49" i="24"/>
  <c r="K49" i="24"/>
  <c r="M49" i="24"/>
  <c r="F50" i="24"/>
  <c r="K50" i="24"/>
  <c r="L50" i="24"/>
  <c r="O50" i="24"/>
  <c r="Q50" i="24"/>
  <c r="F51" i="24"/>
  <c r="K51" i="24"/>
  <c r="M51" i="24"/>
  <c r="F52" i="24"/>
  <c r="K52" i="24"/>
  <c r="L52" i="24"/>
  <c r="Q52" i="24"/>
  <c r="F53" i="24"/>
  <c r="K53" i="24"/>
  <c r="M53" i="24"/>
  <c r="F54" i="24"/>
  <c r="K54" i="24"/>
  <c r="L54" i="24"/>
  <c r="M54" i="24"/>
  <c r="Q54" i="24"/>
  <c r="F55" i="24"/>
  <c r="K55" i="24"/>
  <c r="F56" i="24"/>
  <c r="K56" i="24"/>
  <c r="L56" i="24"/>
  <c r="O56" i="24"/>
  <c r="Q56" i="24"/>
  <c r="F57" i="24"/>
  <c r="K57" i="24"/>
  <c r="M57" i="24"/>
  <c r="F58" i="24"/>
  <c r="K58" i="24"/>
  <c r="L58" i="24"/>
  <c r="N58" i="24"/>
  <c r="Q58" i="24"/>
  <c r="K59" i="24"/>
  <c r="F60" i="24"/>
  <c r="K60" i="24"/>
  <c r="L60" i="24"/>
  <c r="D61" i="24"/>
  <c r="M61" i="24"/>
  <c r="N60" i="24"/>
  <c r="F61" i="24"/>
  <c r="K61" i="24"/>
  <c r="F62" i="24"/>
  <c r="K62" i="24"/>
  <c r="L62" i="24"/>
  <c r="D63" i="24"/>
  <c r="M63" i="24"/>
  <c r="N62" i="24"/>
  <c r="F63" i="24"/>
  <c r="K63" i="24"/>
  <c r="F64" i="24"/>
  <c r="K64" i="24"/>
  <c r="L64" i="24"/>
  <c r="M65" i="24"/>
  <c r="N64" i="24"/>
  <c r="Q64" i="24"/>
  <c r="O64" i="24"/>
  <c r="K65" i="24"/>
  <c r="F66" i="24"/>
  <c r="K66" i="24"/>
  <c r="L66" i="24"/>
  <c r="D67" i="24"/>
  <c r="M67" i="24"/>
  <c r="N66" i="24"/>
  <c r="O66" i="24"/>
  <c r="F67" i="24"/>
  <c r="K67" i="24"/>
  <c r="F68" i="24"/>
  <c r="K68" i="24"/>
  <c r="L68" i="24"/>
  <c r="D69" i="24"/>
  <c r="M69" i="24"/>
  <c r="N68" i="24"/>
  <c r="O68" i="24"/>
  <c r="Q68" i="24"/>
  <c r="F69" i="24"/>
  <c r="K69" i="24"/>
  <c r="F70" i="24"/>
  <c r="K70" i="24"/>
  <c r="L70" i="24"/>
  <c r="D71" i="24"/>
  <c r="M71" i="24"/>
  <c r="N70" i="24"/>
  <c r="F71" i="24"/>
  <c r="K71" i="24"/>
  <c r="F72" i="24"/>
  <c r="K72" i="24"/>
  <c r="L72" i="24"/>
  <c r="D73" i="24"/>
  <c r="M73" i="24"/>
  <c r="N72" i="24"/>
  <c r="F73" i="24"/>
  <c r="K73" i="24"/>
  <c r="F74" i="24"/>
  <c r="K74" i="24"/>
  <c r="L74" i="24"/>
  <c r="D75" i="24"/>
  <c r="F75" i="24"/>
  <c r="K75" i="24"/>
  <c r="M75" i="24"/>
  <c r="N74" i="24"/>
  <c r="F76" i="24"/>
  <c r="K76" i="24"/>
  <c r="L76" i="24"/>
  <c r="D77" i="24"/>
  <c r="F77" i="24"/>
  <c r="K77" i="24"/>
  <c r="F78" i="24"/>
  <c r="K78" i="24"/>
  <c r="L78" i="24"/>
  <c r="D79" i="24"/>
  <c r="M79" i="24"/>
  <c r="N78" i="24"/>
  <c r="O78" i="24"/>
  <c r="F79" i="24"/>
  <c r="K79" i="24"/>
  <c r="F80" i="24"/>
  <c r="K80" i="24"/>
  <c r="L80" i="24"/>
  <c r="D81" i="24"/>
  <c r="M81" i="24"/>
  <c r="N80" i="24"/>
  <c r="O80" i="24"/>
  <c r="Q80" i="24"/>
  <c r="F81" i="24"/>
  <c r="K81" i="24"/>
  <c r="F82" i="24"/>
  <c r="K82" i="24"/>
  <c r="L82" i="24"/>
  <c r="D83" i="24"/>
  <c r="M83" i="24"/>
  <c r="F83" i="24"/>
  <c r="K83" i="24"/>
  <c r="F84" i="24"/>
  <c r="K84" i="24"/>
  <c r="L84" i="24"/>
  <c r="D85" i="24"/>
  <c r="M85" i="24"/>
  <c r="N84" i="24"/>
  <c r="F85" i="24"/>
  <c r="K85" i="24"/>
  <c r="F86" i="24"/>
  <c r="K86" i="24"/>
  <c r="L86" i="24"/>
  <c r="N86" i="24"/>
  <c r="Q86" i="24"/>
  <c r="O86" i="24"/>
  <c r="F87" i="24"/>
  <c r="K87" i="24"/>
  <c r="F88" i="24"/>
  <c r="K88" i="24"/>
  <c r="M88" i="24"/>
  <c r="M89" i="24"/>
  <c r="N88" i="24"/>
  <c r="F89" i="24"/>
  <c r="K89" i="24"/>
  <c r="F90" i="24"/>
  <c r="K90" i="24"/>
  <c r="L90" i="24"/>
  <c r="D91" i="24"/>
  <c r="M91" i="24"/>
  <c r="N90" i="24"/>
  <c r="F91" i="24"/>
  <c r="K91" i="24"/>
  <c r="F92" i="24"/>
  <c r="K92" i="24"/>
  <c r="L92" i="24"/>
  <c r="D93" i="24"/>
  <c r="F93" i="24"/>
  <c r="K93" i="24"/>
  <c r="M93" i="24"/>
  <c r="N92" i="24"/>
  <c r="F94" i="24"/>
  <c r="K94" i="24"/>
  <c r="L94" i="24"/>
  <c r="D95" i="24"/>
  <c r="F95" i="24"/>
  <c r="K95" i="24"/>
  <c r="M95" i="24"/>
  <c r="N94" i="24"/>
  <c r="F96" i="24"/>
  <c r="K96" i="24"/>
  <c r="L96" i="24"/>
  <c r="D97" i="24"/>
  <c r="M97" i="24"/>
  <c r="N96" i="24"/>
  <c r="F97" i="24"/>
  <c r="K97" i="24"/>
  <c r="F98" i="24"/>
  <c r="K98" i="24"/>
  <c r="L98" i="24"/>
  <c r="M98" i="24"/>
  <c r="O98" i="24"/>
  <c r="Q98" i="24"/>
  <c r="F99" i="24"/>
  <c r="K99" i="24"/>
  <c r="F100" i="24"/>
  <c r="K100" i="24"/>
  <c r="L100" i="24"/>
  <c r="D101" i="24"/>
  <c r="M101" i="24"/>
  <c r="N100" i="24"/>
  <c r="F101" i="24"/>
  <c r="K101" i="24"/>
  <c r="F102" i="24"/>
  <c r="K102" i="24"/>
  <c r="L102" i="24"/>
  <c r="D103" i="24"/>
  <c r="F103" i="24"/>
  <c r="K103" i="24"/>
  <c r="M103" i="24"/>
  <c r="N102" i="24"/>
  <c r="F104" i="24"/>
  <c r="K104" i="24"/>
  <c r="L104" i="24"/>
  <c r="D105" i="24"/>
  <c r="F105" i="24"/>
  <c r="K105" i="24"/>
  <c r="M105" i="24"/>
  <c r="N104" i="24"/>
  <c r="F106" i="24"/>
  <c r="K106" i="24"/>
  <c r="L106" i="24"/>
  <c r="D107" i="24"/>
  <c r="M107" i="24"/>
  <c r="N106" i="24"/>
  <c r="F107" i="24"/>
  <c r="K107" i="24"/>
  <c r="F108" i="24"/>
  <c r="K108" i="24"/>
  <c r="L108" i="24"/>
  <c r="D109" i="24"/>
  <c r="M109" i="24"/>
  <c r="N108" i="24"/>
  <c r="Q108" i="24"/>
  <c r="O108" i="24"/>
  <c r="F109" i="24"/>
  <c r="K109" i="24"/>
  <c r="F110" i="24"/>
  <c r="K110" i="24"/>
  <c r="L110" i="24"/>
  <c r="D111" i="24"/>
  <c r="F111" i="24"/>
  <c r="K111" i="24"/>
  <c r="F112" i="24"/>
  <c r="K112" i="24"/>
  <c r="L112" i="24"/>
  <c r="D113" i="24"/>
  <c r="M113" i="24"/>
  <c r="N112" i="24"/>
  <c r="F113" i="24"/>
  <c r="K113" i="24"/>
  <c r="F114" i="24"/>
  <c r="K114" i="24"/>
  <c r="L114" i="24"/>
  <c r="D115" i="24"/>
  <c r="F115" i="24"/>
  <c r="K115" i="24"/>
  <c r="M115" i="24"/>
  <c r="N114" i="24"/>
  <c r="F135" i="27"/>
  <c r="M135" i="27"/>
  <c r="F131" i="27"/>
  <c r="M131" i="27"/>
  <c r="F137" i="27"/>
  <c r="M137" i="27"/>
  <c r="N136" i="27"/>
  <c r="N134" i="27"/>
  <c r="N130" i="27"/>
  <c r="F133" i="27"/>
  <c r="M133" i="27"/>
  <c r="N132" i="27"/>
  <c r="F129" i="27"/>
  <c r="M129" i="27"/>
  <c r="N128" i="27"/>
  <c r="Q80" i="27"/>
  <c r="O80" i="27"/>
  <c r="O20" i="26"/>
  <c r="Q20" i="26"/>
  <c r="M11" i="26"/>
  <c r="N10" i="26"/>
  <c r="O24" i="25"/>
  <c r="Q24" i="25"/>
  <c r="O42" i="24"/>
  <c r="Q42" i="24"/>
  <c r="Q60" i="24"/>
  <c r="O60" i="24"/>
  <c r="O30" i="24"/>
  <c r="Q30" i="24"/>
  <c r="M77" i="24"/>
  <c r="N76" i="24"/>
  <c r="O40" i="24"/>
  <c r="Q40" i="24"/>
  <c r="O32" i="24"/>
  <c r="Q32" i="24"/>
  <c r="M23" i="24"/>
  <c r="N22" i="24"/>
  <c r="Q102" i="24"/>
  <c r="O102" i="24"/>
  <c r="N82" i="24"/>
  <c r="O62" i="24"/>
  <c r="Q62" i="24"/>
  <c r="Q14" i="24"/>
  <c r="O14" i="24"/>
  <c r="O84" i="24"/>
  <c r="Q84" i="24"/>
  <c r="O100" i="24"/>
  <c r="Q100" i="24"/>
  <c r="Q18" i="24"/>
  <c r="O18" i="24"/>
  <c r="O74" i="24"/>
  <c r="Q74" i="24"/>
  <c r="O10" i="24"/>
  <c r="Q10" i="24"/>
  <c r="O106" i="24"/>
  <c r="Q106" i="24"/>
  <c r="O20" i="24"/>
  <c r="Q20" i="24"/>
  <c r="Q114" i="24"/>
  <c r="O114" i="24"/>
  <c r="Q92" i="24"/>
  <c r="O92" i="24"/>
  <c r="O96" i="24"/>
  <c r="Q96" i="24"/>
  <c r="Q28" i="24"/>
  <c r="O28" i="24"/>
  <c r="O12" i="24"/>
  <c r="Q12" i="24"/>
  <c r="O2" i="24"/>
  <c r="Q2" i="24"/>
  <c r="O8" i="24"/>
  <c r="Q8" i="24"/>
  <c r="O112" i="24"/>
  <c r="Q112" i="24"/>
  <c r="O94" i="24"/>
  <c r="Q94" i="24"/>
  <c r="O90" i="24"/>
  <c r="Q90" i="24"/>
  <c r="O72" i="24"/>
  <c r="Q72" i="24"/>
  <c r="O104" i="24"/>
  <c r="Q104" i="24"/>
  <c r="Q70" i="24"/>
  <c r="O70" i="24"/>
  <c r="O24" i="24"/>
  <c r="Q24" i="24"/>
  <c r="F9" i="24"/>
  <c r="Q38" i="24"/>
  <c r="M37" i="24"/>
  <c r="N36" i="24"/>
  <c r="M111" i="24"/>
  <c r="N110" i="24"/>
  <c r="Q78" i="24"/>
  <c r="Q66" i="24"/>
  <c r="F2" i="23"/>
  <c r="I2" i="23"/>
  <c r="F3" i="23"/>
  <c r="K3" i="23"/>
  <c r="F4" i="23"/>
  <c r="I4" i="23"/>
  <c r="F5" i="23"/>
  <c r="K5" i="23"/>
  <c r="F6" i="23"/>
  <c r="I6" i="23"/>
  <c r="F7" i="23"/>
  <c r="K7" i="23"/>
  <c r="F8" i="23"/>
  <c r="I8" i="23"/>
  <c r="F9" i="23"/>
  <c r="K9" i="23"/>
  <c r="F10" i="23"/>
  <c r="I10" i="23"/>
  <c r="F11" i="23"/>
  <c r="F12" i="23"/>
  <c r="I12" i="23"/>
  <c r="F13" i="23"/>
  <c r="K13" i="23"/>
  <c r="F14" i="23"/>
  <c r="I14" i="23"/>
  <c r="F15" i="23"/>
  <c r="K15" i="23"/>
  <c r="K17" i="23"/>
  <c r="F18" i="23"/>
  <c r="K18" i="23"/>
  <c r="F19" i="23"/>
  <c r="K19" i="23"/>
  <c r="F20" i="23"/>
  <c r="J20" i="23"/>
  <c r="M20" i="23"/>
  <c r="O20" i="23"/>
  <c r="F21" i="23"/>
  <c r="I21" i="23"/>
  <c r="J22" i="23"/>
  <c r="L22" i="23"/>
  <c r="F23" i="23"/>
  <c r="I23" i="23"/>
  <c r="F24" i="23"/>
  <c r="J24" i="23"/>
  <c r="K24" i="23"/>
  <c r="M24" i="23"/>
  <c r="O24" i="23"/>
  <c r="F25" i="23"/>
  <c r="F26" i="23"/>
  <c r="I26" i="23"/>
  <c r="J26" i="23"/>
  <c r="L26" i="23"/>
  <c r="M26" i="23"/>
  <c r="F27" i="23"/>
  <c r="I27" i="23"/>
  <c r="F28" i="23"/>
  <c r="I28" i="23"/>
  <c r="J28" i="23"/>
  <c r="L28" i="23"/>
  <c r="F29" i="23"/>
  <c r="I29" i="23"/>
  <c r="F30" i="23"/>
  <c r="I30" i="23"/>
  <c r="J30" i="23"/>
  <c r="D31" i="23"/>
  <c r="K31" i="23"/>
  <c r="L30" i="23"/>
  <c r="I31" i="23"/>
  <c r="F32" i="23"/>
  <c r="I32" i="23"/>
  <c r="J32" i="23"/>
  <c r="M32" i="23"/>
  <c r="O32" i="23"/>
  <c r="F33" i="23"/>
  <c r="I33" i="23"/>
  <c r="F34" i="23"/>
  <c r="I34" i="23"/>
  <c r="J34" i="23"/>
  <c r="M34" i="23"/>
  <c r="O34" i="23"/>
  <c r="F35" i="23"/>
  <c r="F36" i="23"/>
  <c r="K36" i="23"/>
  <c r="F37" i="23"/>
  <c r="K37" i="23"/>
  <c r="D38" i="23"/>
  <c r="F38" i="23"/>
  <c r="I38" i="23"/>
  <c r="J38" i="23"/>
  <c r="K38" i="23"/>
  <c r="D39" i="23"/>
  <c r="F39" i="23"/>
  <c r="I39" i="23"/>
  <c r="D40" i="23"/>
  <c r="K40" i="23"/>
  <c r="D41" i="23"/>
  <c r="F40" i="23"/>
  <c r="I40" i="23"/>
  <c r="J40" i="23"/>
  <c r="I41" i="23"/>
  <c r="D42" i="23"/>
  <c r="F42" i="23"/>
  <c r="I42" i="23"/>
  <c r="J42" i="23"/>
  <c r="K42" i="23"/>
  <c r="D43" i="23"/>
  <c r="F43" i="23"/>
  <c r="I43" i="23"/>
  <c r="K43" i="23"/>
  <c r="D44" i="23"/>
  <c r="K44" i="23"/>
  <c r="D45" i="23"/>
  <c r="F44" i="23"/>
  <c r="I44" i="23"/>
  <c r="J44" i="23"/>
  <c r="I45" i="23"/>
  <c r="D46" i="23"/>
  <c r="F46" i="23"/>
  <c r="I46" i="23"/>
  <c r="J46" i="23"/>
  <c r="K46" i="23"/>
  <c r="D47" i="23"/>
  <c r="K47" i="23"/>
  <c r="F47" i="23"/>
  <c r="I47" i="23"/>
  <c r="D48" i="23"/>
  <c r="F48" i="23"/>
  <c r="I48" i="23"/>
  <c r="J48" i="23"/>
  <c r="I49" i="23"/>
  <c r="D50" i="23"/>
  <c r="K50" i="23"/>
  <c r="D51" i="23"/>
  <c r="F50" i="23"/>
  <c r="I50" i="23"/>
  <c r="J50" i="23"/>
  <c r="I51" i="23"/>
  <c r="D52" i="23"/>
  <c r="F52" i="23"/>
  <c r="I52" i="23"/>
  <c r="J52" i="23"/>
  <c r="K52" i="23"/>
  <c r="D53" i="23"/>
  <c r="K53" i="23"/>
  <c r="F53" i="23"/>
  <c r="I53" i="23"/>
  <c r="D54" i="23"/>
  <c r="F54" i="23"/>
  <c r="I54" i="23"/>
  <c r="J54" i="23"/>
  <c r="I55" i="23"/>
  <c r="D56" i="23"/>
  <c r="K56" i="23"/>
  <c r="D57" i="23"/>
  <c r="F56" i="23"/>
  <c r="I56" i="23"/>
  <c r="J56" i="23"/>
  <c r="I57" i="23"/>
  <c r="D58" i="23"/>
  <c r="F58" i="23"/>
  <c r="I58" i="23"/>
  <c r="J58" i="23"/>
  <c r="K58" i="23"/>
  <c r="D59" i="23"/>
  <c r="K59" i="23"/>
  <c r="F59" i="23"/>
  <c r="I59" i="23"/>
  <c r="D60" i="23"/>
  <c r="F60" i="23"/>
  <c r="I60" i="23"/>
  <c r="J60" i="23"/>
  <c r="I61" i="23"/>
  <c r="D62" i="23"/>
  <c r="K62" i="23"/>
  <c r="D63" i="23"/>
  <c r="F62" i="23"/>
  <c r="I62" i="23"/>
  <c r="J62" i="23"/>
  <c r="I63" i="23"/>
  <c r="D64" i="23"/>
  <c r="F64" i="23"/>
  <c r="I64" i="23"/>
  <c r="J64" i="23"/>
  <c r="K64" i="23"/>
  <c r="D65" i="23"/>
  <c r="K65" i="23"/>
  <c r="F65" i="23"/>
  <c r="I65" i="23"/>
  <c r="D66" i="23"/>
  <c r="F66" i="23"/>
  <c r="I66" i="23"/>
  <c r="J66" i="23"/>
  <c r="I67" i="23"/>
  <c r="D68" i="23"/>
  <c r="K68" i="23"/>
  <c r="D69" i="23"/>
  <c r="F68" i="23"/>
  <c r="I68" i="23"/>
  <c r="J68" i="23"/>
  <c r="I69" i="23"/>
  <c r="D70" i="23"/>
  <c r="F70" i="23"/>
  <c r="I70" i="23"/>
  <c r="J70" i="23"/>
  <c r="K70" i="23"/>
  <c r="D71" i="23"/>
  <c r="K71" i="23"/>
  <c r="F71" i="23"/>
  <c r="I71" i="23"/>
  <c r="D72" i="23"/>
  <c r="F72" i="23"/>
  <c r="I72" i="23"/>
  <c r="J72" i="23"/>
  <c r="I73" i="23"/>
  <c r="D74" i="23"/>
  <c r="K74" i="23"/>
  <c r="D75" i="23"/>
  <c r="F74" i="23"/>
  <c r="I74" i="23"/>
  <c r="J74" i="23"/>
  <c r="I75" i="23"/>
  <c r="D76" i="23"/>
  <c r="F76" i="23"/>
  <c r="I76" i="23"/>
  <c r="J76" i="23"/>
  <c r="K76" i="23"/>
  <c r="D77" i="23"/>
  <c r="K77" i="23"/>
  <c r="F77" i="23"/>
  <c r="I77" i="23"/>
  <c r="D78" i="23"/>
  <c r="F78" i="23"/>
  <c r="I78" i="23"/>
  <c r="J78" i="23"/>
  <c r="I79" i="23"/>
  <c r="D80" i="23"/>
  <c r="K80" i="23"/>
  <c r="D81" i="23"/>
  <c r="F80" i="23"/>
  <c r="I80" i="23"/>
  <c r="J80" i="23"/>
  <c r="I81" i="23"/>
  <c r="D82" i="23"/>
  <c r="F82" i="23"/>
  <c r="I82" i="23"/>
  <c r="J82" i="23"/>
  <c r="K82" i="23"/>
  <c r="D83" i="23"/>
  <c r="F83" i="23"/>
  <c r="I83" i="23"/>
  <c r="D84" i="23"/>
  <c r="F84" i="23"/>
  <c r="I84" i="23"/>
  <c r="J84" i="23"/>
  <c r="K84" i="23"/>
  <c r="D85" i="23"/>
  <c r="F85" i="23"/>
  <c r="I85" i="23"/>
  <c r="K85" i="23"/>
  <c r="L84" i="23"/>
  <c r="D86" i="23"/>
  <c r="F86" i="23"/>
  <c r="I86" i="23"/>
  <c r="J86" i="23"/>
  <c r="K86" i="23"/>
  <c r="D87" i="23"/>
  <c r="F87" i="23"/>
  <c r="I87" i="23"/>
  <c r="K87" i="23"/>
  <c r="L86" i="23"/>
  <c r="D88" i="23"/>
  <c r="K88" i="23"/>
  <c r="F88" i="23"/>
  <c r="I88" i="23"/>
  <c r="J88" i="23"/>
  <c r="I89" i="23"/>
  <c r="D90" i="23"/>
  <c r="F90" i="23"/>
  <c r="I90" i="23"/>
  <c r="J90" i="23"/>
  <c r="K90" i="23"/>
  <c r="D91" i="23"/>
  <c r="F91" i="23"/>
  <c r="I91" i="23"/>
  <c r="D92" i="23"/>
  <c r="F92" i="23"/>
  <c r="I92" i="23"/>
  <c r="J92" i="23"/>
  <c r="K92" i="23"/>
  <c r="D93" i="23"/>
  <c r="F93" i="23"/>
  <c r="I93" i="23"/>
  <c r="K93" i="23"/>
  <c r="L92" i="23"/>
  <c r="D94" i="23"/>
  <c r="F94" i="23"/>
  <c r="I94" i="23"/>
  <c r="J94" i="23"/>
  <c r="K94" i="23"/>
  <c r="D95" i="23"/>
  <c r="F95" i="23"/>
  <c r="I95" i="23"/>
  <c r="K95" i="23"/>
  <c r="L94" i="23"/>
  <c r="D96" i="23"/>
  <c r="K96" i="23"/>
  <c r="F96" i="23"/>
  <c r="I96" i="23"/>
  <c r="J96" i="23"/>
  <c r="I97" i="23"/>
  <c r="D98" i="23"/>
  <c r="F98" i="23"/>
  <c r="I98" i="23"/>
  <c r="J98" i="23"/>
  <c r="K98" i="23"/>
  <c r="D99" i="23"/>
  <c r="F99" i="23"/>
  <c r="I99" i="23"/>
  <c r="D100" i="23"/>
  <c r="F100" i="23"/>
  <c r="I100" i="23"/>
  <c r="J100" i="23"/>
  <c r="K100" i="23"/>
  <c r="D101" i="23"/>
  <c r="F101" i="23"/>
  <c r="I101" i="23"/>
  <c r="K101" i="23"/>
  <c r="L100" i="23"/>
  <c r="D102" i="23"/>
  <c r="F102" i="23"/>
  <c r="I102" i="23"/>
  <c r="J102" i="23"/>
  <c r="K102" i="23"/>
  <c r="D103" i="23"/>
  <c r="F103" i="23"/>
  <c r="I103" i="23"/>
  <c r="K103" i="23"/>
  <c r="L102" i="23"/>
  <c r="D104" i="23"/>
  <c r="K104" i="23"/>
  <c r="F104" i="23"/>
  <c r="I104" i="23"/>
  <c r="J104" i="23"/>
  <c r="I105" i="23"/>
  <c r="D106" i="23"/>
  <c r="F106" i="23"/>
  <c r="I106" i="23"/>
  <c r="J106" i="23"/>
  <c r="K106" i="23"/>
  <c r="D107" i="23"/>
  <c r="F107" i="23"/>
  <c r="I107" i="23"/>
  <c r="D108" i="23"/>
  <c r="F108" i="23"/>
  <c r="I108" i="23"/>
  <c r="J108" i="23"/>
  <c r="K108" i="23"/>
  <c r="D109" i="23"/>
  <c r="K109" i="23"/>
  <c r="L108" i="23"/>
  <c r="F109" i="23"/>
  <c r="I109" i="23"/>
  <c r="D110" i="23"/>
  <c r="F110" i="23"/>
  <c r="I110" i="23"/>
  <c r="J110" i="23"/>
  <c r="K110" i="23"/>
  <c r="D111" i="23"/>
  <c r="K111" i="23"/>
  <c r="L110" i="23"/>
  <c r="F111" i="23"/>
  <c r="I111" i="23"/>
  <c r="D112" i="23"/>
  <c r="K112" i="23"/>
  <c r="D113" i="23"/>
  <c r="F112" i="23"/>
  <c r="I112" i="23"/>
  <c r="J112" i="23"/>
  <c r="I113" i="23"/>
  <c r="D114" i="23"/>
  <c r="F114" i="23"/>
  <c r="I114" i="23"/>
  <c r="J114" i="23"/>
  <c r="K114" i="23"/>
  <c r="D115" i="23"/>
  <c r="F115" i="23"/>
  <c r="I115" i="23"/>
  <c r="D116" i="23"/>
  <c r="F116" i="23"/>
  <c r="I116" i="23"/>
  <c r="J116" i="23"/>
  <c r="K116" i="23"/>
  <c r="D117" i="23"/>
  <c r="K117" i="23"/>
  <c r="L116" i="23"/>
  <c r="F117" i="23"/>
  <c r="I117" i="23"/>
  <c r="D118" i="23"/>
  <c r="F118" i="23"/>
  <c r="I118" i="23"/>
  <c r="J118" i="23"/>
  <c r="I119" i="23"/>
  <c r="D120" i="23"/>
  <c r="F120" i="23"/>
  <c r="I120" i="23"/>
  <c r="J120" i="23"/>
  <c r="K120" i="23"/>
  <c r="D121" i="23"/>
  <c r="F121" i="23"/>
  <c r="I121" i="23"/>
  <c r="K121" i="23"/>
  <c r="L120" i="23"/>
  <c r="D122" i="23"/>
  <c r="K122" i="23"/>
  <c r="D123" i="23"/>
  <c r="F122" i="23"/>
  <c r="I122" i="23"/>
  <c r="J122" i="23"/>
  <c r="I123" i="23"/>
  <c r="D124" i="23"/>
  <c r="K124" i="23"/>
  <c r="D125" i="23"/>
  <c r="F124" i="23"/>
  <c r="I124" i="23"/>
  <c r="J124" i="23"/>
  <c r="I125" i="23"/>
  <c r="M100" i="23"/>
  <c r="O100" i="23"/>
  <c r="K75" i="23"/>
  <c r="F75" i="23"/>
  <c r="K57" i="23"/>
  <c r="L56" i="23"/>
  <c r="F57" i="23"/>
  <c r="F113" i="23"/>
  <c r="K113" i="23"/>
  <c r="L112" i="23"/>
  <c r="K125" i="23"/>
  <c r="L124" i="23"/>
  <c r="F125" i="23"/>
  <c r="D105" i="23"/>
  <c r="M84" i="23"/>
  <c r="O84" i="23"/>
  <c r="M92" i="23"/>
  <c r="O92" i="23"/>
  <c r="K123" i="23"/>
  <c r="L122" i="23"/>
  <c r="D97" i="23"/>
  <c r="K69" i="23"/>
  <c r="L68" i="23"/>
  <c r="F69" i="23"/>
  <c r="M94" i="23"/>
  <c r="O94" i="23"/>
  <c r="M110" i="23"/>
  <c r="O110" i="23"/>
  <c r="D89" i="23"/>
  <c r="M108" i="23"/>
  <c r="O108" i="23"/>
  <c r="M86" i="23"/>
  <c r="O86" i="23"/>
  <c r="M102" i="23"/>
  <c r="O102" i="23"/>
  <c r="K51" i="23"/>
  <c r="L50" i="23"/>
  <c r="F51" i="23"/>
  <c r="F123" i="23"/>
  <c r="K81" i="23"/>
  <c r="F81" i="23"/>
  <c r="K63" i="23"/>
  <c r="L62" i="23"/>
  <c r="F63" i="23"/>
  <c r="F45" i="23"/>
  <c r="K45" i="23"/>
  <c r="L44" i="23"/>
  <c r="F41" i="23"/>
  <c r="K41" i="23"/>
  <c r="L40" i="23"/>
  <c r="M116" i="23"/>
  <c r="O116" i="23"/>
  <c r="M120" i="23"/>
  <c r="O120" i="23"/>
  <c r="M30" i="23"/>
  <c r="O30" i="23"/>
  <c r="L70" i="23"/>
  <c r="L46" i="23"/>
  <c r="K39" i="23"/>
  <c r="K118" i="23"/>
  <c r="K78" i="23"/>
  <c r="D79" i="23"/>
  <c r="K72" i="23"/>
  <c r="D73" i="23"/>
  <c r="K66" i="23"/>
  <c r="D67" i="23"/>
  <c r="K60" i="23"/>
  <c r="D61" i="23"/>
  <c r="K54" i="23"/>
  <c r="D55" i="23"/>
  <c r="K48" i="23"/>
  <c r="D49" i="23"/>
  <c r="L42" i="23"/>
  <c r="F31" i="23"/>
  <c r="L38" i="23"/>
  <c r="K115" i="23"/>
  <c r="L114" i="23"/>
  <c r="K107" i="23"/>
  <c r="L106" i="23"/>
  <c r="L76" i="23"/>
  <c r="L58" i="23"/>
  <c r="K99" i="23"/>
  <c r="L98" i="23"/>
  <c r="K91" i="23"/>
  <c r="L90" i="23"/>
  <c r="K83" i="23"/>
  <c r="L82" i="23"/>
  <c r="O26" i="23"/>
  <c r="M22" i="23"/>
  <c r="O22" i="23"/>
  <c r="M28" i="23"/>
  <c r="O28" i="23"/>
  <c r="L74" i="23"/>
  <c r="L64" i="23"/>
  <c r="L52" i="23"/>
  <c r="L80" i="23"/>
  <c r="K167" i="22"/>
  <c r="L166" i="22"/>
  <c r="K166" i="22"/>
  <c r="D166" i="22"/>
  <c r="M166" i="22"/>
  <c r="K165" i="22"/>
  <c r="L164" i="22"/>
  <c r="K164" i="22"/>
  <c r="D164" i="22"/>
  <c r="M164" i="22"/>
  <c r="K163" i="22"/>
  <c r="L162" i="22"/>
  <c r="K162" i="22"/>
  <c r="D162" i="22"/>
  <c r="M162" i="22"/>
  <c r="K161" i="22"/>
  <c r="L160" i="22"/>
  <c r="K160" i="22"/>
  <c r="D160" i="22"/>
  <c r="M160" i="22"/>
  <c r="K159" i="22"/>
  <c r="L158" i="22"/>
  <c r="K158" i="22"/>
  <c r="D158" i="22"/>
  <c r="M158" i="22"/>
  <c r="K157" i="22"/>
  <c r="L156" i="22"/>
  <c r="K156" i="22"/>
  <c r="D156" i="22"/>
  <c r="M156" i="22"/>
  <c r="K155" i="22"/>
  <c r="L154" i="22"/>
  <c r="K154" i="22"/>
  <c r="D154" i="22"/>
  <c r="M154" i="22"/>
  <c r="K153" i="22"/>
  <c r="L152" i="22"/>
  <c r="K152" i="22"/>
  <c r="D152" i="22"/>
  <c r="M152" i="22"/>
  <c r="K151" i="22"/>
  <c r="L150" i="22"/>
  <c r="K150" i="22"/>
  <c r="D150" i="22"/>
  <c r="M150" i="22"/>
  <c r="M149" i="22"/>
  <c r="K149" i="22"/>
  <c r="F149" i="22"/>
  <c r="Q148" i="22"/>
  <c r="O148" i="22"/>
  <c r="L148" i="22"/>
  <c r="K148" i="22"/>
  <c r="F148" i="22"/>
  <c r="K147" i="22"/>
  <c r="F147" i="22"/>
  <c r="F146" i="22"/>
  <c r="K145" i="22"/>
  <c r="F145" i="22"/>
  <c r="M144" i="22"/>
  <c r="N144" i="22"/>
  <c r="K144" i="22"/>
  <c r="F144" i="22"/>
  <c r="M143" i="22"/>
  <c r="K143" i="22"/>
  <c r="F143" i="22"/>
  <c r="Q142" i="22"/>
  <c r="O142" i="22"/>
  <c r="L142" i="22"/>
  <c r="K142" i="22"/>
  <c r="F142" i="22"/>
  <c r="M141" i="22"/>
  <c r="K141" i="22"/>
  <c r="F141" i="22"/>
  <c r="Q140" i="22"/>
  <c r="O140" i="22"/>
  <c r="K140" i="22"/>
  <c r="F140" i="22"/>
  <c r="M139" i="22"/>
  <c r="K139" i="22"/>
  <c r="F139" i="22"/>
  <c r="M138" i="22"/>
  <c r="N138" i="22"/>
  <c r="K138" i="22"/>
  <c r="F138" i="22"/>
  <c r="M137" i="22"/>
  <c r="K137" i="22"/>
  <c r="F137" i="22"/>
  <c r="N136" i="22"/>
  <c r="K136" i="22"/>
  <c r="F136" i="22"/>
  <c r="K135" i="22"/>
  <c r="F135" i="22"/>
  <c r="L134" i="22"/>
  <c r="N134" i="22"/>
  <c r="K134" i="22"/>
  <c r="F134" i="22"/>
  <c r="M133" i="22"/>
  <c r="K133" i="22"/>
  <c r="F133" i="22"/>
  <c r="Q132" i="22"/>
  <c r="O132" i="22"/>
  <c r="K132" i="22"/>
  <c r="F132" i="22"/>
  <c r="M131" i="22"/>
  <c r="K131" i="22"/>
  <c r="F131" i="22"/>
  <c r="M130" i="22"/>
  <c r="K130" i="22"/>
  <c r="F130" i="22"/>
  <c r="F129" i="22"/>
  <c r="M128" i="22"/>
  <c r="N128" i="22"/>
  <c r="K128" i="22"/>
  <c r="F128" i="22"/>
  <c r="K127" i="22"/>
  <c r="F127" i="22"/>
  <c r="K126" i="22"/>
  <c r="F126" i="22"/>
  <c r="K125" i="22"/>
  <c r="F125" i="22"/>
  <c r="N124" i="22"/>
  <c r="O124" i="22"/>
  <c r="K124" i="22"/>
  <c r="M123" i="22"/>
  <c r="M122" i="22"/>
  <c r="N122" i="22"/>
  <c r="K123" i="22"/>
  <c r="F123" i="22"/>
  <c r="K122" i="22"/>
  <c r="F122" i="22"/>
  <c r="K121" i="22"/>
  <c r="F121" i="22"/>
  <c r="N120" i="22"/>
  <c r="Q120" i="22"/>
  <c r="O120" i="22"/>
  <c r="K120" i="22"/>
  <c r="F120" i="22"/>
  <c r="M119" i="22"/>
  <c r="M118" i="22"/>
  <c r="N118" i="22"/>
  <c r="K119" i="22"/>
  <c r="F119" i="22"/>
  <c r="K118" i="22"/>
  <c r="F118" i="22"/>
  <c r="M117" i="22"/>
  <c r="K117" i="22"/>
  <c r="F117" i="22"/>
  <c r="K116" i="22"/>
  <c r="F116" i="22"/>
  <c r="M115" i="22"/>
  <c r="K115" i="22"/>
  <c r="F115" i="22"/>
  <c r="M114" i="22"/>
  <c r="K114" i="22"/>
  <c r="F114" i="22"/>
  <c r="M113" i="22"/>
  <c r="K113" i="22"/>
  <c r="F113" i="22"/>
  <c r="M112" i="22"/>
  <c r="N112" i="22"/>
  <c r="K112" i="22"/>
  <c r="F112" i="22"/>
  <c r="M111" i="22"/>
  <c r="K111" i="22"/>
  <c r="F111" i="22"/>
  <c r="K110" i="22"/>
  <c r="F110" i="22"/>
  <c r="M109" i="22"/>
  <c r="K109" i="22"/>
  <c r="F109" i="22"/>
  <c r="K108" i="22"/>
  <c r="F108" i="22"/>
  <c r="M107" i="22"/>
  <c r="K107" i="22"/>
  <c r="F107" i="22"/>
  <c r="M106" i="22"/>
  <c r="N106" i="22"/>
  <c r="K106" i="22"/>
  <c r="F106" i="22"/>
  <c r="M105" i="22"/>
  <c r="K105" i="22"/>
  <c r="F105" i="22"/>
  <c r="M104" i="22"/>
  <c r="K104" i="22"/>
  <c r="F104" i="22"/>
  <c r="M103" i="22"/>
  <c r="K103" i="22"/>
  <c r="F103" i="22"/>
  <c r="M102" i="22"/>
  <c r="K102" i="22"/>
  <c r="F102" i="22"/>
  <c r="K101" i="22"/>
  <c r="F101" i="22"/>
  <c r="L100" i="22"/>
  <c r="N100" i="22"/>
  <c r="K100" i="22"/>
  <c r="F100" i="22"/>
  <c r="M99" i="22"/>
  <c r="K99" i="22"/>
  <c r="F99" i="22"/>
  <c r="M98" i="22"/>
  <c r="K98" i="22"/>
  <c r="F98" i="22"/>
  <c r="M97" i="22"/>
  <c r="K97" i="22"/>
  <c r="F97" i="22"/>
  <c r="M96" i="22"/>
  <c r="K96" i="22"/>
  <c r="F96" i="22"/>
  <c r="M95" i="22"/>
  <c r="K95" i="22"/>
  <c r="F95" i="22"/>
  <c r="M94" i="22"/>
  <c r="N94" i="22"/>
  <c r="K94" i="22"/>
  <c r="F94" i="22"/>
  <c r="M93" i="22"/>
  <c r="K93" i="22"/>
  <c r="F93" i="22"/>
  <c r="M92" i="22"/>
  <c r="N92" i="22"/>
  <c r="K92" i="22"/>
  <c r="F92" i="22"/>
  <c r="M91" i="22"/>
  <c r="K91" i="22"/>
  <c r="F91" i="22"/>
  <c r="M90" i="22"/>
  <c r="N90" i="22"/>
  <c r="K90" i="22"/>
  <c r="F90" i="22"/>
  <c r="M89" i="22"/>
  <c r="K89" i="22"/>
  <c r="F89" i="22"/>
  <c r="M88" i="22"/>
  <c r="N88" i="22"/>
  <c r="K88" i="22"/>
  <c r="F88" i="22"/>
  <c r="K87" i="22"/>
  <c r="F87" i="22"/>
  <c r="Q86" i="22"/>
  <c r="O86" i="22"/>
  <c r="L86" i="22"/>
  <c r="K86" i="22"/>
  <c r="M85" i="22"/>
  <c r="K85" i="22"/>
  <c r="F85" i="22"/>
  <c r="K84" i="22"/>
  <c r="F84" i="22"/>
  <c r="M83" i="22"/>
  <c r="K83" i="22"/>
  <c r="F83" i="22"/>
  <c r="M82" i="22"/>
  <c r="N82" i="22"/>
  <c r="K82" i="22"/>
  <c r="F82" i="22"/>
  <c r="M81" i="22"/>
  <c r="M80" i="22"/>
  <c r="N80" i="22"/>
  <c r="K81" i="22"/>
  <c r="F81" i="22"/>
  <c r="K80" i="22"/>
  <c r="F80" i="22"/>
  <c r="M79" i="22"/>
  <c r="N78" i="22"/>
  <c r="K79" i="22"/>
  <c r="F79" i="22"/>
  <c r="K78" i="22"/>
  <c r="F78" i="22"/>
  <c r="M77" i="22"/>
  <c r="K77" i="22"/>
  <c r="F77" i="22"/>
  <c r="M76" i="22"/>
  <c r="N76" i="22"/>
  <c r="K76" i="22"/>
  <c r="F76" i="22"/>
  <c r="M75" i="22"/>
  <c r="K75" i="22"/>
  <c r="F75" i="22"/>
  <c r="M74" i="22"/>
  <c r="N74" i="22"/>
  <c r="K74" i="22"/>
  <c r="F74" i="22"/>
  <c r="M73" i="22"/>
  <c r="K73" i="22"/>
  <c r="F73" i="22"/>
  <c r="N72" i="22"/>
  <c r="K72" i="22"/>
  <c r="F72" i="22"/>
  <c r="M71" i="22"/>
  <c r="K71" i="22"/>
  <c r="F71" i="22"/>
  <c r="M70" i="22"/>
  <c r="K70" i="22"/>
  <c r="F70" i="22"/>
  <c r="M69" i="22"/>
  <c r="K69" i="22"/>
  <c r="F69" i="22"/>
  <c r="M68" i="22"/>
  <c r="N68" i="22"/>
  <c r="K68" i="22"/>
  <c r="F68" i="22"/>
  <c r="M67" i="22"/>
  <c r="N66" i="22"/>
  <c r="K67" i="22"/>
  <c r="F67" i="22"/>
  <c r="K66" i="22"/>
  <c r="F66" i="22"/>
  <c r="M65" i="22"/>
  <c r="K65" i="22"/>
  <c r="F65" i="22"/>
  <c r="M64" i="22"/>
  <c r="N64" i="22"/>
  <c r="K64" i="22"/>
  <c r="F64" i="22"/>
  <c r="M63" i="22"/>
  <c r="K63" i="22"/>
  <c r="F63" i="22"/>
  <c r="M62" i="22"/>
  <c r="N62" i="22"/>
  <c r="K62" i="22"/>
  <c r="F62" i="22"/>
  <c r="K61" i="22"/>
  <c r="F61" i="22"/>
  <c r="K60" i="22"/>
  <c r="F60" i="22"/>
  <c r="M59" i="22"/>
  <c r="M58" i="22"/>
  <c r="N58" i="22"/>
  <c r="K59" i="22"/>
  <c r="F59" i="22"/>
  <c r="K58" i="22"/>
  <c r="F58" i="22"/>
  <c r="M57" i="22"/>
  <c r="K57" i="22"/>
  <c r="M56" i="22"/>
  <c r="N56" i="22"/>
  <c r="K56" i="22"/>
  <c r="M55" i="22"/>
  <c r="M54" i="22"/>
  <c r="N54" i="22"/>
  <c r="K55" i="22"/>
  <c r="F55" i="22"/>
  <c r="K54" i="22"/>
  <c r="F54" i="22"/>
  <c r="M53" i="22"/>
  <c r="K53" i="22"/>
  <c r="F53" i="22"/>
  <c r="M52" i="22"/>
  <c r="N52" i="22"/>
  <c r="K52" i="22"/>
  <c r="F52" i="22"/>
  <c r="M51" i="22"/>
  <c r="M50" i="22"/>
  <c r="N50" i="22"/>
  <c r="K51" i="22"/>
  <c r="F51" i="22"/>
  <c r="K50" i="22"/>
  <c r="F50" i="22"/>
  <c r="M49" i="22"/>
  <c r="K49" i="22"/>
  <c r="F49" i="22"/>
  <c r="M48" i="22"/>
  <c r="N48" i="22"/>
  <c r="K48" i="22"/>
  <c r="F48" i="22"/>
  <c r="M47" i="22"/>
  <c r="K47" i="22"/>
  <c r="F47" i="22"/>
  <c r="M46" i="22"/>
  <c r="N46" i="22"/>
  <c r="K46" i="22"/>
  <c r="F46" i="22"/>
  <c r="I45" i="22"/>
  <c r="K45" i="22"/>
  <c r="D45" i="22"/>
  <c r="F45" i="22"/>
  <c r="M45" i="22"/>
  <c r="N44" i="22"/>
  <c r="K44" i="22"/>
  <c r="F44" i="22"/>
  <c r="M43" i="22"/>
  <c r="K43" i="22"/>
  <c r="F43" i="22"/>
  <c r="M42" i="22"/>
  <c r="N42" i="22"/>
  <c r="K42" i="22"/>
  <c r="F42" i="22"/>
  <c r="M41" i="22"/>
  <c r="K41" i="22"/>
  <c r="F41" i="22"/>
  <c r="M40" i="22"/>
  <c r="N40" i="22"/>
  <c r="K40" i="22"/>
  <c r="F40" i="22"/>
  <c r="I39" i="22"/>
  <c r="K39" i="22"/>
  <c r="F39" i="22"/>
  <c r="Q38" i="22"/>
  <c r="O38" i="22"/>
  <c r="K38" i="22"/>
  <c r="F38" i="22"/>
  <c r="M37" i="22"/>
  <c r="K37" i="22"/>
  <c r="F37" i="22"/>
  <c r="M36" i="22"/>
  <c r="N36" i="22"/>
  <c r="K36" i="22"/>
  <c r="F36" i="22"/>
  <c r="M35" i="22"/>
  <c r="K35" i="22"/>
  <c r="F35" i="22"/>
  <c r="M34" i="22"/>
  <c r="N34" i="22"/>
  <c r="K34" i="22"/>
  <c r="F34" i="22"/>
  <c r="M33" i="22"/>
  <c r="K33" i="22"/>
  <c r="F33" i="22"/>
  <c r="M32" i="22"/>
  <c r="N32" i="22"/>
  <c r="K32" i="22"/>
  <c r="F32" i="22"/>
  <c r="M31" i="22"/>
  <c r="K31" i="22"/>
  <c r="F31" i="22"/>
  <c r="M30" i="22"/>
  <c r="N30" i="22"/>
  <c r="K30" i="22"/>
  <c r="F30" i="22"/>
  <c r="M29" i="22"/>
  <c r="K29" i="22"/>
  <c r="M28" i="22"/>
  <c r="N28" i="22"/>
  <c r="K28" i="22"/>
  <c r="F28" i="22"/>
  <c r="I27" i="22"/>
  <c r="K27" i="22"/>
  <c r="D27" i="22"/>
  <c r="F27" i="22"/>
  <c r="Q26" i="22"/>
  <c r="O26" i="22"/>
  <c r="K26" i="22"/>
  <c r="F26" i="22"/>
  <c r="M25" i="22"/>
  <c r="K25" i="22"/>
  <c r="F25" i="22"/>
  <c r="K24" i="22"/>
  <c r="F24" i="22"/>
  <c r="M23" i="22"/>
  <c r="K23" i="22"/>
  <c r="F23" i="22"/>
  <c r="M22" i="22"/>
  <c r="N22" i="22"/>
  <c r="K22" i="22"/>
  <c r="F22" i="22"/>
  <c r="M21" i="22"/>
  <c r="M20" i="22"/>
  <c r="N20" i="22"/>
  <c r="K21" i="22"/>
  <c r="F21" i="22"/>
  <c r="K20" i="22"/>
  <c r="F20" i="22"/>
  <c r="M19" i="22"/>
  <c r="K19" i="22"/>
  <c r="F19" i="22"/>
  <c r="M18" i="22"/>
  <c r="N18" i="22"/>
  <c r="K18" i="22"/>
  <c r="F18" i="22"/>
  <c r="M17" i="22"/>
  <c r="N16" i="22"/>
  <c r="K17" i="22"/>
  <c r="F17" i="22"/>
  <c r="K16" i="22"/>
  <c r="F16" i="22"/>
  <c r="M15" i="22"/>
  <c r="K15" i="22"/>
  <c r="F15" i="22"/>
  <c r="M14" i="22"/>
  <c r="N14" i="22"/>
  <c r="K14" i="22"/>
  <c r="F14" i="22"/>
  <c r="M13" i="22"/>
  <c r="K13" i="22"/>
  <c r="F13" i="22"/>
  <c r="M12" i="22"/>
  <c r="N12" i="22"/>
  <c r="K12" i="22"/>
  <c r="F12" i="22"/>
  <c r="M11" i="22"/>
  <c r="K11" i="22"/>
  <c r="F11" i="22"/>
  <c r="M10" i="22"/>
  <c r="K10" i="22"/>
  <c r="M9" i="22"/>
  <c r="K9" i="22"/>
  <c r="F9" i="22"/>
  <c r="M8" i="22"/>
  <c r="N8" i="22"/>
  <c r="K8" i="22"/>
  <c r="F8" i="22"/>
  <c r="M7" i="22"/>
  <c r="K7" i="22"/>
  <c r="F7" i="22"/>
  <c r="M6" i="22"/>
  <c r="N6" i="22"/>
  <c r="K6" i="22"/>
  <c r="F6" i="22"/>
  <c r="M5" i="22"/>
  <c r="K5" i="22"/>
  <c r="F5" i="22"/>
  <c r="M4" i="22"/>
  <c r="N4" i="22"/>
  <c r="K4" i="22"/>
  <c r="F4" i="22"/>
  <c r="M3" i="22"/>
  <c r="M2" i="22"/>
  <c r="N2" i="22"/>
  <c r="K3" i="22"/>
  <c r="F3" i="22"/>
  <c r="K2" i="22"/>
  <c r="F2" i="22"/>
  <c r="K127" i="21"/>
  <c r="F127" i="21"/>
  <c r="K126" i="21"/>
  <c r="L126" i="21"/>
  <c r="F126" i="21"/>
  <c r="I125" i="21"/>
  <c r="F125" i="21"/>
  <c r="I124" i="21"/>
  <c r="F124" i="21"/>
  <c r="K123" i="21"/>
  <c r="F123" i="21"/>
  <c r="F122" i="21"/>
  <c r="K121" i="21"/>
  <c r="F121" i="21"/>
  <c r="K120" i="21"/>
  <c r="F120" i="21"/>
  <c r="F119" i="21"/>
  <c r="K118" i="21"/>
  <c r="F118" i="21"/>
  <c r="K117" i="21"/>
  <c r="F117" i="21"/>
  <c r="K116" i="21"/>
  <c r="L116" i="21"/>
  <c r="F116" i="21"/>
  <c r="K115" i="21"/>
  <c r="F115" i="21"/>
  <c r="K114" i="21"/>
  <c r="L114" i="21"/>
  <c r="F114" i="21"/>
  <c r="K113" i="21"/>
  <c r="I113" i="21"/>
  <c r="F113" i="21"/>
  <c r="O112" i="21"/>
  <c r="M112" i="21"/>
  <c r="J112" i="21"/>
  <c r="I112" i="21"/>
  <c r="F112" i="21"/>
  <c r="K111" i="21"/>
  <c r="F111" i="21"/>
  <c r="K110" i="21"/>
  <c r="L110" i="21"/>
  <c r="F110" i="21"/>
  <c r="K109" i="21"/>
  <c r="F109" i="21"/>
  <c r="K108" i="21"/>
  <c r="L108" i="21"/>
  <c r="F108" i="21"/>
  <c r="I107" i="21"/>
  <c r="F107" i="21"/>
  <c r="J106" i="21"/>
  <c r="L106" i="21"/>
  <c r="O106" i="21"/>
  <c r="I106" i="21"/>
  <c r="F106" i="21"/>
  <c r="K105" i="21"/>
  <c r="F105" i="21"/>
  <c r="K104" i="21"/>
  <c r="L104" i="21"/>
  <c r="F104" i="21"/>
  <c r="K103" i="21"/>
  <c r="F103" i="21"/>
  <c r="F102" i="21"/>
  <c r="I101" i="21"/>
  <c r="D101" i="21"/>
  <c r="K101" i="21"/>
  <c r="J100" i="21"/>
  <c r="L100" i="21"/>
  <c r="I100" i="21"/>
  <c r="F100" i="21"/>
  <c r="K99" i="21"/>
  <c r="F99" i="21"/>
  <c r="K98" i="21"/>
  <c r="L98" i="21"/>
  <c r="F98" i="21"/>
  <c r="F97" i="21"/>
  <c r="K96" i="21"/>
  <c r="F96" i="21"/>
  <c r="K95" i="21"/>
  <c r="F95" i="21"/>
  <c r="K94" i="21"/>
  <c r="L94" i="21"/>
  <c r="F94" i="21"/>
  <c r="K93" i="21"/>
  <c r="F93" i="21"/>
  <c r="K92" i="21"/>
  <c r="L92" i="21"/>
  <c r="F92" i="21"/>
  <c r="K91" i="21"/>
  <c r="F90" i="21"/>
  <c r="I89" i="21"/>
  <c r="F89" i="21"/>
  <c r="F88" i="21"/>
  <c r="I87" i="21"/>
  <c r="D87" i="21"/>
  <c r="K87" i="21"/>
  <c r="L86" i="21"/>
  <c r="I86" i="21"/>
  <c r="F86" i="21"/>
  <c r="F85" i="21"/>
  <c r="K84" i="21"/>
  <c r="L84" i="21"/>
  <c r="F84" i="21"/>
  <c r="K83" i="21"/>
  <c r="I83" i="21"/>
  <c r="F83" i="21"/>
  <c r="O82" i="21"/>
  <c r="M82" i="21"/>
  <c r="I82" i="21"/>
  <c r="F82" i="21"/>
  <c r="K81" i="21"/>
  <c r="F81" i="21"/>
  <c r="K80" i="21"/>
  <c r="L80" i="21"/>
  <c r="F80" i="21"/>
  <c r="D79" i="21"/>
  <c r="K79" i="21"/>
  <c r="I79" i="21"/>
  <c r="F79" i="21"/>
  <c r="L78" i="21"/>
  <c r="M78" i="21"/>
  <c r="I78" i="21"/>
  <c r="F78" i="21"/>
  <c r="K77" i="21"/>
  <c r="K76" i="21"/>
  <c r="L76" i="21"/>
  <c r="I77" i="21"/>
  <c r="F77" i="21"/>
  <c r="F76" i="21"/>
  <c r="K75" i="21"/>
  <c r="F75" i="21"/>
  <c r="K74" i="21"/>
  <c r="L74" i="21"/>
  <c r="F74" i="21"/>
  <c r="K73" i="21"/>
  <c r="F73" i="21"/>
  <c r="K72" i="21"/>
  <c r="L72" i="21"/>
  <c r="F72" i="21"/>
  <c r="K71" i="21"/>
  <c r="F71" i="21"/>
  <c r="K70" i="21"/>
  <c r="L70" i="21"/>
  <c r="F70" i="21"/>
  <c r="K69" i="21"/>
  <c r="F69" i="21"/>
  <c r="K68" i="21"/>
  <c r="F68" i="21"/>
  <c r="K67" i="21"/>
  <c r="K66" i="21"/>
  <c r="L66" i="21"/>
  <c r="F67" i="21"/>
  <c r="F66" i="21"/>
  <c r="K65" i="21"/>
  <c r="F65" i="21"/>
  <c r="K64" i="21"/>
  <c r="F64" i="21"/>
  <c r="K63" i="21"/>
  <c r="F63" i="21"/>
  <c r="K62" i="21"/>
  <c r="L62" i="21"/>
  <c r="F62" i="21"/>
  <c r="K61" i="21"/>
  <c r="F61" i="21"/>
  <c r="K60" i="21"/>
  <c r="F60" i="21"/>
  <c r="I59" i="21"/>
  <c r="F59" i="21"/>
  <c r="L58" i="21"/>
  <c r="M58" i="21"/>
  <c r="I58" i="21"/>
  <c r="F58" i="21"/>
  <c r="K57" i="21"/>
  <c r="F57" i="21"/>
  <c r="K56" i="21"/>
  <c r="F56" i="21"/>
  <c r="K55" i="21"/>
  <c r="F55" i="21"/>
  <c r="K54" i="21"/>
  <c r="L54" i="21"/>
  <c r="F54" i="21"/>
  <c r="F53" i="21"/>
  <c r="K52" i="21"/>
  <c r="L52" i="21"/>
  <c r="F52" i="21"/>
  <c r="K51" i="21"/>
  <c r="F51" i="21"/>
  <c r="K50" i="21"/>
  <c r="L50" i="21"/>
  <c r="F50" i="21"/>
  <c r="K49" i="21"/>
  <c r="K48" i="21"/>
  <c r="L48" i="21"/>
  <c r="F48" i="21"/>
  <c r="K47" i="21"/>
  <c r="F47" i="21"/>
  <c r="K46" i="21"/>
  <c r="L46" i="21"/>
  <c r="F46" i="21"/>
  <c r="K45" i="21"/>
  <c r="F45" i="21"/>
  <c r="K44" i="21"/>
  <c r="F44" i="21"/>
  <c r="K43" i="21"/>
  <c r="F43" i="21"/>
  <c r="K42" i="21"/>
  <c r="L42" i="21"/>
  <c r="F42" i="21"/>
  <c r="K41" i="21"/>
  <c r="F41" i="21"/>
  <c r="K40" i="21"/>
  <c r="L40" i="21"/>
  <c r="F40" i="21"/>
  <c r="K39" i="21"/>
  <c r="F39" i="21"/>
  <c r="K38" i="21"/>
  <c r="L38" i="21"/>
  <c r="F38" i="21"/>
  <c r="K37" i="21"/>
  <c r="F37" i="21"/>
  <c r="K36" i="21"/>
  <c r="F36" i="21"/>
  <c r="I35" i="21"/>
  <c r="F35" i="21"/>
  <c r="K34" i="21"/>
  <c r="F34" i="21"/>
  <c r="K33" i="21"/>
  <c r="F33" i="21"/>
  <c r="K32" i="21"/>
  <c r="L32" i="21"/>
  <c r="F32" i="21"/>
  <c r="K31" i="21"/>
  <c r="K30" i="21"/>
  <c r="L30" i="21"/>
  <c r="F31" i="21"/>
  <c r="F30" i="21"/>
  <c r="K29" i="21"/>
  <c r="F29" i="21"/>
  <c r="K28" i="21"/>
  <c r="L28" i="21"/>
  <c r="F28" i="21"/>
  <c r="K27" i="21"/>
  <c r="F27" i="21"/>
  <c r="K26" i="21"/>
  <c r="L26" i="21"/>
  <c r="F26" i="21"/>
  <c r="K25" i="21"/>
  <c r="F25" i="21"/>
  <c r="K24" i="21"/>
  <c r="L24" i="21"/>
  <c r="F24" i="21"/>
  <c r="K23" i="21"/>
  <c r="F23" i="21"/>
  <c r="K22" i="21"/>
  <c r="L22" i="21"/>
  <c r="F22" i="21"/>
  <c r="K21" i="21"/>
  <c r="F21" i="21"/>
  <c r="K20" i="21"/>
  <c r="L20" i="21"/>
  <c r="F20" i="21"/>
  <c r="K19" i="21"/>
  <c r="F19" i="21"/>
  <c r="K18" i="21"/>
  <c r="F18" i="21"/>
  <c r="K17" i="21"/>
  <c r="F17" i="21"/>
  <c r="K16" i="21"/>
  <c r="L16" i="21"/>
  <c r="F16" i="21"/>
  <c r="K15" i="21"/>
  <c r="F15" i="21"/>
  <c r="K14" i="21"/>
  <c r="L14" i="21"/>
  <c r="F14" i="21"/>
  <c r="K13" i="21"/>
  <c r="F13" i="21"/>
  <c r="L12" i="21"/>
  <c r="F12" i="21"/>
  <c r="K11" i="21"/>
  <c r="K10" i="21"/>
  <c r="L10" i="21"/>
  <c r="F11" i="21"/>
  <c r="F10" i="21"/>
  <c r="K9" i="21"/>
  <c r="F9" i="21"/>
  <c r="K8" i="21"/>
  <c r="L8" i="21"/>
  <c r="F8" i="21"/>
  <c r="K7" i="21"/>
  <c r="F7" i="21"/>
  <c r="K6" i="21"/>
  <c r="L6" i="21"/>
  <c r="F6" i="21"/>
  <c r="I5" i="21"/>
  <c r="F5" i="21"/>
  <c r="O4" i="21"/>
  <c r="M4" i="21"/>
  <c r="F4" i="21"/>
  <c r="K3" i="21"/>
  <c r="F3" i="21"/>
  <c r="K2" i="21"/>
  <c r="L2" i="21"/>
  <c r="F2" i="21"/>
  <c r="O134" i="22"/>
  <c r="Q134" i="22"/>
  <c r="Q100" i="22"/>
  <c r="O100" i="22"/>
  <c r="Q44" i="22"/>
  <c r="O44" i="22"/>
  <c r="D155" i="22"/>
  <c r="D161" i="22"/>
  <c r="D167" i="22"/>
  <c r="D159" i="22"/>
  <c r="D153" i="22"/>
  <c r="D165" i="22"/>
  <c r="D151" i="22"/>
  <c r="D157" i="22"/>
  <c r="D163" i="22"/>
  <c r="F150" i="22"/>
  <c r="F152" i="22"/>
  <c r="F154" i="22"/>
  <c r="F156" i="22"/>
  <c r="F158" i="22"/>
  <c r="F160" i="22"/>
  <c r="F162" i="22"/>
  <c r="F164" i="22"/>
  <c r="F166" i="22"/>
  <c r="Q124" i="22"/>
  <c r="M100" i="21"/>
  <c r="O100" i="21"/>
  <c r="O86" i="21"/>
  <c r="M86" i="21"/>
  <c r="O58" i="21"/>
  <c r="O78" i="21"/>
  <c r="F101" i="21"/>
  <c r="F87" i="21"/>
  <c r="M106" i="21"/>
  <c r="M167" i="22"/>
  <c r="N166" i="22"/>
  <c r="F167" i="22"/>
  <c r="M163" i="22"/>
  <c r="N162" i="22"/>
  <c r="F163" i="22"/>
  <c r="M157" i="22"/>
  <c r="N156" i="22"/>
  <c r="F157" i="22"/>
  <c r="M161" i="22"/>
  <c r="N160" i="22"/>
  <c r="F161" i="22"/>
  <c r="M153" i="22"/>
  <c r="N152" i="22"/>
  <c r="F153" i="22"/>
  <c r="M155" i="22"/>
  <c r="N154" i="22"/>
  <c r="F155" i="22"/>
  <c r="M165" i="22"/>
  <c r="N164" i="22"/>
  <c r="F165" i="22"/>
  <c r="M159" i="22"/>
  <c r="N158" i="22"/>
  <c r="F159" i="22"/>
  <c r="M151" i="22"/>
  <c r="N150" i="22"/>
  <c r="F151" i="22"/>
  <c r="O154" i="22"/>
  <c r="Q154" i="22"/>
  <c r="O152" i="22"/>
  <c r="Q152" i="22"/>
  <c r="O150" i="22"/>
  <c r="Q150" i="22"/>
  <c r="O160" i="22"/>
  <c r="Q160" i="22"/>
  <c r="O156" i="22"/>
  <c r="Q156" i="22"/>
  <c r="O162" i="22"/>
  <c r="Q162" i="22"/>
  <c r="Q158" i="22"/>
  <c r="O158" i="22"/>
  <c r="O164" i="22"/>
  <c r="Q164" i="22"/>
  <c r="O166" i="22"/>
  <c r="Q166" i="22"/>
  <c r="F2" i="20"/>
  <c r="I2" i="20"/>
  <c r="L2" i="20"/>
  <c r="F3" i="20"/>
  <c r="F4" i="20"/>
  <c r="K4" i="20"/>
  <c r="K5" i="20"/>
  <c r="L4" i="20"/>
  <c r="F5" i="20"/>
  <c r="F6" i="20"/>
  <c r="F7" i="20"/>
  <c r="K7" i="20"/>
  <c r="F8" i="20"/>
  <c r="I8" i="20"/>
  <c r="K8" i="20"/>
  <c r="K9" i="20"/>
  <c r="L8" i="20"/>
  <c r="F9" i="20"/>
  <c r="F10" i="20"/>
  <c r="K10" i="20"/>
  <c r="F11" i="20"/>
  <c r="K11" i="20"/>
  <c r="F12" i="20"/>
  <c r="K12" i="20"/>
  <c r="F13" i="20"/>
  <c r="K13" i="20"/>
  <c r="F14" i="20"/>
  <c r="F15" i="20"/>
  <c r="K15" i="20"/>
  <c r="F16" i="20"/>
  <c r="I16" i="20"/>
  <c r="J16" i="20"/>
  <c r="D17" i="20"/>
  <c r="I17" i="20"/>
  <c r="F18" i="20"/>
  <c r="K18" i="20"/>
  <c r="M18" i="20"/>
  <c r="O18" i="20"/>
  <c r="F19" i="20"/>
  <c r="F20" i="20"/>
  <c r="K20" i="20"/>
  <c r="K21" i="20"/>
  <c r="L20" i="20"/>
  <c r="F21" i="20"/>
  <c r="F22" i="20"/>
  <c r="I22" i="20"/>
  <c r="K22" i="20"/>
  <c r="K23" i="20"/>
  <c r="L22" i="20"/>
  <c r="F23" i="20"/>
  <c r="F24" i="20"/>
  <c r="K24" i="20"/>
  <c r="F25" i="20"/>
  <c r="K25" i="20"/>
  <c r="L24" i="20"/>
  <c r="F26" i="20"/>
  <c r="K26" i="20"/>
  <c r="F27" i="20"/>
  <c r="K27" i="20"/>
  <c r="F28" i="20"/>
  <c r="K29" i="20"/>
  <c r="L28" i="20"/>
  <c r="F29" i="20"/>
  <c r="F30" i="20"/>
  <c r="K30" i="20"/>
  <c r="K31" i="20"/>
  <c r="L30" i="20"/>
  <c r="F31" i="20"/>
  <c r="F32" i="20"/>
  <c r="K32" i="20"/>
  <c r="F33" i="20"/>
  <c r="K33" i="20"/>
  <c r="F34" i="20"/>
  <c r="K34" i="20"/>
  <c r="K35" i="20"/>
  <c r="L34" i="20"/>
  <c r="F35" i="20"/>
  <c r="F36" i="20"/>
  <c r="L36" i="20"/>
  <c r="F37" i="20"/>
  <c r="I37" i="20"/>
  <c r="F38" i="20"/>
  <c r="L38" i="20"/>
  <c r="O38" i="20"/>
  <c r="M38" i="20"/>
  <c r="F39" i="20"/>
  <c r="I39" i="20"/>
  <c r="F40" i="20"/>
  <c r="I40" i="20"/>
  <c r="K40" i="20"/>
  <c r="F41" i="20"/>
  <c r="K41" i="20"/>
  <c r="F42" i="20"/>
  <c r="K42" i="20"/>
  <c r="K43" i="20"/>
  <c r="L42" i="20"/>
  <c r="F43" i="20"/>
  <c r="F44" i="20"/>
  <c r="K44" i="20"/>
  <c r="K45" i="20"/>
  <c r="L44" i="20"/>
  <c r="F45" i="20"/>
  <c r="F46" i="20"/>
  <c r="K46" i="20"/>
  <c r="K47" i="20"/>
  <c r="L46" i="20"/>
  <c r="F47" i="20"/>
  <c r="F48" i="20"/>
  <c r="K48" i="20"/>
  <c r="F49" i="20"/>
  <c r="K49" i="20"/>
  <c r="F50" i="20"/>
  <c r="K50" i="20"/>
  <c r="F51" i="20"/>
  <c r="K51" i="20"/>
  <c r="F52" i="20"/>
  <c r="K53" i="20"/>
  <c r="L52" i="20"/>
  <c r="F53" i="20"/>
  <c r="F54" i="20"/>
  <c r="K54" i="20"/>
  <c r="F55" i="20"/>
  <c r="I55" i="20"/>
  <c r="K55" i="20"/>
  <c r="L54" i="20"/>
  <c r="F56" i="20"/>
  <c r="K56" i="20"/>
  <c r="K57" i="20"/>
  <c r="L56" i="20"/>
  <c r="F57" i="20"/>
  <c r="F58" i="20"/>
  <c r="K58" i="20"/>
  <c r="F59" i="20"/>
  <c r="I59" i="20"/>
  <c r="K59" i="20"/>
  <c r="F60" i="20"/>
  <c r="J60" i="20"/>
  <c r="K60" i="20"/>
  <c r="M60" i="20"/>
  <c r="O60" i="20"/>
  <c r="F61" i="20"/>
  <c r="I61" i="20"/>
  <c r="F62" i="20"/>
  <c r="K62" i="20"/>
  <c r="K63" i="20"/>
  <c r="L62" i="20"/>
  <c r="F63" i="20"/>
  <c r="F64" i="20"/>
  <c r="K64" i="20"/>
  <c r="L64" i="20"/>
  <c r="F65" i="20"/>
  <c r="F66" i="20"/>
  <c r="K66" i="20"/>
  <c r="F67" i="20"/>
  <c r="K67" i="20"/>
  <c r="F68" i="20"/>
  <c r="K68" i="20"/>
  <c r="F69" i="20"/>
  <c r="K69" i="20"/>
  <c r="L68" i="20"/>
  <c r="F70" i="20"/>
  <c r="K70" i="20"/>
  <c r="K71" i="20"/>
  <c r="L70" i="20"/>
  <c r="F71" i="20"/>
  <c r="F72" i="20"/>
  <c r="K72" i="20"/>
  <c r="K73" i="20"/>
  <c r="L72" i="20"/>
  <c r="F73" i="20"/>
  <c r="F74" i="20"/>
  <c r="K74" i="20"/>
  <c r="K75" i="20"/>
  <c r="L74" i="20"/>
  <c r="F75" i="20"/>
  <c r="F76" i="20"/>
  <c r="K76" i="20"/>
  <c r="K77" i="20"/>
  <c r="L76" i="20"/>
  <c r="F77" i="20"/>
  <c r="I77" i="20"/>
  <c r="F78" i="20"/>
  <c r="K78" i="20"/>
  <c r="K79" i="20"/>
  <c r="L78" i="20"/>
  <c r="F79" i="20"/>
  <c r="I79" i="20"/>
  <c r="F80" i="20"/>
  <c r="I81" i="20"/>
  <c r="K81" i="20"/>
  <c r="F82" i="20"/>
  <c r="I82" i="20"/>
  <c r="J82" i="20"/>
  <c r="M82" i="20"/>
  <c r="O82" i="20"/>
  <c r="D83" i="20"/>
  <c r="F83" i="20"/>
  <c r="I83" i="20"/>
  <c r="F84" i="20"/>
  <c r="K84" i="20"/>
  <c r="F85" i="20"/>
  <c r="K85" i="20"/>
  <c r="F86" i="20"/>
  <c r="K86" i="20"/>
  <c r="F87" i="20"/>
  <c r="K87" i="20"/>
  <c r="K88" i="20"/>
  <c r="L88" i="20"/>
  <c r="F89" i="20"/>
  <c r="I89" i="20"/>
  <c r="F90" i="20"/>
  <c r="K90" i="20"/>
  <c r="K91" i="20"/>
  <c r="L90" i="20"/>
  <c r="F91" i="20"/>
  <c r="F92" i="20"/>
  <c r="K92" i="20"/>
  <c r="K93" i="20"/>
  <c r="L92" i="20"/>
  <c r="F93" i="20"/>
  <c r="D94" i="20"/>
  <c r="F94" i="20"/>
  <c r="I94" i="20"/>
  <c r="J94" i="20"/>
  <c r="K94" i="20"/>
  <c r="D95" i="20"/>
  <c r="I95" i="20"/>
  <c r="D96" i="20"/>
  <c r="F96" i="20"/>
  <c r="I96" i="20"/>
  <c r="J96" i="20"/>
  <c r="K96" i="20"/>
  <c r="D97" i="20"/>
  <c r="I97" i="20"/>
  <c r="D98" i="20"/>
  <c r="F98" i="20"/>
  <c r="I98" i="20"/>
  <c r="J98" i="20"/>
  <c r="K98" i="20"/>
  <c r="D99" i="20"/>
  <c r="I99" i="20"/>
  <c r="D100" i="20"/>
  <c r="F100" i="20"/>
  <c r="I100" i="20"/>
  <c r="J100" i="20"/>
  <c r="K100" i="20"/>
  <c r="D101" i="20"/>
  <c r="I101" i="20"/>
  <c r="D102" i="20"/>
  <c r="F102" i="20"/>
  <c r="I102" i="20"/>
  <c r="J102" i="20"/>
  <c r="K102" i="20"/>
  <c r="D103" i="20"/>
  <c r="I103" i="20"/>
  <c r="D104" i="20"/>
  <c r="F104" i="20"/>
  <c r="I104" i="20"/>
  <c r="J104" i="20"/>
  <c r="K104" i="20"/>
  <c r="D105" i="20"/>
  <c r="I105" i="20"/>
  <c r="D106" i="20"/>
  <c r="F106" i="20"/>
  <c r="I106" i="20"/>
  <c r="J106" i="20"/>
  <c r="K106" i="20"/>
  <c r="D107" i="20"/>
  <c r="I107" i="20"/>
  <c r="D108" i="20"/>
  <c r="F108" i="20"/>
  <c r="I108" i="20"/>
  <c r="J108" i="20"/>
  <c r="K108" i="20"/>
  <c r="D109" i="20"/>
  <c r="I109" i="20"/>
  <c r="D110" i="20"/>
  <c r="F110" i="20"/>
  <c r="I110" i="20"/>
  <c r="J110" i="20"/>
  <c r="K110" i="20"/>
  <c r="D111" i="20"/>
  <c r="I111" i="20"/>
  <c r="D112" i="20"/>
  <c r="F112" i="20"/>
  <c r="I112" i="20"/>
  <c r="J112" i="20"/>
  <c r="K112" i="20"/>
  <c r="D113" i="20"/>
  <c r="K113" i="20"/>
  <c r="L112" i="20"/>
  <c r="I113" i="20"/>
  <c r="D114" i="20"/>
  <c r="F114" i="20"/>
  <c r="I114" i="20"/>
  <c r="J114" i="20"/>
  <c r="K114" i="20"/>
  <c r="D115" i="20"/>
  <c r="K115" i="20"/>
  <c r="L114" i="20"/>
  <c r="F115" i="20"/>
  <c r="I115" i="20"/>
  <c r="D116" i="20"/>
  <c r="F116" i="20"/>
  <c r="I116" i="20"/>
  <c r="J116" i="20"/>
  <c r="K116" i="20"/>
  <c r="D117" i="20"/>
  <c r="K117" i="20"/>
  <c r="L116" i="20"/>
  <c r="F117" i="20"/>
  <c r="I117" i="20"/>
  <c r="D118" i="20"/>
  <c r="F118" i="20"/>
  <c r="I118" i="20"/>
  <c r="J118" i="20"/>
  <c r="K118" i="20"/>
  <c r="D119" i="20"/>
  <c r="K119" i="20"/>
  <c r="L118" i="20"/>
  <c r="I119" i="20"/>
  <c r="D120" i="20"/>
  <c r="F120" i="20"/>
  <c r="I120" i="20"/>
  <c r="J120" i="20"/>
  <c r="K120" i="20"/>
  <c r="D121" i="20"/>
  <c r="K121" i="20"/>
  <c r="L120" i="20"/>
  <c r="F121" i="20"/>
  <c r="I121" i="20"/>
  <c r="D122" i="20"/>
  <c r="F122" i="20"/>
  <c r="I122" i="20"/>
  <c r="J122" i="20"/>
  <c r="K122" i="20"/>
  <c r="D123" i="20"/>
  <c r="K123" i="20"/>
  <c r="L122" i="20"/>
  <c r="F123" i="20"/>
  <c r="I123" i="20"/>
  <c r="D124" i="20"/>
  <c r="F124" i="20"/>
  <c r="I124" i="20"/>
  <c r="J124" i="20"/>
  <c r="K124" i="20"/>
  <c r="D125" i="20"/>
  <c r="K125" i="20"/>
  <c r="L124" i="20"/>
  <c r="I125" i="20"/>
  <c r="D126" i="20"/>
  <c r="F126" i="20"/>
  <c r="I126" i="20"/>
  <c r="J126" i="20"/>
  <c r="K126" i="20"/>
  <c r="D127" i="20"/>
  <c r="K127" i="20"/>
  <c r="L126" i="20"/>
  <c r="F127" i="20"/>
  <c r="I127" i="20"/>
  <c r="D128" i="20"/>
  <c r="F128" i="20"/>
  <c r="I128" i="20"/>
  <c r="J128" i="20"/>
  <c r="K128" i="20"/>
  <c r="D129" i="20"/>
  <c r="K129" i="20"/>
  <c r="L128" i="20"/>
  <c r="F129" i="20"/>
  <c r="I129" i="20"/>
  <c r="D130" i="20"/>
  <c r="F130" i="20"/>
  <c r="I130" i="20"/>
  <c r="J130" i="20"/>
  <c r="K130" i="20"/>
  <c r="D131" i="20"/>
  <c r="K131" i="20"/>
  <c r="L130" i="20"/>
  <c r="I131" i="20"/>
  <c r="D132" i="20"/>
  <c r="F132" i="20"/>
  <c r="I132" i="20"/>
  <c r="J132" i="20"/>
  <c r="K132" i="20"/>
  <c r="D133" i="20"/>
  <c r="K133" i="20"/>
  <c r="L132" i="20"/>
  <c r="F133" i="20"/>
  <c r="I133" i="20"/>
  <c r="D134" i="20"/>
  <c r="F134" i="20"/>
  <c r="I134" i="20"/>
  <c r="J134" i="20"/>
  <c r="K134" i="20"/>
  <c r="D135" i="20"/>
  <c r="K135" i="20"/>
  <c r="L134" i="20"/>
  <c r="F135" i="20"/>
  <c r="I135" i="20"/>
  <c r="D136" i="20"/>
  <c r="F136" i="20"/>
  <c r="I136" i="20"/>
  <c r="J136" i="20"/>
  <c r="K136" i="20"/>
  <c r="D137" i="20"/>
  <c r="K137" i="20"/>
  <c r="L136" i="20"/>
  <c r="I137" i="20"/>
  <c r="F2" i="19"/>
  <c r="K2" i="19"/>
  <c r="F3" i="19"/>
  <c r="K3" i="19"/>
  <c r="F4" i="19"/>
  <c r="K4" i="19"/>
  <c r="K5" i="19"/>
  <c r="L4" i="19"/>
  <c r="F5" i="19"/>
  <c r="F6" i="19"/>
  <c r="K6" i="19"/>
  <c r="K7" i="19"/>
  <c r="L6" i="19"/>
  <c r="F7" i="19"/>
  <c r="F8" i="19"/>
  <c r="K8" i="19"/>
  <c r="F9" i="19"/>
  <c r="K9" i="19"/>
  <c r="F10" i="19"/>
  <c r="K11" i="19"/>
  <c r="L10" i="19"/>
  <c r="F11" i="19"/>
  <c r="F12" i="19"/>
  <c r="K12" i="19"/>
  <c r="F13" i="19"/>
  <c r="K13" i="19"/>
  <c r="L12" i="19"/>
  <c r="F15" i="19"/>
  <c r="K15" i="19"/>
  <c r="K16" i="19"/>
  <c r="L15" i="19"/>
  <c r="F16" i="19"/>
  <c r="F17" i="19"/>
  <c r="K17" i="19"/>
  <c r="K18" i="19"/>
  <c r="L17" i="19"/>
  <c r="F18" i="19"/>
  <c r="F19" i="19"/>
  <c r="J19" i="19"/>
  <c r="M19" i="19"/>
  <c r="O19" i="19"/>
  <c r="F20" i="19"/>
  <c r="F21" i="19"/>
  <c r="K21" i="19"/>
  <c r="K22" i="19"/>
  <c r="L21" i="19"/>
  <c r="F22" i="19"/>
  <c r="F23" i="19"/>
  <c r="K23" i="19"/>
  <c r="F24" i="19"/>
  <c r="K24" i="19"/>
  <c r="L23" i="19"/>
  <c r="F25" i="19"/>
  <c r="K25" i="19"/>
  <c r="L25" i="19"/>
  <c r="F26" i="19"/>
  <c r="F27" i="19"/>
  <c r="J27" i="19"/>
  <c r="D28" i="19"/>
  <c r="K28" i="19"/>
  <c r="L27" i="19"/>
  <c r="O27" i="19"/>
  <c r="F28" i="19"/>
  <c r="F29" i="19"/>
  <c r="J29" i="19"/>
  <c r="M29" i="19"/>
  <c r="O29" i="19"/>
  <c r="F30" i="19"/>
  <c r="F31" i="19"/>
  <c r="K31" i="19"/>
  <c r="K32" i="19"/>
  <c r="L31" i="19"/>
  <c r="F32" i="19"/>
  <c r="F33" i="19"/>
  <c r="J33" i="19"/>
  <c r="K33" i="19"/>
  <c r="M33" i="19"/>
  <c r="O33" i="19"/>
  <c r="F34" i="19"/>
  <c r="F35" i="19"/>
  <c r="J35" i="19"/>
  <c r="M35" i="19"/>
  <c r="O35" i="19"/>
  <c r="F36" i="19"/>
  <c r="F37" i="19"/>
  <c r="J37" i="19"/>
  <c r="D38" i="19"/>
  <c r="K38" i="19"/>
  <c r="L37" i="19"/>
  <c r="F38" i="19"/>
  <c r="F39" i="19"/>
  <c r="K40" i="19"/>
  <c r="L39" i="19"/>
  <c r="F40" i="19"/>
  <c r="F41" i="19"/>
  <c r="J41" i="19"/>
  <c r="D42" i="19"/>
  <c r="K42" i="19"/>
  <c r="L41" i="19"/>
  <c r="F42" i="19"/>
  <c r="F43" i="19"/>
  <c r="K43" i="19"/>
  <c r="K44" i="19"/>
  <c r="L43" i="19"/>
  <c r="F44" i="19"/>
  <c r="F45" i="19"/>
  <c r="J45" i="19"/>
  <c r="M45" i="19"/>
  <c r="O45" i="19"/>
  <c r="F46" i="19"/>
  <c r="F47" i="19"/>
  <c r="J47" i="19"/>
  <c r="D48" i="19"/>
  <c r="K48" i="19"/>
  <c r="L47" i="19"/>
  <c r="O47" i="19"/>
  <c r="M47" i="19"/>
  <c r="F48" i="19"/>
  <c r="F49" i="19"/>
  <c r="K49" i="19"/>
  <c r="K50" i="19"/>
  <c r="L49" i="19"/>
  <c r="F50" i="19"/>
  <c r="F51" i="19"/>
  <c r="K51" i="19"/>
  <c r="K52" i="19"/>
  <c r="L51" i="19"/>
  <c r="F52" i="19"/>
  <c r="F53" i="19"/>
  <c r="K53" i="19"/>
  <c r="F54" i="19"/>
  <c r="K54" i="19"/>
  <c r="F55" i="19"/>
  <c r="J55" i="19"/>
  <c r="M55" i="19"/>
  <c r="O55" i="19"/>
  <c r="F56" i="19"/>
  <c r="F57" i="19"/>
  <c r="J57" i="19"/>
  <c r="M57" i="19"/>
  <c r="O57" i="19"/>
  <c r="F58" i="19"/>
  <c r="F59" i="19"/>
  <c r="J59" i="19"/>
  <c r="M59" i="19"/>
  <c r="O59" i="19"/>
  <c r="F60" i="19"/>
  <c r="F61" i="19"/>
  <c r="K61" i="19"/>
  <c r="K62" i="19"/>
  <c r="L61" i="19"/>
  <c r="F62" i="19"/>
  <c r="F63" i="19"/>
  <c r="K63" i="19"/>
  <c r="K64" i="19"/>
  <c r="L63" i="19"/>
  <c r="F64" i="19"/>
  <c r="F65" i="19"/>
  <c r="J65" i="19"/>
  <c r="M65" i="19"/>
  <c r="O65" i="19"/>
  <c r="F66" i="19"/>
  <c r="F67" i="19"/>
  <c r="K67" i="19"/>
  <c r="F68" i="19"/>
  <c r="K68" i="19"/>
  <c r="L67" i="19"/>
  <c r="F69" i="19"/>
  <c r="J69" i="19"/>
  <c r="K69" i="19"/>
  <c r="M69" i="19"/>
  <c r="O69" i="19"/>
  <c r="F70" i="19"/>
  <c r="F71" i="19"/>
  <c r="J71" i="19"/>
  <c r="K71" i="19"/>
  <c r="M71" i="19"/>
  <c r="O71" i="19"/>
  <c r="F72" i="19"/>
  <c r="F73" i="19"/>
  <c r="J73" i="19"/>
  <c r="M73" i="19"/>
  <c r="O73" i="19"/>
  <c r="F74" i="19"/>
  <c r="F75" i="19"/>
  <c r="L75" i="19"/>
  <c r="F76" i="19"/>
  <c r="F77" i="19"/>
  <c r="K77" i="19"/>
  <c r="F78" i="19"/>
  <c r="K78" i="19"/>
  <c r="F79" i="19"/>
  <c r="K79" i="19"/>
  <c r="K80" i="19"/>
  <c r="L79" i="19"/>
  <c r="F80" i="19"/>
  <c r="F81" i="19"/>
  <c r="K81" i="19"/>
  <c r="K82" i="19"/>
  <c r="L81" i="19"/>
  <c r="F82" i="19"/>
  <c r="M130" i="20"/>
  <c r="O130" i="20"/>
  <c r="M112" i="20"/>
  <c r="O112" i="20"/>
  <c r="M136" i="20"/>
  <c r="O136" i="20"/>
  <c r="M124" i="20"/>
  <c r="O124" i="20"/>
  <c r="M118" i="20"/>
  <c r="O118" i="20"/>
  <c r="K109" i="20"/>
  <c r="L108" i="20"/>
  <c r="F109" i="20"/>
  <c r="M132" i="20"/>
  <c r="O132" i="20"/>
  <c r="M126" i="20"/>
  <c r="O126" i="20"/>
  <c r="M120" i="20"/>
  <c r="O120" i="20"/>
  <c r="M114" i="20"/>
  <c r="O114" i="20"/>
  <c r="K95" i="20"/>
  <c r="L94" i="20"/>
  <c r="F95" i="20"/>
  <c r="L84" i="20"/>
  <c r="F17" i="20"/>
  <c r="K17" i="20"/>
  <c r="L16" i="20"/>
  <c r="K105" i="20"/>
  <c r="L104" i="20"/>
  <c r="F105" i="20"/>
  <c r="M128" i="20"/>
  <c r="O128" i="20"/>
  <c r="M36" i="20"/>
  <c r="O36" i="20"/>
  <c r="K99" i="20"/>
  <c r="L98" i="20"/>
  <c r="F99" i="20"/>
  <c r="M122" i="20"/>
  <c r="O122" i="20"/>
  <c r="K111" i="20"/>
  <c r="L110" i="20"/>
  <c r="F111" i="20"/>
  <c r="K107" i="20"/>
  <c r="L106" i="20"/>
  <c r="F107" i="20"/>
  <c r="K101" i="20"/>
  <c r="L100" i="20"/>
  <c r="F101" i="20"/>
  <c r="M134" i="20"/>
  <c r="O134" i="20"/>
  <c r="F137" i="20"/>
  <c r="F131" i="20"/>
  <c r="F125" i="20"/>
  <c r="F119" i="20"/>
  <c r="F113" i="20"/>
  <c r="L66" i="20"/>
  <c r="M116" i="20"/>
  <c r="O116" i="20"/>
  <c r="K97" i="20"/>
  <c r="L96" i="20"/>
  <c r="F97" i="20"/>
  <c r="K103" i="20"/>
  <c r="L102" i="20"/>
  <c r="F103" i="20"/>
  <c r="M37" i="19"/>
  <c r="O37" i="19"/>
  <c r="M41" i="19"/>
  <c r="O41" i="19"/>
  <c r="M27" i="19"/>
  <c r="F2" i="18"/>
  <c r="K2" i="18"/>
  <c r="F3" i="18"/>
  <c r="F4" i="18"/>
  <c r="K4" i="18"/>
  <c r="K5" i="18"/>
  <c r="L4" i="18"/>
  <c r="F5" i="18"/>
  <c r="F6" i="18"/>
  <c r="J6" i="18"/>
  <c r="K6" i="18"/>
  <c r="O6" i="18"/>
  <c r="F7" i="18"/>
  <c r="F8" i="18"/>
  <c r="K8" i="18"/>
  <c r="F9" i="18"/>
  <c r="K9" i="18"/>
  <c r="F10" i="18"/>
  <c r="J10" i="18"/>
  <c r="L10" i="18"/>
  <c r="O10" i="18"/>
  <c r="F11" i="18"/>
  <c r="F12" i="18"/>
  <c r="K12" i="18"/>
  <c r="F13" i="18"/>
  <c r="K13" i="18"/>
  <c r="L12" i="18"/>
  <c r="F14" i="18"/>
  <c r="J14" i="18"/>
  <c r="O14" i="18"/>
  <c r="F15" i="18"/>
  <c r="K15" i="18"/>
  <c r="F16" i="18"/>
  <c r="J16" i="18"/>
  <c r="O16" i="18"/>
  <c r="F17" i="18"/>
  <c r="K17" i="18"/>
  <c r="F18" i="18"/>
  <c r="J18" i="18"/>
  <c r="O18" i="18"/>
  <c r="F19" i="18"/>
  <c r="F20" i="18"/>
  <c r="J20" i="18"/>
  <c r="D21" i="18"/>
  <c r="K21" i="18"/>
  <c r="L20" i="18"/>
  <c r="M20" i="18"/>
  <c r="F21" i="18"/>
  <c r="F22" i="18"/>
  <c r="J22" i="18"/>
  <c r="K22" i="18"/>
  <c r="O22" i="18"/>
  <c r="F23" i="18"/>
  <c r="F24" i="18"/>
  <c r="K24" i="18"/>
  <c r="F25" i="18"/>
  <c r="K25" i="18"/>
  <c r="J26" i="18"/>
  <c r="O26" i="18"/>
  <c r="F27" i="18"/>
  <c r="K27" i="18"/>
  <c r="F28" i="18"/>
  <c r="J28" i="18"/>
  <c r="O28" i="18"/>
  <c r="F29" i="18"/>
  <c r="K29" i="18"/>
  <c r="F30" i="18"/>
  <c r="J30" i="18"/>
  <c r="O30" i="18"/>
  <c r="F31" i="18"/>
  <c r="K31" i="18"/>
  <c r="F32" i="18"/>
  <c r="K32" i="18"/>
  <c r="F33" i="18"/>
  <c r="K33" i="18"/>
  <c r="L32" i="18"/>
  <c r="F34" i="18"/>
  <c r="K34" i="18"/>
  <c r="F35" i="18"/>
  <c r="K35" i="18"/>
  <c r="F2" i="17"/>
  <c r="I2" i="17"/>
  <c r="J2" i="17"/>
  <c r="D3" i="17"/>
  <c r="K3" i="17"/>
  <c r="L2" i="17"/>
  <c r="F3" i="17"/>
  <c r="I3" i="17"/>
  <c r="F4" i="17"/>
  <c r="I4" i="17"/>
  <c r="J4" i="17"/>
  <c r="D5" i="17"/>
  <c r="K5" i="17"/>
  <c r="L4" i="17"/>
  <c r="F5" i="17"/>
  <c r="I5" i="17"/>
  <c r="F6" i="17"/>
  <c r="I6" i="17"/>
  <c r="J6" i="17"/>
  <c r="D7" i="17"/>
  <c r="K7" i="17"/>
  <c r="L6" i="17"/>
  <c r="F7" i="17"/>
  <c r="I7" i="17"/>
  <c r="F8" i="17"/>
  <c r="I8" i="17"/>
  <c r="J8" i="17"/>
  <c r="D9" i="17"/>
  <c r="F9" i="17"/>
  <c r="I9" i="17"/>
  <c r="F10" i="17"/>
  <c r="F11" i="17"/>
  <c r="F12" i="17"/>
  <c r="I12" i="17"/>
  <c r="J12" i="17"/>
  <c r="D13" i="17"/>
  <c r="F13" i="17"/>
  <c r="I13" i="17"/>
  <c r="F14" i="17"/>
  <c r="I14" i="17"/>
  <c r="J14" i="17"/>
  <c r="L14" i="17"/>
  <c r="O14" i="17"/>
  <c r="D15" i="17"/>
  <c r="F15" i="17"/>
  <c r="I15" i="17"/>
  <c r="F16" i="17"/>
  <c r="I16" i="17"/>
  <c r="J16" i="17"/>
  <c r="D17" i="17"/>
  <c r="F17" i="17"/>
  <c r="I17" i="17"/>
  <c r="K17" i="17"/>
  <c r="L16" i="17"/>
  <c r="F18" i="17"/>
  <c r="K18" i="17"/>
  <c r="K19" i="17"/>
  <c r="L18" i="17"/>
  <c r="F19" i="17"/>
  <c r="F20" i="17"/>
  <c r="K20" i="17"/>
  <c r="F21" i="17"/>
  <c r="K21" i="17"/>
  <c r="L20" i="17"/>
  <c r="F22" i="17"/>
  <c r="K22" i="17"/>
  <c r="K23" i="17"/>
  <c r="L22" i="17"/>
  <c r="F23" i="17"/>
  <c r="F24" i="17"/>
  <c r="I24" i="17"/>
  <c r="J24" i="17"/>
  <c r="O24" i="17"/>
  <c r="F25" i="17"/>
  <c r="I25" i="17"/>
  <c r="K25" i="17"/>
  <c r="F26" i="17"/>
  <c r="K26" i="17"/>
  <c r="K27" i="17"/>
  <c r="L26" i="17"/>
  <c r="F27" i="17"/>
  <c r="F28" i="17"/>
  <c r="K28" i="17"/>
  <c r="F29" i="17"/>
  <c r="K29" i="17"/>
  <c r="L28" i="17"/>
  <c r="F30" i="17"/>
  <c r="K30" i="17"/>
  <c r="K31" i="17"/>
  <c r="L30" i="17"/>
  <c r="F31" i="17"/>
  <c r="F32" i="17"/>
  <c r="J32" i="17"/>
  <c r="O32" i="17"/>
  <c r="F33" i="17"/>
  <c r="F34" i="17"/>
  <c r="J34" i="17"/>
  <c r="K34" i="17"/>
  <c r="O34" i="17"/>
  <c r="F35" i="17"/>
  <c r="I35" i="17"/>
  <c r="F36" i="17"/>
  <c r="I36" i="17"/>
  <c r="J36" i="17"/>
  <c r="L36" i="17"/>
  <c r="O36" i="17"/>
  <c r="F37" i="17"/>
  <c r="I37" i="17"/>
  <c r="F38" i="17"/>
  <c r="I38" i="17"/>
  <c r="J38" i="17"/>
  <c r="O38" i="17"/>
  <c r="F39" i="17"/>
  <c r="I39" i="17"/>
  <c r="K39" i="17"/>
  <c r="F40" i="17"/>
  <c r="K40" i="17"/>
  <c r="F41" i="17"/>
  <c r="F42" i="17"/>
  <c r="K42" i="17"/>
  <c r="O42" i="17"/>
  <c r="F43" i="17"/>
  <c r="F44" i="17"/>
  <c r="K44" i="17"/>
  <c r="K45" i="17"/>
  <c r="L44" i="17"/>
  <c r="F45" i="17"/>
  <c r="F46" i="17"/>
  <c r="I46" i="17"/>
  <c r="J46" i="17"/>
  <c r="O46" i="17"/>
  <c r="F47" i="17"/>
  <c r="I47" i="17"/>
  <c r="K47" i="17"/>
  <c r="F48" i="17"/>
  <c r="K48" i="17"/>
  <c r="K49" i="17"/>
  <c r="L48" i="17"/>
  <c r="F49" i="17"/>
  <c r="F50" i="17"/>
  <c r="K50" i="17"/>
  <c r="F51" i="17"/>
  <c r="K51" i="17"/>
  <c r="L50" i="17"/>
  <c r="O20" i="18"/>
  <c r="M4" i="17"/>
  <c r="O4" i="17"/>
  <c r="O16" i="17"/>
  <c r="M16" i="17"/>
  <c r="M2" i="17"/>
  <c r="O2" i="17"/>
  <c r="M6" i="17"/>
  <c r="O6" i="17"/>
  <c r="M14" i="17"/>
  <c r="K13" i="17"/>
  <c r="L12" i="17"/>
  <c r="K9" i="17"/>
  <c r="L8" i="17"/>
  <c r="O12" i="17"/>
  <c r="M12" i="17"/>
  <c r="M8" i="17"/>
  <c r="O8" i="17"/>
  <c r="F3" i="16"/>
  <c r="J3" i="16"/>
  <c r="K2" i="16"/>
  <c r="F4" i="16"/>
  <c r="J4" i="16"/>
  <c r="J5" i="16"/>
  <c r="K4" i="16"/>
  <c r="F5" i="16"/>
  <c r="F6" i="16"/>
  <c r="F7" i="16"/>
  <c r="J7" i="16"/>
  <c r="F8" i="16"/>
  <c r="N8" i="16"/>
  <c r="F9" i="16"/>
  <c r="F10" i="16"/>
  <c r="F11" i="16"/>
  <c r="J11" i="16"/>
  <c r="F12" i="16"/>
  <c r="J12" i="16"/>
  <c r="F13" i="16"/>
  <c r="J13" i="16"/>
  <c r="K12" i="16"/>
  <c r="F14" i="16"/>
  <c r="J14" i="16"/>
  <c r="F15" i="16"/>
  <c r="J15" i="16"/>
  <c r="F16" i="16"/>
  <c r="J16" i="16"/>
  <c r="J17" i="16"/>
  <c r="K16" i="16"/>
  <c r="F17" i="16"/>
  <c r="F18" i="16"/>
  <c r="J18" i="16"/>
  <c r="F19" i="16"/>
  <c r="J19" i="16"/>
  <c r="K18" i="16"/>
  <c r="F20" i="16"/>
  <c r="F21" i="16"/>
  <c r="F22" i="16"/>
  <c r="F23" i="16"/>
  <c r="F24" i="16"/>
  <c r="J24" i="16"/>
  <c r="F25" i="16"/>
  <c r="J25" i="16"/>
  <c r="K24" i="16"/>
  <c r="F26" i="16"/>
  <c r="J26" i="16"/>
  <c r="F27" i="16"/>
  <c r="J27" i="16"/>
  <c r="N28" i="16"/>
  <c r="F29" i="16"/>
  <c r="J29" i="16"/>
  <c r="F30" i="16"/>
  <c r="J30" i="16"/>
  <c r="F31" i="16"/>
  <c r="J31" i="16"/>
  <c r="K30" i="16"/>
  <c r="F32" i="16"/>
  <c r="J32" i="16"/>
  <c r="J33" i="16"/>
  <c r="K32" i="16"/>
  <c r="F33" i="16"/>
  <c r="F35" i="16"/>
  <c r="J35" i="16"/>
  <c r="F36" i="16"/>
  <c r="N36" i="16"/>
  <c r="F37" i="16"/>
  <c r="F38" i="16"/>
  <c r="N38" i="16"/>
  <c r="F39" i="16"/>
  <c r="J39" i="16"/>
  <c r="F40" i="16"/>
  <c r="J40" i="16"/>
  <c r="F41" i="16"/>
  <c r="J41" i="16"/>
  <c r="F42" i="16"/>
  <c r="N42" i="16"/>
  <c r="F43" i="16"/>
  <c r="J43" i="16"/>
  <c r="F44" i="16"/>
  <c r="N44" i="16"/>
  <c r="F45" i="16"/>
  <c r="J45" i="16"/>
  <c r="F46" i="16"/>
  <c r="N46" i="16"/>
  <c r="F47" i="16"/>
  <c r="J47" i="16"/>
  <c r="F48" i="16"/>
  <c r="J48" i="16"/>
  <c r="J49" i="16"/>
  <c r="K48" i="16"/>
  <c r="F49" i="16"/>
  <c r="J50" i="16"/>
  <c r="F51" i="16"/>
  <c r="J51" i="16"/>
  <c r="F52" i="16"/>
  <c r="J52" i="16"/>
  <c r="J53" i="16"/>
  <c r="K52" i="16"/>
  <c r="F53" i="16"/>
  <c r="F54" i="16"/>
  <c r="J54" i="16"/>
  <c r="F55" i="16"/>
  <c r="J55" i="16"/>
  <c r="K54" i="16"/>
  <c r="F56" i="16"/>
  <c r="N56" i="16"/>
  <c r="F57" i="16"/>
  <c r="J57" i="16"/>
  <c r="F58" i="16"/>
  <c r="J58" i="16"/>
  <c r="F59" i="16"/>
  <c r="J59" i="16"/>
  <c r="J60" i="16"/>
  <c r="F61" i="16"/>
  <c r="J61" i="16"/>
  <c r="F62" i="16"/>
  <c r="J62" i="16"/>
  <c r="J63" i="16"/>
  <c r="K62" i="16"/>
  <c r="F63" i="16"/>
  <c r="F64" i="16"/>
  <c r="N64" i="16"/>
  <c r="D65" i="16"/>
  <c r="F65" i="16"/>
  <c r="F66" i="16"/>
  <c r="F67" i="16"/>
  <c r="F68" i="16"/>
  <c r="J68" i="16"/>
  <c r="F69" i="16"/>
  <c r="J69" i="16"/>
  <c r="K68" i="16"/>
  <c r="F70" i="16"/>
  <c r="K70" i="16"/>
  <c r="L70" i="16"/>
  <c r="N70" i="16"/>
  <c r="F71" i="16"/>
  <c r="F72" i="16"/>
  <c r="J72" i="16"/>
  <c r="F73" i="16"/>
  <c r="J73" i="16"/>
  <c r="K72" i="16"/>
  <c r="F74" i="16"/>
  <c r="J74" i="16"/>
  <c r="J75" i="16"/>
  <c r="K74" i="16"/>
  <c r="F75" i="16"/>
  <c r="F76" i="16"/>
  <c r="F77" i="16"/>
  <c r="J77" i="16"/>
  <c r="K76" i="16"/>
  <c r="F78" i="16"/>
  <c r="D79" i="16"/>
  <c r="F79" i="16"/>
  <c r="F80" i="16"/>
  <c r="K80" i="16"/>
  <c r="N80" i="16"/>
  <c r="F81" i="16"/>
  <c r="F82" i="16"/>
  <c r="J82" i="16"/>
  <c r="F83" i="16"/>
  <c r="J83" i="16"/>
  <c r="K82" i="16"/>
  <c r="F84" i="16"/>
  <c r="J84" i="16"/>
  <c r="J85" i="16"/>
  <c r="K84" i="16"/>
  <c r="F85" i="16"/>
  <c r="F86" i="16"/>
  <c r="N86" i="16"/>
  <c r="F87" i="16"/>
  <c r="F88" i="16"/>
  <c r="J88" i="16"/>
  <c r="F89" i="16"/>
  <c r="J89" i="16"/>
  <c r="F90" i="16"/>
  <c r="D91" i="16"/>
  <c r="J91" i="16"/>
  <c r="K90" i="16"/>
  <c r="N90" i="16"/>
  <c r="F91" i="16"/>
  <c r="F92" i="16"/>
  <c r="J92" i="16"/>
  <c r="F93" i="16"/>
  <c r="J93" i="16"/>
  <c r="K92" i="16"/>
  <c r="F94" i="16"/>
  <c r="F95" i="16"/>
  <c r="J95" i="16"/>
  <c r="F96" i="16"/>
  <c r="J96" i="16"/>
  <c r="F97" i="16"/>
  <c r="J97" i="16"/>
  <c r="F98" i="16"/>
  <c r="F99" i="16"/>
  <c r="J99" i="16"/>
  <c r="K98" i="16"/>
  <c r="F100" i="16"/>
  <c r="J100" i="16"/>
  <c r="F101" i="16"/>
  <c r="J101" i="16"/>
  <c r="F102" i="16"/>
  <c r="J102" i="16"/>
  <c r="J103" i="16"/>
  <c r="K102" i="16"/>
  <c r="F104" i="16"/>
  <c r="N104" i="16"/>
  <c r="F105" i="16"/>
  <c r="F106" i="16"/>
  <c r="N106" i="16"/>
  <c r="F107" i="16"/>
  <c r="F108" i="16"/>
  <c r="J108" i="16"/>
  <c r="F109" i="16"/>
  <c r="F110" i="16"/>
  <c r="K110" i="16"/>
  <c r="F111" i="16"/>
  <c r="F112" i="16"/>
  <c r="N112" i="16"/>
  <c r="D113" i="16"/>
  <c r="F113" i="16"/>
  <c r="F114" i="16"/>
  <c r="J114" i="16"/>
  <c r="J115" i="16"/>
  <c r="K114" i="16"/>
  <c r="F115" i="16"/>
  <c r="F116" i="16"/>
  <c r="J116" i="16"/>
  <c r="J117" i="16"/>
  <c r="K116" i="16"/>
  <c r="F117" i="16"/>
  <c r="F118" i="16"/>
  <c r="J118" i="16"/>
  <c r="F119" i="16"/>
  <c r="J119" i="16"/>
  <c r="F120" i="16"/>
  <c r="N120" i="16"/>
  <c r="F121" i="16"/>
  <c r="F122" i="16"/>
  <c r="J123" i="16"/>
  <c r="K122" i="16"/>
  <c r="F123" i="16"/>
  <c r="F124" i="16"/>
  <c r="J124" i="16"/>
  <c r="F125" i="16"/>
  <c r="J125" i="16"/>
  <c r="K124" i="16"/>
  <c r="F126" i="16"/>
  <c r="I126" i="16"/>
  <c r="F127" i="16"/>
  <c r="F128" i="16"/>
  <c r="N128" i="16"/>
  <c r="F129" i="16"/>
  <c r="J129" i="16"/>
  <c r="F130" i="16"/>
  <c r="F131" i="16"/>
  <c r="F132" i="16"/>
  <c r="J132" i="16"/>
  <c r="J133" i="16"/>
  <c r="K132" i="16"/>
  <c r="F133" i="16"/>
  <c r="F134" i="16"/>
  <c r="J134" i="16"/>
  <c r="J135" i="16"/>
  <c r="K134" i="16"/>
  <c r="F135" i="16"/>
  <c r="F136" i="16"/>
  <c r="J136" i="16"/>
  <c r="F137" i="16"/>
  <c r="J137" i="16"/>
  <c r="K136" i="16"/>
  <c r="F138" i="16"/>
  <c r="F139" i="16"/>
  <c r="J139" i="16"/>
  <c r="K138" i="16"/>
  <c r="F140" i="16"/>
  <c r="N140" i="16"/>
  <c r="D141" i="16"/>
  <c r="F141" i="16"/>
  <c r="F142" i="16"/>
  <c r="F143" i="16"/>
  <c r="J143" i="16"/>
  <c r="K142" i="16"/>
  <c r="F144" i="16"/>
  <c r="J144" i="16"/>
  <c r="L144" i="16"/>
  <c r="N144" i="16"/>
  <c r="F145" i="16"/>
  <c r="I146" i="16"/>
  <c r="J146" i="16"/>
  <c r="L146" i="16"/>
  <c r="N146" i="16"/>
  <c r="F147" i="16"/>
  <c r="F148" i="16"/>
  <c r="I148" i="16"/>
  <c r="N148" i="16"/>
  <c r="F149" i="16"/>
  <c r="F150" i="16"/>
  <c r="J150" i="16"/>
  <c r="J151" i="16"/>
  <c r="K150" i="16"/>
  <c r="F152" i="16"/>
  <c r="I152" i="16"/>
  <c r="N152" i="16"/>
  <c r="F153" i="16"/>
  <c r="J79" i="16"/>
  <c r="K78" i="16"/>
  <c r="F2" i="15"/>
  <c r="F3" i="15"/>
  <c r="F4" i="15"/>
  <c r="F5" i="15"/>
  <c r="F6" i="15"/>
  <c r="J6" i="15"/>
  <c r="F7" i="15"/>
  <c r="J7" i="15"/>
  <c r="F8" i="15"/>
  <c r="F9" i="15"/>
  <c r="F10" i="15"/>
  <c r="F11" i="15"/>
  <c r="F12" i="15"/>
  <c r="J12" i="15"/>
  <c r="F13" i="15"/>
  <c r="J13" i="15"/>
  <c r="F14" i="15"/>
  <c r="F15" i="15"/>
  <c r="F16" i="15"/>
  <c r="J16" i="15"/>
  <c r="L16" i="15"/>
  <c r="F17" i="15"/>
  <c r="J17" i="15"/>
  <c r="F18" i="15"/>
  <c r="F19" i="15"/>
  <c r="F20" i="15"/>
  <c r="F21" i="15"/>
  <c r="F22" i="15"/>
  <c r="F23" i="15"/>
  <c r="F24" i="15"/>
  <c r="F25" i="15"/>
  <c r="J25" i="15"/>
  <c r="F26" i="15"/>
  <c r="F27" i="15"/>
  <c r="F28" i="15"/>
  <c r="F29" i="15"/>
  <c r="F30" i="15"/>
  <c r="F31" i="15"/>
  <c r="F2" i="14"/>
  <c r="I2" i="14"/>
  <c r="D3" i="14"/>
  <c r="F3" i="14"/>
  <c r="F4" i="14"/>
  <c r="F5" i="14"/>
  <c r="J5" i="14"/>
  <c r="K4" i="14"/>
  <c r="F6" i="14"/>
  <c r="F7" i="14"/>
  <c r="J7" i="14"/>
  <c r="F8" i="14"/>
  <c r="I8" i="14"/>
  <c r="D9" i="14"/>
  <c r="F9" i="14"/>
  <c r="F10" i="14"/>
  <c r="J10" i="14"/>
  <c r="F11" i="14"/>
  <c r="J11" i="14"/>
  <c r="F12" i="14"/>
  <c r="I12" i="14"/>
  <c r="D13" i="14"/>
  <c r="F14" i="14"/>
  <c r="J14" i="14"/>
  <c r="F15" i="14"/>
  <c r="J15" i="14"/>
  <c r="F16" i="14"/>
  <c r="I16" i="14"/>
  <c r="K16" i="14"/>
  <c r="N16" i="14"/>
  <c r="F17" i="14"/>
  <c r="F18" i="14"/>
  <c r="I18" i="14"/>
  <c r="D19" i="14"/>
  <c r="F19" i="14"/>
  <c r="J19" i="14"/>
  <c r="F20" i="14"/>
  <c r="J20" i="14"/>
  <c r="F21" i="14"/>
  <c r="J21" i="14"/>
  <c r="F22" i="14"/>
  <c r="J22" i="14"/>
  <c r="F23" i="14"/>
  <c r="J23" i="14"/>
  <c r="F24" i="14"/>
  <c r="J24" i="14"/>
  <c r="F25" i="14"/>
  <c r="J25" i="14"/>
  <c r="F26" i="14"/>
  <c r="I26" i="14"/>
  <c r="N26" i="14"/>
  <c r="D27" i="14"/>
  <c r="F27" i="14"/>
  <c r="F28" i="14"/>
  <c r="I28" i="14"/>
  <c r="N28" i="14"/>
  <c r="D29" i="14"/>
  <c r="F29" i="14"/>
  <c r="F30" i="14"/>
  <c r="I30" i="14"/>
  <c r="N30" i="14"/>
  <c r="F31" i="14"/>
  <c r="J31" i="14"/>
  <c r="F32" i="14"/>
  <c r="I32" i="14"/>
  <c r="N32" i="14"/>
  <c r="D33" i="14"/>
  <c r="F33" i="14"/>
  <c r="F34" i="14"/>
  <c r="I34" i="14"/>
  <c r="D35" i="14"/>
  <c r="F36" i="14"/>
  <c r="I36" i="14"/>
  <c r="N36" i="14"/>
  <c r="F37" i="14"/>
  <c r="J37" i="14"/>
  <c r="F38" i="14"/>
  <c r="I38" i="14"/>
  <c r="N38" i="14"/>
  <c r="F39" i="14"/>
  <c r="J39" i="14"/>
  <c r="F40" i="14"/>
  <c r="I40" i="14"/>
  <c r="K40" i="14"/>
  <c r="N40" i="14"/>
  <c r="D41" i="14"/>
  <c r="F41" i="14"/>
  <c r="F42" i="14"/>
  <c r="J42" i="14"/>
  <c r="F43" i="14"/>
  <c r="J43" i="14"/>
  <c r="F44" i="14"/>
  <c r="F45" i="14"/>
  <c r="J45" i="14"/>
  <c r="F46" i="14"/>
  <c r="I46" i="14"/>
  <c r="D47" i="14"/>
  <c r="J47" i="14"/>
  <c r="F47" i="14"/>
  <c r="F48" i="14"/>
  <c r="I48" i="14"/>
  <c r="N48" i="14"/>
  <c r="F49" i="14"/>
  <c r="J49" i="14"/>
  <c r="F50" i="14"/>
  <c r="I50" i="14"/>
  <c r="N50" i="14"/>
  <c r="D51" i="14"/>
  <c r="F51" i="14"/>
  <c r="F52" i="14"/>
  <c r="I52" i="14"/>
  <c r="N52" i="14"/>
  <c r="F53" i="14"/>
  <c r="J53" i="14"/>
  <c r="F54" i="14"/>
  <c r="J54" i="14"/>
  <c r="F55" i="14"/>
  <c r="J55" i="14"/>
  <c r="F56" i="14"/>
  <c r="I56" i="14"/>
  <c r="N56" i="14"/>
  <c r="F57" i="14"/>
  <c r="J57" i="14"/>
  <c r="F58" i="14"/>
  <c r="I58" i="14"/>
  <c r="D59" i="14"/>
  <c r="J59" i="14"/>
  <c r="F59" i="14"/>
  <c r="F60" i="14"/>
  <c r="K60" i="14"/>
  <c r="N60" i="14"/>
  <c r="F61" i="14"/>
  <c r="F62" i="14"/>
  <c r="J62" i="14"/>
  <c r="F63" i="14"/>
  <c r="J63" i="14"/>
  <c r="F64" i="14"/>
  <c r="J64" i="14"/>
  <c r="F65" i="14"/>
  <c r="J65" i="14"/>
  <c r="F66" i="14"/>
  <c r="I66" i="14"/>
  <c r="N66" i="14"/>
  <c r="F67" i="14"/>
  <c r="J67" i="14"/>
  <c r="F68" i="14"/>
  <c r="J68" i="14"/>
  <c r="F69" i="14"/>
  <c r="J69" i="14"/>
  <c r="F70" i="14"/>
  <c r="J70" i="14"/>
  <c r="F71" i="14"/>
  <c r="J71" i="14"/>
  <c r="F72" i="14"/>
  <c r="N72" i="14"/>
  <c r="F73" i="14"/>
  <c r="F74" i="14"/>
  <c r="J74" i="14"/>
  <c r="F75" i="14"/>
  <c r="J75" i="14"/>
  <c r="K74" i="14"/>
  <c r="F76" i="14"/>
  <c r="J76" i="14"/>
  <c r="F77" i="14"/>
  <c r="J77" i="14"/>
  <c r="F78" i="14"/>
  <c r="J78" i="14"/>
  <c r="F79" i="14"/>
  <c r="J79" i="14"/>
  <c r="F80" i="14"/>
  <c r="J80" i="14"/>
  <c r="F81" i="14"/>
  <c r="J81" i="14"/>
  <c r="F82" i="14"/>
  <c r="I82" i="14"/>
  <c r="K82" i="14"/>
  <c r="N82" i="14"/>
  <c r="L82" i="14"/>
  <c r="F83" i="14"/>
  <c r="F84" i="14"/>
  <c r="J84" i="14"/>
  <c r="F85" i="14"/>
  <c r="J85" i="14"/>
  <c r="F86" i="14"/>
  <c r="N86" i="14"/>
  <c r="F87" i="14"/>
  <c r="F88" i="14"/>
  <c r="J88" i="14"/>
  <c r="F89" i="14"/>
  <c r="J89" i="14"/>
  <c r="F90" i="14"/>
  <c r="I90" i="14"/>
  <c r="D91" i="14"/>
  <c r="F91" i="14"/>
  <c r="J91" i="14"/>
  <c r="F92" i="14"/>
  <c r="J92" i="14"/>
  <c r="F93" i="14"/>
  <c r="J93" i="14"/>
  <c r="F94" i="14"/>
  <c r="I94" i="14"/>
  <c r="N94" i="14"/>
  <c r="F95" i="14"/>
  <c r="J95" i="14"/>
  <c r="F96" i="14"/>
  <c r="I96" i="14"/>
  <c r="N96" i="14"/>
  <c r="F97" i="14"/>
  <c r="J97" i="14"/>
  <c r="F98" i="14"/>
  <c r="J98" i="14"/>
  <c r="F99" i="14"/>
  <c r="J99" i="14"/>
  <c r="F100" i="14"/>
  <c r="J100" i="14"/>
  <c r="F101" i="14"/>
  <c r="J101" i="14"/>
  <c r="K100" i="14"/>
  <c r="F102" i="14"/>
  <c r="I102" i="14"/>
  <c r="K102" i="14"/>
  <c r="N102" i="14"/>
  <c r="F103" i="14"/>
  <c r="F104" i="14"/>
  <c r="F105" i="14"/>
  <c r="F106" i="14"/>
  <c r="I106" i="14"/>
  <c r="J106" i="14"/>
  <c r="N106" i="14"/>
  <c r="F107" i="14"/>
  <c r="F108" i="14"/>
  <c r="J108" i="14"/>
  <c r="F109" i="14"/>
  <c r="J109" i="14"/>
  <c r="F110" i="14"/>
  <c r="J110" i="14"/>
  <c r="F111" i="14"/>
  <c r="J111" i="14"/>
  <c r="N112" i="14"/>
  <c r="F113" i="14"/>
  <c r="J113" i="14"/>
  <c r="F114" i="14"/>
  <c r="F115" i="14"/>
  <c r="J115" i="14"/>
  <c r="F116" i="14"/>
  <c r="I116" i="14"/>
  <c r="K116" i="14"/>
  <c r="N116" i="14"/>
  <c r="F117" i="14"/>
  <c r="F118" i="14"/>
  <c r="I118" i="14"/>
  <c r="N118" i="14"/>
  <c r="F119" i="14"/>
  <c r="F120" i="14"/>
  <c r="I120" i="14"/>
  <c r="N120" i="14"/>
  <c r="F121" i="14"/>
  <c r="J121" i="14"/>
  <c r="I122" i="14"/>
  <c r="N122" i="14"/>
  <c r="F123" i="14"/>
  <c r="F124" i="14"/>
  <c r="I124" i="14"/>
  <c r="J124" i="14"/>
  <c r="N124" i="14"/>
  <c r="F125" i="14"/>
  <c r="F126" i="14"/>
  <c r="I126" i="14"/>
  <c r="D127" i="14"/>
  <c r="J127" i="14"/>
  <c r="F127" i="14"/>
  <c r="F128" i="14"/>
  <c r="I128" i="14"/>
  <c r="N128" i="14"/>
  <c r="F129" i="14"/>
  <c r="F130" i="14"/>
  <c r="I130" i="14"/>
  <c r="D131" i="14"/>
  <c r="F131" i="14"/>
  <c r="F132" i="14"/>
  <c r="I132" i="14"/>
  <c r="N132" i="14"/>
  <c r="F133" i="14"/>
  <c r="J133" i="14"/>
  <c r="F134" i="14"/>
  <c r="J134" i="14"/>
  <c r="F135" i="14"/>
  <c r="J135" i="14"/>
  <c r="N136" i="14"/>
  <c r="F138" i="14"/>
  <c r="J138" i="14"/>
  <c r="F139" i="14"/>
  <c r="J139" i="14"/>
  <c r="F140" i="14"/>
  <c r="N140" i="14"/>
  <c r="F141" i="14"/>
  <c r="F142" i="14"/>
  <c r="J142" i="14"/>
  <c r="F143" i="14"/>
  <c r="J143" i="14"/>
  <c r="F144" i="14"/>
  <c r="J144" i="14"/>
  <c r="F145" i="14"/>
  <c r="J145" i="14"/>
  <c r="K144" i="14"/>
  <c r="F146" i="14"/>
  <c r="I146" i="14"/>
  <c r="N146" i="14"/>
  <c r="F147" i="14"/>
  <c r="J147" i="14"/>
  <c r="F148" i="14"/>
  <c r="I148" i="14"/>
  <c r="D149" i="14"/>
  <c r="J149" i="14"/>
  <c r="F150" i="14"/>
  <c r="I150" i="14"/>
  <c r="D151" i="14"/>
  <c r="F151" i="14"/>
  <c r="F152" i="14"/>
  <c r="I152" i="14"/>
  <c r="D153" i="14"/>
  <c r="F153" i="14"/>
  <c r="F154" i="14"/>
  <c r="I154" i="14"/>
  <c r="D155" i="14"/>
  <c r="J155" i="14"/>
  <c r="F156" i="14"/>
  <c r="I156" i="14"/>
  <c r="D157" i="14"/>
  <c r="F157" i="14"/>
  <c r="F158" i="14"/>
  <c r="I158" i="14"/>
  <c r="D159" i="14"/>
  <c r="F159" i="14"/>
  <c r="F160" i="14"/>
  <c r="I160" i="14"/>
  <c r="D161" i="14"/>
  <c r="J161" i="14"/>
  <c r="F162" i="14"/>
  <c r="I162" i="14"/>
  <c r="D163" i="14"/>
  <c r="F163" i="14"/>
  <c r="F164" i="14"/>
  <c r="I164" i="14"/>
  <c r="F165" i="14"/>
  <c r="J165" i="14"/>
  <c r="F166" i="14"/>
  <c r="I166" i="14"/>
  <c r="F167" i="14"/>
  <c r="J167" i="14"/>
  <c r="F168" i="14"/>
  <c r="I168" i="14"/>
  <c r="F169" i="14"/>
  <c r="J169" i="14"/>
  <c r="K168" i="14"/>
  <c r="F170" i="14"/>
  <c r="I170" i="14"/>
  <c r="F171" i="14"/>
  <c r="J171" i="14"/>
  <c r="F172" i="14"/>
  <c r="I172" i="14"/>
  <c r="F173" i="14"/>
  <c r="J173" i="14"/>
  <c r="F174" i="14"/>
  <c r="I174" i="14"/>
  <c r="F175" i="14"/>
  <c r="J175" i="14"/>
  <c r="K174" i="14"/>
  <c r="N174" i="14"/>
  <c r="F176" i="14"/>
  <c r="I176" i="14"/>
  <c r="D177" i="14"/>
  <c r="F177" i="14"/>
  <c r="F178" i="14"/>
  <c r="I178" i="14"/>
  <c r="D179" i="14"/>
  <c r="F179" i="14"/>
  <c r="F180" i="14"/>
  <c r="I180" i="14"/>
  <c r="D181" i="14"/>
  <c r="F181" i="14"/>
  <c r="J181" i="14"/>
  <c r="K180" i="14"/>
  <c r="L180" i="14"/>
  <c r="F182" i="14"/>
  <c r="I182" i="14"/>
  <c r="F183" i="14"/>
  <c r="J183" i="14"/>
  <c r="F184" i="14"/>
  <c r="I184" i="14"/>
  <c r="F185" i="14"/>
  <c r="J185" i="14"/>
  <c r="F186" i="14"/>
  <c r="I186" i="14"/>
  <c r="F187" i="14"/>
  <c r="J187" i="14"/>
  <c r="F188" i="14"/>
  <c r="I188" i="14"/>
  <c r="F189" i="14"/>
  <c r="J189" i="14"/>
  <c r="F190" i="14"/>
  <c r="I190" i="14"/>
  <c r="D191" i="14"/>
  <c r="F191" i="14"/>
  <c r="F192" i="14"/>
  <c r="I192" i="14"/>
  <c r="N192" i="14"/>
  <c r="F193" i="14"/>
  <c r="J193" i="14"/>
  <c r="F194" i="14"/>
  <c r="I194" i="14"/>
  <c r="F195" i="14"/>
  <c r="J195" i="14"/>
  <c r="F196" i="14"/>
  <c r="I196" i="14"/>
  <c r="F197" i="14"/>
  <c r="J197" i="14"/>
  <c r="F198" i="14"/>
  <c r="I198" i="14"/>
  <c r="D199" i="14"/>
  <c r="F199" i="14"/>
  <c r="J199" i="14"/>
  <c r="K198" i="14"/>
  <c r="F200" i="14"/>
  <c r="J200" i="14"/>
  <c r="N200" i="14"/>
  <c r="F201" i="14"/>
  <c r="F202" i="14"/>
  <c r="I202" i="14"/>
  <c r="D203" i="14"/>
  <c r="F203" i="14"/>
  <c r="J203" i="14"/>
  <c r="K202" i="14"/>
  <c r="F204" i="14"/>
  <c r="I204" i="14"/>
  <c r="N204" i="14"/>
  <c r="F205" i="14"/>
  <c r="J205" i="14"/>
  <c r="F206" i="14"/>
  <c r="I206" i="14"/>
  <c r="F207" i="14"/>
  <c r="J207" i="14"/>
  <c r="F208" i="14"/>
  <c r="I208" i="14"/>
  <c r="F209" i="14"/>
  <c r="J209" i="14"/>
  <c r="F210" i="14"/>
  <c r="I210" i="14"/>
  <c r="J211" i="14"/>
  <c r="K210" i="14"/>
  <c r="N210" i="14"/>
  <c r="L210" i="14"/>
  <c r="F211" i="14"/>
  <c r="F212" i="14"/>
  <c r="I212" i="14"/>
  <c r="F213" i="14"/>
  <c r="J213" i="14"/>
  <c r="K212" i="14"/>
  <c r="N212" i="14"/>
  <c r="F214" i="14"/>
  <c r="I214" i="14"/>
  <c r="F215" i="14"/>
  <c r="J215" i="14"/>
  <c r="K214" i="14"/>
  <c r="N214" i="14"/>
  <c r="F216" i="14"/>
  <c r="I216" i="14"/>
  <c r="F217" i="14"/>
  <c r="J217" i="14"/>
  <c r="F218" i="14"/>
  <c r="I218" i="14"/>
  <c r="F219" i="14"/>
  <c r="J219" i="14"/>
  <c r="F220" i="14"/>
  <c r="I220" i="14"/>
  <c r="F221" i="14"/>
  <c r="J221" i="14"/>
  <c r="F222" i="14"/>
  <c r="I222" i="14"/>
  <c r="F223" i="14"/>
  <c r="J223" i="14"/>
  <c r="F224" i="14"/>
  <c r="I224" i="14"/>
  <c r="F225" i="14"/>
  <c r="J225" i="14"/>
  <c r="K224" i="14"/>
  <c r="F226" i="14"/>
  <c r="I226" i="14"/>
  <c r="F227" i="14"/>
  <c r="J227" i="14"/>
  <c r="F228" i="14"/>
  <c r="I228" i="14"/>
  <c r="F229" i="14"/>
  <c r="J229" i="14"/>
  <c r="F230" i="14"/>
  <c r="I230" i="14"/>
  <c r="F231" i="14"/>
  <c r="J231" i="14"/>
  <c r="F232" i="14"/>
  <c r="I232" i="14"/>
  <c r="F233" i="14"/>
  <c r="J233" i="14"/>
  <c r="F234" i="14"/>
  <c r="I234" i="14"/>
  <c r="F235" i="14"/>
  <c r="J235" i="14"/>
  <c r="F236" i="14"/>
  <c r="I236" i="14"/>
  <c r="F237" i="14"/>
  <c r="J237" i="14"/>
  <c r="K236" i="14"/>
  <c r="N236" i="14"/>
  <c r="F238" i="14"/>
  <c r="I238" i="14"/>
  <c r="F239" i="14"/>
  <c r="J239" i="14"/>
  <c r="K238" i="14"/>
  <c r="F240" i="14"/>
  <c r="I240" i="14"/>
  <c r="F241" i="14"/>
  <c r="J241" i="14"/>
  <c r="F242" i="14"/>
  <c r="I242" i="14"/>
  <c r="F243" i="14"/>
  <c r="J243" i="14"/>
  <c r="F244" i="14"/>
  <c r="I244" i="14"/>
  <c r="F245" i="14"/>
  <c r="J245" i="14"/>
  <c r="F246" i="14"/>
  <c r="I246" i="14"/>
  <c r="F247" i="14"/>
  <c r="J247" i="14"/>
  <c r="F248" i="14"/>
  <c r="I248" i="14"/>
  <c r="F249" i="14"/>
  <c r="J249" i="14"/>
  <c r="F250" i="14"/>
  <c r="I250" i="14"/>
  <c r="F251" i="14"/>
  <c r="J251" i="14"/>
  <c r="K250" i="14"/>
  <c r="F252" i="14"/>
  <c r="I252" i="14"/>
  <c r="F253" i="14"/>
  <c r="J253" i="14"/>
  <c r="F254" i="14"/>
  <c r="I254" i="14"/>
  <c r="F255" i="14"/>
  <c r="J255" i="14"/>
  <c r="F256" i="14"/>
  <c r="I256" i="14"/>
  <c r="F257" i="14"/>
  <c r="J257" i="14"/>
  <c r="F258" i="14"/>
  <c r="I258" i="14"/>
  <c r="F259" i="14"/>
  <c r="J259" i="14"/>
  <c r="F260" i="14"/>
  <c r="I260" i="14"/>
  <c r="F261" i="14"/>
  <c r="J261" i="14"/>
  <c r="F262" i="14"/>
  <c r="I262" i="14"/>
  <c r="F263" i="14"/>
  <c r="J263" i="14"/>
  <c r="K262" i="14"/>
  <c r="F264" i="14"/>
  <c r="I264" i="14"/>
  <c r="F265" i="14"/>
  <c r="J265" i="14"/>
  <c r="F266" i="14"/>
  <c r="I266" i="14"/>
  <c r="F267" i="14"/>
  <c r="J267" i="14"/>
  <c r="F268" i="14"/>
  <c r="I268" i="14"/>
  <c r="F269" i="14"/>
  <c r="J269" i="14"/>
  <c r="K268" i="14"/>
  <c r="F270" i="14"/>
  <c r="I270" i="14"/>
  <c r="F271" i="14"/>
  <c r="J271" i="14"/>
  <c r="F272" i="14"/>
  <c r="I272" i="14"/>
  <c r="F273" i="14"/>
  <c r="J273" i="14"/>
  <c r="F274" i="14"/>
  <c r="I274" i="14"/>
  <c r="F275" i="14"/>
  <c r="J275" i="14"/>
  <c r="K274" i="14"/>
  <c r="L274" i="14"/>
  <c r="F276" i="14"/>
  <c r="I276" i="14"/>
  <c r="D277" i="14"/>
  <c r="F277" i="14"/>
  <c r="F278" i="14"/>
  <c r="J278" i="14"/>
  <c r="F279" i="14"/>
  <c r="J279" i="14"/>
  <c r="K80" i="14"/>
  <c r="J277" i="14"/>
  <c r="K270" i="14"/>
  <c r="L270" i="14"/>
  <c r="K264" i="14"/>
  <c r="L264" i="14"/>
  <c r="K258" i="14"/>
  <c r="L258" i="14"/>
  <c r="K252" i="14"/>
  <c r="N252" i="14"/>
  <c r="K246" i="14"/>
  <c r="L246" i="14"/>
  <c r="K240" i="14"/>
  <c r="L240" i="14"/>
  <c r="K228" i="14"/>
  <c r="N228" i="14"/>
  <c r="K54" i="14"/>
  <c r="K22" i="14"/>
  <c r="K110" i="14"/>
  <c r="N238" i="14"/>
  <c r="L238" i="14"/>
  <c r="N224" i="14"/>
  <c r="L224" i="14"/>
  <c r="K164" i="14"/>
  <c r="L164" i="14"/>
  <c r="J179" i="14"/>
  <c r="K178" i="14"/>
  <c r="N178" i="14"/>
  <c r="F155" i="14"/>
  <c r="K172" i="14"/>
  <c r="L172" i="14"/>
  <c r="K14" i="14"/>
  <c r="K244" i="14"/>
  <c r="L244" i="14"/>
  <c r="K222" i="14"/>
  <c r="L222" i="14"/>
  <c r="K188" i="14"/>
  <c r="L188" i="14"/>
  <c r="J159" i="14"/>
  <c r="K158" i="14"/>
  <c r="K256" i="14"/>
  <c r="K234" i="14"/>
  <c r="K272" i="14"/>
  <c r="N272" i="14"/>
  <c r="K216" i="14"/>
  <c r="L216" i="14"/>
  <c r="K194" i="14"/>
  <c r="N194" i="14"/>
  <c r="J177" i="14"/>
  <c r="K176" i="14"/>
  <c r="N176" i="14"/>
  <c r="J153" i="14"/>
  <c r="K152" i="14"/>
  <c r="L152" i="14"/>
  <c r="K248" i="14"/>
  <c r="L248" i="14"/>
  <c r="K226" i="14"/>
  <c r="N226" i="14"/>
  <c r="K70" i="14"/>
  <c r="N268" i="14"/>
  <c r="L268" i="14"/>
  <c r="L198" i="14"/>
  <c r="N198" i="14"/>
  <c r="N262" i="14"/>
  <c r="L262" i="14"/>
  <c r="K108" i="14"/>
  <c r="K182" i="14"/>
  <c r="N182" i="14"/>
  <c r="K68" i="14"/>
  <c r="K58" i="14"/>
  <c r="L58" i="14"/>
  <c r="K276" i="14"/>
  <c r="N276" i="14"/>
  <c r="K90" i="14"/>
  <c r="L90" i="14"/>
  <c r="L212" i="14"/>
  <c r="N274" i="14"/>
  <c r="K220" i="14"/>
  <c r="K184" i="14"/>
  <c r="K260" i="14"/>
  <c r="L260" i="14"/>
  <c r="K196" i="14"/>
  <c r="N196" i="14"/>
  <c r="K266" i="14"/>
  <c r="L266" i="14"/>
  <c r="L236" i="14"/>
  <c r="K170" i="14"/>
  <c r="J9" i="14"/>
  <c r="K8" i="14"/>
  <c r="J3" i="14"/>
  <c r="K2" i="14"/>
  <c r="K218" i="14"/>
  <c r="L218" i="14"/>
  <c r="K186" i="14"/>
  <c r="L186" i="14"/>
  <c r="K208" i="14"/>
  <c r="L208" i="14"/>
  <c r="K46" i="14"/>
  <c r="L46" i="14"/>
  <c r="K24" i="14"/>
  <c r="K18" i="14"/>
  <c r="L220" i="14"/>
  <c r="N220" i="14"/>
  <c r="L168" i="14"/>
  <c r="N168" i="14"/>
  <c r="L176" i="14"/>
  <c r="L202" i="14"/>
  <c r="N202" i="14"/>
  <c r="N250" i="14"/>
  <c r="L250" i="14"/>
  <c r="L184" i="14"/>
  <c r="N184" i="14"/>
  <c r="N46" i="14"/>
  <c r="N208" i="14"/>
  <c r="K126" i="14"/>
  <c r="K160" i="14"/>
  <c r="N270" i="14"/>
  <c r="N246" i="14"/>
  <c r="L228" i="14"/>
  <c r="L194" i="14"/>
  <c r="K42" i="14"/>
  <c r="K254" i="14"/>
  <c r="N180" i="14"/>
  <c r="K206" i="14"/>
  <c r="N240" i="14"/>
  <c r="K232" i="14"/>
  <c r="L214" i="14"/>
  <c r="K154" i="14"/>
  <c r="F13" i="14"/>
  <c r="J13" i="14"/>
  <c r="K12" i="14"/>
  <c r="N12" i="14"/>
  <c r="N264" i="14"/>
  <c r="L252" i="14"/>
  <c r="N248" i="14"/>
  <c r="F35" i="14"/>
  <c r="J35" i="14"/>
  <c r="K34" i="14"/>
  <c r="K242" i="14"/>
  <c r="N260" i="14"/>
  <c r="L174" i="14"/>
  <c r="K166" i="14"/>
  <c r="F149" i="14"/>
  <c r="N58" i="14"/>
  <c r="L256" i="14"/>
  <c r="N256" i="14"/>
  <c r="J131" i="14"/>
  <c r="K130" i="14"/>
  <c r="K78" i="14"/>
  <c r="K230" i="14"/>
  <c r="J191" i="14"/>
  <c r="K190" i="14"/>
  <c r="F161" i="14"/>
  <c r="K148" i="14"/>
  <c r="J163" i="14"/>
  <c r="K162" i="14"/>
  <c r="J157" i="14"/>
  <c r="K156" i="14"/>
  <c r="J151" i="14"/>
  <c r="K150" i="14"/>
  <c r="N8" i="13"/>
  <c r="F2" i="13"/>
  <c r="F3" i="13"/>
  <c r="J3" i="13"/>
  <c r="K2" i="13"/>
  <c r="F4" i="13"/>
  <c r="J4" i="13"/>
  <c r="J5" i="13"/>
  <c r="K4" i="13"/>
  <c r="F5" i="13"/>
  <c r="F6" i="13"/>
  <c r="J6" i="13"/>
  <c r="J7" i="13"/>
  <c r="K6" i="13"/>
  <c r="F7" i="13"/>
  <c r="F8" i="13"/>
  <c r="I8" i="13"/>
  <c r="F9" i="13"/>
  <c r="J9" i="13"/>
  <c r="F10" i="13"/>
  <c r="I10" i="13"/>
  <c r="N10" i="13"/>
  <c r="F11" i="13"/>
  <c r="F12" i="13"/>
  <c r="I12" i="13"/>
  <c r="N12" i="13"/>
  <c r="F13" i="13"/>
  <c r="J13" i="13"/>
  <c r="F14" i="13"/>
  <c r="I14" i="13"/>
  <c r="N14" i="13"/>
  <c r="F15" i="13"/>
  <c r="J15" i="13"/>
  <c r="F16" i="13"/>
  <c r="J16" i="13"/>
  <c r="F17" i="13"/>
  <c r="J17" i="13"/>
  <c r="F18" i="13"/>
  <c r="J18" i="13"/>
  <c r="F19" i="13"/>
  <c r="J19" i="13"/>
  <c r="F20" i="13"/>
  <c r="J20" i="13"/>
  <c r="F21" i="13"/>
  <c r="J21" i="13"/>
  <c r="F22" i="13"/>
  <c r="J22" i="13"/>
  <c r="J23" i="13"/>
  <c r="K22" i="13"/>
  <c r="F23" i="13"/>
  <c r="F24" i="13"/>
  <c r="J24" i="13"/>
  <c r="F25" i="13"/>
  <c r="J25" i="13"/>
  <c r="F26" i="13"/>
  <c r="J26" i="13"/>
  <c r="J27" i="13"/>
  <c r="K26" i="13"/>
  <c r="F27" i="13"/>
  <c r="F28" i="13"/>
  <c r="N28" i="13"/>
  <c r="J29" i="13"/>
  <c r="F30" i="13"/>
  <c r="J30" i="13"/>
  <c r="J31" i="13"/>
  <c r="K30" i="13"/>
  <c r="F31" i="13"/>
  <c r="F32" i="13"/>
  <c r="I32" i="13"/>
  <c r="N32" i="13"/>
  <c r="F33" i="13"/>
  <c r="J33" i="13"/>
  <c r="F34" i="13"/>
  <c r="I34" i="13"/>
  <c r="N34" i="13"/>
  <c r="F35" i="13"/>
  <c r="J35" i="13"/>
  <c r="F36" i="13"/>
  <c r="J36" i="13"/>
  <c r="F37" i="13"/>
  <c r="J37" i="13"/>
  <c r="F38" i="13"/>
  <c r="F39" i="13"/>
  <c r="J39" i="13"/>
  <c r="F40" i="13"/>
  <c r="N40" i="13"/>
  <c r="F41" i="13"/>
  <c r="J41" i="13"/>
  <c r="F42" i="13"/>
  <c r="I42" i="13"/>
  <c r="N42" i="13"/>
  <c r="F43" i="13"/>
  <c r="J43" i="13"/>
  <c r="F44" i="13"/>
  <c r="J44" i="13"/>
  <c r="F45" i="13"/>
  <c r="F46" i="13"/>
  <c r="D47" i="13"/>
  <c r="F47" i="13"/>
  <c r="F48" i="13"/>
  <c r="J48" i="13"/>
  <c r="F49" i="13"/>
  <c r="J49" i="13"/>
  <c r="K48" i="13"/>
  <c r="F50" i="13"/>
  <c r="J50" i="13"/>
  <c r="J51" i="13"/>
  <c r="K50" i="13"/>
  <c r="F51" i="13"/>
  <c r="F52" i="13"/>
  <c r="J52" i="13"/>
  <c r="N52" i="13"/>
  <c r="F53" i="13"/>
  <c r="F54" i="13"/>
  <c r="J54" i="13"/>
  <c r="J55" i="13"/>
  <c r="K54" i="13"/>
  <c r="F55" i="13"/>
  <c r="F56" i="13"/>
  <c r="I56" i="13"/>
  <c r="N56" i="13"/>
  <c r="F57" i="13"/>
  <c r="J57" i="13"/>
  <c r="F58" i="13"/>
  <c r="J58" i="13"/>
  <c r="J59" i="13"/>
  <c r="K58" i="13"/>
  <c r="F59" i="13"/>
  <c r="F60" i="13"/>
  <c r="J60" i="13"/>
  <c r="J61" i="13"/>
  <c r="K60" i="13"/>
  <c r="F61" i="13"/>
  <c r="F62" i="13"/>
  <c r="J62" i="13"/>
  <c r="J63" i="13"/>
  <c r="K62" i="13"/>
  <c r="F63" i="13"/>
  <c r="F64" i="13"/>
  <c r="I64" i="13"/>
  <c r="D65" i="13"/>
  <c r="J65" i="13"/>
  <c r="K64" i="13"/>
  <c r="L64" i="13"/>
  <c r="F65" i="13"/>
  <c r="N64" i="13"/>
  <c r="J47" i="13"/>
  <c r="K46" i="13"/>
  <c r="L46" i="13"/>
  <c r="N46" i="13"/>
  <c r="J3" i="12"/>
  <c r="J5" i="12"/>
  <c r="J7" i="12"/>
  <c r="J9" i="12"/>
  <c r="F10" i="12"/>
  <c r="J10" i="12"/>
  <c r="F11" i="12"/>
  <c r="L12" i="12"/>
  <c r="F13" i="12"/>
  <c r="F15" i="12"/>
  <c r="L16" i="12"/>
  <c r="F17" i="12"/>
  <c r="F18" i="12"/>
  <c r="F21" i="12"/>
  <c r="F23" i="12"/>
  <c r="F30" i="12"/>
  <c r="K30" i="12"/>
  <c r="F31" i="12"/>
  <c r="F36" i="12"/>
  <c r="J36" i="12"/>
  <c r="F37" i="12"/>
  <c r="F38" i="12"/>
  <c r="J38" i="12"/>
  <c r="F42" i="12"/>
  <c r="L42" i="12"/>
  <c r="F43" i="12"/>
  <c r="F44" i="12"/>
  <c r="J44" i="12"/>
  <c r="K44" i="12"/>
  <c r="F45" i="12"/>
  <c r="F46" i="12"/>
  <c r="J46" i="12"/>
  <c r="F47" i="12"/>
  <c r="F48" i="12"/>
  <c r="J48" i="12"/>
  <c r="K48" i="12"/>
  <c r="F49" i="12"/>
  <c r="J50" i="12"/>
  <c r="F52" i="12"/>
  <c r="J52" i="12"/>
  <c r="F53" i="12"/>
  <c r="F54" i="12"/>
  <c r="J54" i="12"/>
  <c r="F55" i="12"/>
  <c r="F56" i="12"/>
  <c r="J56" i="12"/>
  <c r="F57" i="12"/>
  <c r="F58" i="12"/>
  <c r="J58" i="12"/>
  <c r="K58" i="12"/>
  <c r="F59" i="12"/>
  <c r="F60" i="12"/>
  <c r="L60" i="12"/>
  <c r="F61" i="12"/>
  <c r="F62" i="12"/>
  <c r="F63" i="12"/>
  <c r="J63" i="12"/>
  <c r="F64" i="12"/>
  <c r="K64" i="12"/>
  <c r="F65" i="12"/>
  <c r="F66" i="12"/>
  <c r="D67" i="12"/>
  <c r="F67" i="12"/>
  <c r="J67" i="12"/>
  <c r="F68" i="12"/>
  <c r="J68" i="12"/>
  <c r="F70" i="12"/>
  <c r="L70" i="12"/>
  <c r="F71" i="12"/>
  <c r="F72" i="12"/>
  <c r="F73" i="12"/>
  <c r="J73" i="12"/>
  <c r="F74" i="12"/>
  <c r="F75" i="12"/>
  <c r="F76" i="12"/>
  <c r="L76" i="12"/>
  <c r="F77" i="12"/>
  <c r="J77" i="12"/>
  <c r="F78" i="12"/>
  <c r="F79" i="12"/>
  <c r="J79" i="12"/>
  <c r="F80" i="12"/>
  <c r="J80" i="12"/>
  <c r="F81" i="12"/>
  <c r="F82" i="12"/>
  <c r="L82" i="12"/>
  <c r="F83" i="12"/>
  <c r="J83" i="12"/>
  <c r="F84" i="12"/>
  <c r="F85" i="12"/>
  <c r="J85" i="12"/>
  <c r="F86" i="12"/>
  <c r="F87" i="12"/>
  <c r="J87" i="12"/>
  <c r="F88" i="12"/>
  <c r="F89" i="12"/>
  <c r="J89" i="12"/>
  <c r="F90" i="12"/>
  <c r="L90" i="12"/>
  <c r="F91" i="12"/>
  <c r="J91" i="12"/>
  <c r="F93" i="12"/>
  <c r="F95" i="12"/>
  <c r="J95" i="12"/>
  <c r="F97" i="12"/>
  <c r="J97" i="12"/>
  <c r="F98" i="12"/>
  <c r="J98" i="12"/>
  <c r="F99" i="12"/>
  <c r="F100" i="12"/>
  <c r="F101" i="12"/>
  <c r="J101" i="12"/>
  <c r="F102" i="12"/>
  <c r="J102" i="12"/>
  <c r="F103" i="12"/>
  <c r="F105" i="12"/>
  <c r="J105" i="12"/>
  <c r="F106" i="12"/>
  <c r="J107" i="12"/>
  <c r="K106" i="12"/>
  <c r="F109" i="12"/>
  <c r="J109" i="12"/>
  <c r="K110" i="12"/>
  <c r="F111" i="12"/>
  <c r="F113" i="12"/>
  <c r="J113" i="12"/>
  <c r="J49" i="11"/>
  <c r="F49" i="11"/>
  <c r="J48" i="11"/>
  <c r="F48" i="11"/>
  <c r="J45" i="11"/>
  <c r="F45" i="11"/>
  <c r="J44" i="11"/>
  <c r="F44" i="11"/>
  <c r="J43" i="11"/>
  <c r="F43" i="11"/>
  <c r="J42" i="11"/>
  <c r="F42" i="11"/>
  <c r="J41" i="11"/>
  <c r="F41" i="11"/>
  <c r="J40" i="11"/>
  <c r="F40" i="11"/>
  <c r="J39" i="11"/>
  <c r="F39" i="11"/>
  <c r="J38" i="11"/>
  <c r="F38" i="11"/>
  <c r="J37" i="11"/>
  <c r="F37" i="11"/>
  <c r="J36" i="11"/>
  <c r="F36" i="11"/>
  <c r="F35" i="11"/>
  <c r="F34" i="11"/>
  <c r="F33" i="11"/>
  <c r="F32" i="11"/>
  <c r="J31" i="11"/>
  <c r="F31" i="11"/>
  <c r="J30" i="11"/>
  <c r="F30" i="11"/>
  <c r="J29" i="11"/>
  <c r="F29" i="11"/>
  <c r="L28" i="11"/>
  <c r="J28" i="11"/>
  <c r="F28" i="11"/>
  <c r="F27" i="11"/>
  <c r="F26" i="11"/>
  <c r="F25" i="11"/>
  <c r="F24" i="11"/>
  <c r="F23" i="11"/>
  <c r="F22" i="11"/>
  <c r="J21" i="11"/>
  <c r="F21" i="11"/>
  <c r="J20" i="11"/>
  <c r="F20" i="11"/>
  <c r="F19" i="11"/>
  <c r="F18" i="11"/>
  <c r="F17" i="11"/>
  <c r="F16" i="11"/>
  <c r="F15" i="11"/>
  <c r="F14" i="11"/>
  <c r="J13" i="11"/>
  <c r="F13" i="11"/>
  <c r="J12" i="11"/>
  <c r="F12" i="11"/>
  <c r="F11" i="11"/>
  <c r="F10" i="11"/>
  <c r="F9" i="11"/>
  <c r="F8" i="11"/>
  <c r="F7" i="11"/>
  <c r="F6" i="11"/>
  <c r="F5" i="11"/>
  <c r="F4" i="11"/>
  <c r="F3" i="11"/>
  <c r="F2" i="11"/>
  <c r="L80" i="10"/>
  <c r="F32" i="10"/>
  <c r="J32" i="10"/>
  <c r="F85" i="10"/>
  <c r="J84" i="10"/>
  <c r="F84" i="10"/>
  <c r="J83" i="10"/>
  <c r="D83" i="10"/>
  <c r="F83" i="10"/>
  <c r="F82" i="10"/>
  <c r="F79" i="10"/>
  <c r="F78" i="10"/>
  <c r="J77" i="10"/>
  <c r="D77" i="10"/>
  <c r="F77" i="10"/>
  <c r="L76" i="10"/>
  <c r="F76" i="10"/>
  <c r="J73" i="10"/>
  <c r="D73" i="10"/>
  <c r="F73" i="10"/>
  <c r="L72" i="10"/>
  <c r="F72" i="10"/>
  <c r="J71" i="10"/>
  <c r="F71" i="10"/>
  <c r="J70" i="10"/>
  <c r="F70" i="10"/>
  <c r="F69" i="10"/>
  <c r="F68" i="10"/>
  <c r="J55" i="10"/>
  <c r="F55" i="10"/>
  <c r="N54" i="10"/>
  <c r="J54" i="10"/>
  <c r="F54" i="10"/>
  <c r="J53" i="10"/>
  <c r="F53" i="10"/>
  <c r="J52" i="10"/>
  <c r="F52" i="10"/>
  <c r="F51" i="10"/>
  <c r="F50" i="10"/>
  <c r="J49" i="10"/>
  <c r="D49" i="10"/>
  <c r="F49" i="10"/>
  <c r="F48" i="10"/>
  <c r="J47" i="10"/>
  <c r="F47" i="10"/>
  <c r="J46" i="10"/>
  <c r="F46" i="10"/>
  <c r="J45" i="10"/>
  <c r="D45" i="10"/>
  <c r="F45" i="10"/>
  <c r="L44" i="10"/>
  <c r="J43" i="10"/>
  <c r="F43" i="10"/>
  <c r="J42" i="10"/>
  <c r="F42" i="10"/>
  <c r="F41" i="10"/>
  <c r="F40" i="10"/>
  <c r="J39" i="10"/>
  <c r="F39" i="10"/>
  <c r="J38" i="10"/>
  <c r="F38" i="10"/>
  <c r="J37" i="10"/>
  <c r="F37" i="10"/>
  <c r="F36" i="10"/>
  <c r="J35" i="10"/>
  <c r="D35" i="10"/>
  <c r="F35" i="10"/>
  <c r="F34" i="10"/>
  <c r="J33" i="10"/>
  <c r="F33" i="10"/>
  <c r="J29" i="10"/>
  <c r="D29" i="10"/>
  <c r="F29" i="10"/>
  <c r="F28" i="10"/>
  <c r="J27" i="10"/>
  <c r="D27" i="10"/>
  <c r="F27" i="10"/>
  <c r="F26" i="10"/>
  <c r="F25" i="10"/>
  <c r="F24" i="10"/>
  <c r="J23" i="10"/>
  <c r="D23" i="10"/>
  <c r="F23" i="10"/>
  <c r="L22" i="10"/>
  <c r="F22" i="10"/>
  <c r="J21" i="10"/>
  <c r="F21" i="10"/>
  <c r="N20" i="10"/>
  <c r="J20" i="10"/>
  <c r="F20" i="10"/>
  <c r="F19" i="10"/>
  <c r="F18" i="10"/>
  <c r="F67" i="10"/>
  <c r="F66" i="10"/>
  <c r="F65" i="10"/>
  <c r="F64" i="10"/>
  <c r="F63" i="10"/>
  <c r="F62" i="10"/>
  <c r="F61" i="10"/>
  <c r="F60" i="10"/>
  <c r="F59" i="10"/>
  <c r="F58" i="10"/>
  <c r="F57" i="10"/>
  <c r="F56" i="10"/>
  <c r="F17" i="10"/>
  <c r="F16" i="10"/>
  <c r="F15" i="10"/>
  <c r="F14" i="10"/>
  <c r="F13" i="10"/>
  <c r="F12" i="10"/>
  <c r="F11" i="10"/>
  <c r="F10" i="10"/>
  <c r="F9" i="10"/>
  <c r="F8" i="10"/>
  <c r="F7" i="10"/>
  <c r="F6" i="10"/>
  <c r="F5" i="10"/>
  <c r="F4" i="10"/>
  <c r="F3" i="10"/>
  <c r="F2" i="10"/>
  <c r="F2" i="7"/>
  <c r="L2" i="7"/>
  <c r="F3" i="7"/>
  <c r="F4" i="7"/>
  <c r="K4" i="7"/>
  <c r="L4" i="7"/>
  <c r="F5" i="7"/>
  <c r="F6" i="7"/>
  <c r="K6" i="7"/>
  <c r="L6" i="7"/>
  <c r="F7" i="7"/>
  <c r="F8" i="7"/>
  <c r="K8" i="7"/>
  <c r="L8" i="7"/>
  <c r="F9" i="7"/>
  <c r="F10" i="7"/>
  <c r="K10" i="7"/>
  <c r="L10" i="7"/>
  <c r="F11" i="7"/>
  <c r="F12" i="7"/>
  <c r="K12" i="7"/>
  <c r="L12" i="7"/>
  <c r="F13" i="7"/>
  <c r="F14" i="7"/>
  <c r="K14" i="7"/>
  <c r="L14" i="7"/>
  <c r="F15" i="7"/>
  <c r="F16" i="7"/>
  <c r="F17" i="7"/>
  <c r="F18" i="7"/>
  <c r="J18" i="7"/>
  <c r="K18" i="7"/>
  <c r="F19" i="7"/>
  <c r="F20" i="7"/>
  <c r="J20" i="7"/>
  <c r="L20" i="7"/>
  <c r="F21" i="7"/>
  <c r="F22" i="7"/>
  <c r="F23" i="7"/>
  <c r="J23" i="7"/>
  <c r="F24" i="7"/>
  <c r="J24" i="7"/>
  <c r="J25" i="7"/>
  <c r="K24" i="7"/>
  <c r="F25" i="7"/>
  <c r="F26" i="7"/>
  <c r="J26" i="7"/>
  <c r="F27" i="7"/>
  <c r="J27" i="7"/>
  <c r="F28" i="7"/>
  <c r="J29" i="7"/>
  <c r="K28" i="7"/>
  <c r="F29" i="7"/>
  <c r="F30" i="7"/>
  <c r="J30" i="7"/>
  <c r="F31" i="7"/>
  <c r="J31" i="7"/>
  <c r="F32" i="7"/>
  <c r="N32" i="7"/>
  <c r="F33" i="7"/>
  <c r="J33" i="7"/>
  <c r="K32" i="7"/>
  <c r="F34" i="7"/>
  <c r="J34" i="7"/>
  <c r="N34" i="7"/>
  <c r="F35" i="7"/>
  <c r="J35" i="7"/>
  <c r="K34" i="7"/>
  <c r="F36" i="7"/>
  <c r="J36" i="7"/>
  <c r="J37" i="7"/>
  <c r="K36" i="7"/>
  <c r="N36" i="7"/>
  <c r="F37" i="7"/>
  <c r="F38" i="7"/>
  <c r="J38" i="7"/>
  <c r="N38" i="7"/>
  <c r="F39" i="7"/>
  <c r="J39" i="7"/>
  <c r="K38" i="7"/>
  <c r="F40" i="7"/>
  <c r="J40" i="7"/>
  <c r="J41" i="7"/>
  <c r="K40" i="7"/>
  <c r="N40" i="7"/>
  <c r="F41" i="7"/>
  <c r="F42" i="7"/>
  <c r="J42" i="7"/>
  <c r="N42" i="7"/>
  <c r="F43" i="7"/>
  <c r="J43" i="7"/>
  <c r="K42" i="7"/>
  <c r="F44" i="7"/>
  <c r="J44" i="7"/>
  <c r="N44" i="7"/>
  <c r="F45" i="7"/>
  <c r="J45" i="7"/>
  <c r="F46" i="7"/>
  <c r="J46" i="7"/>
  <c r="J47" i="7"/>
  <c r="K46" i="7"/>
  <c r="N46" i="7"/>
  <c r="F47" i="7"/>
  <c r="F48" i="7"/>
  <c r="F49" i="7"/>
  <c r="F50" i="7"/>
  <c r="J50" i="7"/>
  <c r="J51" i="7"/>
  <c r="K50" i="7"/>
  <c r="N50" i="7"/>
  <c r="F51" i="7"/>
  <c r="F52" i="7"/>
  <c r="J52" i="7"/>
  <c r="F53" i="7"/>
  <c r="J53" i="7"/>
  <c r="F54" i="7"/>
  <c r="J54" i="7"/>
  <c r="J55" i="7"/>
  <c r="K54" i="7"/>
  <c r="N54" i="7"/>
  <c r="F55" i="7"/>
  <c r="F56" i="7"/>
  <c r="J56" i="7"/>
  <c r="F57" i="7"/>
  <c r="J57" i="7"/>
  <c r="F58" i="7"/>
  <c r="J58" i="7"/>
  <c r="F59" i="7"/>
  <c r="J59" i="7"/>
  <c r="F60" i="7"/>
  <c r="F61" i="7"/>
  <c r="F62" i="7"/>
  <c r="J62" i="7"/>
  <c r="N62" i="7"/>
  <c r="F63" i="7"/>
  <c r="J63" i="7"/>
  <c r="K62" i="7"/>
  <c r="F64" i="7"/>
  <c r="J64" i="7"/>
  <c r="N64" i="7"/>
  <c r="F65" i="7"/>
  <c r="J65" i="7"/>
  <c r="F66" i="7"/>
  <c r="J66" i="7"/>
  <c r="J67" i="7"/>
  <c r="K66" i="7"/>
  <c r="N66" i="7"/>
  <c r="F67" i="7"/>
  <c r="F68" i="7"/>
  <c r="J68" i="7"/>
  <c r="K68" i="7"/>
  <c r="N68" i="7"/>
  <c r="F69" i="7"/>
  <c r="F70" i="7"/>
  <c r="J70" i="7"/>
  <c r="F71" i="7"/>
  <c r="J71" i="7"/>
  <c r="F72" i="7"/>
  <c r="J72" i="7"/>
  <c r="J73" i="7"/>
  <c r="K72" i="7"/>
  <c r="N72" i="7"/>
  <c r="F73" i="7"/>
  <c r="F74" i="7"/>
  <c r="J74" i="7"/>
  <c r="J75" i="7"/>
  <c r="K74" i="7"/>
  <c r="N74" i="7"/>
  <c r="F75" i="7"/>
  <c r="F76" i="7"/>
  <c r="F77" i="7"/>
  <c r="F78" i="7"/>
  <c r="K78" i="7"/>
  <c r="L78" i="7"/>
  <c r="F79" i="7"/>
  <c r="F80" i="7"/>
  <c r="J80" i="7"/>
  <c r="N80" i="7"/>
  <c r="F81" i="7"/>
  <c r="F82" i="7"/>
  <c r="J82" i="7"/>
  <c r="L82" i="7"/>
  <c r="F83" i="7"/>
  <c r="J83" i="7"/>
  <c r="F84" i="7"/>
  <c r="L84" i="7"/>
  <c r="F85" i="7"/>
  <c r="J85" i="7"/>
  <c r="F86" i="7"/>
  <c r="J86" i="7"/>
  <c r="J87" i="7"/>
  <c r="K86" i="7"/>
  <c r="N86" i="7"/>
  <c r="F87" i="7"/>
  <c r="F88" i="7"/>
  <c r="J89" i="7"/>
  <c r="K88" i="7"/>
  <c r="N88" i="7"/>
  <c r="F89" i="7"/>
  <c r="F90" i="7"/>
  <c r="J90" i="7"/>
  <c r="J91" i="7"/>
  <c r="K90" i="7"/>
  <c r="N90" i="7"/>
  <c r="F91" i="7"/>
  <c r="F92" i="7"/>
  <c r="F93" i="7"/>
  <c r="F94" i="7"/>
  <c r="F95" i="7"/>
  <c r="J95" i="7"/>
  <c r="F96" i="7"/>
  <c r="L96" i="7"/>
  <c r="F97" i="7"/>
  <c r="F98" i="7"/>
  <c r="K98" i="7"/>
  <c r="L98" i="7"/>
  <c r="F99" i="7"/>
  <c r="F100" i="7"/>
  <c r="J100" i="7"/>
  <c r="F101" i="7"/>
  <c r="J101" i="7"/>
  <c r="F102" i="7"/>
  <c r="K102" i="7"/>
  <c r="L102" i="7"/>
  <c r="F103" i="7"/>
  <c r="F104" i="7"/>
  <c r="L104" i="7"/>
  <c r="F105" i="7"/>
  <c r="F106" i="7"/>
  <c r="K106" i="7"/>
  <c r="L106" i="7"/>
  <c r="F107" i="7"/>
  <c r="F108" i="7"/>
  <c r="J108" i="7"/>
  <c r="F109" i="7"/>
  <c r="J109" i="7"/>
  <c r="F110" i="7"/>
  <c r="J110" i="7"/>
  <c r="F111" i="7"/>
  <c r="J111" i="7"/>
  <c r="F112" i="7"/>
  <c r="K112" i="7"/>
  <c r="L112" i="7"/>
  <c r="F113" i="7"/>
  <c r="F114" i="7"/>
  <c r="K114" i="7"/>
  <c r="L114" i="7"/>
  <c r="F115" i="7"/>
  <c r="F116" i="7"/>
  <c r="K116" i="7"/>
  <c r="L116" i="7"/>
  <c r="F117" i="7"/>
  <c r="F118" i="7"/>
  <c r="K118" i="7"/>
  <c r="L118" i="7"/>
  <c r="F119" i="7"/>
  <c r="F120" i="7"/>
  <c r="K120" i="7"/>
  <c r="F121" i="7"/>
  <c r="F122" i="7"/>
  <c r="K122" i="7"/>
  <c r="L122" i="7"/>
  <c r="F123" i="7"/>
  <c r="F124" i="7"/>
  <c r="J124" i="7"/>
  <c r="F125" i="7"/>
  <c r="J125" i="7"/>
  <c r="K124" i="7"/>
  <c r="F126" i="7"/>
  <c r="J126" i="7"/>
  <c r="J127" i="7"/>
  <c r="K126" i="7"/>
  <c r="F127" i="7"/>
  <c r="F128" i="7"/>
  <c r="J128" i="7"/>
  <c r="F129" i="7"/>
  <c r="J129" i="7"/>
  <c r="K128" i="7"/>
  <c r="F130" i="7"/>
  <c r="J130" i="7"/>
  <c r="J131" i="7"/>
  <c r="K130" i="7"/>
  <c r="F131" i="7"/>
  <c r="F132" i="7"/>
  <c r="J132" i="7"/>
  <c r="F133" i="7"/>
  <c r="J133" i="7"/>
  <c r="K132" i="7"/>
  <c r="F134" i="7"/>
  <c r="J134" i="7"/>
  <c r="F135" i="7"/>
  <c r="J135" i="7"/>
  <c r="F136" i="7"/>
  <c r="J136" i="7"/>
  <c r="K136" i="7"/>
  <c r="F137" i="7"/>
  <c r="F138" i="7"/>
  <c r="L138" i="7"/>
  <c r="F139" i="7"/>
  <c r="J139" i="7"/>
  <c r="F140" i="7"/>
  <c r="J140" i="7"/>
  <c r="F141" i="7"/>
  <c r="J141" i="7"/>
  <c r="F142" i="7"/>
  <c r="K142" i="7"/>
  <c r="L142" i="7"/>
  <c r="F143" i="7"/>
  <c r="F144" i="7"/>
  <c r="L144" i="7"/>
  <c r="F145" i="7"/>
  <c r="J145" i="7"/>
  <c r="F146" i="7"/>
  <c r="J146" i="7"/>
  <c r="F147" i="7"/>
  <c r="J147" i="7"/>
  <c r="K146" i="7"/>
  <c r="F148" i="7"/>
  <c r="K148" i="7"/>
  <c r="L148" i="7"/>
  <c r="F149" i="7"/>
  <c r="F150" i="7"/>
  <c r="K150" i="7"/>
  <c r="L150" i="7"/>
  <c r="F151" i="7"/>
  <c r="F152" i="7"/>
  <c r="J152" i="7"/>
  <c r="F153" i="7"/>
  <c r="J153" i="7"/>
  <c r="F154" i="7"/>
  <c r="J154" i="7"/>
  <c r="L154" i="7"/>
  <c r="F155" i="7"/>
  <c r="G2" i="6"/>
  <c r="K2" i="6"/>
  <c r="L2" i="6"/>
  <c r="G3" i="6"/>
  <c r="G4" i="6"/>
  <c r="K4" i="6"/>
  <c r="K5" i="6"/>
  <c r="L4" i="6"/>
  <c r="G5" i="6"/>
  <c r="G6" i="6"/>
  <c r="K6" i="6"/>
  <c r="K7" i="6"/>
  <c r="L6" i="6"/>
  <c r="G7" i="6"/>
  <c r="G8" i="6"/>
  <c r="K8" i="6"/>
  <c r="G9" i="6"/>
  <c r="K9" i="6"/>
  <c r="G10" i="6"/>
  <c r="K10" i="6"/>
  <c r="L10" i="6"/>
  <c r="G11" i="6"/>
  <c r="G12" i="6"/>
  <c r="K12" i="6"/>
  <c r="K13" i="6"/>
  <c r="L12" i="6"/>
  <c r="G13" i="6"/>
  <c r="G14" i="6"/>
  <c r="K14" i="6"/>
  <c r="G15" i="6"/>
  <c r="K15" i="6"/>
  <c r="G16" i="6"/>
  <c r="K16" i="6"/>
  <c r="K17" i="6"/>
  <c r="L16" i="6"/>
  <c r="G17" i="6"/>
  <c r="G18" i="6"/>
  <c r="K18" i="6"/>
  <c r="G19" i="6"/>
  <c r="K19" i="6"/>
  <c r="L18" i="6"/>
  <c r="G20" i="6"/>
  <c r="K20" i="6"/>
  <c r="G21" i="6"/>
  <c r="K21" i="6"/>
  <c r="L20" i="6"/>
  <c r="G22" i="6"/>
  <c r="K22" i="6"/>
  <c r="K23" i="6"/>
  <c r="L22" i="6"/>
  <c r="G23" i="6"/>
  <c r="G24" i="6"/>
  <c r="M24" i="6"/>
  <c r="G25" i="6"/>
  <c r="G26" i="6"/>
  <c r="K26" i="6"/>
  <c r="G27" i="6"/>
  <c r="G28" i="6"/>
  <c r="L28" i="6"/>
  <c r="M28" i="6"/>
  <c r="G29" i="6"/>
  <c r="G30" i="6"/>
  <c r="K30" i="6"/>
  <c r="G31" i="6"/>
  <c r="K31" i="6"/>
  <c r="G32" i="6"/>
  <c r="O32" i="6"/>
  <c r="G33" i="6"/>
  <c r="G34" i="6"/>
  <c r="K34" i="6"/>
  <c r="K35" i="6"/>
  <c r="L34" i="6"/>
  <c r="G35" i="6"/>
  <c r="G36" i="6"/>
  <c r="K36" i="6"/>
  <c r="L36" i="6"/>
  <c r="G37" i="6"/>
  <c r="G38" i="6"/>
  <c r="K38" i="6"/>
  <c r="O38" i="6"/>
  <c r="G39" i="6"/>
  <c r="K39" i="6"/>
  <c r="G40" i="6"/>
  <c r="L40" i="6"/>
  <c r="M40" i="6"/>
  <c r="G41" i="6"/>
  <c r="G42" i="6"/>
  <c r="K42" i="6"/>
  <c r="K43" i="6"/>
  <c r="L42" i="6"/>
  <c r="G43" i="6"/>
  <c r="G44" i="6"/>
  <c r="L44" i="6"/>
  <c r="M44" i="6"/>
  <c r="G45" i="6"/>
  <c r="G46" i="6"/>
  <c r="L46" i="6"/>
  <c r="M46" i="6"/>
  <c r="G47" i="6"/>
  <c r="G48" i="6"/>
  <c r="G49" i="6"/>
  <c r="K49" i="6"/>
  <c r="G50" i="6"/>
  <c r="K50" i="6"/>
  <c r="K51" i="6"/>
  <c r="L50" i="6"/>
  <c r="G51" i="6"/>
  <c r="G52" i="6"/>
  <c r="K52" i="6"/>
  <c r="M52" i="6"/>
  <c r="G53" i="6"/>
  <c r="K53" i="6"/>
  <c r="G54" i="6"/>
  <c r="K54" i="6"/>
  <c r="G55" i="6"/>
  <c r="G56" i="6"/>
  <c r="K56" i="6"/>
  <c r="K57" i="6"/>
  <c r="L56" i="6"/>
  <c r="G57" i="6"/>
  <c r="G58" i="6"/>
  <c r="K58" i="6"/>
  <c r="M58" i="6"/>
  <c r="G59" i="6"/>
  <c r="I24" i="4"/>
  <c r="J2" i="3"/>
  <c r="F3" i="3"/>
  <c r="J3" i="3"/>
  <c r="F4" i="3"/>
  <c r="F5" i="3"/>
  <c r="F6" i="3"/>
  <c r="F7" i="3"/>
  <c r="F8" i="3"/>
  <c r="F9" i="3"/>
  <c r="F10" i="3"/>
  <c r="F11" i="3"/>
  <c r="F12" i="3"/>
  <c r="F13" i="3"/>
  <c r="F14" i="3"/>
  <c r="F15" i="3"/>
  <c r="L16" i="3"/>
  <c r="F17" i="3"/>
  <c r="J17" i="3"/>
  <c r="F18" i="3"/>
  <c r="F19" i="3"/>
  <c r="F20" i="3"/>
  <c r="F21" i="3"/>
  <c r="F22" i="3"/>
  <c r="F23" i="3"/>
  <c r="F24" i="3"/>
  <c r="F25" i="3"/>
  <c r="F26" i="3"/>
  <c r="F27" i="3"/>
  <c r="F28" i="3"/>
  <c r="F29" i="3"/>
  <c r="F30" i="3"/>
  <c r="F31" i="3"/>
  <c r="F32" i="3"/>
  <c r="F33" i="3"/>
  <c r="F34" i="3"/>
  <c r="J34" i="3"/>
  <c r="F35" i="3"/>
  <c r="J35" i="3"/>
  <c r="F36" i="3"/>
  <c r="F37" i="3"/>
  <c r="F38" i="3"/>
  <c r="F39" i="3"/>
  <c r="F40" i="3"/>
  <c r="F41" i="3"/>
  <c r="F2" i="2"/>
  <c r="J2" i="2"/>
  <c r="F3" i="2"/>
  <c r="J3" i="2"/>
  <c r="F4" i="2"/>
  <c r="J4" i="2"/>
  <c r="J5" i="2"/>
  <c r="K4" i="2"/>
  <c r="F5" i="2"/>
  <c r="F6" i="2"/>
  <c r="J6" i="2"/>
  <c r="F7" i="2"/>
  <c r="J7" i="2"/>
  <c r="F8" i="2"/>
  <c r="J8" i="2"/>
  <c r="J9" i="2"/>
  <c r="K8" i="2"/>
  <c r="F9" i="2"/>
  <c r="F10" i="2"/>
  <c r="J10" i="2"/>
  <c r="F11" i="2"/>
  <c r="J11" i="2"/>
  <c r="K10" i="2"/>
  <c r="F12" i="2"/>
  <c r="J12" i="2"/>
  <c r="F13" i="2"/>
  <c r="J13" i="2"/>
  <c r="F14" i="2"/>
  <c r="J14" i="2"/>
  <c r="F15" i="2"/>
  <c r="J15" i="2"/>
  <c r="F16" i="2"/>
  <c r="J16" i="2"/>
  <c r="L16" i="2"/>
  <c r="F17" i="2"/>
  <c r="J17" i="2"/>
  <c r="F18" i="2"/>
  <c r="J18" i="2"/>
  <c r="F19" i="2"/>
  <c r="J19" i="2"/>
  <c r="F20" i="2"/>
  <c r="J20" i="2"/>
  <c r="F21" i="2"/>
  <c r="J21" i="2"/>
  <c r="K20" i="2"/>
  <c r="F22" i="2"/>
  <c r="J22" i="2"/>
  <c r="J23" i="2"/>
  <c r="K22" i="2"/>
  <c r="F23" i="2"/>
  <c r="F24" i="2"/>
  <c r="J24" i="2"/>
  <c r="L24" i="2"/>
  <c r="F25" i="2"/>
  <c r="J25" i="2"/>
  <c r="F26" i="2"/>
  <c r="J26" i="2"/>
  <c r="F27" i="2"/>
  <c r="J27" i="2"/>
  <c r="F28" i="2"/>
  <c r="J28" i="2"/>
  <c r="L28" i="2"/>
  <c r="F29" i="2"/>
  <c r="J29" i="2"/>
  <c r="F30" i="2"/>
  <c r="J30" i="2"/>
  <c r="L30" i="2"/>
  <c r="D31" i="2"/>
  <c r="F31" i="2"/>
  <c r="J31" i="2"/>
  <c r="F32" i="2"/>
  <c r="J32" i="2"/>
  <c r="L32" i="2"/>
  <c r="F33" i="2"/>
  <c r="J33" i="2"/>
  <c r="F34" i="2"/>
  <c r="J34" i="2"/>
  <c r="J35" i="2"/>
  <c r="K34" i="2"/>
  <c r="F35" i="2"/>
  <c r="F36" i="2"/>
  <c r="J36" i="2"/>
  <c r="F37" i="2"/>
  <c r="J37" i="2"/>
  <c r="K36" i="2"/>
  <c r="D38" i="2"/>
  <c r="F38" i="2"/>
  <c r="J38" i="2"/>
  <c r="L38" i="2"/>
  <c r="D39" i="2"/>
  <c r="F39" i="2"/>
  <c r="J39" i="2"/>
  <c r="D40" i="2"/>
  <c r="F40" i="2"/>
  <c r="J40" i="2"/>
  <c r="L40" i="2"/>
  <c r="D41" i="2"/>
  <c r="F41" i="2"/>
  <c r="J41" i="2"/>
  <c r="F42" i="2"/>
  <c r="L42" i="2"/>
  <c r="D43" i="2"/>
  <c r="F43" i="2"/>
  <c r="J43" i="2"/>
  <c r="D44" i="2"/>
  <c r="F44" i="2"/>
  <c r="J44" i="2"/>
  <c r="L44" i="2"/>
  <c r="D45" i="2"/>
  <c r="F45" i="2"/>
  <c r="J45" i="2"/>
  <c r="K6" i="2"/>
  <c r="K14" i="2"/>
  <c r="K12" i="2"/>
  <c r="K18" i="2"/>
  <c r="K2" i="2"/>
  <c r="K26" i="2"/>
  <c r="N258" i="14"/>
  <c r="N164" i="14"/>
  <c r="N188" i="14"/>
  <c r="N172" i="14"/>
  <c r="N216" i="14"/>
  <c r="L158" i="14"/>
  <c r="N158" i="14"/>
  <c r="N218" i="14"/>
  <c r="N244" i="14"/>
  <c r="N152" i="14"/>
  <c r="N222" i="14"/>
  <c r="L182" i="14"/>
  <c r="L226" i="14"/>
  <c r="L272" i="14"/>
  <c r="N234" i="14"/>
  <c r="L234" i="14"/>
  <c r="L196" i="14"/>
  <c r="N266" i="14"/>
  <c r="L2" i="14"/>
  <c r="N2" i="14"/>
  <c r="N90" i="14"/>
  <c r="L170" i="14"/>
  <c r="N170" i="14"/>
  <c r="L8" i="14"/>
  <c r="N8" i="14"/>
  <c r="N186" i="14"/>
  <c r="L18" i="14"/>
  <c r="N18" i="14"/>
  <c r="L276" i="14"/>
  <c r="L34" i="14"/>
  <c r="N34" i="14"/>
  <c r="L166" i="14"/>
  <c r="N166" i="14"/>
  <c r="L242" i="14"/>
  <c r="N242" i="14"/>
  <c r="L160" i="14"/>
  <c r="N160" i="14"/>
  <c r="L150" i="14"/>
  <c r="N150" i="14"/>
  <c r="N206" i="14"/>
  <c r="L206" i="14"/>
  <c r="N126" i="14"/>
  <c r="L126" i="14"/>
  <c r="N156" i="14"/>
  <c r="L156" i="14"/>
  <c r="L162" i="14"/>
  <c r="N162" i="14"/>
  <c r="N254" i="14"/>
  <c r="L254" i="14"/>
  <c r="N230" i="14"/>
  <c r="L230" i="14"/>
  <c r="N130" i="14"/>
  <c r="L130" i="14"/>
  <c r="L190" i="14"/>
  <c r="N190" i="14"/>
  <c r="L148" i="14"/>
  <c r="N148" i="14"/>
  <c r="L154" i="14"/>
  <c r="N154" i="14"/>
  <c r="L232" i="14"/>
  <c r="N232" i="14"/>
  <c r="N78" i="16"/>
  <c r="L78" i="16"/>
  <c r="M108" i="20"/>
  <c r="O108" i="20"/>
  <c r="M94" i="20"/>
  <c r="O94" i="20"/>
  <c r="M98" i="20"/>
  <c r="O98" i="20"/>
  <c r="M96" i="20"/>
  <c r="O96" i="20"/>
  <c r="M100" i="20"/>
  <c r="O100" i="20"/>
  <c r="M102" i="20"/>
  <c r="O102" i="20"/>
  <c r="M106" i="20"/>
  <c r="O106" i="20"/>
  <c r="M104" i="20"/>
  <c r="O104" i="20"/>
  <c r="M110" i="20"/>
  <c r="O110" i="20"/>
  <c r="M16" i="20"/>
  <c r="O16" i="20"/>
  <c r="M50" i="23"/>
  <c r="O50" i="23"/>
  <c r="M40" i="23"/>
  <c r="O40" i="23"/>
  <c r="M56" i="23"/>
  <c r="O56" i="23"/>
  <c r="M112" i="23"/>
  <c r="O112" i="23"/>
  <c r="M68" i="23"/>
  <c r="O68" i="23"/>
  <c r="M44" i="23"/>
  <c r="O44" i="23"/>
  <c r="M114" i="23"/>
  <c r="O114" i="23"/>
  <c r="M124" i="23"/>
  <c r="O124" i="23"/>
  <c r="M62" i="23"/>
  <c r="O62" i="23"/>
  <c r="M106" i="23"/>
  <c r="O106" i="23"/>
  <c r="F73" i="23"/>
  <c r="K73" i="23"/>
  <c r="L72" i="23"/>
  <c r="K105" i="23"/>
  <c r="L104" i="23"/>
  <c r="F105" i="23"/>
  <c r="M38" i="23"/>
  <c r="O38" i="23"/>
  <c r="D119" i="23"/>
  <c r="M52" i="23"/>
  <c r="O52" i="23"/>
  <c r="M46" i="23"/>
  <c r="O46" i="23"/>
  <c r="F97" i="23"/>
  <c r="K97" i="23"/>
  <c r="L96" i="23"/>
  <c r="M80" i="23"/>
  <c r="O80" i="23"/>
  <c r="M122" i="23"/>
  <c r="O122" i="23"/>
  <c r="M42" i="23"/>
  <c r="O42" i="23"/>
  <c r="M90" i="23"/>
  <c r="O90" i="23"/>
  <c r="K49" i="23"/>
  <c r="L48" i="23"/>
  <c r="F49" i="23"/>
  <c r="F89" i="23"/>
  <c r="K89" i="23"/>
  <c r="L88" i="23"/>
  <c r="K79" i="23"/>
  <c r="L78" i="23"/>
  <c r="F79" i="23"/>
  <c r="M64" i="23"/>
  <c r="O64" i="23"/>
  <c r="M98" i="23"/>
  <c r="O98" i="23"/>
  <c r="K55" i="23"/>
  <c r="L54" i="23"/>
  <c r="F55" i="23"/>
  <c r="M58" i="23"/>
  <c r="O58" i="23"/>
  <c r="K61" i="23"/>
  <c r="L60" i="23"/>
  <c r="F61" i="23"/>
  <c r="M70" i="23"/>
  <c r="O70" i="23"/>
  <c r="M82" i="23"/>
  <c r="O82" i="23"/>
  <c r="M74" i="23"/>
  <c r="O74" i="23"/>
  <c r="M76" i="23"/>
  <c r="O76" i="23"/>
  <c r="F67" i="23"/>
  <c r="K67" i="23"/>
  <c r="L66" i="23"/>
  <c r="M78" i="23"/>
  <c r="O78" i="23"/>
  <c r="M72" i="23"/>
  <c r="O72" i="23"/>
  <c r="M104" i="23"/>
  <c r="O104" i="23"/>
  <c r="M66" i="23"/>
  <c r="O66" i="23"/>
  <c r="M48" i="23"/>
  <c r="O48" i="23"/>
  <c r="M96" i="23"/>
  <c r="O96" i="23"/>
  <c r="K119" i="23"/>
  <c r="L118" i="23"/>
  <c r="F119" i="23"/>
  <c r="M88" i="23"/>
  <c r="O88" i="23"/>
  <c r="M60" i="23"/>
  <c r="O60" i="23"/>
  <c r="M54" i="23"/>
  <c r="O54" i="23"/>
  <c r="M118" i="23"/>
  <c r="O118" i="23"/>
  <c r="O132" i="27"/>
  <c r="Q132" i="27"/>
  <c r="O136" i="27"/>
  <c r="Q136" i="27"/>
  <c r="O130" i="27"/>
  <c r="Q130" i="27"/>
  <c r="O134" i="27"/>
  <c r="Q134" i="27"/>
  <c r="O128" i="27"/>
  <c r="Q128" i="27"/>
  <c r="Q10" i="26"/>
  <c r="O10" i="26"/>
  <c r="Q110" i="24"/>
  <c r="O110" i="24"/>
  <c r="O36" i="24"/>
  <c r="Q36" i="24"/>
  <c r="Q22" i="24"/>
  <c r="O22" i="24"/>
  <c r="O76" i="24"/>
  <c r="Q76" i="24"/>
  <c r="Q82" i="24"/>
  <c r="O82" i="24"/>
  <c r="O572" i="36" l="1"/>
  <c r="Q572" i="36"/>
  <c r="O582" i="36"/>
  <c r="Q582" i="36"/>
  <c r="O500" i="36"/>
  <c r="Q500" i="36"/>
  <c r="O512" i="36"/>
  <c r="Q512" i="36"/>
  <c r="O224" i="36"/>
  <c r="Q224" i="36"/>
  <c r="O570" i="36"/>
  <c r="Q570" i="36"/>
  <c r="O18" i="36"/>
  <c r="Q18" i="36"/>
  <c r="O520" i="36"/>
  <c r="Q520" i="36"/>
  <c r="Q580" i="36"/>
  <c r="O580" i="36"/>
  <c r="Q442" i="36"/>
  <c r="O442" i="36"/>
  <c r="O566" i="36"/>
  <c r="Q566" i="36"/>
  <c r="M609" i="36"/>
  <c r="N608" i="36" s="1"/>
  <c r="O608" i="36" s="1"/>
  <c r="F609" i="36"/>
  <c r="O576" i="36"/>
  <c r="Q576" i="36"/>
  <c r="O120" i="36"/>
  <c r="Q120" i="36"/>
  <c r="O160" i="36"/>
  <c r="Q160" i="36"/>
  <c r="M645" i="36"/>
  <c r="N644" i="36" s="1"/>
  <c r="O644" i="36" s="1"/>
  <c r="F645" i="36"/>
  <c r="D611" i="36"/>
  <c r="O550" i="36"/>
  <c r="Q550" i="36"/>
  <c r="O320" i="36"/>
  <c r="Q320" i="36"/>
  <c r="F621" i="36"/>
  <c r="M621" i="36"/>
  <c r="N620" i="36" s="1"/>
  <c r="O620" i="36" s="1"/>
  <c r="O420" i="36"/>
  <c r="Q420" i="36"/>
  <c r="D595" i="36"/>
  <c r="F655" i="36"/>
  <c r="M655" i="36"/>
  <c r="N654" i="36" s="1"/>
  <c r="O654" i="36" s="1"/>
  <c r="O64" i="36"/>
  <c r="Q64" i="36"/>
  <c r="O182" i="36"/>
  <c r="Q182" i="36"/>
  <c r="O150" i="36"/>
  <c r="Q150" i="36"/>
  <c r="D587" i="36"/>
  <c r="O528" i="36"/>
  <c r="Q528" i="36"/>
  <c r="Q562" i="36"/>
  <c r="O562" i="36"/>
  <c r="Q556" i="36"/>
  <c r="O556" i="36"/>
  <c r="O406" i="36"/>
  <c r="Q406" i="36"/>
  <c r="O564" i="36"/>
  <c r="Q564" i="36"/>
  <c r="O242" i="36"/>
  <c r="Q242" i="36"/>
  <c r="O6" i="36"/>
  <c r="Q6" i="36"/>
  <c r="O450" i="36"/>
  <c r="Q450" i="36"/>
  <c r="O480" i="36"/>
  <c r="Q480" i="36"/>
  <c r="O246" i="36"/>
  <c r="Q246" i="36"/>
  <c r="F641" i="36"/>
  <c r="M641" i="36"/>
  <c r="N640" i="36" s="1"/>
  <c r="O640" i="36" s="1"/>
  <c r="O584" i="36"/>
  <c r="Q584" i="36"/>
  <c r="O438" i="36"/>
  <c r="Q438" i="36"/>
  <c r="O578" i="36"/>
  <c r="Q578" i="36"/>
  <c r="O530" i="36"/>
  <c r="Q530" i="36"/>
  <c r="D627" i="36"/>
  <c r="D659" i="36"/>
  <c r="O30" i="36"/>
  <c r="Q30" i="36"/>
  <c r="D625" i="36"/>
  <c r="O68" i="36"/>
  <c r="Q68" i="36"/>
  <c r="O200" i="36"/>
  <c r="Q200" i="36"/>
  <c r="O2" i="36"/>
  <c r="Q2" i="36"/>
  <c r="O370" i="35"/>
  <c r="Q370" i="35"/>
  <c r="O338" i="35"/>
  <c r="Q338" i="35"/>
  <c r="Q362" i="35"/>
  <c r="O362" i="35"/>
  <c r="O354" i="35"/>
  <c r="Q354" i="35"/>
  <c r="O346" i="35"/>
  <c r="Q346" i="35"/>
  <c r="O332" i="35"/>
  <c r="Q332" i="35"/>
  <c r="O348" i="35"/>
  <c r="Q348" i="35"/>
  <c r="O364" i="35"/>
  <c r="Q364" i="35"/>
  <c r="D345" i="35"/>
  <c r="D369" i="35"/>
  <c r="O356" i="35"/>
  <c r="Q356" i="35"/>
  <c r="D337" i="35"/>
  <c r="D353" i="35"/>
  <c r="D361" i="35"/>
  <c r="O340" i="35"/>
  <c r="Q340" i="35"/>
  <c r="O62" i="34"/>
  <c r="Q62" i="34"/>
  <c r="O54" i="34"/>
  <c r="Q54" i="34"/>
  <c r="O46" i="34"/>
  <c r="Q46" i="34"/>
  <c r="O64" i="34"/>
  <c r="Q64" i="34"/>
  <c r="O56" i="34"/>
  <c r="Q56" i="34"/>
  <c r="O70" i="34"/>
  <c r="Q70" i="34"/>
  <c r="O40" i="34"/>
  <c r="Q40" i="34"/>
  <c r="Q48" i="34"/>
  <c r="O48" i="34"/>
  <c r="F659" i="36" l="1"/>
  <c r="M659" i="36"/>
  <c r="N658" i="36" s="1"/>
  <c r="O658" i="36" s="1"/>
  <c r="F587" i="36"/>
  <c r="M587" i="36"/>
  <c r="N586" i="36" s="1"/>
  <c r="F595" i="36"/>
  <c r="M595" i="36"/>
  <c r="N594" i="36" s="1"/>
  <c r="O594" i="36" s="1"/>
  <c r="F627" i="36"/>
  <c r="M627" i="36"/>
  <c r="N626" i="36" s="1"/>
  <c r="O626" i="36" s="1"/>
  <c r="F611" i="36"/>
  <c r="M611" i="36"/>
  <c r="N610" i="36" s="1"/>
  <c r="O610" i="36" s="1"/>
  <c r="F625" i="36"/>
  <c r="M625" i="36"/>
  <c r="N624" i="36" s="1"/>
  <c r="O624" i="36" s="1"/>
  <c r="F369" i="35"/>
  <c r="M369" i="35"/>
  <c r="N368" i="35" s="1"/>
  <c r="M337" i="35"/>
  <c r="N336" i="35" s="1"/>
  <c r="F337" i="35"/>
  <c r="F361" i="35"/>
  <c r="M361" i="35"/>
  <c r="N360" i="35" s="1"/>
  <c r="F353" i="35"/>
  <c r="M353" i="35"/>
  <c r="N352" i="35" s="1"/>
  <c r="M345" i="35"/>
  <c r="N344" i="35" s="1"/>
  <c r="F345" i="35"/>
  <c r="O586" i="36" l="1"/>
  <c r="Q586" i="36"/>
  <c r="Q360" i="35"/>
  <c r="O360" i="35"/>
  <c r="O336" i="35"/>
  <c r="Q336" i="35"/>
  <c r="O352" i="35"/>
  <c r="Q352" i="35"/>
  <c r="O368" i="35"/>
  <c r="Q368" i="35"/>
  <c r="Q344" i="35"/>
  <c r="O344" i="35"/>
</calcChain>
</file>

<file path=xl/sharedStrings.xml><?xml version="1.0" encoding="utf-8"?>
<sst xmlns="http://schemas.openxmlformats.org/spreadsheetml/2006/main" count="18114" uniqueCount="6134">
  <si>
    <t>Completed</t>
  </si>
  <si>
    <t>Untraceable</t>
  </si>
  <si>
    <t>Incomplete</t>
  </si>
  <si>
    <t>Other</t>
  </si>
  <si>
    <t>Review</t>
  </si>
  <si>
    <t>TOTAL</t>
  </si>
  <si>
    <t>Neuron Name</t>
  </si>
  <si>
    <t>Neuron Location (µm)</t>
  </si>
  <si>
    <t>Soma Compartment</t>
  </si>
  <si>
    <t>Annotator</t>
  </si>
  <si>
    <t>Segment Ver.</t>
  </si>
  <si>
    <t>Associated Workspace</t>
  </si>
  <si>
    <t>Start Date</t>
  </si>
  <si>
    <t>End Date</t>
  </si>
  <si>
    <t>Consensus Date</t>
  </si>
  <si>
    <t>Annotator Progress</t>
  </si>
  <si>
    <t>Neuron Status</t>
  </si>
  <si>
    <t>Dendrites</t>
  </si>
  <si>
    <t>Comments</t>
  </si>
  <si>
    <t>In Database</t>
  </si>
  <si>
    <t>Database ID</t>
  </si>
  <si>
    <t xml:space="preserve">2014-06-24_G-001 </t>
  </si>
  <si>
    <t>(74361.6, 47921.0, 19379.6)</t>
  </si>
  <si>
    <t>Cameron</t>
  </si>
  <si>
    <t>Manual</t>
  </si>
  <si>
    <t>Yes</t>
  </si>
  <si>
    <t>AA0230</t>
  </si>
  <si>
    <t>Gina</t>
  </si>
  <si>
    <t>2014-06-24_G-002</t>
  </si>
  <si>
    <t>(74130.8, 47447.9, 19361.6)</t>
  </si>
  <si>
    <t>Perry</t>
  </si>
  <si>
    <t>AA0231</t>
  </si>
  <si>
    <t>Amina</t>
  </si>
  <si>
    <t xml:space="preserve">2014-06-24_G-003 </t>
  </si>
  <si>
    <t>(74297.3, 48200.0, 19507.8)</t>
  </si>
  <si>
    <t>AA0232</t>
  </si>
  <si>
    <t xml:space="preserve">2014-06-24_G-004 </t>
  </si>
  <si>
    <t>(74357.7, 47987.8, 19504.8)</t>
  </si>
  <si>
    <t>AA0233</t>
  </si>
  <si>
    <t>2014-06-24_G-005</t>
  </si>
  <si>
    <t>(74258.3, 47396.4, 19540.8) </t>
  </si>
  <si>
    <t>AA0234</t>
  </si>
  <si>
    <t>2014-06-24_G-006</t>
  </si>
  <si>
    <t>74245.4, 47784.4, 19550.9 </t>
  </si>
  <si>
    <t>AA0235</t>
  </si>
  <si>
    <t>2014-06-24_G-007</t>
  </si>
  <si>
    <t>(74381.5, 47808.3, 19623.0)</t>
  </si>
  <si>
    <t>AA0236</t>
  </si>
  <si>
    <t>2014-06-24_G-008</t>
  </si>
  <si>
    <t xml:space="preserve">74338.9, 47758.8, 19740.1 </t>
  </si>
  <si>
    <t>???</t>
  </si>
  <si>
    <t>Ø</t>
  </si>
  <si>
    <t>axon indistinguishable.</t>
  </si>
  <si>
    <t>No</t>
  </si>
  <si>
    <t>2014-06-24_G-009</t>
  </si>
  <si>
    <t>(74593.1, 48071.3, 19784.2)</t>
  </si>
  <si>
    <t>AA0237</t>
  </si>
  <si>
    <t>2014-06-24_G-010</t>
  </si>
  <si>
    <t>(74680.0, 47893.1, 19792.2)</t>
  </si>
  <si>
    <t>AA0238</t>
  </si>
  <si>
    <t>2014-06-24_G-011</t>
  </si>
  <si>
    <t>(74324.4, 47589.6, 19887.4)</t>
  </si>
  <si>
    <t>AA0239</t>
  </si>
  <si>
    <t>2014-06-24_G-012</t>
  </si>
  <si>
    <t>(74301.9, 47565.6, 19884.4)</t>
  </si>
  <si>
    <t>AA0243</t>
  </si>
  <si>
    <t>2014-06-24_G-013</t>
  </si>
  <si>
    <t>(74040.4, 47443.2, 19902.4)</t>
  </si>
  <si>
    <t>AA0240</t>
  </si>
  <si>
    <t>2014-06-24_G-014</t>
  </si>
  <si>
    <t>(74605.6, 48055.8, 20044.6)</t>
  </si>
  <si>
    <t>AA0241</t>
  </si>
  <si>
    <t>2014-06-24_G-015</t>
  </si>
  <si>
    <t>(74098.7, 47485.1, 20043.6)</t>
  </si>
  <si>
    <t>AA0242</t>
  </si>
  <si>
    <t xml:space="preserve">2015-06-19_G-001 </t>
  </si>
  <si>
    <t>75697.3, 42460.0, 19956.5 </t>
  </si>
  <si>
    <t>V1.0</t>
  </si>
  <si>
    <t xml:space="preserve">2015-06-19_GN1_frags_05_GB </t>
  </si>
  <si>
    <t>AA0001</t>
  </si>
  <si>
    <t xml:space="preserve">2015-06-19_G-003 </t>
  </si>
  <si>
    <t>76267.1, 42106.1, 20354.4 </t>
  </si>
  <si>
    <t>AA0002</t>
  </si>
  <si>
    <t xml:space="preserve">2015-06-19_G-004 </t>
  </si>
  <si>
    <t>76323.5, 41874.5, 20146.9 </t>
  </si>
  <si>
    <t>AA0003</t>
  </si>
  <si>
    <t>2015-06-19_G-005</t>
  </si>
  <si>
    <t>75971.7, 42292.1, 20006.6</t>
  </si>
  <si>
    <t>AA0004</t>
  </si>
  <si>
    <t xml:space="preserve">2015-06-19_G-006 </t>
  </si>
  <si>
    <t>76463.8, 42439.8, 19799.1 </t>
  </si>
  <si>
    <t>AA0005</t>
  </si>
  <si>
    <t xml:space="preserve">2015-06-19_G-007 </t>
  </si>
  <si>
    <t>75602.1, 42240.6, 18966.3 </t>
  </si>
  <si>
    <t>AA0006</t>
  </si>
  <si>
    <t xml:space="preserve">2015-06-19_G-008 </t>
  </si>
  <si>
    <t>75598.2, 42052.6, 19757.0 </t>
  </si>
  <si>
    <t>AA0007</t>
  </si>
  <si>
    <t xml:space="preserve">2015-06-19_G-009 </t>
  </si>
  <si>
    <t>76862.7, 41725.7, 19855.2 </t>
  </si>
  <si>
    <t>2015-06-19_G-009_PB</t>
  </si>
  <si>
    <t xml:space="preserve">2015-06-19_G-010 </t>
  </si>
  <si>
    <t>75530.8, 41984.1, 20217.1 </t>
  </si>
  <si>
    <t>AA0008</t>
  </si>
  <si>
    <t xml:space="preserve">2015-06-19_G-011 </t>
  </si>
  <si>
    <t>76243.6, 41781.7, 20243.1 </t>
  </si>
  <si>
    <t>AA0009</t>
  </si>
  <si>
    <t xml:space="preserve">2015-06-19_G-012 </t>
  </si>
  <si>
    <t>76548.9, 42253.8, 19193.8 </t>
  </si>
  <si>
    <t>AA0010</t>
  </si>
  <si>
    <t xml:space="preserve">2015-06-19_G-013 </t>
  </si>
  <si>
    <t>76492.8, 42688.4, 19609.7 </t>
  </si>
  <si>
    <t>AA0224</t>
  </si>
  <si>
    <t>Daniel</t>
  </si>
  <si>
    <t xml:space="preserve">2015-06-19_R-001 </t>
  </si>
  <si>
    <t>78934.0, 42506.1, 18251.7 </t>
  </si>
  <si>
    <t>AA0011</t>
  </si>
  <si>
    <t xml:space="preserve">2015-06-19_R-002 </t>
  </si>
  <si>
    <t>79175.1, 42838.9, 18480.2 </t>
  </si>
  <si>
    <t>AA0012</t>
  </si>
  <si>
    <t xml:space="preserve">2015-06-19_R-003 </t>
  </si>
  <si>
    <t>79140.3, 42853.2, 18187.5 </t>
  </si>
  <si>
    <t xml:space="preserve">2015-06-19_R-004 </t>
  </si>
  <si>
    <t xml:space="preserve">79393.6, 42706.3, 18363.9 </t>
  </si>
  <si>
    <t xml:space="preserve">2015-06-19_R-005 </t>
  </si>
  <si>
    <t>78932.8, 42504.9, 18243.7 </t>
  </si>
  <si>
    <t>Same Neuron as R-001</t>
  </si>
  <si>
    <t xml:space="preserve">2015-06-19_R-006 </t>
  </si>
  <si>
    <t>79025.9, 42206.6, 18190.0 </t>
  </si>
  <si>
    <t>AA0013</t>
  </si>
  <si>
    <t>2015-06-19_R-007</t>
  </si>
  <si>
    <t xml:space="preserve">79275.3, 42594.7, 17991.1 </t>
  </si>
  <si>
    <t xml:space="preserve">2015-06-19_R-010 </t>
  </si>
  <si>
    <t>78749.2, 42184.9, 18055.2 </t>
  </si>
  <si>
    <t>AA0014</t>
  </si>
  <si>
    <t>2015-07-11_G-001</t>
  </si>
  <si>
    <t>76665.5, 43093.5, 17698.9 </t>
  </si>
  <si>
    <t>AA0099</t>
  </si>
  <si>
    <t>2015-07-11_G-002</t>
  </si>
  <si>
    <t>77025.6, 43165.4, 18101.3</t>
  </si>
  <si>
    <t>AA0100</t>
  </si>
  <si>
    <t>2015-07-11_G-003</t>
  </si>
  <si>
    <t>76957.5, 43468.5, 18420.1</t>
  </si>
  <si>
    <t>AA0101</t>
  </si>
  <si>
    <t>2015-07-11_G-004</t>
  </si>
  <si>
    <t>76514.2, 43181.0, 18515.2</t>
  </si>
  <si>
    <t>AA0102</t>
  </si>
  <si>
    <t>2015-07-11_G-005</t>
  </si>
  <si>
    <t>77016.9, 43393.9, 17966.2</t>
  </si>
  <si>
    <t>AA0103</t>
  </si>
  <si>
    <t>2015-07-11_G-006</t>
  </si>
  <si>
    <t>76983.6, 43614.8, 17924.6</t>
  </si>
  <si>
    <t>AA0104</t>
  </si>
  <si>
    <t>2015-07-11_G-007</t>
  </si>
  <si>
    <t>77000.0, 43404.9, 18139.9</t>
  </si>
  <si>
    <t>AA0105</t>
  </si>
  <si>
    <t>2015-07-11_G-008</t>
  </si>
  <si>
    <t>76980.8, 43292.5, 17942.1</t>
  </si>
  <si>
    <t>AA0106</t>
  </si>
  <si>
    <t>2015-07-11_G-010</t>
  </si>
  <si>
    <t>76303.0, 43566.3, 17979.7</t>
  </si>
  <si>
    <t>Bruno</t>
  </si>
  <si>
    <t>signal is dotted at places, but good overall</t>
  </si>
  <si>
    <t>AA0107</t>
  </si>
  <si>
    <t>2015-07-11_G-011</t>
  </si>
  <si>
    <t>77029.8, 43143.5, 17632.3</t>
  </si>
  <si>
    <t>Interneuron. (Johan). Unclear what is axon here. Distinction axon dendrite is arbitrary.</t>
  </si>
  <si>
    <t>2015-07-11_G-012</t>
  </si>
  <si>
    <t>[76789.2, 42946.7, 17614.3]</t>
  </si>
  <si>
    <t>Interneuron. Too many stitching errors near soma to accurately trace out axon.</t>
  </si>
  <si>
    <t>2015-07-11_G-013</t>
  </si>
  <si>
    <t>[76554.4, 43094.0, 17588.3]</t>
  </si>
  <si>
    <t>AA0108</t>
  </si>
  <si>
    <t>2015-07-11_G-014</t>
  </si>
  <si>
    <t>[76798.4, 43159.6, 17541.2]</t>
  </si>
  <si>
    <t>Traced out all projections. Many problem ends on axon; bad signal. Exported to "Unfinished Neurons"</t>
  </si>
  <si>
    <t>2015-07-11_G-015</t>
  </si>
  <si>
    <t>[76556.0, 42892.3, 17842.5]</t>
  </si>
  <si>
    <t>Traced out all projections; cant determine which is axon with certainty. Exported to "Unfinished Neurons." Lots of problem ends on what might be axon. Other poss. axon can't continue tracing because signal breaks</t>
  </si>
  <si>
    <t>2015-07-11_G-016</t>
  </si>
  <si>
    <t>[77113.4, 43841.2, 17842.5]</t>
  </si>
  <si>
    <t>2015-07-11_G-016_DR</t>
  </si>
  <si>
    <t>Bad, messy signal in projection area.</t>
  </si>
  <si>
    <t>2015-07-11_G-017</t>
  </si>
  <si>
    <t>[76311.6, 43703.3, 17870.6]</t>
  </si>
  <si>
    <t xml:space="preserve">signal is good. </t>
  </si>
  <si>
    <t>AA0109</t>
  </si>
  <si>
    <t>Monet</t>
  </si>
  <si>
    <t>2015-07-11_G-018</t>
  </si>
  <si>
    <t>[76872.0, 43477.7, 17868.6]</t>
  </si>
  <si>
    <t>Ignore</t>
  </si>
  <si>
    <t>very dim axon; only 2 simple branches found that go to caudoputamen and opposite somatosensory area</t>
  </si>
  <si>
    <t>2015-07-11_G-019</t>
  </si>
  <si>
    <t>[76940.0, 43628.6, 18035.7]</t>
  </si>
  <si>
    <t>primary motor area</t>
  </si>
  <si>
    <t>AA0110</t>
  </si>
  <si>
    <t>crosses with G-027</t>
  </si>
  <si>
    <t>2015-07-11_G-020</t>
  </si>
  <si>
    <t>[77137.8, 43482.7, 18196.9]</t>
  </si>
  <si>
    <t>AA0111</t>
  </si>
  <si>
    <t>everything from soma traced. (Johan) Seems correctly distuingished.</t>
  </si>
  <si>
    <t>2015-07-11_G-021</t>
  </si>
  <si>
    <t>[76679.3, 43234.1, 18298.0]</t>
  </si>
  <si>
    <t>AA0112</t>
  </si>
  <si>
    <t>2015-07-11_G-022</t>
  </si>
  <si>
    <t>[76770.5, 43189.9, 18285.0]</t>
  </si>
  <si>
    <t>some confusing doubling; some areas of broken signal; several problem ends; med-low confidence</t>
  </si>
  <si>
    <t>(Johan) Very unclear morpholog. cant see what is axon. Also lots of overlap in dendrites. Marked as Untraceable.</t>
  </si>
  <si>
    <t>2015-07-11_G-023</t>
  </si>
  <si>
    <t>[76746.8, 43272.8, 18291.0]</t>
  </si>
  <si>
    <t>2015-07-11_G-023_MW</t>
  </si>
  <si>
    <t xml:space="preserve">couldn't follow main axon because it became too dim. exported to unfinished folder </t>
  </si>
  <si>
    <t>2015-07-11_G-024</t>
  </si>
  <si>
    <t>[76423.0, 43385.5, 18119.8]</t>
  </si>
  <si>
    <t>AA0225</t>
  </si>
  <si>
    <t>2015-07-11_G-025</t>
  </si>
  <si>
    <t>[76406.1, 43496.6, 18150.4]</t>
  </si>
  <si>
    <t>Johan needs to review. (Johan) Marked as Incomplete.</t>
  </si>
  <si>
    <t>2015-07-11_G-026</t>
  </si>
  <si>
    <t>[76338.4, 43444.4, 18237.5]</t>
  </si>
  <si>
    <t>mixed signal, weird morphology, unsure about correctness</t>
  </si>
  <si>
    <t>2015-07-11_G-027</t>
  </si>
  <si>
    <t>[77016.6, 43591.3, 18288.0]</t>
  </si>
  <si>
    <t>one branch crosses into another soma, left that part for review</t>
  </si>
  <si>
    <t>AA0113</t>
  </si>
  <si>
    <t>dotted morphology/ synaptic vesicles?</t>
  </si>
  <si>
    <t>2015-07-11_G-028</t>
  </si>
  <si>
    <t>[76890.2, 43441.6, 18759.0]</t>
  </si>
  <si>
    <t xml:space="preserve">traced out everything; can't find axon. </t>
  </si>
  <si>
    <t>Axon indistinguishable. (Johan). Soma/dendrites also do not seem connected properly.</t>
  </si>
  <si>
    <t>2015-07-11_R-001</t>
  </si>
  <si>
    <t>79622.5, 44310.8, 16824.0</t>
  </si>
  <si>
    <t>Tiles are missing [80024.5, 44200.3, 16673.8]. Makes dendrites untraceable.</t>
  </si>
  <si>
    <t>AA0114</t>
  </si>
  <si>
    <t>2015-07-11_R-002</t>
  </si>
  <si>
    <t>79463.2, 43989.4, 16683.8</t>
  </si>
  <si>
    <t>Doubling and messy signal makes dendrites untraceable.</t>
  </si>
  <si>
    <t>AA0115</t>
  </si>
  <si>
    <t>2015-07-11_R-003</t>
  </si>
  <si>
    <t> 79328.4, 43481.8, 16821.0</t>
  </si>
  <si>
    <t>AA0116</t>
  </si>
  <si>
    <t>2015-07-11_R-004</t>
  </si>
  <si>
    <t>79225.4, 44415.4, 17434.6</t>
  </si>
  <si>
    <t>AA0117</t>
  </si>
  <si>
    <t>2015-07-11_R-005</t>
  </si>
  <si>
    <t>79453.7, 43556.3, 16684.8</t>
  </si>
  <si>
    <t>AA0118</t>
  </si>
  <si>
    <t>2015-07-11_R-006</t>
  </si>
  <si>
    <t>79323.3, 44470.6, 16773.9</t>
  </si>
  <si>
    <t>AA0119</t>
  </si>
  <si>
    <t>2015-07-11_R-007</t>
  </si>
  <si>
    <t>78989.7, 44295.0, 17040.7</t>
  </si>
  <si>
    <t xml:space="preserve">Signal is good. Cannot distinguish a crossover that may be important. </t>
  </si>
  <si>
    <t>AA0120</t>
  </si>
  <si>
    <t>2015-07-11_R-008</t>
  </si>
  <si>
    <t>[79388.0, 43744.8, 16597.8]</t>
  </si>
  <si>
    <t>looks incomplete</t>
  </si>
  <si>
    <t>Signal drops out in tile [80110.9, 45502.8, 18129.8]. No way to tell where projection continues.</t>
  </si>
  <si>
    <t>2015-07-11_R-009</t>
  </si>
  <si>
    <t>[78908.2, 44599.2, 17406.1]</t>
  </si>
  <si>
    <t>2015-07-11_R-010</t>
  </si>
  <si>
    <t>[78933.5, 44550.4, 17164.8]</t>
  </si>
  <si>
    <t>2015-07-11_R-010_CA</t>
  </si>
  <si>
    <t>signal is good in some areas, very bad in others. Passes through missing tiles and is probably incomplete. </t>
  </si>
  <si>
    <t>2015-07-11_R-011</t>
  </si>
  <si>
    <t>[79278.4, 44077.8, 16865.5]</t>
  </si>
  <si>
    <t>main axon intermingles with that of another cell, impossible to tell difference</t>
  </si>
  <si>
    <t>2015-07-11_R-012</t>
  </si>
  <si>
    <t>79088.5, 44316.7, 16613.3</t>
  </si>
  <si>
    <t>AA0121</t>
  </si>
  <si>
    <t>2015-07-11_R-013</t>
  </si>
  <si>
    <t>[79114.4, 44385.1, 16906.6]</t>
  </si>
  <si>
    <t>2015-07-11_R-013_BDS</t>
  </si>
  <si>
    <t>Dim branches; LVV a must</t>
  </si>
  <si>
    <t>2015-07-11_R-014</t>
  </si>
  <si>
    <t>[79476.0, 44100.5, 17048.7]</t>
  </si>
  <si>
    <t>branches too dim to be traced with confidence</t>
  </si>
  <si>
    <t>2015-07-11_R-015</t>
  </si>
  <si>
    <t>79142.0, 44246.5, 16579.2</t>
  </si>
  <si>
    <t>some dim areas; complex dendrites</t>
  </si>
  <si>
    <t>AA0122</t>
  </si>
  <si>
    <t xml:space="preserve">2016-04-04_G-001 </t>
  </si>
  <si>
    <t>78051.7, 15130.6, 37304.2 </t>
  </si>
  <si>
    <t> Needs retracing (Johan) Looks reasonable.</t>
  </si>
  <si>
    <t>AA0123</t>
  </si>
  <si>
    <t>2016-04-04_G-002</t>
  </si>
  <si>
    <t>77908.2, 15025.5, 37273.7 </t>
  </si>
  <si>
    <t>AA0124</t>
  </si>
  <si>
    <t>2016-04-04_G-003</t>
  </si>
  <si>
    <t>77399.3, 15243.9, 37482.9 </t>
  </si>
  <si>
    <t>AA0125</t>
  </si>
  <si>
    <t>2016-04-04_G-004</t>
  </si>
  <si>
    <t>77364.9, 15235.2,37338.0</t>
  </si>
  <si>
    <t xml:space="preserve">09/19/2016
</t>
  </si>
  <si>
    <t>AA0126</t>
  </si>
  <si>
    <t>2016-04-04_G-005</t>
  </si>
  <si>
    <t>77542.5, 14805.8, 37263.9 </t>
  </si>
  <si>
    <t>AA0127</t>
  </si>
  <si>
    <t xml:space="preserve">2016-04-04_R-001 </t>
  </si>
  <si>
    <t>75225.7,17521.0,35496.0 </t>
  </si>
  <si>
    <t>AA0128</t>
  </si>
  <si>
    <t>2016-04-04_R-002</t>
  </si>
  <si>
    <t>75099.8, 17188.6, 35762.1 </t>
  </si>
  <si>
    <t>AA0129</t>
  </si>
  <si>
    <t>2016-04-04_R-003</t>
  </si>
  <si>
    <t>77371.6, 15198.0, 33063.2 </t>
  </si>
  <si>
    <t>AA0130</t>
  </si>
  <si>
    <t>2016-04-04_R-004</t>
  </si>
  <si>
    <t>77413.7, 15154.1, 33128.0 </t>
  </si>
  <si>
    <t>(Johan) Morphology seems incomplete. Signal seems relatively okay.</t>
  </si>
  <si>
    <t>AA0131</t>
  </si>
  <si>
    <t>2016-04-04_R-005</t>
  </si>
  <si>
    <t>77214.3, 15031.6, 33390.2 </t>
  </si>
  <si>
    <t>(Johan) Dim sginal on the edge of acceptable.</t>
  </si>
  <si>
    <t>AA0132</t>
  </si>
  <si>
    <t>2016-04-04_R-006</t>
  </si>
  <si>
    <t>77347.7, 15304.8, 32862.8</t>
  </si>
  <si>
    <t xml:space="preserve"> low confidence consensus </t>
  </si>
  <si>
    <t>AA0133</t>
  </si>
  <si>
    <t xml:space="preserve">(Johan) some branches quite dim. but can be traced all the way to the end of the brain. </t>
  </si>
  <si>
    <t>2016-04-04_R-007</t>
  </si>
  <si>
    <t>77308.4, 15336.3, 32884.4 </t>
  </si>
  <si>
    <t>AA0134</t>
  </si>
  <si>
    <t>2016-04-04_R-008</t>
  </si>
  <si>
    <t>77409.8, 15062.9, 33071.0 </t>
  </si>
  <si>
    <t>AA0135</t>
  </si>
  <si>
    <t>2016-04-04_R-009</t>
  </si>
  <si>
    <t xml:space="preserve">77197.9, 15550.1, 32749.8 </t>
  </si>
  <si>
    <t>2016-04-04_R-010</t>
  </si>
  <si>
    <t>75216.6, 17310.8, 36232.6</t>
  </si>
  <si>
    <t xml:space="preserve">very dim, low confidence on many areas </t>
  </si>
  <si>
    <t>(Johan) Really seems to dim to be correct. Changed to incomplete.</t>
  </si>
  <si>
    <t>2016-04-04_R-011</t>
  </si>
  <si>
    <t>75226.5, 17253.3, 35880.0 </t>
  </si>
  <si>
    <t xml:space="preserve">very dim, unclear end points </t>
  </si>
  <si>
    <t>AA0136</t>
  </si>
  <si>
    <t>(Johan) Dim but seems reliable.</t>
  </si>
  <si>
    <t>2016-04-04_R-012</t>
  </si>
  <si>
    <t>75071.8, 17339.6, 35840.7 </t>
  </si>
  <si>
    <t xml:space="preserve"> dim endpoints </t>
  </si>
  <si>
    <t>AA0137</t>
  </si>
  <si>
    <t>(Johan). One region is kind of dim but does not seem to effect tracing.</t>
  </si>
  <si>
    <t>2016-04-04_R-013</t>
  </si>
  <si>
    <t xml:space="preserve">75377.2, 17435.8, 35872.2 </t>
  </si>
  <si>
    <t xml:space="preserve"> very dim, low confidence </t>
  </si>
  <si>
    <t>(johan) All side branches are dim and broken up. Changed to Incomplete.</t>
  </si>
  <si>
    <t>2016-04-04_R-014</t>
  </si>
  <si>
    <t>77251.5, 15150.3, 32333.4</t>
  </si>
  <si>
    <t>clearly incomplete, but cant push any further </t>
  </si>
  <si>
    <t>mostly problem ends, extremely hard to see .(Johan) Checked and changed to incomplete.</t>
  </si>
  <si>
    <t>2016-04-04_R-015</t>
  </si>
  <si>
    <t>77000.9, 15269.0, 32252.9 </t>
  </si>
  <si>
    <t>(Johan). CLearly incomplete. Changed</t>
  </si>
  <si>
    <t>2016-04-04_R-016</t>
  </si>
  <si>
    <t>76976.9, 15381.1, 32284.3 </t>
  </si>
  <si>
    <t>(JOhan) CLearly incomplete. Changed.</t>
  </si>
  <si>
    <t>2016-04-04_R-017</t>
  </si>
  <si>
    <t xml:space="preserve">77118.7, 15369.6, 32274.5 </t>
  </si>
  <si>
    <t xml:space="preserve">low confidence, many problem ends </t>
  </si>
  <si>
    <t>(Johan) Even the main branch fizzles out. Changed to incomplete.</t>
  </si>
  <si>
    <t>2016-04-04_R-018</t>
  </si>
  <si>
    <t>77195.6, 15553.4, 32762.6 </t>
  </si>
  <si>
    <t>2016-04-04_R-018_CA</t>
  </si>
  <si>
    <t>signal is good compared to the other red ones. Auto florescence is still an issue. some branches are very hard to see</t>
  </si>
  <si>
    <t>AA0140</t>
  </si>
  <si>
    <t>2016-04-04_R-018_MW</t>
  </si>
  <si>
    <t>(Johan) Checked and indeed hard to see. Some branches are kind of broken up and beaded. Beads are pretty bright though so I think it's still trustworthy,</t>
  </si>
  <si>
    <t>2016-04-04_R-019</t>
  </si>
  <si>
    <t>74915.9, 17402.4, 35677.3 </t>
  </si>
  <si>
    <t>(Johan) Soma in 'Basic cell group'</t>
  </si>
  <si>
    <t>AA0226</t>
  </si>
  <si>
    <t xml:space="preserve">2016-07-18_G-001 </t>
  </si>
  <si>
    <t>71356.2, 15770.4, 31827.6</t>
  </si>
  <si>
    <t xml:space="preserve">Stitching error caused axons to jump in LVV. </t>
  </si>
  <si>
    <t>AA0034</t>
  </si>
  <si>
    <t xml:space="preserve">2016-07-18_G-002 </t>
  </si>
  <si>
    <t>71290.1, 16004.9, 32048.8 </t>
  </si>
  <si>
    <t>AA0035</t>
  </si>
  <si>
    <t xml:space="preserve">2016-07-18_G-003 </t>
  </si>
  <si>
    <t>71710.8, 15797.9, 32055.9 </t>
  </si>
  <si>
    <t>Small axon?</t>
  </si>
  <si>
    <t>AA0036</t>
  </si>
  <si>
    <t xml:space="preserve">2016-07-18_G-004 </t>
  </si>
  <si>
    <t>71780.7, 15767.0, 32055.9 </t>
  </si>
  <si>
    <t>Samll axon?</t>
  </si>
  <si>
    <t>AA0037</t>
  </si>
  <si>
    <t>2016-07-18_G-005</t>
  </si>
  <si>
    <t>71895.0, 15832.8, 32039.8</t>
  </si>
  <si>
    <t>AA0038</t>
  </si>
  <si>
    <t xml:space="preserve">2016-07-18_G-006 </t>
  </si>
  <si>
    <t>72045.5, 15892.0, 32100.9 </t>
  </si>
  <si>
    <t>AA0039</t>
  </si>
  <si>
    <t>2016-07-18_G-007 </t>
  </si>
  <si>
    <t>71627.5, 15990.1, 32143.9 </t>
  </si>
  <si>
    <t xml:space="preserve">A couple of untraceable areas, with branches that become too dim to distinguish. </t>
  </si>
  <si>
    <t>AA0040</t>
  </si>
  <si>
    <t xml:space="preserve">2016-07-18_G-008 </t>
  </si>
  <si>
    <t>71904.4, 15818.0, 32355.2</t>
  </si>
  <si>
    <t xml:space="preserve">Too much differentiation for accurate consensus </t>
  </si>
  <si>
    <t xml:space="preserve"> very dense branching; low confience</t>
  </si>
  <si>
    <t xml:space="preserve">2016-07-18_G-009 </t>
  </si>
  <si>
    <t>71679.9, 15944.4, 32504.3 </t>
  </si>
  <si>
    <t>AA0041</t>
  </si>
  <si>
    <t xml:space="preserve">2016-07-18_G-010 </t>
  </si>
  <si>
    <t>71872.1, 15801.9, 32542.4 </t>
  </si>
  <si>
    <t>AA0042</t>
  </si>
  <si>
    <t xml:space="preserve"> signal is dim in HORTA on some locations, better on LVV.</t>
  </si>
  <si>
    <t xml:space="preserve">2016-07-18_G-011 </t>
  </si>
  <si>
    <t>71558.2, 16088.5, 32625.9 </t>
  </si>
  <si>
    <t xml:space="preserve">signal is dim in HORTA occasionally, though fine in LVV </t>
  </si>
  <si>
    <t>AA0043</t>
  </si>
  <si>
    <t xml:space="preserve">2016-07-18_G-012 </t>
  </si>
  <si>
    <t xml:space="preserve">71921.5, 16170.7, 31666.5 </t>
  </si>
  <si>
    <t>Consensus incomplete because of low confidence in some areas; but 95% of neuron is traced</t>
  </si>
  <si>
    <t xml:space="preserve">2016-07-18_G-013 </t>
  </si>
  <si>
    <t>72123.0, 16012.1, 31699.5  </t>
  </si>
  <si>
    <t xml:space="preserve"> 10/31/2016 </t>
  </si>
  <si>
    <t xml:space="preserve">dim signal with confusing crossover/branches. </t>
  </si>
  <si>
    <t>AA0044</t>
  </si>
  <si>
    <t>small axon?</t>
  </si>
  <si>
    <t xml:space="preserve">2016-07-18_G-014 </t>
  </si>
  <si>
    <t xml:space="preserve">71353.9, 15972.8, 32238.0 </t>
  </si>
  <si>
    <t>dim axon, not visible in horta, but better in LVV. Too much differentiation for accurate consensus</t>
  </si>
  <si>
    <t>Too many problem ends; not confident in tracing entire neuron</t>
  </si>
  <si>
    <t xml:space="preserve">2016-07-18_G-015 </t>
  </si>
  <si>
    <t xml:space="preserve">71403.0, 15824.9, 32188.5 </t>
  </si>
  <si>
    <t xml:space="preserve">2016-07-18_G-016 </t>
  </si>
  <si>
    <t xml:space="preserve">71658.5, 15858.5, 32182.0 </t>
  </si>
  <si>
    <t>signal is OK but seems too small to be correct. Decided against consensus as tracings were questionable</t>
  </si>
  <si>
    <t>Too dim and messy to trace.</t>
  </si>
  <si>
    <t xml:space="preserve">2016-07-18_G-017 </t>
  </si>
  <si>
    <t>71244.4, 16413.5, 32238.0 </t>
  </si>
  <si>
    <t>AA0045</t>
  </si>
  <si>
    <t xml:space="preserve">2016-07-18_G-018 </t>
  </si>
  <si>
    <t>71562.9, 15703.7, 32557.4 </t>
  </si>
  <si>
    <t>AA0046</t>
  </si>
  <si>
    <t xml:space="preserve">2016-07-18_G-019 </t>
  </si>
  <si>
    <t xml:space="preserve">71636.2, 15251.8, 32452.3 </t>
  </si>
  <si>
    <t xml:space="preserve">2016-07-18_R-001 </t>
  </si>
  <si>
    <t xml:space="preserve">74371.6, 15092.0, 30225.0  </t>
  </si>
  <si>
    <t xml:space="preserve">2016-07-18_R-002 </t>
  </si>
  <si>
    <t xml:space="preserve">74942.5,15532.0, 30645.9  </t>
  </si>
  <si>
    <t xml:space="preserve">stopped after 2,000 points - too dim, looks incomplete </t>
  </si>
  <si>
    <t xml:space="preserve">2016-07-18_R-003 </t>
  </si>
  <si>
    <t xml:space="preserve">75204.4, 15606.3, 30091.1 </t>
  </si>
  <si>
    <t>2016-10-25_G-001</t>
  </si>
  <si>
    <t>65206.1, 46740.8, 21002.7</t>
  </si>
  <si>
    <t xml:space="preserve">Cortex </t>
  </si>
  <si>
    <t xml:space="preserve">2016-10-25_G-001_AZ </t>
  </si>
  <si>
    <t>AA0096</t>
  </si>
  <si>
    <t xml:space="preserve">2016-10-25_G-001_PB </t>
  </si>
  <si>
    <t xml:space="preserve">2016-10-25_G-002 </t>
  </si>
  <si>
    <t>65232.1, 46944.2, 20982.9 </t>
  </si>
  <si>
    <t xml:space="preserve">2016-10-25_G-002_DR </t>
  </si>
  <si>
    <t>Very dense and complex interneuron.</t>
  </si>
  <si>
    <t>AA0097</t>
  </si>
  <si>
    <t>2016-10-25_G-002_BDS</t>
  </si>
  <si>
    <t xml:space="preserve">2016-10-25_G-003 </t>
  </si>
  <si>
    <t>65261.9, 46964.0, 21061.9 </t>
  </si>
  <si>
    <t xml:space="preserve">2016-10-25_G-003_MW </t>
  </si>
  <si>
    <t xml:space="preserve"> 03/08/2017 </t>
  </si>
  <si>
    <t>AA0098</t>
  </si>
  <si>
    <t xml:space="preserve">2016-10-25_G-003_BDS </t>
  </si>
  <si>
    <t xml:space="preserve">2016-10-25_G-004 </t>
  </si>
  <si>
    <t>65509.1, 48360.6, 21120.0 </t>
  </si>
  <si>
    <t>Thalamus</t>
  </si>
  <si>
    <t xml:space="preserve">2016-10-25_G-004_BDS </t>
  </si>
  <si>
    <t xml:space="preserve"> 03/27/2017 </t>
  </si>
  <si>
    <t>Very dim and noisy regions; too many problem ends. Exported to "unfinished_neurons" folder. Completed after KTX.</t>
  </si>
  <si>
    <t>AA0095</t>
  </si>
  <si>
    <t xml:space="preserve">2016-10-25_G-004_MW </t>
  </si>
  <si>
    <t xml:space="preserve">2016-10-25_G-005 </t>
  </si>
  <si>
    <t>65407.6, 48179.0, 21188.6 </t>
  </si>
  <si>
    <t>2016-10-25_G-005_DR</t>
  </si>
  <si>
    <t>Stitching in sample makes specific area [65339.7, 48689.3, 24958.0] in back of brain untraceable. Most of neuron is traceable though.</t>
  </si>
  <si>
    <t>AA0077</t>
  </si>
  <si>
    <t xml:space="preserve">Amina </t>
  </si>
  <si>
    <t xml:space="preserve">2016-10-25_G-005_AZ </t>
  </si>
  <si>
    <t>(Johan) Looked at it with ktx and saw likely continuation of branch. stopped shortly afterwards.Updated consensus file.</t>
  </si>
  <si>
    <t xml:space="preserve">2016-10-25_G-006 </t>
  </si>
  <si>
    <t>67145.5, 46882.1, 23035.4 </t>
  </si>
  <si>
    <t xml:space="preserve">Subiculum </t>
  </si>
  <si>
    <t xml:space="preserve">Monet </t>
  </si>
  <si>
    <t xml:space="preserve">2016-10-25_G-006_MW </t>
  </si>
  <si>
    <t>AA0227</t>
  </si>
  <si>
    <t xml:space="preserve"> Bruno </t>
  </si>
  <si>
    <t xml:space="preserve">2016-10-25_G-006_BDS  </t>
  </si>
  <si>
    <t xml:space="preserve">2016-10-25_G-007 </t>
  </si>
  <si>
    <t>68048.2, 47107.2, 23205.7 </t>
  </si>
  <si>
    <t xml:space="preserve">Bruno </t>
  </si>
  <si>
    <t xml:space="preserve">2016-10-25_G-007_BDS  </t>
  </si>
  <si>
    <t>AA0078</t>
  </si>
  <si>
    <t xml:space="preserve">Cameron </t>
  </si>
  <si>
    <t xml:space="preserve">2016-10-25_G-007_CA </t>
  </si>
  <si>
    <t xml:space="preserve">2016-10-25_G-008 </t>
  </si>
  <si>
    <t>67348.6, 47145.8, 23241.0 </t>
  </si>
  <si>
    <t xml:space="preserve">2016-10-25_G-008_CA </t>
  </si>
  <si>
    <t>signal dim in some areas, overall is do-able</t>
  </si>
  <si>
    <t>AA0079</t>
  </si>
  <si>
    <t xml:space="preserve">Perry </t>
  </si>
  <si>
    <t xml:space="preserve">2016-10-25_G-008_PB </t>
  </si>
  <si>
    <t>2016-10-25_G-009</t>
  </si>
  <si>
    <t>65757.4, 49598.4, 21997.7</t>
  </si>
  <si>
    <t>Hypothalamus/Thalamus?</t>
  </si>
  <si>
    <t xml:space="preserve">Daniel </t>
  </si>
  <si>
    <t xml:space="preserve">2016-10-25_G-009_DR </t>
  </si>
  <si>
    <t>Attempted consensus revealed huge variations in traces.
Stitching in sample makes specific area (place coordinates here) in back of brain untraceable.</t>
  </si>
  <si>
    <t>AA0080</t>
  </si>
  <si>
    <t xml:space="preserve">Gina </t>
  </si>
  <si>
    <t xml:space="preserve">2016-10-25_G-009_GB  </t>
  </si>
  <si>
    <t>Consensus abandoned after first attempt.</t>
  </si>
  <si>
    <t xml:space="preserve">2016-10-25_G-010 </t>
  </si>
  <si>
    <t>65957.4, 49556.5, 21829.5 </t>
  </si>
  <si>
    <t xml:space="preserve">Hypothalamus </t>
  </si>
  <si>
    <t xml:space="preserve">2016-10-25_G-010_GB </t>
  </si>
  <si>
    <t>AA0081</t>
  </si>
  <si>
    <t xml:space="preserve">2016-10-25_G-010_BDS  </t>
  </si>
  <si>
    <t xml:space="preserve"> some dim areas</t>
  </si>
  <si>
    <t xml:space="preserve">2016-10-25_G-011 </t>
  </si>
  <si>
    <t xml:space="preserve">65606.2, 49901.7, 21582.3 </t>
  </si>
  <si>
    <t xml:space="preserve">2016-10-25_G-011_PB </t>
  </si>
  <si>
    <t>axon indistinguishable between G-011 and G-014</t>
  </si>
  <si>
    <t xml:space="preserve">2016-10-25_G-012 </t>
  </si>
  <si>
    <t>65735.2, 49714.3, 21277.9 </t>
  </si>
  <si>
    <t xml:space="preserve">2016-10-25_G-012_DR </t>
  </si>
  <si>
    <t>Axon indistinguishable, but neuron is small. Neurites traced.</t>
  </si>
  <si>
    <t xml:space="preserve">2016-10-25_G-012_CA </t>
  </si>
  <si>
    <t>cannot find an axon that goes further than the dendrites. Waiting for KTX load only to seperate axons from dendrites. UPDATE: Axon indistinguishable even with ktx. All neurites traced.</t>
  </si>
  <si>
    <t xml:space="preserve">2016-10-25_G-013 </t>
  </si>
  <si>
    <t>67785.7, 46833.2, 23208.8 </t>
  </si>
  <si>
    <t>Cortex</t>
  </si>
  <si>
    <t xml:space="preserve">2016-10-25_G-013_MW </t>
  </si>
  <si>
    <t>AA0228</t>
  </si>
  <si>
    <t xml:space="preserve">2016-10-25_G-013_BDS  </t>
  </si>
  <si>
    <t>Some dim regions, but overall good</t>
  </si>
  <si>
    <t>2016-10-25_G-014 </t>
  </si>
  <si>
    <t>65592.7, 49860.0, 21403.6 </t>
  </si>
  <si>
    <t xml:space="preserve">2016-10-25_G-014_DR </t>
  </si>
  <si>
    <t>Some dim regions.</t>
  </si>
  <si>
    <t>AA0082</t>
  </si>
  <si>
    <t xml:space="preserve">2016-10-25_G-014_GB </t>
  </si>
  <si>
    <t>UPDATE: Dendrites corrected.</t>
  </si>
  <si>
    <t xml:space="preserve">2016-10-25_G-015 </t>
  </si>
  <si>
    <t>65347.5, 49169.5, 21458.7 </t>
  </si>
  <si>
    <t xml:space="preserve">Thalamus </t>
  </si>
  <si>
    <t xml:space="preserve">2016-10-25_G-015_AZ </t>
  </si>
  <si>
    <t>AA0083</t>
  </si>
  <si>
    <t xml:space="preserve">2016-10-25_G-015_MW </t>
  </si>
  <si>
    <t xml:space="preserve">2016-10-25_G-016 </t>
  </si>
  <si>
    <t xml:space="preserve">65699.8, 49484.5, 21598.4 </t>
  </si>
  <si>
    <t xml:space="preserve">2016-10-25_G-016_DR </t>
  </si>
  <si>
    <t>ktx tiles show that many ends and branches are just barely visible and end up fizzling out.
Signal is also beaded in some of these dim regions. This results in low confidence of traces. Exported to "incomplete neurons".</t>
  </si>
  <si>
    <t xml:space="preserve">2016-10-25_G-016_CA </t>
  </si>
  <si>
    <t>medium-low confidence. likely many branches were too dim to visualize</t>
  </si>
  <si>
    <t xml:space="preserve">2016-10-25_G-017 </t>
  </si>
  <si>
    <t xml:space="preserve">65652.1, 49570.8, 21558.4 </t>
  </si>
  <si>
    <t xml:space="preserve">2016-10-25_G-017_CA </t>
  </si>
  <si>
    <t>axon is too dim to trace</t>
  </si>
  <si>
    <t xml:space="preserve">2016-10-25_G-017_GB </t>
  </si>
  <si>
    <t>Can’t find a traceable axon; traced everything coming out.</t>
  </si>
  <si>
    <t xml:space="preserve">2016-10-25_G-018 </t>
  </si>
  <si>
    <t>65549.0, 49728.3, 21550.1 </t>
  </si>
  <si>
    <t xml:space="preserve">2016-10-25_G-018_DR </t>
  </si>
  <si>
    <t>2 unique neurites marked for review. Recheck when KTX-Only loading is available.UPDATE: KTX greatly improved visibility. Neuron was traceable.</t>
  </si>
  <si>
    <t>AA0084</t>
  </si>
  <si>
    <t xml:space="preserve">2016-10-25_G-018_GB </t>
  </si>
  <si>
    <t xml:space="preserve">2016-10-25_G-019 </t>
  </si>
  <si>
    <t>65601.4, 49833.5, 21537.1 </t>
  </si>
  <si>
    <t xml:space="preserve">2016-10-25_G-019_DR </t>
  </si>
  <si>
    <t>Neurites extremely short. Axon indistinguishable. Everything was traced out.</t>
  </si>
  <si>
    <t xml:space="preserve">2016-10-25_G-019_AZ </t>
  </si>
  <si>
    <t>Waiting for KTX load only to seperate axons and dendrites.--can't disntinguish axon, everything traced out</t>
  </si>
  <si>
    <t xml:space="preserve">2016-10-25_G-020 </t>
  </si>
  <si>
    <t xml:space="preserve">65149.5, 46620.8, 20980.9 </t>
  </si>
  <si>
    <t xml:space="preserve">2016-10-25_G-020_PB </t>
  </si>
  <si>
    <t>Very dense, no apparent axon, exported to unfinished</t>
  </si>
  <si>
    <t xml:space="preserve">2016-10-25_G-020_MW </t>
  </si>
  <si>
    <t>axon indistinguishable</t>
  </si>
  <si>
    <t xml:space="preserve">2016-10-25_G-021 </t>
  </si>
  <si>
    <t xml:space="preserve">65276.7, 47176.4, 21089.9 </t>
  </si>
  <si>
    <t xml:space="preserve">2016-10-25_G-021_DR </t>
  </si>
  <si>
    <t>Signal becomes too dim/beaded to be 100% confident in traces.</t>
  </si>
  <si>
    <t xml:space="preserve">2016-10-25_G-022 </t>
  </si>
  <si>
    <t xml:space="preserve">65203.1, 47258.9, 21052.0 </t>
  </si>
  <si>
    <t xml:space="preserve">2016-10-25_G-023 </t>
  </si>
  <si>
    <t xml:space="preserve">65487.8, 47409.4, 21071.7 </t>
  </si>
  <si>
    <t xml:space="preserve">2016-10-25_G-023_DR </t>
  </si>
  <si>
    <t>Very dense regions. They all appear to end in these dense regions but are too difficult to trace to completion. May return later to review.</t>
  </si>
  <si>
    <t xml:space="preserve">2016-10-25_G-024 </t>
  </si>
  <si>
    <t xml:space="preserve">68162.9, 47387.3, 23435.8 </t>
  </si>
  <si>
    <t>Subiculum</t>
  </si>
  <si>
    <t xml:space="preserve">2016-10-25_G-024_CA </t>
  </si>
  <si>
    <t>low confidence, stopped tracing, dendrites look good though.</t>
  </si>
  <si>
    <t xml:space="preserve">2016-10-25_G-025 </t>
  </si>
  <si>
    <t>68033.3, 46893.5, 23410.9 </t>
  </si>
  <si>
    <t xml:space="preserve">2016-10-25_G-025_CA </t>
  </si>
  <si>
    <t>signal is pretty good</t>
  </si>
  <si>
    <t>AA0085</t>
  </si>
  <si>
    <t xml:space="preserve">2016-10-25_G-025_DR </t>
  </si>
  <si>
    <t xml:space="preserve">2016-10-25_G-026 </t>
  </si>
  <si>
    <t xml:space="preserve">68050.9, 47176.9, 23307.0 </t>
  </si>
  <si>
    <t>HOLD</t>
  </si>
  <si>
    <t xml:space="preserve">2016-10-25_G-027 </t>
  </si>
  <si>
    <t xml:space="preserve">68131.7, 46957.6, 23282.1 </t>
  </si>
  <si>
    <t xml:space="preserve">2016-10-25_G-028 </t>
  </si>
  <si>
    <t xml:space="preserve">67381.4, 47236.1, 23099.2 </t>
  </si>
  <si>
    <t xml:space="preserve">2016-10-25_G-028_GB </t>
  </si>
  <si>
    <t>Good overall but with many ends terminating by lost signal strength.</t>
  </si>
  <si>
    <t xml:space="preserve">2016-10-25_G-028_DR </t>
  </si>
  <si>
    <t>ktx files show that ends are too dim and beaded to trace out.</t>
  </si>
  <si>
    <t xml:space="preserve">2016-10-25_G-029 </t>
  </si>
  <si>
    <t xml:space="preserve">65546.6, 48412.3, 21235.9 </t>
  </si>
  <si>
    <t xml:space="preserve">2016-10-25_G-030 </t>
  </si>
  <si>
    <t xml:space="preserve">65428.8, 48241.7, 21313.8 </t>
  </si>
  <si>
    <t xml:space="preserve">2016-10-25_G-031 </t>
  </si>
  <si>
    <t>65436.7, 49589.6, 21814.9 </t>
  </si>
  <si>
    <t xml:space="preserve">2016-10-25_G-031_CA </t>
  </si>
  <si>
    <t>UPDATE: signal is still dim with ktx but it seems like everything was traced. neuron is still rather small and simple.</t>
  </si>
  <si>
    <t>AA0086</t>
  </si>
  <si>
    <t xml:space="preserve">2016-10-25_G-031_AZ </t>
  </si>
  <si>
    <t>UPDATE: dendrites and axon fixed. axon has about two branches, looks like it is missing a lot. Recheck with KTX only Load</t>
  </si>
  <si>
    <t xml:space="preserve">2016-10-25_G-032 </t>
  </si>
  <si>
    <t>65486.8, 49655.4, 21611.9 </t>
  </si>
  <si>
    <t xml:space="preserve">2016-10-25_G-032_MW </t>
  </si>
  <si>
    <t>AA0087</t>
  </si>
  <si>
    <t xml:space="preserve">2016-10-25_G-032_DR </t>
  </si>
  <si>
    <t xml:space="preserve">2016-10-25_G-033 </t>
  </si>
  <si>
    <t xml:space="preserve">65332.3, 49030.2, 21400.0 </t>
  </si>
  <si>
    <t xml:space="preserve">Thalamus-VM/Sub </t>
  </si>
  <si>
    <t xml:space="preserve">2016-10-25_G-033_AZ </t>
  </si>
  <si>
    <t xml:space="preserve">2016-10-25_G-033_PB </t>
  </si>
  <si>
    <t>very dim and complex</t>
  </si>
  <si>
    <t xml:space="preserve">2016-10-25_G-034 </t>
  </si>
  <si>
    <t>65613.2, 49354.2, 21261.8 </t>
  </si>
  <si>
    <t xml:space="preserve">PVN-parvicell </t>
  </si>
  <si>
    <t xml:space="preserve">2016-10-25_G-034_CA </t>
  </si>
  <si>
    <t>signal is fairly decent, though many ends were questionable.
Confident that what is traced is correct. Not confident that neuron is 100% reconstructed, probably around ~90%</t>
  </si>
  <si>
    <t>AA0088</t>
  </si>
  <si>
    <t xml:space="preserve">2016-10-25_G-034_BDS  </t>
  </si>
  <si>
    <t xml:space="preserve"> 12/09/2016 </t>
  </si>
  <si>
    <t xml:space="preserve">2016-10-25_G-035 </t>
  </si>
  <si>
    <t>65476.1, 49303.2, 21439.4 </t>
  </si>
  <si>
    <t xml:space="preserve">Re/VRe </t>
  </si>
  <si>
    <t xml:space="preserve">2016-10-25_G-035_MW </t>
  </si>
  <si>
    <t>Many problem ends because the branch would just fizzle out.</t>
  </si>
  <si>
    <t>AA0089</t>
  </si>
  <si>
    <t xml:space="preserve">2016-10-25_G-035_AZ </t>
  </si>
  <si>
    <t>Recheck with KTX-only load.</t>
  </si>
  <si>
    <t xml:space="preserve">2016-10-25_G-036 </t>
  </si>
  <si>
    <t>65627.8, 49913.4, 21523.6 </t>
  </si>
  <si>
    <t>VMHDM</t>
  </si>
  <si>
    <t xml:space="preserve">2016-10-25_G-036_MW </t>
  </si>
  <si>
    <t>First tracing was of wrong axon/axon from another neuron. Second tracer, be sure to find correct axon.</t>
  </si>
  <si>
    <t>AA0090</t>
  </si>
  <si>
    <t xml:space="preserve">2016-10-25_G-036_PB </t>
  </si>
  <si>
    <t xml:space="preserve">2016-10-25_G-037 </t>
  </si>
  <si>
    <t>65830.4, 49630.4, 21243.6 </t>
  </si>
  <si>
    <t xml:space="preserve">2016-10-25_G-037_GB </t>
  </si>
  <si>
    <t>Too dim to trace completely. UPDATE: KTX improved quality.</t>
  </si>
  <si>
    <t xml:space="preserve">2016-10-25_G-037_DR </t>
  </si>
  <si>
    <t>2016-10-25_G-038</t>
  </si>
  <si>
    <t>65561.4, 49704.1, 21243.6</t>
  </si>
  <si>
    <t xml:space="preserve">Hypothalamus
</t>
  </si>
  <si>
    <t xml:space="preserve">2016-10-25_G-038_DR </t>
  </si>
  <si>
    <t>High density of neurons in the area make it difficult for 100% accurate reconstruction.
UPDATE: Even with ktx tiles, regions are still too dim and ambiguous for neuron to be accurately traced.</t>
  </si>
  <si>
    <t xml:space="preserve">2016-10-25_G-038_MW </t>
  </si>
  <si>
    <t>Can not make accurate reconstruction. Highly ambiguous. Very low confidence. Very dense in all regions and very dim.</t>
  </si>
  <si>
    <t xml:space="preserve">2016-10-25_G-039 </t>
  </si>
  <si>
    <t>65715.2, 49636.3, 21256.1 </t>
  </si>
  <si>
    <t>Hypothalamus</t>
  </si>
  <si>
    <t xml:space="preserve">2016-10-25_G-039_GB </t>
  </si>
  <si>
    <t xml:space="preserve"> Untraceable. Dendrites look good.</t>
  </si>
  <si>
    <t xml:space="preserve">2016-10-25_G-039_MW </t>
  </si>
  <si>
    <t>All branches fizzle out. No way to make accurate reconstruction</t>
  </si>
  <si>
    <t xml:space="preserve">2016-10-25_G-040 </t>
  </si>
  <si>
    <t>65697.0, 49747.8, 21264.4 </t>
  </si>
  <si>
    <t xml:space="preserve">2016-10-25_G-040_GB </t>
  </si>
  <si>
    <t>Consensus has some review points</t>
  </si>
  <si>
    <t>AA0092</t>
  </si>
  <si>
    <t xml:space="preserve">2016-10-25_G-040_MW </t>
  </si>
  <si>
    <t>Signal is ok. In dense regions it's hard to distinguish smaller branches. Main branch is the only part I'm very confident in.</t>
  </si>
  <si>
    <t xml:space="preserve">2016-10-25_G-041 </t>
  </si>
  <si>
    <t>65920.1, 49577.9, 21326.7 </t>
  </si>
  <si>
    <t xml:space="preserve">2016-10-25_G-041_CA </t>
  </si>
  <si>
    <t xml:space="preserve"> Projects to at least the pontine reticular nucleus. no branches, unsure if correct even with ktx.</t>
  </si>
  <si>
    <t>AA0093</t>
  </si>
  <si>
    <t xml:space="preserve">2016-10-25_G-041_DR </t>
  </si>
  <si>
    <t>Axon fizzles out, but projects several hundred microns away.</t>
  </si>
  <si>
    <t xml:space="preserve">2016-10-25_G-042 </t>
  </si>
  <si>
    <t xml:space="preserve">65689.2, 49845.1, 21314.3 </t>
  </si>
  <si>
    <t xml:space="preserve">2016-10-25_G-042_CA </t>
  </si>
  <si>
    <t>very low confidence, neuron is very small. Decided against doing consensus for this one.</t>
  </si>
  <si>
    <t xml:space="preserve">2016-10-25_G-042_BDS  </t>
  </si>
  <si>
    <t xml:space="preserve"> very low confidence</t>
  </si>
  <si>
    <t xml:space="preserve">2016-10-25_G-043 </t>
  </si>
  <si>
    <t xml:space="preserve">65476.7, 49811.4, 21314.3 </t>
  </si>
  <si>
    <t xml:space="preserve">2016-10-25_G-043_CA </t>
  </si>
  <si>
    <t>medium confidence. neuron is very small, few projections. signal is better than the others but still pretty bad.</t>
  </si>
  <si>
    <t xml:space="preserve">2016-10-25_G-043_PB </t>
  </si>
  <si>
    <t xml:space="preserve">2016-10-25_G-044 </t>
  </si>
  <si>
    <t>65580.4, 49199.0, 21516.8 </t>
  </si>
  <si>
    <t xml:space="preserve">2016-10-25_G-044_MW </t>
  </si>
  <si>
    <t>AA0094</t>
  </si>
  <si>
    <t xml:space="preserve">2016-10-25_G-044_AZ </t>
  </si>
  <si>
    <t xml:space="preserve">2016-10-25_G-045 </t>
  </si>
  <si>
    <t xml:space="preserve">65670.1, 49392.9, 21242.4 </t>
  </si>
  <si>
    <t xml:space="preserve">2016-10-25_G-045_BDS  </t>
  </si>
  <si>
    <t>Axon is very dim, branches are even dimmer. Not traceable, even with ktx.</t>
  </si>
  <si>
    <t xml:space="preserve">2016-10-25_R-001 </t>
  </si>
  <si>
    <t xml:space="preserve">66670.5, 47123.4, 19248.3 </t>
  </si>
  <si>
    <t xml:space="preserve">MOp </t>
  </si>
  <si>
    <t xml:space="preserve">2016-10-25_R-001_DR </t>
  </si>
  <si>
    <t>Signal becomes too dim to trace many ends to completion.
Much of axon was traced, but it is extremely likely that some branches/ends were missed</t>
  </si>
  <si>
    <t>2016-10-31_R-001 </t>
  </si>
  <si>
    <t>74358.4, 15972.2, 35977.9 </t>
  </si>
  <si>
    <t>VL</t>
  </si>
  <si>
    <t xml:space="preserve">2016-10-31_R-001_AZ </t>
  </si>
  <si>
    <t>AA0047</t>
  </si>
  <si>
    <t xml:space="preserve">2016-10-31_R-001_GB </t>
  </si>
  <si>
    <t>2016-10-31_R-002</t>
  </si>
  <si>
    <t>74286.3, 15995.1, 35891.4 </t>
  </si>
  <si>
    <t xml:space="preserve">2016-10-31_R-002_PB </t>
  </si>
  <si>
    <t>AA0048</t>
  </si>
  <si>
    <t xml:space="preserve">2016-10-31_R-002_CA </t>
  </si>
  <si>
    <t>signal is good for the most part, some dim regions. overall high confidence</t>
  </si>
  <si>
    <t>2016-10-31_R-003 </t>
  </si>
  <si>
    <t>74150.1, 16052.7, 36020.6 </t>
  </si>
  <si>
    <t>VM</t>
  </si>
  <si>
    <t xml:space="preserve">2016-10-31_R-003_MW </t>
  </si>
  <si>
    <t>Some dim regions, overall high confidence.</t>
  </si>
  <si>
    <t>AA0049</t>
  </si>
  <si>
    <t xml:space="preserve">2016-10-31_R-003_CA </t>
  </si>
  <si>
    <t>main axon is bright, but peripheral branches become very dim. medium confidence.</t>
  </si>
  <si>
    <t xml:space="preserve">2016-10-31_R-004 </t>
  </si>
  <si>
    <t>74557.9, 16023.4, 36027.5 </t>
  </si>
  <si>
    <t xml:space="preserve">2016-10-31_R-004_BDS </t>
  </si>
  <si>
    <t xml:space="preserve"> some dim regions; LVV is a must</t>
  </si>
  <si>
    <t>AA0050</t>
  </si>
  <si>
    <t xml:space="preserve">2016-10-31_R-004_DR </t>
  </si>
  <si>
    <t>Branches fizzle out in raw tiles. Examination with ktx shows that branches traced in raw tiles (from both annotators) are incomplete.</t>
  </si>
  <si>
    <t xml:space="preserve">2016-10-31_R-005 </t>
  </si>
  <si>
    <t>74279.9, 15428.5, 36109.2 </t>
  </si>
  <si>
    <t xml:space="preserve">2016-10-31_R-005_DR </t>
  </si>
  <si>
    <t>AA0051</t>
  </si>
  <si>
    <t xml:space="preserve">2016-10-31_R-005_CA </t>
  </si>
  <si>
    <t>Signal is pretty good. some dim areas. overall high confidence</t>
  </si>
  <si>
    <t xml:space="preserve">2016-10-31_R-006 </t>
  </si>
  <si>
    <t>76539.7, 14312.8, 37326.2 </t>
  </si>
  <si>
    <t xml:space="preserve">2016-10-31_R-006_MW </t>
  </si>
  <si>
    <t>Dim signal in some branches.</t>
  </si>
  <si>
    <t>AA0052</t>
  </si>
  <si>
    <t xml:space="preserve">2016-10-31_R-006_DR </t>
  </si>
  <si>
    <t xml:space="preserve">2016-10-31_R-007 </t>
  </si>
  <si>
    <t xml:space="preserve">76224.5, 14233.8, 37065.2 </t>
  </si>
  <si>
    <t xml:space="preserve">2016-10-31_R-008 </t>
  </si>
  <si>
    <t xml:space="preserve">76070.9, 14203.6, 37076.3 </t>
  </si>
  <si>
    <t xml:space="preserve">2016-10-31_R-008_MW </t>
  </si>
  <si>
    <t>Main axon very bright. Most branches fizzle out near thalamus? and am not able to trace them. Some Ends fizzle out. Low overall confidence.</t>
  </si>
  <si>
    <t xml:space="preserve">2016-10-31_R-009 </t>
  </si>
  <si>
    <t>75888.2, 14450.3, 37216.0 </t>
  </si>
  <si>
    <t xml:space="preserve">2016-10-31_R-009_AZ </t>
  </si>
  <si>
    <t>small</t>
  </si>
  <si>
    <t>AA0053</t>
  </si>
  <si>
    <t xml:space="preserve">2016-10-31_R-009_PB </t>
  </si>
  <si>
    <t xml:space="preserve">2016-10-31_R-010 </t>
  </si>
  <si>
    <t xml:space="preserve">76089.5, 14410.2, 37163.3 </t>
  </si>
  <si>
    <t xml:space="preserve">2016-10-31_R-010_CA </t>
  </si>
  <si>
    <t>Extremely ambiguous. No Idea if correct or not.</t>
  </si>
  <si>
    <t xml:space="preserve">2016-10-31_R-010_AZ </t>
  </si>
  <si>
    <t>Not sure if correct. Could also be tracing dendrites in some areas- no way to tell.</t>
  </si>
  <si>
    <t xml:space="preserve">2016-10-31_R-011 </t>
  </si>
  <si>
    <t xml:space="preserve">74280.2, 16027.3, 35930.4 </t>
  </si>
  <si>
    <t xml:space="preserve">2016-10-31_R-012 </t>
  </si>
  <si>
    <t>74368.3, 15772.5, 35946.2 </t>
  </si>
  <si>
    <t xml:space="preserve">2016-10-31_R-012_DR </t>
  </si>
  <si>
    <t>Starts out strong, ends inevitably become too dim to trace.</t>
  </si>
  <si>
    <t>AA0054</t>
  </si>
  <si>
    <t xml:space="preserve">2016-10-31_R-012_CA </t>
  </si>
  <si>
    <t>main axon is bright, most branches are dim to very dim. low-medium confidence. structure looks like it makes sense, though.</t>
  </si>
  <si>
    <t xml:space="preserve">2016-10-31_R-013 </t>
  </si>
  <si>
    <t>74420.4, 15563.9, 35855.0 </t>
  </si>
  <si>
    <t xml:space="preserve">2016-10-31_R-013_GB </t>
  </si>
  <si>
    <t>AA0055</t>
  </si>
  <si>
    <t xml:space="preserve">2016-10-31_R-013_MW </t>
  </si>
  <si>
    <t xml:space="preserve">2016-10-31_R-014 </t>
  </si>
  <si>
    <t xml:space="preserve">76694.1, 14305.2, 37324.1 </t>
  </si>
  <si>
    <t xml:space="preserve">2016-10-31_R-014_MW </t>
  </si>
  <si>
    <t>No smaller branches can be seen in Horta; but can be traced in LVV. Some problem ends due to this (Consensus Attempted on 02/23/2017).</t>
  </si>
  <si>
    <t xml:space="preserve">2016-10-31_R-014_DR </t>
  </si>
  <si>
    <t xml:space="preserve">2016-10-31_R-015 </t>
  </si>
  <si>
    <t>74524.7, 15472.7, 36288.5 </t>
  </si>
  <si>
    <t>MD</t>
  </si>
  <si>
    <t xml:space="preserve">2016-10-31_R-015_AZ </t>
  </si>
  <si>
    <t>dim side branches</t>
  </si>
  <si>
    <t>AA0056</t>
  </si>
  <si>
    <t xml:space="preserve">2016-10-31_R-015_BDS </t>
  </si>
  <si>
    <t xml:space="preserve">2016-10-31_R-016 </t>
  </si>
  <si>
    <t xml:space="preserve">74364.5, 15638.3, 35871.4 </t>
  </si>
  <si>
    <t xml:space="preserve">MD </t>
  </si>
  <si>
    <t xml:space="preserve">2016-10-31_R-016_CA </t>
  </si>
  <si>
    <t>main axon starts out strong, becomes untraceable after 2000 um. signal is worse with ktx</t>
  </si>
  <si>
    <t xml:space="preserve">2016-10-31_R-017 </t>
  </si>
  <si>
    <t>75900.7, 14212.7, 36940.2 </t>
  </si>
  <si>
    <t xml:space="preserve">2016-10-31_R-017_AZ </t>
  </si>
  <si>
    <t>dim side branches, fizzles out, not sure if correct</t>
  </si>
  <si>
    <t xml:space="preserve">2016-10-31_R-017_MW </t>
  </si>
  <si>
    <t xml:space="preserve">2016-10-31_R-018 </t>
  </si>
  <si>
    <t>76118.8, 14129.2, 36950.2 </t>
  </si>
  <si>
    <t xml:space="preserve"> CA1 </t>
  </si>
  <si>
    <t xml:space="preserve">2016-10-31_R-018_BDS </t>
  </si>
  <si>
    <t xml:space="preserve"> 03/17/2017 </t>
  </si>
  <si>
    <t xml:space="preserve"> Neuron is small</t>
  </si>
  <si>
    <t xml:space="preserve">AA0057_x000D_
</t>
  </si>
  <si>
    <t xml:space="preserve">2016-10-31_R-018_GB </t>
  </si>
  <si>
    <t>(Johan) Soma Marked as 'basic cell groups'</t>
  </si>
  <si>
    <t xml:space="preserve">2016-10-31_R-019  </t>
  </si>
  <si>
    <t>76023.8, 14206.6, 36859.5  </t>
  </si>
  <si>
    <t xml:space="preserve">SUBd  </t>
  </si>
  <si>
    <t xml:space="preserve">2016-10-31_R-019_PB </t>
  </si>
  <si>
    <t>Some very dim areas</t>
  </si>
  <si>
    <t>AA0058</t>
  </si>
  <si>
    <t xml:space="preserve">2016-10-31_R-019_BDS </t>
  </si>
  <si>
    <t xml:space="preserve"> Neuron is small, some branches may have been missed due to noisy/dim signal.</t>
  </si>
  <si>
    <t xml:space="preserve">2016-10-31_R-020 </t>
  </si>
  <si>
    <t>76347.1, 15076.3, 32530.4 </t>
  </si>
  <si>
    <t xml:space="preserve">PT-ALM </t>
  </si>
  <si>
    <t xml:space="preserve">2016-10-31_R-020_AZ </t>
  </si>
  <si>
    <t>Signal is extremely dim, even when using ktx, fizzles out, unsure if correct</t>
  </si>
  <si>
    <t xml:space="preserve">2016-10-31_R-020_MW </t>
  </si>
  <si>
    <t>Able to complete with ktx. (Johan) looks incomplete and i cant go back to check it.</t>
  </si>
  <si>
    <t xml:space="preserve">2016-10-31_R-021 </t>
  </si>
  <si>
    <t xml:space="preserve">76249.3, 14747.5, 31987.3 </t>
  </si>
  <si>
    <t xml:space="preserve">ALM </t>
  </si>
  <si>
    <t xml:space="preserve">2016-10-31_R-021_CA </t>
  </si>
  <si>
    <t>signal is OK, axon appears to come out of dendrite. superficial cortical neuron.</t>
  </si>
  <si>
    <t xml:space="preserve">2016-10-31_R-021_GB </t>
  </si>
  <si>
    <t xml:space="preserve">2016-10-31_R-022 </t>
  </si>
  <si>
    <t>76164.5, 14847.1, 32134.9 </t>
  </si>
  <si>
    <t>ALM</t>
  </si>
  <si>
    <t xml:space="preserve">2016-10-31_R-022_CA </t>
  </si>
  <si>
    <t>signal is good near the soma, gets very bad further out where all the branches are. unsure if I should continue or not.
UPDATE: signal looks a little better with ktx/unmixing. Just above the untraceable threshold now. still medium confidence.</t>
  </si>
  <si>
    <t xml:space="preserve">AA0059_x000D_
</t>
  </si>
  <si>
    <t xml:space="preserve">2016-10-31_R-022_BDS </t>
  </si>
  <si>
    <t xml:space="preserve"> Unique traces look very different, albeit projecting to same location.</t>
  </si>
  <si>
    <t xml:space="preserve">2016-10-31_R-023 </t>
  </si>
  <si>
    <t>76249.0, 14771.8, 32423.9 </t>
  </si>
  <si>
    <t xml:space="preserve">2016-10-31_R-023_AZ </t>
  </si>
  <si>
    <t>ends fizzle out, impossible to tell what goes where. Fixed with KTX.</t>
  </si>
  <si>
    <t>AA0060</t>
  </si>
  <si>
    <t xml:space="preserve">2016-10-31_R-023_BDS  </t>
  </si>
  <si>
    <t xml:space="preserve"> 3/21/2017 </t>
  </si>
  <si>
    <t xml:space="preserve">2016-10-31_R-024 </t>
  </si>
  <si>
    <t>76222.3, 15073.0, 32358.5 </t>
  </si>
  <si>
    <t xml:space="preserve">2016-10-31_R-024_CA </t>
  </si>
  <si>
    <t>signal is decent, although "fluffy". Makes it difficult to resolve crossovers and regions of high density. 
Medium confidence. does not appear to project to the striatum.</t>
  </si>
  <si>
    <t>AA0061</t>
  </si>
  <si>
    <t xml:space="preserve"> 2016-10-31_R-024_GB </t>
  </si>
  <si>
    <t>Problem With consensus file. Fix when KTX-load only is available.Fixed</t>
  </si>
  <si>
    <t xml:space="preserve">2016-10-31_R-025 </t>
  </si>
  <si>
    <t xml:space="preserve">76101.5, 14876.8, 32419.6 </t>
  </si>
  <si>
    <t xml:space="preserve">2016-10-31_R-026 </t>
  </si>
  <si>
    <t>76221.3, 14881.1, 32795.1 </t>
  </si>
  <si>
    <t xml:space="preserve">2016-10-31_R-026_DR </t>
  </si>
  <si>
    <t>Signal is extremely dim when using raw tiles; However, the rendered ktx tiles boost the signal significantly.</t>
  </si>
  <si>
    <t>AA0062</t>
  </si>
  <si>
    <t xml:space="preserve">2016-10-31_R-026_MW </t>
  </si>
  <si>
    <t xml:space="preserve">2016-10-31_R-027 </t>
  </si>
  <si>
    <t>76097.6, 14832.1, 33750.0 </t>
  </si>
  <si>
    <t xml:space="preserve"> CTx-MOp </t>
  </si>
  <si>
    <t xml:space="preserve">2016-10-31_R-027_AZ </t>
  </si>
  <si>
    <t>AA0063</t>
  </si>
  <si>
    <t xml:space="preserve">2016-10-31_R-027_BDS </t>
  </si>
  <si>
    <t> several natural loops (morphology)</t>
  </si>
  <si>
    <t xml:space="preserve">2016-10-31_R-028 </t>
  </si>
  <si>
    <t>76074.4, 14373.7, 33110.9 </t>
  </si>
  <si>
    <t xml:space="preserve">2016-10-31_R-028_CA </t>
  </si>
  <si>
    <t>signal is OK in most regions, dim in some. overall medium confidence. structure looks like ones we have seen before.</t>
  </si>
  <si>
    <t>AA0064</t>
  </si>
  <si>
    <t xml:space="preserve">2016-10-31_R-028_BDS </t>
  </si>
  <si>
    <t xml:space="preserve">2016-10-31_R-029 </t>
  </si>
  <si>
    <t>75884.8, 14950.8, 33239.1 </t>
  </si>
  <si>
    <t xml:space="preserve">2016-10-31_R-029_MW </t>
  </si>
  <si>
    <t>Axon indistinguishable. Fixed with KTX</t>
  </si>
  <si>
    <t>AA0229</t>
  </si>
  <si>
    <t xml:space="preserve">2016-10-31_R-029_AZ </t>
  </si>
  <si>
    <t xml:space="preserve">2016-10-31_R-030 </t>
  </si>
  <si>
    <t xml:space="preserve">76019.0, 14270.9, 33196.9 </t>
  </si>
  <si>
    <t>Axon indistinguishable</t>
  </si>
  <si>
    <t xml:space="preserve">2016-10-31_R-031 </t>
  </si>
  <si>
    <t>76194.7, 14310.6, 33249.6 </t>
  </si>
  <si>
    <t xml:space="preserve">2016-10-31_R-031_CA </t>
  </si>
  <si>
    <t>signal is decent, dim in several regions. Large cortical neuron.</t>
  </si>
  <si>
    <t>AA0065</t>
  </si>
  <si>
    <t xml:space="preserve">2016-10-31_R-031_AZ </t>
  </si>
  <si>
    <t xml:space="preserve">2016-10-31_R-032 </t>
  </si>
  <si>
    <t xml:space="preserve">76238.4, 14940.3, 32427.0 </t>
  </si>
  <si>
    <t xml:space="preserve">2016-10-31_R-032_CA </t>
  </si>
  <si>
    <t>untraceable even though signal is visible. too many indiscernible crossovers early on.</t>
  </si>
  <si>
    <t xml:space="preserve">2016-10-31_G-001 </t>
  </si>
  <si>
    <t>74462.6, 14055.1, 34968.6 </t>
  </si>
  <si>
    <t xml:space="preserve">2016-10-31_G-001_CA </t>
  </si>
  <si>
    <t>signal is fair, not excellent. Still do-able. medium confidence.</t>
  </si>
  <si>
    <t>AA0066</t>
  </si>
  <si>
    <t xml:space="preserve">2016-10-31_G-001_BDS </t>
  </si>
  <si>
    <t xml:space="preserve">2016-10-31_G-002 </t>
  </si>
  <si>
    <t>74372.4, 14310.6, 35145.8 </t>
  </si>
  <si>
    <t xml:space="preserve">2016-10-31_G-002_PB </t>
  </si>
  <si>
    <t>AA0067</t>
  </si>
  <si>
    <t xml:space="preserve">2016-10-31_G-002_CA </t>
  </si>
  <si>
    <t>signal is good.</t>
  </si>
  <si>
    <t xml:space="preserve">2016-10-31_G-003 </t>
  </si>
  <si>
    <t>74123.5, 15541.2, 35403.1 </t>
  </si>
  <si>
    <t xml:space="preserve">VA </t>
  </si>
  <si>
    <t xml:space="preserve">2016-10-31_G-003_MW </t>
  </si>
  <si>
    <t>Signal is good, but dense regions caused problems in consensus.</t>
  </si>
  <si>
    <t>AA0068</t>
  </si>
  <si>
    <t xml:space="preserve">2016-10-31_G-003_BDS </t>
  </si>
  <si>
    <t xml:space="preserve">2016-10-31_G-004 </t>
  </si>
  <si>
    <t>74276.4, 15570.6, 35318.8 </t>
  </si>
  <si>
    <t xml:space="preserve">2016-10-31_G-004_MW </t>
  </si>
  <si>
    <t>AA0069</t>
  </si>
  <si>
    <t xml:space="preserve">2016-10-31_G-004_BDS </t>
  </si>
  <si>
    <t xml:space="preserve"> Some dim/dense regions, but overall good</t>
  </si>
  <si>
    <t xml:space="preserve">2016-10-31_G-005 </t>
  </si>
  <si>
    <t xml:space="preserve">74120.0, 15493.4, 34950.7 </t>
  </si>
  <si>
    <t xml:space="preserve">2016-10-31_G-005_PB </t>
  </si>
  <si>
    <t>RSP too complex for accurate consensus</t>
  </si>
  <si>
    <t xml:space="preserve">2016-10-31_G-005_GB </t>
  </si>
  <si>
    <t xml:space="preserve"> Difficult morphology in RSP</t>
  </si>
  <si>
    <t xml:space="preserve">2016-10-31_G-006 </t>
  </si>
  <si>
    <t>74209.1, 15689.8, 34851.6 </t>
  </si>
  <si>
    <t xml:space="preserve">2016-10-31_G-006_CA </t>
  </si>
  <si>
    <t>Signal is pretty good. Unsure about morphology in a couple regions. Overall high confidence.</t>
  </si>
  <si>
    <t>AA0070</t>
  </si>
  <si>
    <t xml:space="preserve">2016-10-31_G-006_AZ </t>
  </si>
  <si>
    <t xml:space="preserve">2016-10-31_G-007 </t>
  </si>
  <si>
    <t xml:space="preserve">73851.2, 15576.2, 34984.4 </t>
  </si>
  <si>
    <t xml:space="preserve">2016-10-31_G-007_MW </t>
  </si>
  <si>
    <t xml:space="preserve">2016-10-31_G-007_DR </t>
  </si>
  <si>
    <t>Dense arborization. Arborization in region appears to come from at least two different neurons.
Low confidence in traces, manual reconstruction in dense region impractical</t>
  </si>
  <si>
    <t xml:space="preserve">2016-10-31_G-008 </t>
  </si>
  <si>
    <t xml:space="preserve">74696.1, 15829.4, 35414.2 </t>
  </si>
  <si>
    <t xml:space="preserve">2016-10-31_G-008_CA </t>
  </si>
  <si>
    <t>signal is even worse with the ktx, despite less auto-fluorescence. Strongly believe this is still untraceable.</t>
  </si>
  <si>
    <t xml:space="preserve">2016-10-31_G-009 </t>
  </si>
  <si>
    <t>76923.2, 14623.2, 37668.9 </t>
  </si>
  <si>
    <t xml:space="preserve">2016-10-31_G-009_PB </t>
  </si>
  <si>
    <t>AA0071</t>
  </si>
  <si>
    <t xml:space="preserve">2016-10-31_G-009_AZ </t>
  </si>
  <si>
    <t xml:space="preserve">2016-10-31_G-010 </t>
  </si>
  <si>
    <t>76844.3, 14801.0, 37750.2 </t>
  </si>
  <si>
    <t xml:space="preserve">2016-10-31_G-010_BDS </t>
  </si>
  <si>
    <t xml:space="preserve"> Good signal. Bipolar morphology</t>
  </si>
  <si>
    <t>AA0072</t>
  </si>
  <si>
    <t xml:space="preserve">2016-10-31_G-010_GB </t>
  </si>
  <si>
    <t xml:space="preserve">2016-10-31_G-011 </t>
  </si>
  <si>
    <t>74174.7, 15252.3, 35220.2 </t>
  </si>
  <si>
    <t xml:space="preserve">2016-10-31_G-011_PB </t>
  </si>
  <si>
    <t>AA0073</t>
  </si>
  <si>
    <t xml:space="preserve">2016-10-31_G-011_BDS </t>
  </si>
  <si>
    <t xml:space="preserve"> Some dense regions, but overall good and bright</t>
  </si>
  <si>
    <t xml:space="preserve">2016-10-31_G-012 </t>
  </si>
  <si>
    <t>74807.0, 15761.8, 35522.8 </t>
  </si>
  <si>
    <t xml:space="preserve">2016-10-31_G-012_DR </t>
  </si>
  <si>
    <t>AA0074</t>
  </si>
  <si>
    <t xml:space="preserve">2016-10-31_G-012_AZ </t>
  </si>
  <si>
    <t xml:space="preserve">2016-10-31_G-013 </t>
  </si>
  <si>
    <t xml:space="preserve">74342.4, 15647.6, 35348.8 </t>
  </si>
  <si>
    <t xml:space="preserve">2016-10-31_G-013_CA </t>
  </si>
  <si>
    <t>signal is 5/10. small neuron, very low confidence. Still untraceable with ktx.</t>
  </si>
  <si>
    <t xml:space="preserve">2016-10-31_G-013_BDS </t>
  </si>
  <si>
    <t xml:space="preserve">2016-10-31_G-014 </t>
  </si>
  <si>
    <t xml:space="preserve">74314.2, 15503.0, 35073.6 </t>
  </si>
  <si>
    <t xml:space="preserve">2016-10-31_G-014_GB </t>
  </si>
  <si>
    <t>some dim signals</t>
  </si>
  <si>
    <t xml:space="preserve">2016-10-31_G-014_MW </t>
  </si>
  <si>
    <t>Some areas not traced due to tile loading problem</t>
  </si>
  <si>
    <t xml:space="preserve">2016-10-31_G-015 </t>
  </si>
  <si>
    <t>74482.3, 15619.9, 35109.9 </t>
  </si>
  <si>
    <t xml:space="preserve">2016-10-31_G-015_MW </t>
  </si>
  <si>
    <t>AA0075</t>
  </si>
  <si>
    <t xml:space="preserve">2016-10-31_G-015_CA </t>
  </si>
  <si>
    <t>signal is dim and beaded. medium confidence. Structure looks reasonable.</t>
  </si>
  <si>
    <t xml:space="preserve">2016-10-31_G-016 </t>
  </si>
  <si>
    <t>74114.6, 15459.4, 35005.0 </t>
  </si>
  <si>
    <t xml:space="preserve">2016-10-31_G-016_PB </t>
  </si>
  <si>
    <t>AA0076</t>
  </si>
  <si>
    <t xml:space="preserve">2016-10-31_G-016_BDS </t>
  </si>
  <si>
    <t>Sample</t>
  </si>
  <si>
    <t>2017-01-15_G-001</t>
  </si>
  <si>
    <t>76154.1, 15731.2, 34878.9</t>
  </si>
  <si>
    <t>AV-TH</t>
  </si>
  <si>
    <t>full-2nd render</t>
  </si>
  <si>
    <t>Lots of doubling, not specific to any region. Makes dense region difficult to trace out.</t>
  </si>
  <si>
    <t>AA0015</t>
  </si>
  <si>
    <t>2017-01-15_G-002</t>
  </si>
  <si>
    <t>76104.2, 15975.6, 34762.6</t>
  </si>
  <si>
    <t>full render</t>
  </si>
  <si>
    <t>AA0016</t>
  </si>
  <si>
    <t>2017-01-15_G-003</t>
  </si>
  <si>
    <t>76308.0, 16370.9, 34559.0</t>
  </si>
  <si>
    <t>TH</t>
  </si>
  <si>
    <t>Only Cameron had uniques.</t>
  </si>
  <si>
    <t>AA0017</t>
  </si>
  <si>
    <t>signal is OK, pretty dim in some regions. Morphology is confusing at times. Medium-high confidence.</t>
  </si>
  <si>
    <t>2017-01-15_G-004</t>
  </si>
  <si>
    <t>76282.6, 15766.5, 34628.8</t>
  </si>
  <si>
    <t>Signal is good. Dense areas hard to see in horta, LVV helps.</t>
  </si>
  <si>
    <t>AA0018</t>
  </si>
  <si>
    <t>(Johan) Soma Marked as 'basic cell groups'</t>
  </si>
  <si>
    <t>2017-01-15_G-005</t>
  </si>
  <si>
    <t>76354.7, 16074.8, 34629.3</t>
  </si>
  <si>
    <t>Initial part of axon slightly confusing, but after first tile, everything is fine. Very bright</t>
  </si>
  <si>
    <t>AA0019</t>
  </si>
  <si>
    <t>2017-01-15_G-006</t>
  </si>
  <si>
    <t>79263.7, 14667.1, 37776.0</t>
  </si>
  <si>
    <t>AA020</t>
  </si>
  <si>
    <t>signal is good. A couple regions where axon bundling occurs.</t>
  </si>
  <si>
    <t>2017-01-15_G-007</t>
  </si>
  <si>
    <t>79252.8, 14658.0, 37843.9</t>
  </si>
  <si>
    <t>On hold until other neuron has been completed. (now done)</t>
  </si>
  <si>
    <t>AA021</t>
  </si>
  <si>
    <t>2017-01-15_G-008</t>
  </si>
  <si>
    <t>79127.5, 14310.4, 37932.2</t>
  </si>
  <si>
    <t>100% consensus. (Johan) Soma Marked as 'basic cell groups'</t>
  </si>
  <si>
    <t>AA022</t>
  </si>
  <si>
    <t>Signal is pretty good, medium-high confidence. A lot of doubling both in LVV and HORTA. morphology is weird.</t>
  </si>
  <si>
    <t>2017-01-15_G-009</t>
  </si>
  <si>
    <t>76621.3, 16126.3, 35064.0</t>
  </si>
  <si>
    <t>AA023</t>
  </si>
  <si>
    <t>cortical branches are OK, signal becomes extremely dim in the striatum. Likely incomplete in that region.</t>
  </si>
  <si>
    <t>2017-01-15_G-010</t>
  </si>
  <si>
    <t>79315.4, 14687.5, 37970.1</t>
  </si>
  <si>
    <t>AA024</t>
  </si>
  <si>
    <t>2017-01-15_G-011</t>
  </si>
  <si>
    <t>79367.6, 14290.2, 38404.3</t>
  </si>
  <si>
    <t>Postsubiculum</t>
  </si>
  <si>
    <t>signal is pretty good. morphology is interesting.</t>
  </si>
  <si>
    <t>AA0025</t>
  </si>
  <si>
    <t>2017-01-15_G-012</t>
  </si>
  <si>
    <t>76026.3, 15809.0, 35032.6</t>
  </si>
  <si>
    <t>Extremely dim. Could be incomplete because a lot of ends fade out.</t>
  </si>
  <si>
    <t>2017-01-15_G-013</t>
  </si>
  <si>
    <t>76176.5, 15619.3, 35006.6</t>
  </si>
  <si>
    <t>Only Perry finished, but Amina and Perry completed a consensus.</t>
  </si>
  <si>
    <t>axon projects to and branches in the post-subiculum. most endpoints too dim to trace, decided to stop. Structure similar to G-014</t>
  </si>
  <si>
    <t>2017-01-15_G-014</t>
  </si>
  <si>
    <t>75964.0, 15583.0, 35010.6</t>
  </si>
  <si>
    <t>low confidence, many ends fizzle out</t>
  </si>
  <si>
    <t>signal starts out dim, gets better, then gets very dim in the post-subiculum. Decided to stop, too little confidence.</t>
  </si>
  <si>
    <t>2017-01-15_G-015</t>
  </si>
  <si>
    <t>79360.5, 14736.6, 38060.0</t>
  </si>
  <si>
    <t>HY</t>
  </si>
  <si>
    <t>AA0026</t>
  </si>
  <si>
    <t>nice</t>
  </si>
  <si>
    <t>2017-01-15_G-016</t>
  </si>
  <si>
    <t>79270.4, 14438.8, 38129.9</t>
  </si>
  <si>
    <t>Traced everything coming out of soma, still could not find axon. Neurites exported.</t>
  </si>
  <si>
    <t>Axon indistinguishable.</t>
  </si>
  <si>
    <t>2017-01-15_G-017</t>
  </si>
  <si>
    <t>79026.2, 13954.9, 37853.4 </t>
  </si>
  <si>
    <t>AA0027</t>
  </si>
  <si>
    <t>signal is pretty good. High confidence.</t>
  </si>
  <si>
    <t>2017-01-15_G-018</t>
  </si>
  <si>
    <t>79192.7, 13658.2, 38017.1 </t>
  </si>
  <si>
    <t xml:space="preserve">Atypical axon. Low confidence tracing. signal is good. 100% consensus- no uniques </t>
  </si>
  <si>
    <t>AA028</t>
  </si>
  <si>
    <t>very dense around soma</t>
  </si>
  <si>
    <t>2017-01-15_G-019</t>
  </si>
  <si>
    <t>79634.6, 14078.9, 38061.0 </t>
  </si>
  <si>
    <t>Primary visual area</t>
  </si>
  <si>
    <t xml:space="preserve"> 03/24/2017 </t>
  </si>
  <si>
    <t xml:space="preserve"> 03/28/2017 </t>
  </si>
  <si>
    <t>Axon found</t>
  </si>
  <si>
    <t>Traced all neurites, axon is indistinguishable from dendrites. neurites exported.</t>
  </si>
  <si>
    <t>2017-01-15_G-020</t>
  </si>
  <si>
    <t xml:space="preserve">79269.1, 14438.3, 38127.9 </t>
  </si>
  <si>
    <t>Traced all neurites. Axon indistinguishable from dendrites.</t>
  </si>
  <si>
    <t>Too dense</t>
  </si>
  <si>
    <t>2017-01-15_G-021</t>
  </si>
  <si>
    <t>76223.6, 15756.7, 34536.5 </t>
  </si>
  <si>
    <t>Found while tracing G-013. Follows similar contour. Really dim and can't be sure if 100% correct.</t>
  </si>
  <si>
    <t xml:space="preserve">AA0029_x000D_
</t>
  </si>
  <si>
    <t>Really dim in projection area. Medium confidance in traces.</t>
  </si>
  <si>
    <t>2017-01-15_G-022</t>
  </si>
  <si>
    <t>76027.6, 15688.3, 34954.7</t>
  </si>
  <si>
    <t>Signal is good but very dense in the main projection region (post-subiculum). uncertain about correctness. exported to unfinished neuron folder</t>
  </si>
  <si>
    <t>2017-01-15_G-023</t>
  </si>
  <si>
    <t>76135.2, 15857.1, 35032.1</t>
  </si>
  <si>
    <t>Main axon has good signal, but projection to post-subiculum is too dim and all problem ends, but clearly identical cell type as G-022. Exported to unfinished folder.</t>
  </si>
  <si>
    <t>2017-01-15_G-024</t>
  </si>
  <si>
    <t>79216.2, 14615.9, 38015.6</t>
  </si>
  <si>
    <t>AA0030</t>
  </si>
  <si>
    <t>2017-01-15_G-025</t>
  </si>
  <si>
    <t>80011.1, 15074.6, 38038.0</t>
  </si>
  <si>
    <t>Presubiculum</t>
  </si>
  <si>
    <t>AA031</t>
  </si>
  <si>
    <t>2017-01-15_G-026</t>
  </si>
  <si>
    <t>79657.1, 15127.5, 38137.8</t>
  </si>
  <si>
    <t xml:space="preserve">Seems too small to be complete. axon bundling. Can't make accurate consensus </t>
  </si>
  <si>
    <t>2017-01-15_G-027</t>
  </si>
  <si>
    <t>79355.0, 14738.8, 38051.0</t>
  </si>
  <si>
    <t>AA0032</t>
  </si>
  <si>
    <t>2017-01-15_G-028</t>
  </si>
  <si>
    <t>79422.3, 14808.7, 38047.0</t>
  </si>
  <si>
    <t>AA0033</t>
  </si>
  <si>
    <t>2017-01-15_G-029</t>
  </si>
  <si>
    <t>79942.3, 15419.5, 38003.6</t>
  </si>
  <si>
    <t xml:space="preserve">main axon starts off strong, but signal gets pretty dim. </t>
  </si>
  <si>
    <t>Signal dims, most likely incomplete.</t>
  </si>
  <si>
    <t>2017-02-22_G-001</t>
  </si>
  <si>
    <t>74380.8, 15660.8, 36155.3</t>
  </si>
  <si>
    <t>DG</t>
  </si>
  <si>
    <t>Branches dim and fizzle out; too many problem ends</t>
  </si>
  <si>
    <t>All branches seemingly  fizzle out and are difficult to follow as you get further from soma </t>
  </si>
  <si>
    <t>2017-02-22_G-002</t>
  </si>
  <si>
    <t>74327.4, 15826.5, 36156.3</t>
  </si>
  <si>
    <t xml:space="preserve">Main axon is strong, but all branches fizzle out very quickly. </t>
  </si>
  <si>
    <t>2017-02-22_G-003</t>
  </si>
  <si>
    <t>74333.8, 15560.8, 36139.8</t>
  </si>
  <si>
    <t>Branches very dim; probably missing some. Not sure if complete.</t>
  </si>
  <si>
    <t>2017-02-22_G-004</t>
  </si>
  <si>
    <t>74442.2, 15882.5, 35987.7</t>
  </si>
  <si>
    <t>Branches end too soon to be correct.</t>
  </si>
  <si>
    <t>2017-02-22_G-005</t>
  </si>
  <si>
    <t>74273.2, 15854.9, 35921.9</t>
  </si>
  <si>
    <t>2017-02-22_G-006</t>
  </si>
  <si>
    <t>74145.7, 15949.2, 36020.6</t>
  </si>
  <si>
    <t>TH-VAL</t>
  </si>
  <si>
    <t>Side branches become really dim; some may be missing; not sure if complete</t>
  </si>
  <si>
    <t>2017-02-22_G-007</t>
  </si>
  <si>
    <t>74499.7, 16532.8, 35251.8</t>
  </si>
  <si>
    <t>unsure if correct. dim signal</t>
  </si>
  <si>
    <t>2017-02-22_G-008</t>
  </si>
  <si>
    <t>74561.8, 16489.9, 35192.2</t>
  </si>
  <si>
    <t xml:space="preserve">HY </t>
  </si>
  <si>
    <t>In Progress</t>
  </si>
  <si>
    <t>traced everything coming out which was very little; Axon indistinguishable.</t>
  </si>
  <si>
    <t>2017-02-22_G-009</t>
  </si>
  <si>
    <t>74361.2, 16046.0, 35158.3</t>
  </si>
  <si>
    <t>(Johan) Looks decent.</t>
  </si>
  <si>
    <t>AA0138</t>
  </si>
  <si>
    <t>Main axon is strong, but all branches fizzle out very quickly. </t>
  </si>
  <si>
    <t>2017-02-22_G-010</t>
  </si>
  <si>
    <t>74593.7, 16376.5, 35304.3</t>
  </si>
  <si>
    <t xml:space="preserve">no axon to be found. denrites are clear and bright. </t>
  </si>
  <si>
    <t>found axon, but becomes too dim to trace after a couple of tiles</t>
  </si>
  <si>
    <t>2017-02-22_G-011</t>
  </si>
  <si>
    <t>76828.1, 14827.8, 37543.8</t>
  </si>
  <si>
    <t xml:space="preserve">Branches very dim. low confidence </t>
  </si>
  <si>
    <t>AA0139</t>
  </si>
  <si>
    <t>signal is fine in the main projection region, dim near the soma</t>
  </si>
  <si>
    <t>2017-02-22_G-012</t>
  </si>
  <si>
    <t>77326.3, 15421.2, 37419.4</t>
  </si>
  <si>
    <t>axon is very small, signal is bright. interesting neuron, have not seen one like this before.</t>
  </si>
  <si>
    <t>AA0091</t>
  </si>
  <si>
    <t>2017-02-22_G-013</t>
  </si>
  <si>
    <t>74858.2, 16384.5, 35176.3</t>
  </si>
  <si>
    <t>(Johan) Looks very probablamatic and also goes into stitching problem area.</t>
  </si>
  <si>
    <t>just a large single axon</t>
  </si>
  <si>
    <t>2017-02-22_G-014</t>
  </si>
  <si>
    <t>74421.8, 16373.0, 35271.8</t>
  </si>
  <si>
    <t>questionable axon, though we both had the same tracing</t>
  </si>
  <si>
    <t>AA0141</t>
  </si>
  <si>
    <t>goes out of HY; some branches are dim. (Johan) Seems to go to spinal chord? Noticed few missing branches in one location, added to consensus file.</t>
  </si>
  <si>
    <t>2017-02-22_G-015</t>
  </si>
  <si>
    <t>77264.8, 15375.0, 37890.4</t>
  </si>
  <si>
    <t>SUB</t>
  </si>
  <si>
    <t>signal is pretty decent. some dim regions. (Johan) Highly questionable ends. Marked as incomplete.</t>
  </si>
  <si>
    <t>2017-02-22_G-016</t>
  </si>
  <si>
    <t>74575.4, 16475.4, 35248.8</t>
  </si>
  <si>
    <t>2017-02-22_G-017</t>
  </si>
  <si>
    <t>74628.7, 16443.4, 35200.4</t>
  </si>
  <si>
    <t xml:space="preserve">Axon indistinguishable. </t>
  </si>
  <si>
    <t>2017-02-22_G-018</t>
  </si>
  <si>
    <t>74562.4, 16500.9, 35148.0</t>
  </si>
  <si>
    <t>2017-02-22_G-019</t>
  </si>
  <si>
    <t>74583.8, 16544.5, 35199.4</t>
  </si>
  <si>
    <t>2017-02-22_G-020</t>
  </si>
  <si>
    <t>74545.9, 16543.4, 35039.1</t>
  </si>
  <si>
    <t>Perfect consensus (no uniques).</t>
  </si>
  <si>
    <t>2017-02-22_G-021</t>
  </si>
  <si>
    <t>74500.1, 16473.5, 34993.9</t>
  </si>
  <si>
    <t>2017-02-22_G-022</t>
  </si>
  <si>
    <t>74584.5, 16425.2, 35030.9</t>
  </si>
  <si>
    <t>2017-02-22_G-023</t>
  </si>
  <si>
    <t>74652.4, 16469.4, 35052.4</t>
  </si>
  <si>
    <t>2017-02-22_G-024</t>
  </si>
  <si>
    <t>74604.7, 16522.2, 35111.0</t>
  </si>
  <si>
    <t>2017-02-22_G-025</t>
  </si>
  <si>
    <t>74582.1, 16572.3, 35147.0</t>
  </si>
  <si>
    <t>axon indistinguishable. 100% Consensus (no uniques).</t>
  </si>
  <si>
    <t>Axon indistinguishable. Very dim, unsure if correct.</t>
  </si>
  <si>
    <t>2017-02-22_G-026</t>
  </si>
  <si>
    <t>74480.3, 16539.8, 35325.8</t>
  </si>
  <si>
    <t>Axon indistinguishable. Amina had no uniques during consensus.</t>
  </si>
  <si>
    <t>Area at soma is confusing. Too dim to trace out half of neuron.</t>
  </si>
  <si>
    <t>2017-02-22_G-027</t>
  </si>
  <si>
    <t>74533.6, 16467.9, 35511.9</t>
  </si>
  <si>
    <t>100% Consensus (no uniques)</t>
  </si>
  <si>
    <t>2017-02-22_G-028</t>
  </si>
  <si>
    <t>74666.2, 16322.1, 35381.3</t>
  </si>
  <si>
    <t>(Johan) Was on 'Review' seems untraceable.</t>
  </si>
  <si>
    <t>2017-02-22_G-029</t>
  </si>
  <si>
    <t>74758.0, 16371.1, 35427.6</t>
  </si>
  <si>
    <t>(Johan) Saw a few extra branches in location. Updated consensus.Really on the border of visible.</t>
  </si>
  <si>
    <t>AA0142</t>
  </si>
  <si>
    <t>2017-02-22_G-030</t>
  </si>
  <si>
    <t>74516.9, 16440.9, 35349.5</t>
  </si>
  <si>
    <t xml:space="preserve">axon too dim to trace, dendrites fine </t>
  </si>
  <si>
    <t>Ends of axon are either too dim to trace or too ambiguous.</t>
  </si>
  <si>
    <t>2017-02-22_G-031</t>
  </si>
  <si>
    <t>74551.5, 16410.3, 35196.3</t>
  </si>
  <si>
    <t>2017-02-22_G-032</t>
  </si>
  <si>
    <t>74553.3, 16395.8, 35159.3</t>
  </si>
  <si>
    <t>axon indistinguishable, dendrites traced</t>
  </si>
  <si>
    <t>2017-02-22_G-033</t>
  </si>
  <si>
    <t>74564.6, 16390.0, 35008.3</t>
  </si>
  <si>
    <t>axon indistinguishable; everything traced</t>
  </si>
  <si>
    <t>2017-02-22_G-034</t>
  </si>
  <si>
    <t>74570.8, 16437.7, 35005.2</t>
  </si>
  <si>
    <t>2017-02-22_G-035</t>
  </si>
  <si>
    <t>74629.2, 16464.0, 34618.7</t>
  </si>
  <si>
    <t xml:space="preserve">just dendrites, and they are weakly labelled. should ignore this one. </t>
  </si>
  <si>
    <t>2017-02-22_G-036</t>
  </si>
  <si>
    <t>74637.1, 16557.2, 34901.4</t>
  </si>
  <si>
    <t>axon indistinguishable. Bruno had no uniques during consensus.</t>
  </si>
  <si>
    <t>2017-02-22_G-037</t>
  </si>
  <si>
    <t>74600.6, 16589.1, 34926.0</t>
  </si>
  <si>
    <t>2017-02-22_G-038</t>
  </si>
  <si>
    <t>74567.9, 16614.8, 35443.0</t>
  </si>
  <si>
    <t xml:space="preserve">axon too dim/ambiguous to trace </t>
  </si>
  <si>
    <t>axon is dim, ends are too ambiguous to trace completely.</t>
  </si>
  <si>
    <t>2017-02-22_G-039</t>
  </si>
  <si>
    <t>74503.0, 16583.6, 35587.9</t>
  </si>
  <si>
    <t>main axon (if correct one) fizzles out</t>
  </si>
  <si>
    <t>2017-02-22_G-040</t>
  </si>
  <si>
    <t>74529.8, 16663.4, 35707.1</t>
  </si>
  <si>
    <t>could not find axon. dendrites exported</t>
  </si>
  <si>
    <t>2017-02-22_G-041</t>
  </si>
  <si>
    <t>74656.7, 16532.4, 35711.3</t>
  </si>
  <si>
    <t>Axon indistinguishable. Some areas ambiguous.</t>
  </si>
  <si>
    <t>May have found the axon, but is too dim to trace.</t>
  </si>
  <si>
    <t>2017-02-22_G-042</t>
  </si>
  <si>
    <t>74385.0, 16451.7, 35723.6</t>
  </si>
  <si>
    <t>Most of neuron was traced, but all ends fizzle out.</t>
  </si>
  <si>
    <t>Axon gets very dim. Probably incomplete</t>
  </si>
  <si>
    <t>2017-02-22_G-043</t>
  </si>
  <si>
    <t>74431.3, 16384.5, 35460.5</t>
  </si>
  <si>
    <t>No uniques during consensus.</t>
  </si>
  <si>
    <t>2017-02-22_G-044</t>
  </si>
  <si>
    <t>74822.4, 16435.6, 35620.8</t>
  </si>
  <si>
    <t>2017-02-22_G-045</t>
  </si>
  <si>
    <t>75004.6, 16434.4, 35878.8</t>
  </si>
  <si>
    <t>2017-02-22_G-046</t>
  </si>
  <si>
    <t>76922.6, 15050.8, 37859.7</t>
  </si>
  <si>
    <t>signal is decent on one hemisphere, very bad on the other. projects to lateral entorhinal cortex on both sides.</t>
  </si>
  <si>
    <t>2017-02-22_R-001</t>
  </si>
  <si>
    <t>76182.5, 14893.5, 32261.0</t>
  </si>
  <si>
    <t>Primary motor area</t>
  </si>
  <si>
    <t>(Johan). Marked as Incomplete.</t>
  </si>
  <si>
    <t xml:space="preserve">Really dim neuron. Looks incomplete; lots of problem ends. </t>
  </si>
  <si>
    <t>2017-02-22_R-002</t>
  </si>
  <si>
    <t>76051.3, 15040.1, 32482.0</t>
  </si>
  <si>
    <t>Long main projection; side branches are dim</t>
  </si>
  <si>
    <t>branches too dim to be confident on their end points.</t>
  </si>
  <si>
    <t>2017-02-22_G-047</t>
  </si>
  <si>
    <t>77177.8, 15309.6, 37865.5</t>
  </si>
  <si>
    <t>PRE-SUB</t>
  </si>
  <si>
    <t>signal is good until it passes the corpus callosum, then fizzles out.  projects to at least the contralateral medial entorhinal cortex</t>
  </si>
  <si>
    <t>signal is good, but really dim and impossible to trace out completely</t>
  </si>
  <si>
    <t>2017-02-22_R-003</t>
  </si>
  <si>
    <t>75688.3, 14937.4, 32854.0</t>
  </si>
  <si>
    <t>(Johan) Does not seem reliable. Marked as incomplete.</t>
  </si>
  <si>
    <t>Really dim neuron. Looks incomplete; lots of problem ends. </t>
  </si>
  <si>
    <t>2017-02-22_R-004</t>
  </si>
  <si>
    <t>75878.3, 14791.8, 33268.2</t>
  </si>
  <si>
    <t>2017-02-22_R-005</t>
  </si>
  <si>
    <t>75895.5, 14778.4, 33215.3</t>
  </si>
  <si>
    <t>[75867.7, 14830.8, 33255.3]--coordinates for axon::neuron is incomplete and completely fizzles out. </t>
  </si>
  <si>
    <t>Neuron is very dim, all ends fizzle out.</t>
  </si>
  <si>
    <t>2017-02-22_G-048</t>
  </si>
  <si>
    <t>77281.1, 15194.5, 37744.2</t>
  </si>
  <si>
    <t>Branches fizzle out quickly</t>
  </si>
  <si>
    <t>Ends become too confusing/dim to trace with confidence</t>
  </si>
  <si>
    <t>2017-02-22_G-049</t>
  </si>
  <si>
    <t>77095.1, 15524.7, 37861.4</t>
  </si>
  <si>
    <t>(Johan). This neuron seems very unreliable..Marked as incomplete.</t>
  </si>
  <si>
    <t>Axon becomes intertwined with another axon.</t>
  </si>
  <si>
    <t>2017-02-22_G-050</t>
  </si>
  <si>
    <t>77121.6, 15529.5, 37728.8</t>
  </si>
  <si>
    <t>Axon indistinguishable. Seems very small for a Subiculum neuron, would appreciate annother annotator's opinion.</t>
  </si>
  <si>
    <t>really dim neuron; lots of problem ends.(Johan) Marked as incomplete.</t>
  </si>
  <si>
    <t>2017-02-22_G-051</t>
  </si>
  <si>
    <t>77131.4, 15462.9, 37749.3</t>
  </si>
  <si>
    <t>Projection area too dim to trace.</t>
  </si>
  <si>
    <t>too dim to trace</t>
  </si>
  <si>
    <t>2017-02-22_G-052</t>
  </si>
  <si>
    <t>77200.3, 15398.5, 37783.3</t>
  </si>
  <si>
    <t>Axon becomes intertwined with another axon, no way to tell which is correct.</t>
  </si>
  <si>
    <t>2017-02-22_G-053</t>
  </si>
  <si>
    <t>77224.9, 15319.2, 37809.0</t>
  </si>
  <si>
    <t>2017-02-22_G-054</t>
  </si>
  <si>
    <t>76873.6, 15068.9, 37757.6</t>
  </si>
  <si>
    <t>too dim to dracet</t>
  </si>
  <si>
    <t>2017-02-22_G-055</t>
  </si>
  <si>
    <t>77023.9, 15048.0, 37728.8</t>
  </si>
  <si>
    <t>Many  junctions unclear and intertwined; exported axon &amp; dendrites to "Unfinished"</t>
  </si>
  <si>
    <t>2017-02-22_G-056</t>
  </si>
  <si>
    <t>77066.6, 15107.7, 37612.6</t>
  </si>
  <si>
    <t>Signal is dim and very messy near soma, even with ktx.</t>
  </si>
  <si>
    <t xml:space="preserve">signal very dim and beaded near soma, impossible to trace </t>
  </si>
  <si>
    <t>2017-02-22_G-057</t>
  </si>
  <si>
    <t>76778.0, 15112.5, 37263.2</t>
  </si>
  <si>
    <t>Great signal, very small neuron.</t>
  </si>
  <si>
    <t>AA0143</t>
  </si>
  <si>
    <t>Near perfect consensus, no need for uniques.</t>
  </si>
  <si>
    <t>2017-02-22_G-058</t>
  </si>
  <si>
    <t>76805.6, 15164.6, 37333.1</t>
  </si>
  <si>
    <t>AA0144</t>
  </si>
  <si>
    <t>2017-02-22_G-059</t>
  </si>
  <si>
    <t>77042.2, 15278.0, 37408.1</t>
  </si>
  <si>
    <t>AA0145</t>
  </si>
  <si>
    <t>2017-02-22_G-060</t>
  </si>
  <si>
    <t>77002.5, 15246.8, 37367.0</t>
  </si>
  <si>
    <t>AA0146</t>
  </si>
  <si>
    <t>very small neuron, everything from soma traced</t>
  </si>
  <si>
    <t>2017-02-22_G-061</t>
  </si>
  <si>
    <t>76986.2, 15202.9, 37384.5</t>
  </si>
  <si>
    <t>AA0147</t>
  </si>
  <si>
    <t>2017-02-22_G-062</t>
  </si>
  <si>
    <t>76983.9, 15176.4, 37274.5</t>
  </si>
  <si>
    <t>AA0148</t>
  </si>
  <si>
    <t>2017-02-22_G-063</t>
  </si>
  <si>
    <t>77045.8, 15195.4, 37217.0</t>
  </si>
  <si>
    <t>AA0149</t>
  </si>
  <si>
    <t>2017-02-22_G-064</t>
  </si>
  <si>
    <t>77405.9, 14800.3, 37383.5</t>
  </si>
  <si>
    <t xml:space="preserve">morphology does not make sense. Could not agree on consensus </t>
  </si>
  <si>
    <t>2017-02-22_G-065</t>
  </si>
  <si>
    <t>77421.3, 14848.0, 37275.5</t>
  </si>
  <si>
    <t>(Johan) Seems realy really dim. Marked as incomplete.</t>
  </si>
  <si>
    <t>2017-02-22_G-066</t>
  </si>
  <si>
    <t>77450.5, 14857.4, 37234.4</t>
  </si>
  <si>
    <t>Axon fizzles out, no projections can be seen.</t>
  </si>
  <si>
    <t>fizzles out, unable to complete even main branch</t>
  </si>
  <si>
    <t>2017-02-22_G-067</t>
  </si>
  <si>
    <t>77436.6, 14983.4, 37547.9</t>
  </si>
  <si>
    <t xml:space="preserve">could not agree on consensus </t>
  </si>
  <si>
    <t>2017-02-22_G-068</t>
  </si>
  <si>
    <t>76921.0, 15102.4, 37064.8</t>
  </si>
  <si>
    <t>AA0150</t>
  </si>
  <si>
    <t xml:space="preserve">no uniques for consensus </t>
  </si>
  <si>
    <t>2017-02-22_G-069</t>
  </si>
  <si>
    <t>76672.2, 14957.8, 37641.4</t>
  </si>
  <si>
    <t>Auto</t>
  </si>
  <si>
    <t>main axon fizzles out after several tiles</t>
  </si>
  <si>
    <t>2017-02-22_G-070</t>
  </si>
  <si>
    <t>76598.0, 14932.2, 37710.3</t>
  </si>
  <si>
    <t>Axon becomes too dim and beaded to trace with confidence.</t>
  </si>
  <si>
    <t>too dim and too beaded to trace</t>
  </si>
  <si>
    <t>2017-02-22_G-071</t>
  </si>
  <si>
    <t>74288.9, 15112.3, 36045.3</t>
  </si>
  <si>
    <t>AA0151</t>
  </si>
  <si>
    <t>2017-02-22_G-072</t>
  </si>
  <si>
    <t>74567.3, 15918.0, 35218.9</t>
  </si>
  <si>
    <t xml:space="preserve">doesn't seem complete. ends fade out. </t>
  </si>
  <si>
    <t>2017-05-04_G-001</t>
  </si>
  <si>
    <t>[64024.5, 50021.7, 22510.0]</t>
  </si>
  <si>
    <t xml:space="preserve">Extremely dense and complicated at soma. </t>
  </si>
  <si>
    <t>2017-05-04_G-002</t>
  </si>
  <si>
    <t>[67036.0, 49637.0, 24050.9]</t>
  </si>
  <si>
    <t>HPF</t>
  </si>
  <si>
    <t>AA0193</t>
  </si>
  <si>
    <t xml:space="preserve">timing: 4.5 mins </t>
  </si>
  <si>
    <t>2017-05-04_G-003</t>
  </si>
  <si>
    <t>[66631.5, 49258.5, 24117.5]</t>
  </si>
  <si>
    <t>Timing: approx. 7 hrs.</t>
  </si>
  <si>
    <t>AA0194</t>
  </si>
  <si>
    <t>Assisted Merge</t>
  </si>
  <si>
    <t xml:space="preserve">timing : 3.5 hours </t>
  </si>
  <si>
    <t>2017-05-04_G-004</t>
  </si>
  <si>
    <t>[66951.3, 49271.8, 24161.2]</t>
  </si>
  <si>
    <t>As axon crosses corpus collosum it disappears on a dark patch</t>
  </si>
  <si>
    <t>2017-05-04_G-005</t>
  </si>
  <si>
    <t>[67094.0, 49232.3, 24198.4]</t>
  </si>
  <si>
    <t>Overall good, but with some dim ends. 6 hrs</t>
  </si>
  <si>
    <t>AA0195</t>
  </si>
  <si>
    <t>some dim areas; 3 hrs</t>
  </si>
  <si>
    <t>2017-05-04_G-006</t>
  </si>
  <si>
    <t>[63920.8, 50257.4, 22470.0]</t>
  </si>
  <si>
    <t>Branches off axon are dim and fade away</t>
  </si>
  <si>
    <t>2017-05-04_G-007</t>
  </si>
  <si>
    <t>[67195.0, 49672.5, 23982.3]</t>
  </si>
  <si>
    <t>AA0196</t>
  </si>
  <si>
    <t xml:space="preserve">timings: 3 mins </t>
  </si>
  <si>
    <t>2017-05-04_G-008</t>
  </si>
  <si>
    <t>[63932.1, 50423.5, 22735.7]</t>
  </si>
  <si>
    <t xml:space="preserve">could possibly be completed though </t>
  </si>
  <si>
    <t>De-Novo Merge</t>
  </si>
  <si>
    <t>Branched areas very quickly become dim. Not confident everything was caught.</t>
  </si>
  <si>
    <t>2017-05-04_G-009</t>
  </si>
  <si>
    <t>[63944.9, 50177.4, 22629.1]</t>
  </si>
  <si>
    <t>2017-05-04_G-010</t>
  </si>
  <si>
    <t>[67138.7, 49709.3, 24048.8]</t>
  </si>
  <si>
    <t>8 hrs</t>
  </si>
  <si>
    <t>AA0197</t>
  </si>
  <si>
    <t>5 hrs; lots of manual tracing where missing fragments. signal is good, dims out in some places</t>
  </si>
  <si>
    <t>2017-05-04_G-011</t>
  </si>
  <si>
    <t>[67107.4, 49773.8, 24243.5]</t>
  </si>
  <si>
    <t>PB: very small - only 5 branches and 6 traced ends.</t>
  </si>
  <si>
    <t>AA0198</t>
  </si>
  <si>
    <t xml:space="preserve">timing: 5 mins </t>
  </si>
  <si>
    <t>2017-05-04_G-012</t>
  </si>
  <si>
    <t>[67733.9, 49599.7, 24403.1]</t>
  </si>
  <si>
    <t>PB: many problem ends where signal becomes too dim -- low-med. confidence</t>
  </si>
  <si>
    <t>AA0199</t>
  </si>
  <si>
    <t>2017-05-04_G-013</t>
  </si>
  <si>
    <t>[67351.7, 49605.4, 24525.7]</t>
  </si>
  <si>
    <t xml:space="preserve">axon bundling [67314.6, 49283.3, 22755.3] might be able to trace with fragments </t>
  </si>
  <si>
    <t>2017-05-04_G-014</t>
  </si>
  <si>
    <t>[67042.4, 49498.7, 24474.7]</t>
  </si>
  <si>
    <t>bad stitching in one area, unable to finish tracing</t>
  </si>
  <si>
    <t>2017-05-04_G-015</t>
  </si>
  <si>
    <t>[63959.4, 50383.8, 22601.1]</t>
  </si>
  <si>
    <t>Main projection fizzles out.</t>
  </si>
  <si>
    <t>2017-05-04_G-016</t>
  </si>
  <si>
    <t>[63920.7, 50462.6, 22597.1]</t>
  </si>
  <si>
    <t>projection area very dim</t>
  </si>
  <si>
    <t>2017-05-04_G-017</t>
  </si>
  <si>
    <t>[66781.0, 49414.6, 24483.2]</t>
  </si>
  <si>
    <t>two cells on top of each other</t>
  </si>
  <si>
    <t>2017-05-04_G-018</t>
  </si>
  <si>
    <t>[67320.7, 49552.3, 24433.7]</t>
  </si>
  <si>
    <t>Too dim to be confident in tracing.</t>
  </si>
  <si>
    <t>2017-05-04_G-019</t>
  </si>
  <si>
    <t>[67239.1, 49261.6, 24243.5]</t>
  </si>
  <si>
    <t>Projects corpus callosum before completely fading out.</t>
  </si>
  <si>
    <t>2017-05-04_G-020</t>
  </si>
  <si>
    <t>[67336.9, 49494.5, 24480.7]</t>
  </si>
  <si>
    <t>Axon becomes intertwined with another axon. Combined with stitching error makes it impossible to distinguish one from another.</t>
  </si>
  <si>
    <t>2017-05-04_G-021</t>
  </si>
  <si>
    <t>[64037.7, 49982.0, 22691.1]</t>
  </si>
  <si>
    <t>Very dim in some areas, LVV was a must. Fairly confident everything was traced is correct, but there may be some dim branches missed</t>
  </si>
  <si>
    <t>AA0200</t>
  </si>
  <si>
    <t>2017-05-04_G-022</t>
  </si>
  <si>
    <t>[63919.6, 50652.4, 22606.1]</t>
  </si>
  <si>
    <t xml:space="preserve">Might have stiching error in the projection areas or maybe the tiles are just really dim? took 30 mins to complete </t>
  </si>
  <si>
    <t>AA0201</t>
  </si>
  <si>
    <t>Segmentation is very sparse due to dim signal. Was mostly traced manually. took ~ 30 mins</t>
  </si>
  <si>
    <t>2017-05-04_G-023</t>
  </si>
  <si>
    <t>[63999.2, 50801.1, 22583.1]</t>
  </si>
  <si>
    <t>2017-05-04_G-024</t>
  </si>
  <si>
    <t>[67152.8, 49757.4, 24517.1]</t>
  </si>
  <si>
    <t>Too dim, even main axon</t>
  </si>
  <si>
    <t>2017-05-04_G-025</t>
  </si>
  <si>
    <t>[67100.5, 49743.2, 24559.8]</t>
  </si>
  <si>
    <t>Signal drops out in tile [65403.5, 49572.6, 21549.2], makes it impossible to continue.</t>
  </si>
  <si>
    <t>2017-05-04_G-026</t>
  </si>
  <si>
    <t>[66990.0, 49578.1, 24609.3]</t>
  </si>
  <si>
    <t>branches dim out very quickly</t>
  </si>
  <si>
    <t>2017-05-04_G-027</t>
  </si>
  <si>
    <t>[67176.2, 49845.2, 24262.5]</t>
  </si>
  <si>
    <t>5 min</t>
  </si>
  <si>
    <t>AA0202</t>
  </si>
  <si>
    <t xml:space="preserve">7 mins </t>
  </si>
  <si>
    <t>2017-05-04_G-028</t>
  </si>
  <si>
    <t>[67109.8, 49893.2, 24555.8]</t>
  </si>
  <si>
    <t>Signal is too dim</t>
  </si>
  <si>
    <t>2017-05-04_G-029</t>
  </si>
  <si>
    <t>[67132.8, 49769.6, 24623.8]</t>
  </si>
  <si>
    <t>2017-05-04_G-030</t>
  </si>
  <si>
    <t>[67135.8, 49369.7, 24425.2]</t>
  </si>
  <si>
    <t>axon dims out very quickly</t>
  </si>
  <si>
    <t>2017-05-04_G-031</t>
  </si>
  <si>
    <t>[66981.3, 49657.7, 24537.2]</t>
  </si>
  <si>
    <t>Timing: 1 hr. 45 min.</t>
  </si>
  <si>
    <t>AA0203</t>
  </si>
  <si>
    <t>2017-05-04_G-032</t>
  </si>
  <si>
    <t>[63882.5, 50912.4, 23069.5]</t>
  </si>
  <si>
    <t>HY?</t>
  </si>
  <si>
    <t>signal is mixed. 15 problem ends out of 475 end points. mostly complete. took around 13 hours</t>
  </si>
  <si>
    <t>AA0204</t>
  </si>
  <si>
    <t>some problem ends</t>
  </si>
  <si>
    <t>2017-05-04_G-033</t>
  </si>
  <si>
    <t>[63906.3, 50910.6, 23040.0]</t>
  </si>
  <si>
    <t>2017-05-04_G-034</t>
  </si>
  <si>
    <t>[63962.0, 50880.1, 22895.3]</t>
  </si>
  <si>
    <t>Great signal; projects out; vericosities along axon; 10 hrs</t>
  </si>
  <si>
    <t>AA0205</t>
  </si>
  <si>
    <t>2017-05-04_G-035</t>
  </si>
  <si>
    <t>[63997.9, 50976.0, 22995.9]</t>
  </si>
  <si>
    <t>AA0206</t>
  </si>
  <si>
    <t>signal is quite dim, segmentation is sparse. was mostly done manually. ~5.5 hours to completion</t>
  </si>
  <si>
    <t>2017-05-04_G-036</t>
  </si>
  <si>
    <t>[67030.3, 49716.9, 23980.8]</t>
  </si>
  <si>
    <t>problem end</t>
  </si>
  <si>
    <t>too dim</t>
  </si>
  <si>
    <t>2017-05-04_G-037</t>
  </si>
  <si>
    <t>[63606.8, 51193.3, 22403.4]</t>
  </si>
  <si>
    <t xml:space="preserve">timing :6 hours. Signal very bright </t>
  </si>
  <si>
    <t>AA0207</t>
  </si>
  <si>
    <t>signal is good. ~4.5 hours to complete</t>
  </si>
  <si>
    <t>2017-05-04_G-038</t>
  </si>
  <si>
    <t>[64112.4, 49420.8, 22546.5]</t>
  </si>
  <si>
    <t>Timing: 2hrs. 10 min.</t>
  </si>
  <si>
    <t>AA0208</t>
  </si>
  <si>
    <t>slightly under 2 hours, signal is bad. Though I would reckon it is mostly complete.</t>
  </si>
  <si>
    <t>2017-05-04_G-039</t>
  </si>
  <si>
    <t>[64017.5, 51023.9, 22948.9]</t>
  </si>
  <si>
    <t>Timing: ~11 hrs.</t>
  </si>
  <si>
    <t>AA0209</t>
  </si>
  <si>
    <t>Assisted Manual</t>
  </si>
  <si>
    <t>2017-05-04_G-040</t>
  </si>
  <si>
    <t>[63982.2, 50949.6, 23039.0]</t>
  </si>
  <si>
    <t>Timing: +/- 8 hrs.</t>
  </si>
  <si>
    <t>AA0210</t>
  </si>
  <si>
    <t>2017-05-04_G-041</t>
  </si>
  <si>
    <t>[63942.2, 50992.2, 23117.0]</t>
  </si>
  <si>
    <t>Couldn't find axon, but more importantly too dim.</t>
  </si>
  <si>
    <t>2017-05-04_G-042</t>
  </si>
  <si>
    <t>[64142.4, 50906.2, 23140.0]</t>
  </si>
  <si>
    <t>signal is mixed. ~ 12 hours to complete</t>
  </si>
  <si>
    <t>AA0211</t>
  </si>
  <si>
    <t>2017-05-04_G-043</t>
  </si>
  <si>
    <t>[64096.7, 50921.2, 23125.0]</t>
  </si>
  <si>
    <t>Timing: 4 hrs.; very small - axon indistinguishable </t>
  </si>
  <si>
    <t>Axon indistinguishable, all neurites traced; Axon found; too dim to trace BDS</t>
  </si>
  <si>
    <t>2017-05-04_G-044</t>
  </si>
  <si>
    <t>[64064.2, 51133.8, 22878.8]</t>
  </si>
  <si>
    <t>Timing: 4 hrs. 30 min.</t>
  </si>
  <si>
    <t>AA0212</t>
  </si>
  <si>
    <t>4 hrs</t>
  </si>
  <si>
    <t>2017-05-04_G-045</t>
  </si>
  <si>
    <t>[64132.2, 50969.0, 23211.1]</t>
  </si>
  <si>
    <t>2017-05-04_G-046</t>
  </si>
  <si>
    <t>[64238.6, 50930.4, 22979.9]</t>
  </si>
  <si>
    <t>Most of neuron is pretty dim. Timing: 3 hrs. 14 min.</t>
  </si>
  <si>
    <t>AA0213</t>
  </si>
  <si>
    <t>2017-05-04_G-047</t>
  </si>
  <si>
    <t>[64266.5, 50984.9, 23036.9]</t>
  </si>
  <si>
    <t>2017-05-04_G-048</t>
  </si>
  <si>
    <t>[64310.7, 50998.1, 23002.9]</t>
  </si>
  <si>
    <t>Axon fizzles out.</t>
  </si>
  <si>
    <t>2017-05-04_G-049</t>
  </si>
  <si>
    <t>[64259.4, 50827.1, 23165.1]</t>
  </si>
  <si>
    <t>~4 hrs</t>
  </si>
  <si>
    <t>AA0214</t>
  </si>
  <si>
    <t>2017-05-04_G-050</t>
  </si>
  <si>
    <t>[63410.8, 50997.4, 23118.0]</t>
  </si>
  <si>
    <t>some dim areas; 4 hours</t>
  </si>
  <si>
    <t>AA0215</t>
  </si>
  <si>
    <t>2017-05-04_G-051</t>
  </si>
  <si>
    <t>[63281.8, 50953.7, 23244.1]</t>
  </si>
  <si>
    <t>axon ends in area with problem in the z-plane</t>
  </si>
  <si>
    <t>2017-05-04_G-052</t>
  </si>
  <si>
    <t>[63261.0, 50922.7, 23176.1]</t>
  </si>
  <si>
    <t>T</t>
  </si>
  <si>
    <t>2017-05-04_G-053</t>
  </si>
  <si>
    <t>[63385.7, 50996.2, 23130.0]</t>
  </si>
  <si>
    <t>~2 hrs; some very dim areas</t>
  </si>
  <si>
    <t>no confidence too dim</t>
  </si>
  <si>
    <t>2017-05-04_G-054</t>
  </si>
  <si>
    <t>[63663.3, 50993.3, 22888.8]</t>
  </si>
  <si>
    <t>Signal mostly good; varicosities along axon</t>
  </si>
  <si>
    <t>AA0216</t>
  </si>
  <si>
    <t>some dim ends</t>
  </si>
  <si>
    <t>2017-05-04_G-055</t>
  </si>
  <si>
    <t>[63605.7, 51015.1, 22960.4]</t>
  </si>
  <si>
    <t>Signal is good at main axon and secondary branches but then it gets dim later; LVV helpful</t>
  </si>
  <si>
    <t>AA0217</t>
  </si>
  <si>
    <t>signal too dim in some places</t>
  </si>
  <si>
    <t>2017-05-04_G-056</t>
  </si>
  <si>
    <t>[63511.2, 50986.6, 22921.8]</t>
  </si>
  <si>
    <t>2017-05-04_G-056_BD</t>
  </si>
  <si>
    <t>too ambiguous</t>
  </si>
  <si>
    <t xml:space="preserve">some regions were ambiguous. </t>
  </si>
  <si>
    <t>2017-05-04_G-057</t>
  </si>
  <si>
    <t>[63365.2, 51041.3, 23127.0]</t>
  </si>
  <si>
    <t>AA0218</t>
  </si>
  <si>
    <t>medium-low confidence. many ends fizzle out</t>
  </si>
  <si>
    <t>2017-05-04_G-058</t>
  </si>
  <si>
    <t>[63671.6, 51011.6, 23119.0]</t>
  </si>
  <si>
    <t xml:space="preserve">axon is barely visible, would not be confident in tracing </t>
  </si>
  <si>
    <t>2017-05-04_G-059</t>
  </si>
  <si>
    <t>[63716.5, 50905.7, 23094.0]</t>
  </si>
  <si>
    <t>2017-05-04_G-060</t>
  </si>
  <si>
    <t>[63758.7, 50923.7, 23137.0]</t>
  </si>
  <si>
    <t>some areas too dim to trace</t>
  </si>
  <si>
    <t>2017-05-04_G-061</t>
  </si>
  <si>
    <t>[63787.4, 50830.9, 23192.1]</t>
  </si>
  <si>
    <t>2017-05-04_G-061_BD</t>
  </si>
  <si>
    <t>2017-05-04_G-062</t>
  </si>
  <si>
    <t>[63834.3, 50839.8, 23094.0]</t>
  </si>
  <si>
    <t>short neurites</t>
  </si>
  <si>
    <t>axon not visible, dendrites too dim to be confident</t>
  </si>
  <si>
    <t>2017-05-04_G-063</t>
  </si>
  <si>
    <t>[64008.2, 50955.5, 22926.9]</t>
  </si>
  <si>
    <t>2017-05-04_G-064</t>
  </si>
  <si>
    <t>[64016.5, 50968.7, 22777.7]</t>
  </si>
  <si>
    <t xml:space="preserve">Everything out of the soma traced. Exported all as one swc. axon indistinguishable </t>
  </si>
  <si>
    <t>found axon but it is too dim to trace</t>
  </si>
  <si>
    <t>2017-05-04_G-065</t>
  </si>
  <si>
    <t>[64057.5, 51004.2, 22728.7]</t>
  </si>
  <si>
    <t>2017-05-04_G-066</t>
  </si>
  <si>
    <t>[64147.3, 50958.4, 22846.8]</t>
  </si>
  <si>
    <t>signal is dim, many ends fade out. exported to unfinished.</t>
  </si>
  <si>
    <t>2017-05-04_G-067</t>
  </si>
  <si>
    <t>[64151.5, 50951.3, 22962.9]</t>
  </si>
  <si>
    <t>bundles with G-050, impossible to differentiate the two. ~ 10 hours to complete</t>
  </si>
  <si>
    <t>AA0219</t>
  </si>
  <si>
    <t>2017-05-04_G-069</t>
  </si>
  <si>
    <t>[64196.3, 50906.1, 22865.8]</t>
  </si>
  <si>
    <t>Confusing morphology for hypothalamic neuron.</t>
  </si>
  <si>
    <t>AA0220</t>
  </si>
  <si>
    <t>6.25 hours</t>
  </si>
  <si>
    <t>2017-05-04_G-070</t>
  </si>
  <si>
    <t>[64164.6, 50912.8, 22945.9]</t>
  </si>
  <si>
    <t>Axon indistinguishable, all neurites traced. Timing: 25 min.</t>
  </si>
  <si>
    <t>Axon found; too dim to trace BDS</t>
  </si>
  <si>
    <t>2017-05-04_G-071</t>
  </si>
  <si>
    <t>[63756.1, 50891.2, 22818.8]</t>
  </si>
  <si>
    <t>AA0221</t>
  </si>
  <si>
    <t>~ 5 hours to complete</t>
  </si>
  <si>
    <t>2017-05-04_G-072</t>
  </si>
  <si>
    <t>[64347.0, 50827.9, 22991.9]</t>
  </si>
  <si>
    <t>AA0222</t>
  </si>
  <si>
    <t>2017-05-04_R-001</t>
  </si>
  <si>
    <t>[65892.1, 49765.5, 18398.4]</t>
  </si>
  <si>
    <t>Secondary Motor</t>
  </si>
  <si>
    <t>Main projection is fine, all branches fade out.</t>
  </si>
  <si>
    <t>2017-05-04_R-002</t>
  </si>
  <si>
    <t>[65938.6, 49667.9, 18497.0]</t>
  </si>
  <si>
    <t>2017-05-04_R-003</t>
  </si>
  <si>
    <t>[65874.3, 49793.4, 18545.1]</t>
  </si>
  <si>
    <t>Everything out of soma dims out.</t>
  </si>
  <si>
    <t>2017-05-04_R-004</t>
  </si>
  <si>
    <t>[65931.6, 49848.9, 18528.0]</t>
  </si>
  <si>
    <t>2017-05-04_R-005</t>
  </si>
  <si>
    <t>[65745.3, 49498.4, 18623.1]</t>
  </si>
  <si>
    <t>Nothing out of soma.</t>
  </si>
  <si>
    <t>2017-05-04_R-006</t>
  </si>
  <si>
    <t>[65721.4, 49841.4, 18664.2]</t>
  </si>
  <si>
    <t>2017-05-04_R-007</t>
  </si>
  <si>
    <t>[65668.2, 49826.4, 18682.2]</t>
  </si>
  <si>
    <t>2017-05-04_R-008</t>
  </si>
  <si>
    <t>[63828.6, 50556.8, 21840.4]</t>
  </si>
  <si>
    <t>2017-05-04_R-009</t>
  </si>
  <si>
    <t>[65796.9, 49916.7, 18644.1]</t>
  </si>
  <si>
    <t>2017-05-04_R-010</t>
  </si>
  <si>
    <t>[65846.3, 49911.3, 18741.2]</t>
  </si>
  <si>
    <t>2017-05-04_R-011</t>
  </si>
  <si>
    <t>[65855.8, 49705.6, 18737.2]</t>
  </si>
  <si>
    <t>2017-05-04_R-012</t>
  </si>
  <si>
    <t>[65796.3, 49824.1, 18452.0]</t>
  </si>
  <si>
    <t>2017-05-04_R-013</t>
  </si>
  <si>
    <t>[65605.5, 49876.1, 18754.2]</t>
  </si>
  <si>
    <t>2017-05-04_R-014</t>
  </si>
  <si>
    <t>[65745.0, 49819.5, 18828.3]</t>
  </si>
  <si>
    <t>2017-05-04_R-015</t>
  </si>
  <si>
    <t>[65836.4, 49956.3, 18906.9]</t>
  </si>
  <si>
    <t>2017-05-04_R-016</t>
  </si>
  <si>
    <t>[63909.8, 50340.8, 21602.2]</t>
  </si>
  <si>
    <t>2017-05-04_R-017</t>
  </si>
  <si>
    <t>[65820.3, 49633.8, 19178.6]</t>
  </si>
  <si>
    <t>Somatomotor area</t>
  </si>
  <si>
    <t>2017-05-04_R-018</t>
  </si>
  <si>
    <t>[65761.1, 49622.2, 19235.7]</t>
  </si>
  <si>
    <t>gets very dim and eventually goes into black area</t>
  </si>
  <si>
    <t>2017-05-04_R-019</t>
  </si>
  <si>
    <t>[65772.9, 49548.4, 19267.7]</t>
  </si>
  <si>
    <t>2017-05-04_R-020</t>
  </si>
  <si>
    <t>[65940.8, 49637.8, 19275.7]</t>
  </si>
  <si>
    <t>2017-05-04_R-021</t>
  </si>
  <si>
    <t>[65755.0, 49823.0, 19298.7]</t>
  </si>
  <si>
    <t>2017-05-04_R-022</t>
  </si>
  <si>
    <t>[65606.1, 49600.1, 19286.7]</t>
  </si>
  <si>
    <t>2017-05-04_R-023</t>
  </si>
  <si>
    <t>[65816.2, 49437.9, 19281.7]</t>
  </si>
  <si>
    <t>2017-05-04_R-024</t>
  </si>
  <si>
    <t>[65789.9, 49720.2, 19343.8]</t>
  </si>
  <si>
    <t>too dim to finish tracing</t>
  </si>
  <si>
    <t>2017-05-04_R-025</t>
  </si>
  <si>
    <t>[65856.2, 49462.1, 19370.8]</t>
  </si>
  <si>
    <t>2017-05-04_R-026</t>
  </si>
  <si>
    <t>[65865.5, 49466.5, 19370.8]</t>
  </si>
  <si>
    <t>2017-05-04_R-027</t>
  </si>
  <si>
    <t>[65890.1, 49507.3, 19406.8]</t>
  </si>
  <si>
    <t>2017-05-04_R-028</t>
  </si>
  <si>
    <t>[65783.0, 49506.0, 19406.8]</t>
  </si>
  <si>
    <t>2017-05-04_R-029</t>
  </si>
  <si>
    <t>[65837.0, 49508.6, 19387.8]</t>
  </si>
  <si>
    <t>2017-05-04_R-030</t>
  </si>
  <si>
    <t>[65914.7, 49515.3, 19453.8]</t>
  </si>
  <si>
    <t>too many problem ends</t>
  </si>
  <si>
    <t>2017-05-04_R-031</t>
  </si>
  <si>
    <t>[65843.5, 49580.3, 19454.3]</t>
  </si>
  <si>
    <t>2017-05-04_R-032</t>
  </si>
  <si>
    <t>[65854.4, 49836.7, 19288.7]</t>
  </si>
  <si>
    <t>2017-05-04_R-033</t>
  </si>
  <si>
    <t>[65862.6, 49713.0, 18705.2]</t>
  </si>
  <si>
    <t>2017-05-04_R-034</t>
  </si>
  <si>
    <t>[65891.1, 49763.9, 18706.2]</t>
  </si>
  <si>
    <t>2017-05-04_R-035</t>
  </si>
  <si>
    <t>[65808.5, 49643.5, 18709.2]</t>
  </si>
  <si>
    <t>2017-05-04_R-036</t>
  </si>
  <si>
    <t>[65667.6, 49790.4, 19372.8]</t>
  </si>
  <si>
    <t>2017-05-04_R-037</t>
  </si>
  <si>
    <t>[65601.8, 49810.5, 19334.7]</t>
  </si>
  <si>
    <t>2017-05-04_R-038</t>
  </si>
  <si>
    <t>[63822.8, 50492.2, 21722.3]</t>
  </si>
  <si>
    <t>2017-05-04_R-039</t>
  </si>
  <si>
    <t>[63842.2, 50531.6, 21775.4]</t>
  </si>
  <si>
    <t>2017-05-04_R-040</t>
  </si>
  <si>
    <t>[65822.4, 49802.4, 19420.8]</t>
  </si>
  <si>
    <t>2017-05-04_R-041</t>
  </si>
  <si>
    <t>[65662.0, 49761.9, 19424.8]</t>
  </si>
  <si>
    <t>2017-05-04_R-042</t>
  </si>
  <si>
    <t>[65686.2, 49747.3, 19425.8]</t>
  </si>
  <si>
    <t>2017-05-04_R-043</t>
  </si>
  <si>
    <t>[65773.2, 49788.4, 19436.8]</t>
  </si>
  <si>
    <t>2017-05-04_R-044</t>
  </si>
  <si>
    <t>[65916.1, 49718.0, 19488.9]</t>
  </si>
  <si>
    <t>2017-05-04_R-045</t>
  </si>
  <si>
    <t>[65775.9, 49838.5, 19488.9]</t>
  </si>
  <si>
    <t>2017-05-04_R-046</t>
  </si>
  <si>
    <t>[65928.4, 49616.1, 19535.9]</t>
  </si>
  <si>
    <t>2017-05-04_R-047</t>
  </si>
  <si>
    <t>[65745.8, 49601.9, 19503.9]</t>
  </si>
  <si>
    <t>2017-05-04_R-048</t>
  </si>
  <si>
    <t>[65692.0, 49791.6, 19545.9]</t>
  </si>
  <si>
    <t>2017-05-04_R-049</t>
  </si>
  <si>
    <t>[65834.7, 49792.4, 19532.9]</t>
  </si>
  <si>
    <t>2017-05-04_R-050</t>
  </si>
  <si>
    <t>[65994.3, 49661.3, 19557.9]</t>
  </si>
  <si>
    <t>2017-05-04_R-051</t>
  </si>
  <si>
    <t>[65926.2, 49971.0, 18815.3]</t>
  </si>
  <si>
    <t>2017-05-04_R-052</t>
  </si>
  <si>
    <t>[65623.6, 49915.8, 18773.3]</t>
  </si>
  <si>
    <t>2017-05-04_R-053</t>
  </si>
  <si>
    <t>[65783.4, 49710.7, 18770.3]</t>
  </si>
  <si>
    <t>2017-05-04_R-054</t>
  </si>
  <si>
    <t>[65860.2, 49562.1, 19578.0]</t>
  </si>
  <si>
    <t>2017-05-04_R-055</t>
  </si>
  <si>
    <t>[65842.2, 49578.6, 19603.0]</t>
  </si>
  <si>
    <t>2017-05-04_R-056</t>
  </si>
  <si>
    <t>[65903.6, 49792.7, 19607.0]</t>
  </si>
  <si>
    <t>2017-05-04_R-057</t>
  </si>
  <si>
    <t>[65979.0, 49697.5, 19668.0]</t>
  </si>
  <si>
    <t>2017-05-04_R-058</t>
  </si>
  <si>
    <t>[66020.1, 48744.5, 23539.4]</t>
  </si>
  <si>
    <t>2017-05-04_R-059</t>
  </si>
  <si>
    <t>[66013.5, 48826.3, 23565.4]</t>
  </si>
  <si>
    <t>2017-05-04_R-060</t>
  </si>
  <si>
    <t>[66135.2, 49254.9, 23821.6]</t>
  </si>
  <si>
    <t>2017-05-04_R-061</t>
  </si>
  <si>
    <t>[66325.2, 49130.4, 23931.7]</t>
  </si>
  <si>
    <t>2017-05-04_R-062</t>
  </si>
  <si>
    <t>[66166.1, 49235.0, 24062.8]</t>
  </si>
  <si>
    <t>2017-05-04_R-063</t>
  </si>
  <si>
    <t>[65871.7, 49311.2, 23660.5]</t>
  </si>
  <si>
    <t>2017-05-04_R-064</t>
  </si>
  <si>
    <t>[65820.4, 49221.8, 23668.5]</t>
  </si>
  <si>
    <t>2017-05-04_R-065</t>
  </si>
  <si>
    <t>[65918.2, 49189.3, 23653.5]</t>
  </si>
  <si>
    <t>2017-05-04_R-066</t>
  </si>
  <si>
    <t>[66060.8, 49161.0, 23659.5]</t>
  </si>
  <si>
    <t>2017-05-04_G-073</t>
  </si>
  <si>
    <t>[64179.6, 51121.0, 23025.1]</t>
  </si>
  <si>
    <t xml:space="preserve">5 hours </t>
  </si>
  <si>
    <t>AA0223</t>
  </si>
  <si>
    <t>2017-04-19_G-001</t>
  </si>
  <si>
    <t>[65533.8, 50974.4, 21196.5]</t>
  </si>
  <si>
    <t>2017-04-19_G-001_CA</t>
  </si>
  <si>
    <t>signal starts out fine, gets very bad in main projection region. Exported to unfinished folder.</t>
  </si>
  <si>
    <t>2017-04-19_G-002</t>
  </si>
  <si>
    <t>[65321.4, 51219.9, 21169.5]</t>
  </si>
  <si>
    <t>TH/HY</t>
  </si>
  <si>
    <t>2017-04-19_G-002_AZ</t>
  </si>
  <si>
    <t>main axon fine but becomes really dim, unable to finish tracing</t>
  </si>
  <si>
    <t>2017-04-19_G-003</t>
  </si>
  <si>
    <t>[65632.7, 51514.3, 21180.5]</t>
  </si>
  <si>
    <t>2017-04-19_G-003_DR</t>
  </si>
  <si>
    <t>Bad spotty signal.</t>
  </si>
  <si>
    <t>2017-04-19_G-004</t>
  </si>
  <si>
    <t>[65617.9, 51337.3, 21143.3]</t>
  </si>
  <si>
    <t>2017-04-19_G-004_AZ</t>
  </si>
  <si>
    <t>dim signal, unable to finish tracing out completely</t>
  </si>
  <si>
    <t>2017-04-19_G-005</t>
  </si>
  <si>
    <t>[65532.7, 51529.4, 21206.5]</t>
  </si>
  <si>
    <t>signal fades out in a couple of places, but overall complete; traced everything out of the soma--can't distinguish axon</t>
  </si>
  <si>
    <t>not confident in tracing</t>
  </si>
  <si>
    <t>2017-04-19_G-006</t>
  </si>
  <si>
    <t>[65345.9, 51520.9, 21242.5]</t>
  </si>
  <si>
    <t>2017-04-19_G-006_AZ</t>
  </si>
  <si>
    <t>bad signall, very dim  --everything traced out</t>
  </si>
  <si>
    <t>2017-04-19_G-007</t>
  </si>
  <si>
    <t>[65653.8, 51487.9, 21199.5]</t>
  </si>
  <si>
    <t>2017-04-19_G-007_DR</t>
  </si>
  <si>
    <t>Too many ends fade out to be confident in traces.</t>
  </si>
  <si>
    <t>2017-04-19_G-008</t>
  </si>
  <si>
    <t>[65267.2, 51361.9, 21104.6]</t>
  </si>
  <si>
    <t>2017-04-19_G-008_CA</t>
  </si>
  <si>
    <t>bad signal. --everything traced out</t>
  </si>
  <si>
    <t>2017-04-19_G-009</t>
  </si>
  <si>
    <t>65600.6, 51261.1, 21082.6</t>
  </si>
  <si>
    <t>projects out; somewhat good, but not quite; too many dim ends</t>
  </si>
  <si>
    <t>AA0152</t>
  </si>
  <si>
    <t>2017-04-19_G-009_SA_DR</t>
  </si>
  <si>
    <t>2017-04-19_G-010</t>
  </si>
  <si>
    <t>[65522.3, 51268.1, 21129.6]</t>
  </si>
  <si>
    <t>2017-04-19_G-010_CA</t>
  </si>
  <si>
    <t>signal starts out strong, becomes untraceable quickly  --everything traced out</t>
  </si>
  <si>
    <t>2017-04-19_G-011</t>
  </si>
  <si>
    <t>[65439.3, 51274.1, 21242.5]</t>
  </si>
  <si>
    <t>2017-04-19_G-011_DR</t>
  </si>
  <si>
    <t>Axon starts out strong, signal fades out though.</t>
  </si>
  <si>
    <t>2017-04-19_G-012</t>
  </si>
  <si>
    <t>65747.6, 51270.8, 21291.4</t>
  </si>
  <si>
    <t>2017-04-19_G-012_BDS</t>
  </si>
  <si>
    <t>axon appears to come out of dendrite; projects out</t>
  </si>
  <si>
    <t>AA0153</t>
  </si>
  <si>
    <t>2017-04-19_G-012_CA</t>
  </si>
  <si>
    <t>2017-04-19_G-013</t>
  </si>
  <si>
    <t>[65302.8, 51605.6, 21159.6]</t>
  </si>
  <si>
    <t>2017-04-19_G-013_CA</t>
  </si>
  <si>
    <t>2017-04-19_G-014</t>
  </si>
  <si>
    <t>[64993.0, 50764.4, 22482.1]</t>
  </si>
  <si>
    <t>2017-04-19_G-014_CA</t>
  </si>
  <si>
    <t>signal starts out strong, becomes untraceable in the main projection region (somatosensory area)</t>
  </si>
  <si>
    <t>2017-04-19_G-015</t>
  </si>
  <si>
    <t>67911.8, 49936.0, 23768.8</t>
  </si>
  <si>
    <t>signal is good, some branches are dim.</t>
  </si>
  <si>
    <t>AA0154</t>
  </si>
  <si>
    <t>2017-04-19_G-016</t>
  </si>
  <si>
    <t>67972.5, 49895.7, 23782.9</t>
  </si>
  <si>
    <t>2017-04-19_G-016_CA</t>
  </si>
  <si>
    <t>signal is good</t>
  </si>
  <si>
    <t>AA0155</t>
  </si>
  <si>
    <t>2017-04-19_G-016_SA_BDS</t>
  </si>
  <si>
    <t>2017-04-19_G-017</t>
  </si>
  <si>
    <t>67991.0, 49915.8, 23783.0</t>
  </si>
  <si>
    <t>2017-04-19_G-017_CA</t>
  </si>
  <si>
    <t>AA0156</t>
  </si>
  <si>
    <t>2017-04-19_G-017_SA_BD</t>
  </si>
  <si>
    <t>2017-04-19_G-018</t>
  </si>
  <si>
    <t>67772.9, 49737.1, 24203.3</t>
  </si>
  <si>
    <t>AA0157</t>
  </si>
  <si>
    <t>2017-04-19_G-019</t>
  </si>
  <si>
    <t>67824.3, 49651.0, 24121.3</t>
  </si>
  <si>
    <t>split</t>
  </si>
  <si>
    <t>some branches are dim, overall ok</t>
  </si>
  <si>
    <t>AA0158</t>
  </si>
  <si>
    <t>2017-04-19_G-019_SA_GB</t>
  </si>
  <si>
    <t>2017-04-19_G-020</t>
  </si>
  <si>
    <t>[65456.8, 50736.3, 21275.3]</t>
  </si>
  <si>
    <t>2017-04-19_G-020_AZ</t>
  </si>
  <si>
    <t>dim signal</t>
  </si>
  <si>
    <t>2017-04-19_G-021</t>
  </si>
  <si>
    <t>[65397.8, 51448.4, 21135.0]</t>
  </si>
  <si>
    <t xml:space="preserve">too many dim ends </t>
  </si>
  <si>
    <t xml:space="preserve">MW: Does not look like it should be attempted any further. Very dim projections. </t>
  </si>
  <si>
    <t>2017-04-19_G-022</t>
  </si>
  <si>
    <t>68402.7, 50065.4, 24120.6</t>
  </si>
  <si>
    <t>SB</t>
  </si>
  <si>
    <t xml:space="preserve">has a lot of branches that look like crossovers. Good amount of problem ends </t>
  </si>
  <si>
    <t>AA0159</t>
  </si>
  <si>
    <t>has a region with missing tiles</t>
  </si>
  <si>
    <t>2017-04-19_G-023</t>
  </si>
  <si>
    <t>67909.0, 49067.4, 24015.3</t>
  </si>
  <si>
    <t>Primary Visual Cortex</t>
  </si>
  <si>
    <t>projects to dorsal LGN</t>
  </si>
  <si>
    <t>AA0160</t>
  </si>
  <si>
    <t>2017-04-19_G-024</t>
  </si>
  <si>
    <t>67968.2, 49597.0, 24029.3</t>
  </si>
  <si>
    <t>signal is decent</t>
  </si>
  <si>
    <t>AA0161</t>
  </si>
  <si>
    <t>2017-04-19_G-025</t>
  </si>
  <si>
    <t>67739.5, 49835.9, 23702.7</t>
  </si>
  <si>
    <t>2017-04-19_G-025_BDS</t>
  </si>
  <si>
    <t>signal is very good, very clear; no uniques</t>
  </si>
  <si>
    <t>AA0162</t>
  </si>
  <si>
    <t>2017-04-19_G-025_CA</t>
  </si>
  <si>
    <t>2017-04-19_G-026</t>
  </si>
  <si>
    <t>65574.4, 51188.5, 21650.9</t>
  </si>
  <si>
    <t>AA0163</t>
  </si>
  <si>
    <t>2017-04-19_G-027</t>
  </si>
  <si>
    <t>65438.0, 50928.5, 22313.3</t>
  </si>
  <si>
    <t>AA0164</t>
  </si>
  <si>
    <t>Overall good, signal is clear on most areas with only some dim branches</t>
  </si>
  <si>
    <t>2017-04-19_G-028</t>
  </si>
  <si>
    <t>68095.0, 50053.5, 23835.0</t>
  </si>
  <si>
    <t>AA0165</t>
  </si>
  <si>
    <t>2017-04-19_G-029</t>
  </si>
  <si>
    <t>68273.1, 50248.0, 23859.0</t>
  </si>
  <si>
    <t>AA0166</t>
  </si>
  <si>
    <t>2017-04-19_G-030</t>
  </si>
  <si>
    <t>[67975.6, 49802.8, 24318.0]</t>
  </si>
  <si>
    <t>signal is good until it reaches contralateral entorhinal cortex, becomes untraceable</t>
  </si>
  <si>
    <t>2017-04-19_G-031</t>
  </si>
  <si>
    <t>[64803.0, 50941.8, 22195.4]</t>
  </si>
  <si>
    <t xml:space="preserve">main axon starts off strong, dims out </t>
  </si>
  <si>
    <t>2017-04-19_G-032</t>
  </si>
  <si>
    <t>[64743.1, 50973.9, 22123.0]</t>
  </si>
  <si>
    <t>GB: agreed</t>
  </si>
  <si>
    <t xml:space="preserve">MW:Too  many problem ends. Dim tertiary branches </t>
  </si>
  <si>
    <t>2017-04-19_G-033</t>
  </si>
  <si>
    <t>[65163.8, 51330.3, 21800.8]</t>
  </si>
  <si>
    <t>2017-04-19_G-034</t>
  </si>
  <si>
    <t>65290.6, 51370.1, 21474.7</t>
  </si>
  <si>
    <t>signal is fair</t>
  </si>
  <si>
    <t>AA0167</t>
  </si>
  <si>
    <t>2017-04-19_G-034_SA_BD</t>
  </si>
  <si>
    <t>2017-04-19_G-035</t>
  </si>
  <si>
    <t>[68210.0, 50091.1, 24248.2]</t>
  </si>
  <si>
    <t>Can trace axon from subiculum to opposite subiculum but signal is too dim for ANY branches; unfinished neurons</t>
  </si>
  <si>
    <t>2017-04-19_G-036</t>
  </si>
  <si>
    <t>[68334.8, 50206.6, 24244.4]</t>
  </si>
  <si>
    <t>very dim branches</t>
  </si>
  <si>
    <t>2017-04-19_G-037</t>
  </si>
  <si>
    <t>68052.0, 50163.5, 24277.3</t>
  </si>
  <si>
    <t>AA0168</t>
  </si>
  <si>
    <t>2017-04-19_R-001</t>
  </si>
  <si>
    <t>[67329.3, 49417.9, 18274.3]</t>
  </si>
  <si>
    <t>2017-04-19_R-002</t>
  </si>
  <si>
    <t>[67052.4, 49439.2, 18862.2]</t>
  </si>
  <si>
    <t xml:space="preserve">All ends fade out. </t>
  </si>
  <si>
    <t>2017-04-19_R-003</t>
  </si>
  <si>
    <t>67296.8, 49358.7, 19013.5</t>
  </si>
  <si>
    <t>main axon strong, mostly visible endpoints, some ends fade</t>
  </si>
  <si>
    <t>AA0169</t>
  </si>
  <si>
    <t>(Johan) This one is really borderline.</t>
  </si>
  <si>
    <t>2017-04-19_R-004</t>
  </si>
  <si>
    <t>[67193.5, 49206.1, 19095.9]</t>
  </si>
  <si>
    <t>gets bright after first tile, then fades out again</t>
  </si>
  <si>
    <t>2017-04-19_R-005</t>
  </si>
  <si>
    <t>[67008.6, 49133.0, 19099.4]</t>
  </si>
  <si>
    <t>too many dim ends</t>
  </si>
  <si>
    <t>2017-04-19_R-006</t>
  </si>
  <si>
    <t>[64902.7, 50433.7, 21383.8]</t>
  </si>
  <si>
    <t>2017-04-19_G-038</t>
  </si>
  <si>
    <t>67993.3, 50098.7, 24292.5</t>
  </si>
  <si>
    <t>AA0170</t>
  </si>
  <si>
    <t>2017-04-19_G-039</t>
  </si>
  <si>
    <t>[68216.3, 49366.4, 24336.5]</t>
  </si>
  <si>
    <t>2017-04-19_G-040</t>
  </si>
  <si>
    <t>67938.4, 50082.8, 24346.0</t>
  </si>
  <si>
    <t>2017-04-19_G-040_AZ</t>
  </si>
  <si>
    <t>AA0171</t>
  </si>
  <si>
    <t>Some dim branches</t>
  </si>
  <si>
    <t>2017-04-19_G-041</t>
  </si>
  <si>
    <t>[64836.9, 51049.4, 22406.3]</t>
  </si>
  <si>
    <t>2017-04-19_G-041_SA_BD</t>
  </si>
  <si>
    <t>MW: interesting neuron. bright axon  projections are bright but some branches don't have fragments so watch for that (axon [64777.0, 51072.5, 22381.8]) ; too many problem ends</t>
  </si>
  <si>
    <t>2017-04-19_G-042</t>
  </si>
  <si>
    <t>[65555.3, 51680.6, 21542.6]</t>
  </si>
  <si>
    <t>2017-04-19_G-042_SA_DR</t>
  </si>
  <si>
    <t>MW: starts out in a dense area, but will get brighter as you go along  axon [65470.3, 51727.3, 21455.5]</t>
  </si>
  <si>
    <t>DR: Ends fade out. Not confident in tracing.</t>
  </si>
  <si>
    <t>2017-04-19_G-043</t>
  </si>
  <si>
    <t>[65636.8, 51577.0, 21624.8]</t>
  </si>
  <si>
    <t>MW: in dense area as well but fragments help greatly even though area is dense;GB: traced all but can't determine which is axon</t>
  </si>
  <si>
    <t>2017-04-19_G-044</t>
  </si>
  <si>
    <t>[64585.1, 50996.2, 22623.0]</t>
  </si>
  <si>
    <t>MW: some dim areas but should be able to trace completely  axon [64659.1, 50935.0, 22619.1] </t>
  </si>
  <si>
    <t>PB: dendrites quickly get too dim to trace confidently</t>
  </si>
  <si>
    <t>2017-04-19_G-045</t>
  </si>
  <si>
    <t>65337.6, 50906.7, 22564.7</t>
  </si>
  <si>
    <t>AA0172</t>
  </si>
  <si>
    <t>2017-04-19_G-046</t>
  </si>
  <si>
    <t>[65507.8, 51358.6, 21608.5]</t>
  </si>
  <si>
    <t>2017-04-19_G-046_SA_DR</t>
  </si>
  <si>
    <t>Too dim and confusing to be confident in tracing.</t>
  </si>
  <si>
    <t>MW: axon [65501.1, 51358.6, 21628.0] </t>
  </si>
  <si>
    <t>2017-04-19_G-047</t>
  </si>
  <si>
    <t>68025.1, 50261.9, 24311.8</t>
  </si>
  <si>
    <t>AA0173</t>
  </si>
  <si>
    <t>2017-04-19_G-047_SA_BD_novo</t>
  </si>
  <si>
    <t>2017-04-19_G-048</t>
  </si>
  <si>
    <t>[68248.4, 50052.0, 24379.4]</t>
  </si>
  <si>
    <t>2017-04-19_G-048_AZ</t>
  </si>
  <si>
    <t>projection area really dim and impossible to trace</t>
  </si>
  <si>
    <t>2017-04-19_G-049</t>
  </si>
  <si>
    <t>[68195.8, 50247.7, 24384.4]</t>
  </si>
  <si>
    <t>2017-04-19_G-049_AZ</t>
  </si>
  <si>
    <t>projection area really dim</t>
  </si>
  <si>
    <t>2017-04-19_G-050</t>
  </si>
  <si>
    <t>[68207.0, 50300.0, 24144.7]</t>
  </si>
  <si>
    <t>2017-04-19_G-050_AZ</t>
  </si>
  <si>
    <t>projection area really dim; interesting symmetry</t>
  </si>
  <si>
    <t>2017-06-10_G-001</t>
  </si>
  <si>
    <t>[65079.9, 48312.4, 20574.2]</t>
  </si>
  <si>
    <t>ZI</t>
  </si>
  <si>
    <t>AA0174</t>
  </si>
  <si>
    <t>2017-06-10_G-002</t>
  </si>
  <si>
    <t>[65221.0, 48365.4, 20434.6]</t>
  </si>
  <si>
    <t>Very interesting neuron (main axon travels to pons prior to MB). Branches off past dendrites. Very knotted and many t.</t>
  </si>
  <si>
    <t>AA0175</t>
  </si>
  <si>
    <t>2017-06-10_G-003</t>
  </si>
  <si>
    <t>[65184.4, 48235.7, 20710.4]</t>
  </si>
  <si>
    <t>signal is mixed. Becomes fuzzy and ambiguous near the edge of the brain. Confident about the overall projection pattern.</t>
  </si>
  <si>
    <t>AA0176</t>
  </si>
  <si>
    <t>2017-06-10_G-004</t>
  </si>
  <si>
    <t>[65094.9, 48287.2, 20640.8]</t>
  </si>
  <si>
    <t>Branched areas are too dim to complete. Most fizzle out.</t>
  </si>
  <si>
    <t>2017-06-10_G-005</t>
  </si>
  <si>
    <t>[65023.3, 48238.5, 20633.3]</t>
  </si>
  <si>
    <t>5.5 hrs. axon &amp; dendrites</t>
  </si>
  <si>
    <t>overall projection pattern seems correct. Unsure about correctness of finer details once axon reaches edge of the brain</t>
  </si>
  <si>
    <t>2017-06-10_G-006</t>
  </si>
  <si>
    <t>[68094.2, 47071.5, 21793.8]</t>
  </si>
  <si>
    <t xml:space="preserve">Axon bundling near begining of axon. Maybe could be completed with fragments, will take another look once fragments are ready. Someone else can look at it as well/if other axons traced you can determine how to trace this one </t>
  </si>
  <si>
    <t>2017-06-10_G-007</t>
  </si>
  <si>
    <t>[67961.5, 47427.7, 22747.2]</t>
  </si>
  <si>
    <t>pre-Subiculum</t>
  </si>
  <si>
    <t>2017-06-10_G-008</t>
  </si>
  <si>
    <t>[65074.7, 48308.2, 20305.8]</t>
  </si>
  <si>
    <t>AA0177</t>
  </si>
  <si>
    <t>7/24/20174</t>
  </si>
  <si>
    <t>3.25 hrs axon</t>
  </si>
  <si>
    <t>2017-06-10_G-009</t>
  </si>
  <si>
    <t>[64934.2, 48261.5, 20223.8]</t>
  </si>
  <si>
    <t>Motor Cortex</t>
  </si>
  <si>
    <t xml:space="preserve">Great Neuron! Very easy to see everything. Ends are very bright and easy to detect. </t>
  </si>
  <si>
    <t>AA0178</t>
  </si>
  <si>
    <t>2017-06-10_G-010</t>
  </si>
  <si>
    <t>[66724.0, 46626.2, 17880.8]</t>
  </si>
  <si>
    <t>Signal is good. Very dense near the soma, likely a missed branch or two there. Vast majority of neuron is complete. pyramidal structure we have seen many times.</t>
  </si>
  <si>
    <t>AA0179</t>
  </si>
  <si>
    <t>2017-06-10_G-011</t>
  </si>
  <si>
    <t>[66657.4, 46581.6, 17698.6]</t>
  </si>
  <si>
    <t>Excellent signal, easy to follow.</t>
  </si>
  <si>
    <t>AA0180</t>
  </si>
  <si>
    <t>2017-06-10_G-012</t>
  </si>
  <si>
    <t>[66899.3, 46517.0, 17822.8]</t>
  </si>
  <si>
    <t>Motor Cortex </t>
  </si>
  <si>
    <t>Very bright. Good end points. High confidence away from soma. Side branches all bright. </t>
  </si>
  <si>
    <t>AA0181</t>
  </si>
  <si>
    <t>2017-06-10_G-013</t>
  </si>
  <si>
    <t>[66844.2, 46487.2, 18017.0]</t>
  </si>
  <si>
    <t xml:space="preserve">Motor Cortex </t>
  </si>
  <si>
    <t>Very dense at soma; dendrites not fully traceable.Tracing time 6.5 hrs. axon</t>
  </si>
  <si>
    <t>AA0182</t>
  </si>
  <si>
    <t>2017-06-10_G-014</t>
  </si>
  <si>
    <t>[66856.7, 46812.2, 17908.8]</t>
  </si>
  <si>
    <t>Lost track of signal.</t>
  </si>
  <si>
    <t>2017-06-10_G-015</t>
  </si>
  <si>
    <t>[66735.8, 46742.9, 17830.7]</t>
  </si>
  <si>
    <t>AA0183</t>
  </si>
  <si>
    <t>1.5 hrs axon</t>
  </si>
  <si>
    <t>2017-06-10_G-016</t>
  </si>
  <si>
    <t>[66813.7, 46755.7, 18054.0]</t>
  </si>
  <si>
    <t>lots of problem ends where signal gets too dim too trace or area is really dense and impossible to tell where it continues. Very likely huge chunk of neuron is untraced</t>
  </si>
  <si>
    <t>2017-06-10_G-017</t>
  </si>
  <si>
    <t>[65296.8, 48340.6, 20538.2]</t>
  </si>
  <si>
    <t>Main axon is good, but side branches become too dim</t>
  </si>
  <si>
    <t>2017-06-10_G-018</t>
  </si>
  <si>
    <t>[66894.4, 46485.2, 18101.1]</t>
  </si>
  <si>
    <t>Signal is very good</t>
  </si>
  <si>
    <t>AA0184</t>
  </si>
  <si>
    <t>2017-06-10_G-019</t>
  </si>
  <si>
    <t>[66903.7, 46778.3, 18047.5]</t>
  </si>
  <si>
    <t>AA0185</t>
  </si>
  <si>
    <t>2017-06-10_G-020</t>
  </si>
  <si>
    <t>[66611.0, 46719.0, 17795.7]</t>
  </si>
  <si>
    <t>CTX</t>
  </si>
  <si>
    <t>Ends are too dim.</t>
  </si>
  <si>
    <t>2017-06-10_G-021</t>
  </si>
  <si>
    <t>[66841.4, 46782.1, 18108.1]</t>
  </si>
  <si>
    <t>Dim and dense don't mix</t>
  </si>
  <si>
    <t>2017-06-10_G-022</t>
  </si>
  <si>
    <t>[66739.6, 46732.9, 18117.1]</t>
  </si>
  <si>
    <t>2 hrs.</t>
  </si>
  <si>
    <t>AA0186</t>
  </si>
  <si>
    <t>2017-06-10_G-023</t>
  </si>
  <si>
    <t>[67733.9, 47093.3, 22622.5]</t>
  </si>
  <si>
    <t>too much doubling and too dense to finish tracing main axon</t>
  </si>
  <si>
    <t>2017-06-10_G-024</t>
  </si>
  <si>
    <t>AA0187</t>
  </si>
  <si>
    <t>2017-06-10_G-025</t>
  </si>
  <si>
    <t>[66805.8, 46564.8, 17728.6]</t>
  </si>
  <si>
    <t>AA0188</t>
  </si>
  <si>
    <t>2017-06-10_G-026</t>
  </si>
  <si>
    <t>[67751.3, 47700.2, 22715.0]</t>
  </si>
  <si>
    <t>2 hrs axon &amp; dendrites</t>
  </si>
  <si>
    <t>Ends are confusing.</t>
  </si>
  <si>
    <t>2017-06-10_G-027</t>
  </si>
  <si>
    <t>[67661.8, 47470.1, 22500.7]</t>
  </si>
  <si>
    <t>1 hr. axon &amp; dendrites</t>
  </si>
  <si>
    <t>AA0189</t>
  </si>
  <si>
    <t>2017-06-10_G-028</t>
  </si>
  <si>
    <t>[66761.8, 46752.4, 17796.2]</t>
  </si>
  <si>
    <t>Projection areas too dim.</t>
  </si>
  <si>
    <t>2017-06-10_G-029</t>
  </si>
  <si>
    <t>[66765.6, 46513.2, 17550.4]</t>
  </si>
  <si>
    <t>signal is decent. mid-sized cortical neuron</t>
  </si>
  <si>
    <t>AA0190</t>
  </si>
  <si>
    <t>2017-06-10_G-030</t>
  </si>
  <si>
    <t>[67650.8, 47468.1, 22496.5]</t>
  </si>
  <si>
    <t>half hr. axon &amp; dendrites</t>
  </si>
  <si>
    <t>AA0191</t>
  </si>
  <si>
    <t>2017-06-10_G-031</t>
  </si>
  <si>
    <t>[67602.7, 47452.3, 22502.6]</t>
  </si>
  <si>
    <t>AA0192</t>
  </si>
  <si>
    <t>2017-06-10_G-032</t>
  </si>
  <si>
    <t>[67769.5, 47246.3, 22676.4]</t>
  </si>
  <si>
    <t>very dense and lots of doubling. Axon gets very dim near soma</t>
  </si>
  <si>
    <t>2017-06-28_G-001</t>
  </si>
  <si>
    <t>[68618.2, 47958.6, 24520.1]</t>
  </si>
  <si>
    <t>2017-06-28_G-001_BD</t>
  </si>
  <si>
    <t xml:space="preserve"> 4 hrs; very bright signal</t>
  </si>
  <si>
    <t>AA0244</t>
  </si>
  <si>
    <t>2 hours</t>
  </si>
  <si>
    <t>2017-06-28_G-002</t>
  </si>
  <si>
    <t>[67366.8, 46786.5, 19485.2]</t>
  </si>
  <si>
    <t>7.25 hrs, dendrites 1 hr; very bright signal</t>
  </si>
  <si>
    <t>AA0245</t>
  </si>
  <si>
    <t>6 hrs</t>
  </si>
  <si>
    <t>2017-06-28_G-003</t>
  </si>
  <si>
    <t>[68544.2, 47923.5, 24409.2]</t>
  </si>
  <si>
    <t>2 very dim ends</t>
  </si>
  <si>
    <t>AA0246</t>
  </si>
  <si>
    <t>1.5 hours axon</t>
  </si>
  <si>
    <t>2017-06-28_G-004</t>
  </si>
  <si>
    <t>[68745.5, 48055.7, 24411.7]</t>
  </si>
  <si>
    <t>soma region too ambiguous; other regions also ambiguous</t>
  </si>
  <si>
    <t>2017-06-28_G-005</t>
  </si>
  <si>
    <t>[69068.4, 47865.8, 24229.4]</t>
  </si>
  <si>
    <t>AA0247</t>
  </si>
  <si>
    <t>2.75 hours</t>
  </si>
  <si>
    <t>2017-06-28_G-006</t>
  </si>
  <si>
    <t>[68868.7, 47748.0, 24275.6]</t>
  </si>
  <si>
    <t>~6 hrs</t>
  </si>
  <si>
    <t>AA0248</t>
  </si>
  <si>
    <t>signal is good, interesting morphology</t>
  </si>
  <si>
    <t>2017-06-28_G-007</t>
  </si>
  <si>
    <t>[68715.0, 48108.9, 24507.1]</t>
  </si>
  <si>
    <t xml:space="preserve">4 hrs; </t>
  </si>
  <si>
    <t>AA0249</t>
  </si>
  <si>
    <t>2017-06-28_G-008</t>
  </si>
  <si>
    <t>[67567.3, 46930.8, 19274.1]</t>
  </si>
  <si>
    <t>Timing: 3 days</t>
  </si>
  <si>
    <t>AA0250</t>
  </si>
  <si>
    <t>2017-06-28_G-009</t>
  </si>
  <si>
    <t>[68661.7, 47981.5, 24366.5]</t>
  </si>
  <si>
    <t>AA0251</t>
  </si>
  <si>
    <t>2017-06-28_G-010</t>
  </si>
  <si>
    <t>[68868.2, 47747.4, 24272.4]</t>
  </si>
  <si>
    <t>Same as G-006</t>
  </si>
  <si>
    <t>4 hrs. axon &amp; dendrites</t>
  </si>
  <si>
    <t>2017-06-28_G-011</t>
  </si>
  <si>
    <t>[68815.1, 47448.3, 24721.2]</t>
  </si>
  <si>
    <t>one end completely fizzles out</t>
  </si>
  <si>
    <t>AA0282</t>
  </si>
  <si>
    <t>not sure if axon is correct, please review -------------- thanks for the catch! axon corrected!</t>
  </si>
  <si>
    <t>2017-06-28_G-012</t>
  </si>
  <si>
    <t>[69068.2, 47886.5, 24394.8]</t>
  </si>
  <si>
    <t>signal is good for the most part. some auxiliary branches were lost near the soma</t>
  </si>
  <si>
    <t>AA0252</t>
  </si>
  <si>
    <t>2017-06-28_G-013</t>
  </si>
  <si>
    <t>[68438.0, 47518.8, 24393.8]</t>
  </si>
  <si>
    <t>Visual Cortex</t>
  </si>
  <si>
    <t>AA0253</t>
  </si>
  <si>
    <t>2017-06-28_G-014</t>
  </si>
  <si>
    <t>[68812.5, 47532.5, 24601.1]</t>
  </si>
  <si>
    <t>2017-06-28_G-014_AZ</t>
  </si>
  <si>
    <t>ends fizzle out; some parts too dense to trace</t>
  </si>
  <si>
    <t>2017-06-28_G-015</t>
  </si>
  <si>
    <t>[68736.6, 47585.7, 24646.2]</t>
  </si>
  <si>
    <t>Visual cortex</t>
  </si>
  <si>
    <t>18 hrs</t>
  </si>
  <si>
    <t>AA0260</t>
  </si>
  <si>
    <t>2017-06-28_G-016</t>
  </si>
  <si>
    <t>[67425.5, 46768.5, 19659.3]</t>
  </si>
  <si>
    <t xml:space="preserve">10 hours </t>
  </si>
  <si>
    <t>AA0261</t>
  </si>
  <si>
    <t>4 hours</t>
  </si>
  <si>
    <t>2017-06-28_G-017</t>
  </si>
  <si>
    <t>[68512.4, 47403.6, 24497.5]</t>
  </si>
  <si>
    <t>2017-06-28_G-017_AZ</t>
  </si>
  <si>
    <t>missing tile; problem ends where the signal is either too dim or spotty to follow it at main projection area</t>
  </si>
  <si>
    <t>AA0262</t>
  </si>
  <si>
    <t>2017-06-28_G-018</t>
  </si>
  <si>
    <t>[68896.9, 47784.8, 24389.3]</t>
  </si>
  <si>
    <t>can't find axon</t>
  </si>
  <si>
    <t>too dense to find axon</t>
  </si>
  <si>
    <t>2017-06-28_G-019</t>
  </si>
  <si>
    <t>[65660.9, 48784.1, 22205.6]</t>
  </si>
  <si>
    <t>branches dim out very quickly; extremely low confidence</t>
  </si>
  <si>
    <t>2017-06-28_G-020</t>
  </si>
  <si>
    <t>[68577.6, 48141.6, 24432.8]</t>
  </si>
  <si>
    <t>subiculum</t>
  </si>
  <si>
    <t>AA0254</t>
  </si>
  <si>
    <t>1.5 hours</t>
  </si>
  <si>
    <t>2017-06-28_G-021</t>
  </si>
  <si>
    <t>[65500.3, 48829.9, 21982.1]</t>
  </si>
  <si>
    <t>Main axon is good, all branches fade out.</t>
  </si>
  <si>
    <t>2017-06-28_G-022</t>
  </si>
  <si>
    <t>[65510.8, 49127.7, 22055.0]</t>
  </si>
  <si>
    <t>2017-06-28_G-023</t>
  </si>
  <si>
    <t>[69131.2, 47732.8, 24777.5]</t>
  </si>
  <si>
    <t>Dim and ambigous areas</t>
  </si>
  <si>
    <t>2017-06-28_G-024</t>
  </si>
  <si>
    <t>[69199.9, 47900.1, 24565.3]</t>
  </si>
  <si>
    <t>8 hrs; vericosities along axon</t>
  </si>
  <si>
    <t>AA0263</t>
  </si>
  <si>
    <t>7 hrs</t>
  </si>
  <si>
    <t>2017-06-28_G-025</t>
  </si>
  <si>
    <t>[69133.1, 47791.5, 24550.6]</t>
  </si>
  <si>
    <t>2017-06-28_G-025_MW</t>
  </si>
  <si>
    <t>dense and dim but overall medium confidence. interneuron/ local branches only. 5 hours</t>
  </si>
  <si>
    <t>AA0264</t>
  </si>
  <si>
    <t>3.5 HRS</t>
  </si>
  <si>
    <t>2017-06-28_G-026</t>
  </si>
  <si>
    <t>[67647.4, 46911.2, 19290.5]</t>
  </si>
  <si>
    <t>large striatal projections. ~ 20 hours to complete</t>
  </si>
  <si>
    <t>AA0265</t>
  </si>
  <si>
    <t>Problem Ends at [67631.3, 47068.9, 19495.5], [67599.4, 46456.1, 19236.6], [67589.4, 46461.4, 19204.2], [67549.4, 46913.9, 19499.6], [67560.9, 46957.9, 19379.4]. 22 hours to complete</t>
  </si>
  <si>
    <t>2017-06-28_G-027</t>
  </si>
  <si>
    <t>[65252.6, 48959.1, 21968.3]</t>
  </si>
  <si>
    <t>Time: 7 hrs.</t>
  </si>
  <si>
    <t>AA0266</t>
  </si>
  <si>
    <t>2017-06-28_G-028</t>
  </si>
  <si>
    <t>[65559.9, 49041.0, 22263.1]</t>
  </si>
  <si>
    <t xml:space="preserve">very low confidence. very dim branches. </t>
  </si>
  <si>
    <t>2017-06-28_G-029</t>
  </si>
  <si>
    <t>[67413.8, 46822.1, 19609.3]</t>
  </si>
  <si>
    <t>14-15 hours. very bright, good end points. interesting shape (MW)</t>
  </si>
  <si>
    <t>AA0267</t>
  </si>
  <si>
    <t>13-15 hours</t>
  </si>
  <si>
    <t>2017-06-28_G-030</t>
  </si>
  <si>
    <t>[69210.0, 47903.6, 24537.5]</t>
  </si>
  <si>
    <t>2017-06-28_G-030_BD</t>
  </si>
  <si>
    <t>7 hrs; some stiching problems and ambiguity but overall good</t>
  </si>
  <si>
    <t>AA0268</t>
  </si>
  <si>
    <t>2017-06-28_G-031</t>
  </si>
  <si>
    <t>[67494.1, 46873.5, 19302.4]</t>
  </si>
  <si>
    <t>5.75 hours axon</t>
  </si>
  <si>
    <t>AA0269</t>
  </si>
  <si>
    <t>2017-06-28_G-032</t>
  </si>
  <si>
    <t>[68812.3, 48122.4, 24461.6]</t>
  </si>
  <si>
    <t>some ends too dim or area too dense to trace out completely</t>
  </si>
  <si>
    <t>2017-06-28_G-033</t>
  </si>
  <si>
    <t>[68726.1, 48034.4, 24503.2]</t>
  </si>
  <si>
    <t>~3 hours</t>
  </si>
  <si>
    <t>AA0255</t>
  </si>
  <si>
    <t>2017-06-28_G-034</t>
  </si>
  <si>
    <t>[67731.8, 46999.5, 19695.8]</t>
  </si>
  <si>
    <t xml:space="preserve">some ends dim but overall high confidence neuron </t>
  </si>
  <si>
    <t>AA0271</t>
  </si>
  <si>
    <t>several dim branches, ~ 6-7 hours</t>
  </si>
  <si>
    <t>2017-06-28_G-035</t>
  </si>
  <si>
    <t>[67592.9, 47332.8, 19948.1]</t>
  </si>
  <si>
    <t>axon immediately goes directly into another cell in a very dense region.</t>
  </si>
  <si>
    <t>some areas too dense to continue</t>
  </si>
  <si>
    <t>2017-06-28_G-036</t>
  </si>
  <si>
    <t>[67594.8, 47002.4, 19922.9]</t>
  </si>
  <si>
    <t>AA0272</t>
  </si>
  <si>
    <t>2017-06-28_G-037</t>
  </si>
  <si>
    <t>[68554.0, 48088.6, 24451.3]</t>
  </si>
  <si>
    <t>some dim ends at main projection area</t>
  </si>
  <si>
    <t>AA0256</t>
  </si>
  <si>
    <t xml:space="preserve">4 hours </t>
  </si>
  <si>
    <t>2017-06-28_G-038</t>
  </si>
  <si>
    <t>[68476.5, 47472.1, 24489.9]</t>
  </si>
  <si>
    <t>AA0283</t>
  </si>
  <si>
    <t>2017-06-28_G-039</t>
  </si>
  <si>
    <t>[67729.0, 47061.8, 19613.0]</t>
  </si>
  <si>
    <t>2017-06-28_G-040</t>
  </si>
  <si>
    <t>[67679.5, 47212.1, 19812.9]</t>
  </si>
  <si>
    <t>C TX</t>
  </si>
  <si>
    <t xml:space="preserve">too dim to trace and part of neuron just stops at one tile </t>
  </si>
  <si>
    <t>2017-06-28_G-041</t>
  </si>
  <si>
    <t>[67485.7, 46999.7, 19304.6]</t>
  </si>
  <si>
    <t>AA0288</t>
  </si>
  <si>
    <t>2017-06-28_G-043</t>
  </si>
  <si>
    <t>[67197.2, 47532.7, 19612.6]</t>
  </si>
  <si>
    <t>isocortex</t>
  </si>
  <si>
    <t xml:space="preserve">neuron quite dim in a lot of areas. medium confidence </t>
  </si>
  <si>
    <t>AA0273</t>
  </si>
  <si>
    <t>So dim.  Medium confidence. 1.5 hours</t>
  </si>
  <si>
    <t>2017-06-28_G-044</t>
  </si>
  <si>
    <t>[67335.2, 47297.9, 19793.9]</t>
  </si>
  <si>
    <t>projection areas too dim</t>
  </si>
  <si>
    <t>2017-06-28_G-045</t>
  </si>
  <si>
    <t>[68475.4, 47471.6, 24499.9]</t>
  </si>
  <si>
    <t>PART OF G-038!!! ADDED!!!</t>
  </si>
  <si>
    <t>2017-06-28_G-046</t>
  </si>
  <si>
    <t>[68809.7, 47478.8, 24590.0]</t>
  </si>
  <si>
    <t>2017-06-28_G-047</t>
  </si>
  <si>
    <t>[68627.0, 47431.1, 24369.6]</t>
  </si>
  <si>
    <t xml:space="preserve">unsure about accuracy. lots of crossovers near edge of brain </t>
  </si>
  <si>
    <t>AA0270</t>
  </si>
  <si>
    <t>looks like nearby neurons</t>
  </si>
  <si>
    <t>2017-06-28_G-048</t>
  </si>
  <si>
    <t>[67363.6, 46909.9, 19820.1]</t>
  </si>
  <si>
    <t xml:space="preserve">got too dim to be confident of the traces </t>
  </si>
  <si>
    <t>AA0289</t>
  </si>
  <si>
    <t>2017-06-28_G-049</t>
  </si>
  <si>
    <t>[67601.1, 46822.8, 19404.1]</t>
  </si>
  <si>
    <t>bright neuron but small part of the neuron at projection area is cut away (near front of brain) because of lack of tiles there </t>
  </si>
  <si>
    <t>AA0274</t>
  </si>
  <si>
    <t>2017-06-28_G-050</t>
  </si>
  <si>
    <t>[68753.5, 47528.1, 24586.9]</t>
  </si>
  <si>
    <t>looks like it could be too small to be true, but someone else should try it manually</t>
  </si>
  <si>
    <t>AA0290</t>
  </si>
  <si>
    <t>looks good</t>
  </si>
  <si>
    <t>2017-06-28_G-051</t>
  </si>
  <si>
    <t>[68763.4, 47427.2, 24341.9]</t>
  </si>
  <si>
    <t>AA0275</t>
  </si>
  <si>
    <t>2017-06-28_G-052</t>
  </si>
  <si>
    <t>[68994.4, 47747.5, 24229.4]</t>
  </si>
  <si>
    <t>AA0257</t>
  </si>
  <si>
    <t>2017-06-28_G_052_CA</t>
  </si>
  <si>
    <t>2017-06-28_G-053</t>
  </si>
  <si>
    <t>[67362.4, 47277.7, 19929.0]</t>
  </si>
  <si>
    <t>Motor</t>
  </si>
  <si>
    <t>low confidence; too many problem ends</t>
  </si>
  <si>
    <t>2017-06-28_G-054</t>
  </si>
  <si>
    <t>[67622.1, 47168.8, 19777.5]</t>
  </si>
  <si>
    <t>becomes too dim to trace in main projection area</t>
  </si>
  <si>
    <t>2017-06-28_G-055</t>
  </si>
  <si>
    <t>[67597.7, 46883.0, 19491.4]</t>
  </si>
  <si>
    <t>possible interneuron, axon looks like dendrites but fairly certain it is an axon. ~4 hours</t>
  </si>
  <si>
    <t>AA0276</t>
  </si>
  <si>
    <t>certain of axon and neuron correctness; 4 hrs</t>
  </si>
  <si>
    <t>2017-06-28_G-056</t>
  </si>
  <si>
    <t>[67280.1, 47313.4, 19877.7]</t>
  </si>
  <si>
    <t>4.5 hrs; some dim areas, but confident on main projections; possible loop at [66731.8, 46546.6, 19575.9] such as in cell nearby  G-059</t>
  </si>
  <si>
    <t>AA0277</t>
  </si>
  <si>
    <t>2017-06-28_G-057</t>
  </si>
  <si>
    <t>[68581.9, 47941.7, 24508.8]</t>
  </si>
  <si>
    <t xml:space="preserve">Too dense in the projection areas </t>
  </si>
  <si>
    <t>2017-06-28_G-058</t>
  </si>
  <si>
    <t>[68775.8, 48039.5, 24484.2]</t>
  </si>
  <si>
    <t>AA0258</t>
  </si>
  <si>
    <t>45 minutes tracing axon; used frags-100</t>
  </si>
  <si>
    <t>2017-06-28_G-059</t>
  </si>
  <si>
    <t>[67322.4, 47237.9, 19577.4]</t>
  </si>
  <si>
    <t>6.5 hrs; very interesting loop; possibly seen on other nearby cells </t>
  </si>
  <si>
    <t>AA0278</t>
  </si>
  <si>
    <t>~ 6 hours</t>
  </si>
  <si>
    <t>2017-06-28_G-060</t>
  </si>
  <si>
    <t>[67382.1, 46918.2, 19509.9]</t>
  </si>
  <si>
    <t>AA0279</t>
  </si>
  <si>
    <t>2017-06-28_G-061</t>
  </si>
  <si>
    <t>[67216.0, 46802.8, 19534.6]</t>
  </si>
  <si>
    <t>main axon is bright but many side branches are very dim</t>
  </si>
  <si>
    <t>2017-06-28_G-062</t>
  </si>
  <si>
    <t>[67357.7, 47055.9, 19526.8]</t>
  </si>
  <si>
    <t>motor cortex</t>
  </si>
  <si>
    <t>interneuron; dense but doable; similar to nearby interneurons</t>
  </si>
  <si>
    <t>AA0280</t>
  </si>
  <si>
    <t>3.5 hrs. axon with Frag100</t>
  </si>
  <si>
    <t>2017-06-28_G-063</t>
  </si>
  <si>
    <t>[67334.1, 46966.6, 19275.1]</t>
  </si>
  <si>
    <t>AA0281</t>
  </si>
  <si>
    <t>~ 5-6 hours</t>
  </si>
  <si>
    <t>2017-06-28_G-064</t>
  </si>
  <si>
    <t>[67441.7, 46799.8, 19937.2]</t>
  </si>
  <si>
    <t>2017-06-28_G-065</t>
  </si>
  <si>
    <t>[67339.8, 47402.3, 19875.6]</t>
  </si>
  <si>
    <t>ends get very dim</t>
  </si>
  <si>
    <t>2017-06-28_G-066</t>
  </si>
  <si>
    <t>[67585.6, 46961.1, 19723.6]</t>
  </si>
  <si>
    <t>too ambiguous at [67580.8, 46974.0, 19685.8] to be certain of direction; too dense and dim, even dendrites hard to be certain</t>
  </si>
  <si>
    <t>Time: 6 hours; WRONG AXON!</t>
  </si>
  <si>
    <t>2017-06-28_G-067</t>
  </si>
  <si>
    <t>[67552.5, 46550.1, 19290.0]</t>
  </si>
  <si>
    <t>one branch is very dim, others are good</t>
  </si>
  <si>
    <t>AA0284</t>
  </si>
  <si>
    <t>~ 3-4 hours, novel morphology</t>
  </si>
  <si>
    <t>2017-06-28_G-068</t>
  </si>
  <si>
    <t>[67456.0, 47006.0, 19288.5]</t>
  </si>
  <si>
    <t>AA0285</t>
  </si>
  <si>
    <t>Time: 5 hours</t>
  </si>
  <si>
    <t>2017-06-28_G-069</t>
  </si>
  <si>
    <t>[68599.9, 48035.4, 24459.5]</t>
  </si>
  <si>
    <t>AA0259</t>
  </si>
  <si>
    <t>2017-06-28_G-070</t>
  </si>
  <si>
    <t>[67486.6, 46546.8, 19353.7]</t>
  </si>
  <si>
    <t>AA0291</t>
  </si>
  <si>
    <t>2017-06-28_G-071</t>
  </si>
  <si>
    <t>[68815.2, 48099.1, 24403.0]</t>
  </si>
  <si>
    <t>too dense</t>
  </si>
  <si>
    <t>2017-06-28_G-072</t>
  </si>
  <si>
    <t>[67720.5, 46998.3, 19328.6]</t>
  </si>
  <si>
    <t>AA0287</t>
  </si>
  <si>
    <t>2017-06-28_G-073</t>
  </si>
  <si>
    <t>[67426.9, 46875.5, 19576.1]</t>
  </si>
  <si>
    <t xml:space="preserve">problems with soma </t>
  </si>
  <si>
    <t>^wrong axon (dendrite hijacks axon from another cell); real axon untraceable because too dense</t>
  </si>
  <si>
    <t>2017-06-28_G-074</t>
  </si>
  <si>
    <t>[68767.7, 47980.5, 24657.8]</t>
  </si>
  <si>
    <t>2017-06-28_G-074_AZ</t>
  </si>
  <si>
    <t>traced everything out; some ends too dim; some areas too dense to trace</t>
  </si>
  <si>
    <t xml:space="preserve">dense in projection areas cant be accurately constructed </t>
  </si>
  <si>
    <t>2017-06-28_G-075</t>
  </si>
  <si>
    <t>[67671.8, 46906.7, 19676.1]</t>
  </si>
  <si>
    <t>branches become to dim</t>
  </si>
  <si>
    <t>2017-06-28_G-076</t>
  </si>
  <si>
    <t>[67480.8, 47012.6, 19203.2]</t>
  </si>
  <si>
    <t>really good bright signal; some varicosities</t>
  </si>
  <si>
    <t>AA0286</t>
  </si>
  <si>
    <t>Mashtura</t>
  </si>
  <si>
    <t>2017-06-28_G-076_MH</t>
  </si>
  <si>
    <t>2017-06-28_G-077</t>
  </si>
  <si>
    <t>[67621.3, 46941.0, 19616.7]</t>
  </si>
  <si>
    <t>Timing</t>
  </si>
  <si>
    <t>2017-08-10_R-001</t>
  </si>
  <si>
    <t>[65976.4, 48525.9, 19745.2]</t>
  </si>
  <si>
    <t>VAL</t>
  </si>
  <si>
    <t>signal is bright but something feels off. Endpoints break apart into bright, free-floating chunks. morpohology is very simple</t>
  </si>
  <si>
    <t>2017-08-10_R-002</t>
  </si>
  <si>
    <t>[66027.2, 48753.4, 19882.3]</t>
  </si>
  <si>
    <t>2017-08-10_R-003</t>
  </si>
  <si>
    <t>[66133.7, 48647.0, 19924.9]</t>
  </si>
  <si>
    <t>THAL</t>
  </si>
  <si>
    <t>2017-08-10_R-004</t>
  </si>
  <si>
    <t>[65996.1, 48427.8, 19752.6]</t>
  </si>
  <si>
    <t>2017-08-10_R-005</t>
  </si>
  <si>
    <t>[66245.4, 47845.8, 20174.2]</t>
  </si>
  <si>
    <t>8 hours</t>
  </si>
  <si>
    <t>probably around ~80-90% complete.</t>
  </si>
  <si>
    <t>AA0292</t>
  </si>
  <si>
    <t>10 hours </t>
  </si>
  <si>
    <t xml:space="preserve">some mbiguity </t>
  </si>
  <si>
    <t>2017-08-10_R-006</t>
  </si>
  <si>
    <t>[68181.7, 48205.8, 16599.8]</t>
  </si>
  <si>
    <t>Lots of ambiguity/ bad signal. Likely incorrect in several places. Unsure about these neurons as a whole.</t>
  </si>
  <si>
    <t>2017-08-10_R-007</t>
  </si>
  <si>
    <t>[68289.9, 48276.5, 16498.9]</t>
  </si>
  <si>
    <t>2017-08-10_R-008</t>
  </si>
  <si>
    <t>[67724.0, 48229.1, 16597.3]</t>
  </si>
  <si>
    <t>2017-08-10_R-009</t>
  </si>
  <si>
    <t>[66202.7, 48425.4, 20064.5]</t>
  </si>
  <si>
    <t>1 hr 20 min</t>
  </si>
  <si>
    <t>Good one, but small</t>
  </si>
  <si>
    <t>AA0293</t>
  </si>
  <si>
    <t>1 hr</t>
  </si>
  <si>
    <t>No differences so there are no "base" or Unique" files</t>
  </si>
  <si>
    <t>2017-08-10_R-010</t>
  </si>
  <si>
    <t>[66274.4, 48488.7, 19835.3]</t>
  </si>
  <si>
    <t>30 min</t>
  </si>
  <si>
    <t>small and simple</t>
  </si>
  <si>
    <t>AA0294</t>
  </si>
  <si>
    <t>2017-08-10_R-011</t>
  </si>
  <si>
    <t>[66271.2, 48296.6, 19811.2]</t>
  </si>
  <si>
    <t>7 hours</t>
  </si>
  <si>
    <t>AA0295</t>
  </si>
  <si>
    <t>2017-08-10_R-012</t>
  </si>
  <si>
    <t>[66128.9, 47951.8, 20080.7]</t>
  </si>
  <si>
    <t>too many ends dim out</t>
  </si>
  <si>
    <t>2017-08-10_R-013</t>
  </si>
  <si>
    <t>[66272.7, 48012.4, 19936.2]</t>
  </si>
  <si>
    <t>AA0296</t>
  </si>
  <si>
    <t>5 hours</t>
  </si>
  <si>
    <t>2017-08-10_R-014</t>
  </si>
  <si>
    <t>65920.8, 48751.6, 19867.4</t>
  </si>
  <si>
    <t>10 hours</t>
  </si>
  <si>
    <t>AA0297</t>
  </si>
  <si>
    <t>7 hours </t>
  </si>
  <si>
    <t>2017-08-10_R-015</t>
  </si>
  <si>
    <t>66237.3, 48587.6, 19785.9</t>
  </si>
  <si>
    <t>AA0298</t>
  </si>
  <si>
    <t>2017-08-10_R-016</t>
  </si>
  <si>
    <t>[65872.4, 48631.7, 19957.1</t>
  </si>
  <si>
    <t>10 hrs</t>
  </si>
  <si>
    <t>2017-08-10_R-017</t>
  </si>
  <si>
    <t>[66049.3, 48659.7, 19900.7]</t>
  </si>
  <si>
    <t xml:space="preserve">THAL </t>
  </si>
  <si>
    <t>3.5 hours</t>
  </si>
  <si>
    <t>mostly problem ends; very dim in places; low confidence</t>
  </si>
  <si>
    <t>2017-08-10_R-018</t>
  </si>
  <si>
    <t>[66110.5, 48210.4, 19896.5]</t>
  </si>
  <si>
    <t>Confusing branch.</t>
  </si>
  <si>
    <t>too many dim ends, not confident entire neuron is traced</t>
  </si>
  <si>
    <t>2017-08-10_R-019</t>
  </si>
  <si>
    <t>[66191.6, 48843.6, 19867.4]</t>
  </si>
  <si>
    <t xml:space="preserve">soma very dim, projection branches too dim to be confident </t>
  </si>
  <si>
    <t>2017-08-10_R-020</t>
  </si>
  <si>
    <t>[66125.6, 48714.4, 19776.6]</t>
  </si>
  <si>
    <t xml:space="preserve">dim soma, but can figure out axon easily. projections are dim but can use LVV to figure them out </t>
  </si>
  <si>
    <t>AA0299</t>
  </si>
  <si>
    <t>2.5 hrs</t>
  </si>
  <si>
    <t>2017-08-10_R-021</t>
  </si>
  <si>
    <t>[68267.8, 48195.4, 16571.9]</t>
  </si>
  <si>
    <t>ISOCORTEX</t>
  </si>
  <si>
    <t>2.5 hours</t>
  </si>
  <si>
    <t>mostly  problem ends; not many clear terminations; most projections dim</t>
  </si>
  <si>
    <t>looks like what could be a large projection is too dim to trace; too many problem ends</t>
  </si>
  <si>
    <t>2017-08-10_R-022</t>
  </si>
  <si>
    <t>[68236.6, 48186.1, 16518.0]</t>
  </si>
  <si>
    <t>AA0300</t>
  </si>
  <si>
    <t>2017-08-10_R-023</t>
  </si>
  <si>
    <t>[66233.4, 47985.0, 19998.9]</t>
  </si>
  <si>
    <t>2017-08-10_R-024</t>
  </si>
  <si>
    <t>[66253.1, 48681.1, 19879.5]</t>
  </si>
  <si>
    <t>16 hours</t>
  </si>
  <si>
    <t>AA0301</t>
  </si>
  <si>
    <t>18 hours</t>
  </si>
  <si>
    <t>2017-08-10_R-025</t>
  </si>
  <si>
    <t>[66003.8, 48687.8, 19901.0]</t>
  </si>
  <si>
    <t>you will have to use LVV to do mos tof this neuron</t>
  </si>
  <si>
    <t>AA0302</t>
  </si>
  <si>
    <t>12 hours</t>
  </si>
  <si>
    <t>2017-08-28_G-001</t>
  </si>
  <si>
    <t>[68185.4, 49284.9, 20307.3]</t>
  </si>
  <si>
    <t>~18 hours</t>
  </si>
  <si>
    <t>signal is good. a couple ambiguous regions</t>
  </si>
  <si>
    <t>AA0303</t>
  </si>
  <si>
    <t>~17 hours</t>
  </si>
  <si>
    <t>2017-08-28_G-002</t>
  </si>
  <si>
    <t>[68290.1, 48963.7, 20076.8]</t>
  </si>
  <si>
    <t>AA0304</t>
  </si>
  <si>
    <t>2017-08-28_G-003</t>
  </si>
  <si>
    <t>[62851.4, 48605.0, 19864.4]</t>
  </si>
  <si>
    <t>one projection gets too dim in thalamus but should go much further (dendrites 30 min)</t>
  </si>
  <si>
    <t>2017-08-28_G-004</t>
  </si>
  <si>
    <t>[63391.4, 48682.1, 19972.3]</t>
  </si>
  <si>
    <t>20 min</t>
  </si>
  <si>
    <t>AA0305</t>
  </si>
  <si>
    <t>7 mins</t>
  </si>
  <si>
    <t>2017-08-28_G-005</t>
  </si>
  <si>
    <t>[63239.3, 49043.6, 20294.2]</t>
  </si>
  <si>
    <t>axon is too dim to finish</t>
  </si>
  <si>
    <t>2017-08-28_G-006</t>
  </si>
  <si>
    <t>[62811.1, 48734.4, 19866.4]</t>
  </si>
  <si>
    <t>AA0306</t>
  </si>
  <si>
    <t xml:space="preserve">2.5 hours </t>
  </si>
  <si>
    <t>2017-08-28_G-007</t>
  </si>
  <si>
    <t>[62963.0, 48294.6, 20711.9]</t>
  </si>
  <si>
    <t>six problem ends; projection area too dim, may be missing some branches</t>
  </si>
  <si>
    <t>2017-08-28_G-008</t>
  </si>
  <si>
    <t>[68274.5, 49142.8, 20173.4]</t>
  </si>
  <si>
    <t>2017-08-28_G-009</t>
  </si>
  <si>
    <t>[62671.6, 48561.0, 20252.9]</t>
  </si>
  <si>
    <t>1 hour</t>
  </si>
  <si>
    <t>2017-08-28_G-010</t>
  </si>
  <si>
    <t>[62624.3, 48621.9, 20442.0]</t>
  </si>
  <si>
    <t>gets too dense within granular region</t>
  </si>
  <si>
    <t>2017-08-28_G-012</t>
  </si>
  <si>
    <t>[62832.8, 48382.9, 20540.4]</t>
  </si>
  <si>
    <t>some signal fading and dim areas; Dendrites very nice, extensive and bold (1 hour)</t>
  </si>
  <si>
    <t>2017-08-28_G-013</t>
  </si>
  <si>
    <t>[63178.3, 49138.6, 19838.2]</t>
  </si>
  <si>
    <t>Interneuron</t>
  </si>
  <si>
    <t>AA0307</t>
  </si>
  <si>
    <t>2017-08-28_G-014</t>
  </si>
  <si>
    <t>[63393.0, 49112.7, 19644.5]</t>
  </si>
  <si>
    <t>2017-08-28_G-014_GB</t>
  </si>
  <si>
    <t>too many unfinished ends</t>
  </si>
  <si>
    <t>2017-08-28_G-015</t>
  </si>
  <si>
    <t>[62977.3, 48239.4, 20546.4]</t>
  </si>
  <si>
    <t>45 min</t>
  </si>
  <si>
    <t>branches get too dim to trace out fully</t>
  </si>
  <si>
    <t>2017-08-28_G-016</t>
  </si>
  <si>
    <t>[63293.5, 49169.4, 20030.9]</t>
  </si>
  <si>
    <t>2017-08-28_G-017</t>
  </si>
  <si>
    <t>[62697.9, 49220.6, 20698.3]</t>
  </si>
  <si>
    <t>45 mins</t>
  </si>
  <si>
    <t>AA0308</t>
  </si>
  <si>
    <t>2017-08-28_G-018</t>
  </si>
  <si>
    <t>[62809.5, 49044.9, 20446.5]</t>
  </si>
  <si>
    <t>traced everything out ; can't distinguish axon</t>
  </si>
  <si>
    <t>AA0309</t>
  </si>
  <si>
    <t>30 mins</t>
  </si>
  <si>
    <t xml:space="preserve">everything traced out </t>
  </si>
  <si>
    <t>2017-09-11_G-001</t>
  </si>
  <si>
    <t>[65754.9, 50750.3, 21535.5]</t>
  </si>
  <si>
    <t>AA0310</t>
  </si>
  <si>
    <t>2017-09-11_G-002</t>
  </si>
  <si>
    <t>[65866.9, 50717.6, 21542.4]</t>
  </si>
  <si>
    <t>13 hours</t>
  </si>
  <si>
    <t>AA0311</t>
  </si>
  <si>
    <t>2017-09-11_G-003</t>
  </si>
  <si>
    <t>[65811.9, 50519.8, 21658.4]</t>
  </si>
  <si>
    <t>thalamus</t>
  </si>
  <si>
    <t>Axon bundling with G-005</t>
  </si>
  <si>
    <t>AA0312</t>
  </si>
  <si>
    <t>1.75 hours</t>
  </si>
  <si>
    <t>2017-09-11_G-004</t>
  </si>
  <si>
    <t>[65687.9, 50566.3, 21514.6]</t>
  </si>
  <si>
    <t>fgf</t>
  </si>
  <si>
    <t>AA0313</t>
  </si>
  <si>
    <t>2017-09-11_G-005</t>
  </si>
  <si>
    <t>[65715.6, 50344.2, 21550.3]</t>
  </si>
  <si>
    <t>hg</t>
  </si>
  <si>
    <t xml:space="preserve">6 hours </t>
  </si>
  <si>
    <t>axon bundling with G-003</t>
  </si>
  <si>
    <t>AA0314</t>
  </si>
  <si>
    <t>3.25 hours</t>
  </si>
  <si>
    <t>2017-09-11_G-006</t>
  </si>
  <si>
    <t>[65664.8, 50423.5, 21702.1]</t>
  </si>
  <si>
    <t>AA0315</t>
  </si>
  <si>
    <t>2017-09-11_G-006_CA</t>
  </si>
  <si>
    <t>2017-09-11_G-007</t>
  </si>
  <si>
    <t>[66065.5, 50651.9, 21517.6]</t>
  </si>
  <si>
    <t>5.25 hours</t>
  </si>
  <si>
    <t>2 hours to trace demdrites; they are very thick with many palmate branches</t>
  </si>
  <si>
    <t>AA0316</t>
  </si>
  <si>
    <t>2017-09-11_G-008</t>
  </si>
  <si>
    <t>[65762.6, 50725.2, 21378.8]</t>
  </si>
  <si>
    <t>AA0317</t>
  </si>
  <si>
    <t>2017-09-11_G-009</t>
  </si>
  <si>
    <t>[67581.0, 49112.1, 18745.6]</t>
  </si>
  <si>
    <t>axon traced to area where the tiles are off; impossible to tell where it goes</t>
  </si>
  <si>
    <t>2017-09-11_G-010</t>
  </si>
  <si>
    <t>[65716.4, 50716.6, 21522.6]</t>
  </si>
  <si>
    <t>AA0318</t>
  </si>
  <si>
    <t>2017-09-11_G-011</t>
  </si>
  <si>
    <t>[67694.5, 49426.0, 18739.6]</t>
  </si>
  <si>
    <t>AA0319</t>
  </si>
  <si>
    <t>2017-09-11_G-012</t>
  </si>
  <si>
    <t>[67782.1, 49421.2, 18812.0]</t>
  </si>
  <si>
    <t>2 hr</t>
  </si>
  <si>
    <t>AA0320</t>
  </si>
  <si>
    <t>2017-09-11_G-013</t>
  </si>
  <si>
    <t>[65753.3, 50858.0, 21256.8]</t>
  </si>
  <si>
    <t>Goes to region without tiles</t>
  </si>
  <si>
    <t xml:space="preserve"> </t>
  </si>
  <si>
    <t>2017-09-11_G-014</t>
  </si>
  <si>
    <t>[65874.5, 50859.9, 21335.6]</t>
  </si>
  <si>
    <t>2017-09-11_G-015</t>
  </si>
  <si>
    <t>[65759.3, 50807.9, 21251.7]</t>
  </si>
  <si>
    <t>AA0321</t>
  </si>
  <si>
    <t>2017-09-11_G-016</t>
  </si>
  <si>
    <t>[66098.7, 50374.0, 21472.0]</t>
  </si>
  <si>
    <t>2017-09-11_G-017</t>
  </si>
  <si>
    <t>[66280.4, 50620.5, 21657.3]</t>
  </si>
  <si>
    <t>Signal fades out in projection area.</t>
  </si>
  <si>
    <t>2017-09-11_G-018</t>
  </si>
  <si>
    <t>[65828.8, 50971.0, 21251.3]</t>
  </si>
  <si>
    <t>axon reaches a very large blank gap; could be a large projection</t>
  </si>
  <si>
    <t>2017-09-11_G-019</t>
  </si>
  <si>
    <t>[65590.1, 50825.7, 21421.4]</t>
  </si>
  <si>
    <t>AA0322</t>
  </si>
  <si>
    <t>5 hrs</t>
  </si>
  <si>
    <t>2017-09-11_G-020</t>
  </si>
  <si>
    <t>[65902.5, 50906.8, 21249.0]</t>
  </si>
  <si>
    <t>axon reaches gap</t>
  </si>
  <si>
    <t>2017-09-11_G-021</t>
  </si>
  <si>
    <t>[67712.5, 49427.9, 18653.4]</t>
  </si>
  <si>
    <t>1.5 hours</t>
  </si>
  <si>
    <t>AA0323</t>
  </si>
  <si>
    <t>2017-09-11_G-022</t>
  </si>
  <si>
    <t>[65546.5, 50236.9, 21481.0]</t>
  </si>
  <si>
    <t>2017-09-11_G-023</t>
  </si>
  <si>
    <t>[65712.5, 51294.4, 21328.9]</t>
  </si>
  <si>
    <t>too many ambiguous regions</t>
  </si>
  <si>
    <t>2017-09-11_G-024</t>
  </si>
  <si>
    <t>[67614.7, 49127.1, 18528.4]</t>
  </si>
  <si>
    <t>AA0324</t>
  </si>
  <si>
    <t>2017-09-11_G-025</t>
  </si>
  <si>
    <t>[67715.7, 49494.9, 18997.4]</t>
  </si>
  <si>
    <t>6.5 hrs</t>
  </si>
  <si>
    <t>many varicosities in some areas but not others... interesting; [67446.7, 48822.1, 22049.7] may be cut off but not sure</t>
  </si>
  <si>
    <t>AA0325</t>
  </si>
  <si>
    <t>2017-09-11_G-026</t>
  </si>
  <si>
    <t>[66020.1, 50749.9, 21513.6]</t>
  </si>
  <si>
    <t>AA0326</t>
  </si>
  <si>
    <t>dim at projection area but certain of overall structure, similar to others in TH</t>
  </si>
  <si>
    <t>2017-09-11_G-027</t>
  </si>
  <si>
    <t>[65951.4, 50812.2, 21423.9]</t>
  </si>
  <si>
    <t>2017-09-11_G-028</t>
  </si>
  <si>
    <t>[67765.0, 49045.5, 18652.4]</t>
  </si>
  <si>
    <t>goes through multiple gaps, untraceable</t>
  </si>
  <si>
    <t>2017-09-11_G-029</t>
  </si>
  <si>
    <t>[67413.9, 48743.2, 18290.4]</t>
  </si>
  <si>
    <t>secondary motor area, layer 2/3</t>
  </si>
  <si>
    <t>2 hrs</t>
  </si>
  <si>
    <t>seems like a large portion is lost on the edge of the brain</t>
  </si>
  <si>
    <t>2017-09-11_G-030</t>
  </si>
  <si>
    <t>[67594.8, 48885.4, 18450.0]</t>
  </si>
  <si>
    <t>AA0327</t>
  </si>
  <si>
    <t>2017-09-11_G-031</t>
  </si>
  <si>
    <t>[67658.6, 48768.6, 18327.1]</t>
  </si>
  <si>
    <t>AA0328</t>
  </si>
  <si>
    <t>2017-09-11_G-032</t>
  </si>
  <si>
    <t>[67629.6, 49435.1, 18960.8]</t>
  </si>
  <si>
    <t>2017-09-11_G-033</t>
  </si>
  <si>
    <t>[67655.6, 48813.1, 18493.7]</t>
  </si>
  <si>
    <t>AA0329</t>
  </si>
  <si>
    <t>2017-09-11_G-034</t>
  </si>
  <si>
    <t>[66053.2, 50338.5, 21374.8]</t>
  </si>
  <si>
    <t>9 hours</t>
  </si>
  <si>
    <t>2017-09-11_G-035</t>
  </si>
  <si>
    <t>[67433.2, 49267.0, 18612.7]</t>
  </si>
  <si>
    <t>2017-09-11_G-036</t>
  </si>
  <si>
    <t>[67814.3, 49224.4, 18757.0]</t>
  </si>
  <si>
    <t>2017-09-11_G-037</t>
  </si>
  <si>
    <t>[65910.5, 50993.6, 21741.7]</t>
  </si>
  <si>
    <t xml:space="preserve">some ends seem not complete? medium confidence that entire neuron is traced </t>
  </si>
  <si>
    <t>AA0330</t>
  </si>
  <si>
    <t>overall good</t>
  </si>
  <si>
    <t>2017-09-11_G-038</t>
  </si>
  <si>
    <t>[65982.8, 50677.3, 21447.2]</t>
  </si>
  <si>
    <t>AA0331</t>
  </si>
  <si>
    <t>2017-09-11_G-039</t>
  </si>
  <si>
    <t>[67547.0, 49024.6, 18616.7]</t>
  </si>
  <si>
    <t>AA0332</t>
  </si>
  <si>
    <t>2017-09-11_G-040</t>
  </si>
  <si>
    <t>[67655.5, 49289.8, 18568.1]</t>
  </si>
  <si>
    <t>ISO</t>
  </si>
  <si>
    <t>AA0333</t>
  </si>
  <si>
    <t>4.75 hours</t>
  </si>
  <si>
    <t>2017-09-19_R-001</t>
  </si>
  <si>
    <t>[65856.3, 48889.9, 20863.2]</t>
  </si>
  <si>
    <t>AA0334</t>
  </si>
  <si>
    <t>2017-09-19_R-002</t>
  </si>
  <si>
    <t>[65869.8, 48991.6, 21001.9]</t>
  </si>
  <si>
    <t>very good signal and sparcity</t>
  </si>
  <si>
    <t>AA0335</t>
  </si>
  <si>
    <t>2017-09-19_R-003</t>
  </si>
  <si>
    <t>[65541.6, 48575.8, 20886.6]</t>
  </si>
  <si>
    <t xml:space="preserve">8 hrs </t>
  </si>
  <si>
    <t xml:space="preserve">missing tiles </t>
  </si>
  <si>
    <t>AA0336</t>
  </si>
  <si>
    <t>a stitching problems at the edge of the brain^ but can tell where it goes. Very good overall</t>
  </si>
  <si>
    <t>2017-09-19_R-004</t>
  </si>
  <si>
    <t>[65808.4, 48999.1, 20955.0]</t>
  </si>
  <si>
    <t>AA0337</t>
  </si>
  <si>
    <t>2017-09-19_R-005</t>
  </si>
  <si>
    <t>[65554.6, 48968.3, 20982.3]</t>
  </si>
  <si>
    <t>AA0338</t>
  </si>
  <si>
    <t>3.5 hrs</t>
  </si>
  <si>
    <t>2017-09-19_R-006</t>
  </si>
  <si>
    <t>[65660.6, 49187.3, 21126.9]</t>
  </si>
  <si>
    <t>AA0339</t>
  </si>
  <si>
    <t>2017-09-19_R-007</t>
  </si>
  <si>
    <t>[65568.2, 49052.0, 20999.4]</t>
  </si>
  <si>
    <t>AA0340</t>
  </si>
  <si>
    <t>2017-09-19_R-008</t>
  </si>
  <si>
    <t>[65799.1, 48740.9, 21106.4]</t>
  </si>
  <si>
    <t>becomes very dim and crosses with others</t>
  </si>
  <si>
    <t>2017-09-19_R-009</t>
  </si>
  <si>
    <t>[68477.2, 47937.0, 22414.6]</t>
  </si>
  <si>
    <t>cortex</t>
  </si>
  <si>
    <t>not great</t>
  </si>
  <si>
    <t>2017-09-19_R-010</t>
  </si>
  <si>
    <t>[65736.9, 48493.7, 21248.6]</t>
  </si>
  <si>
    <t>AA0341</t>
  </si>
  <si>
    <t>2017-09-19_R-011</t>
  </si>
  <si>
    <t>[65430.4, 48900.3, 20814.3]</t>
  </si>
  <si>
    <t>AA0342</t>
  </si>
  <si>
    <t>2017-09-19_R-012</t>
  </si>
  <si>
    <t>[65659.6, 49055.2, 21036.6]</t>
  </si>
  <si>
    <t>AA0343</t>
  </si>
  <si>
    <t>2017-09-19_R-013</t>
  </si>
  <si>
    <t>[65643.5, 48820.4, 20812.3]</t>
  </si>
  <si>
    <t>3.75 hours</t>
  </si>
  <si>
    <t>AA0344</t>
  </si>
  <si>
    <t>5 hours </t>
  </si>
  <si>
    <t>2017-09-19_R-014</t>
  </si>
  <si>
    <t>[65805.3, 49083.1, 20914.9]</t>
  </si>
  <si>
    <t>5 hrs.</t>
  </si>
  <si>
    <t xml:space="preserve">one problem end in missing tile, when signal fades in horta use lvv. </t>
  </si>
  <si>
    <t>AA0345</t>
  </si>
  <si>
    <t>4.5 hrs</t>
  </si>
  <si>
    <t>2017-09-19_R-015</t>
  </si>
  <si>
    <t>[65791.8, 49048.2, 20852.4]</t>
  </si>
  <si>
    <t>14 hrs</t>
  </si>
  <si>
    <t>AA0346</t>
  </si>
  <si>
    <t>2017-09-19_R-016</t>
  </si>
  <si>
    <t>[65390.2, 48938.7, 20876.8]</t>
  </si>
  <si>
    <t>AA0347</t>
  </si>
  <si>
    <t>2017-09-19_R-017</t>
  </si>
  <si>
    <t>[65796.8, 49195.1, 21092.7]</t>
  </si>
  <si>
    <t>AA0348</t>
  </si>
  <si>
    <t>2017-09-19_R-018</t>
  </si>
  <si>
    <t>[65841.7, 48598.6, 20848.5]</t>
  </si>
  <si>
    <t>axon fizzles out. dendrites are ok</t>
  </si>
  <si>
    <t>2017-09-19_R-019</t>
  </si>
  <si>
    <t>[65772.9, 48518.7, 20888.6]</t>
  </si>
  <si>
    <t>6 min</t>
  </si>
  <si>
    <t>2017-09-19_R-020</t>
  </si>
  <si>
    <t>[65617.2, 49086.6, 21095.6]</t>
  </si>
  <si>
    <t>AA0349</t>
  </si>
  <si>
    <t>6 hours</t>
  </si>
  <si>
    <t>2017-09-19_R-021</t>
  </si>
  <si>
    <t>[65851.0, 49103.2, 20851.9]</t>
  </si>
  <si>
    <t>AA0350</t>
  </si>
  <si>
    <t>2017-09-19_R-022</t>
  </si>
  <si>
    <t>[65419.2, 48890.0, 20859.2]</t>
  </si>
  <si>
    <t>starts dim, gets really good, then gets somewhat dim at main projection area; medium confidence</t>
  </si>
  <si>
    <t>AA0351</t>
  </si>
  <si>
    <t>2017-09-19_R-023</t>
  </si>
  <si>
    <t>[65576.1, 48787.2, 20972.6]</t>
  </si>
  <si>
    <t>AA0352</t>
  </si>
  <si>
    <t xml:space="preserve">5 hrs </t>
  </si>
  <si>
    <t>2017-09-19_R-024</t>
  </si>
  <si>
    <t>[65964.6, 48938.6, 21032.2]</t>
  </si>
  <si>
    <t>3.75 hrs</t>
  </si>
  <si>
    <t>AA0353</t>
  </si>
  <si>
    <t xml:space="preserve">4 hrs </t>
  </si>
  <si>
    <t>2017-09-19_R-025</t>
  </si>
  <si>
    <t>[65763.0, 48850.8, 20826.0]</t>
  </si>
  <si>
    <t>AA0354</t>
  </si>
  <si>
    <t>2017-09-19_R-026</t>
  </si>
  <si>
    <t>[65687.9, 48876.7, 20806.7]</t>
  </si>
  <si>
    <t>5.5 hrs</t>
  </si>
  <si>
    <t>Gets dim in an area but excellent signal on others; good confidence</t>
  </si>
  <si>
    <t>AA0355</t>
  </si>
  <si>
    <t>2017-09-19_R-027</t>
  </si>
  <si>
    <t>[65782.6, 48853.7, 20797.7]</t>
  </si>
  <si>
    <t>9 hrs</t>
  </si>
  <si>
    <t>AA0356</t>
  </si>
  <si>
    <t>2017-09-19_R-028</t>
  </si>
  <si>
    <t>[65508.0, 48489.3, 20717.6]</t>
  </si>
  <si>
    <t>3 hrs</t>
  </si>
  <si>
    <t>AA0357</t>
  </si>
  <si>
    <t>really dim and spotty in projection area</t>
  </si>
  <si>
    <t>2017-09-19_R-029</t>
  </si>
  <si>
    <t>[65634.9, 48937.7, 20693.2]</t>
  </si>
  <si>
    <t>dim in some places</t>
  </si>
  <si>
    <t>AA0358</t>
  </si>
  <si>
    <t>medium confidence</t>
  </si>
  <si>
    <t>2017-09-19_R-030</t>
  </si>
  <si>
    <t>[65386.4, 48459.8, 20659.9]</t>
  </si>
  <si>
    <t>too much ambiguity and dimness to be confident</t>
  </si>
  <si>
    <t>2017-09-19_R-031</t>
  </si>
  <si>
    <t>[65714.9, 48413.7, 21280.3]</t>
  </si>
  <si>
    <t>AA0359</t>
  </si>
  <si>
    <t>really dim and spotty in projection area--also some stitching errors</t>
  </si>
  <si>
    <t>2017-09-19_R-032</t>
  </si>
  <si>
    <t>[68331.6, 48105.1, 22015.0]</t>
  </si>
  <si>
    <t>Dentate Gyrus</t>
  </si>
  <si>
    <t>0.5 hrs</t>
  </si>
  <si>
    <t>AA0360</t>
  </si>
  <si>
    <t>0.1 hrs</t>
  </si>
  <si>
    <t>2017-09-19_R-033</t>
  </si>
  <si>
    <t>[68382.9, 48096.6, 22020.9]</t>
  </si>
  <si>
    <t>AA0361</t>
  </si>
  <si>
    <t>2017-09-19_R-034</t>
  </si>
  <si>
    <t>[68418.4, 48057.7, 22105.9]</t>
  </si>
  <si>
    <t>AA0362</t>
  </si>
  <si>
    <t>2017-09-19_R-035</t>
  </si>
  <si>
    <t>[65909.8, 48758.6, 20931.5]</t>
  </si>
  <si>
    <t>3.25 hrs</t>
  </si>
  <si>
    <t>AA0363</t>
  </si>
  <si>
    <t>2017-09-19_R-036</t>
  </si>
  <si>
    <t>[65917.2, 49036.1, 21004.8]</t>
  </si>
  <si>
    <t xml:space="preserve">5.5 hrs </t>
  </si>
  <si>
    <t>AA0364</t>
  </si>
  <si>
    <t>2017-09-19_R-037</t>
  </si>
  <si>
    <t>[65549.7, 48788.3, 20790.4]</t>
  </si>
  <si>
    <t>12 hrs</t>
  </si>
  <si>
    <t>starts dim, then gets really bright, then gets a little dim on main projection areas; overall confident</t>
  </si>
  <si>
    <t>AA0365</t>
  </si>
  <si>
    <t>2017-09-19_R-038</t>
  </si>
  <si>
    <t>[65907.5, 49184.8, 20902.7]</t>
  </si>
  <si>
    <t>AA0366</t>
  </si>
  <si>
    <t>2017-09-19_R-039</t>
  </si>
  <si>
    <t>[65932.6, 48644.4, 21156.2]</t>
  </si>
  <si>
    <t>AA0367</t>
  </si>
  <si>
    <t>2017-09-19_R-040</t>
  </si>
  <si>
    <t>[65955.7, 48863.0, 20911.0]</t>
  </si>
  <si>
    <t>AA0368</t>
  </si>
  <si>
    <t xml:space="preserve">       Cameron</t>
  </si>
  <si>
    <t>2017-09-19_R-040_CA</t>
  </si>
  <si>
    <t>2017-09-19_R-041</t>
  </si>
  <si>
    <t>[65642.6, 48705.6, 20744.0]</t>
  </si>
  <si>
    <t>too dim and spotty to trace completely; looks incomplete</t>
  </si>
  <si>
    <t>2017-09-19_R-042</t>
  </si>
  <si>
    <t>[65849.2, 48655.0, 21108.4]</t>
  </si>
  <si>
    <t>AA0369</t>
  </si>
  <si>
    <t>2017-09-19_R-043</t>
  </si>
  <si>
    <t>[65957.3, 48765.4, 20923.7]</t>
  </si>
  <si>
    <t>nice; almost no problem ends</t>
  </si>
  <si>
    <t>AA0370</t>
  </si>
  <si>
    <t xml:space="preserve">3.5 hrs </t>
  </si>
  <si>
    <t>2017-09-19_R-044</t>
  </si>
  <si>
    <t>[65921.5, 48776.6, 20996.0]</t>
  </si>
  <si>
    <t>2017-09-19_R-044_GB</t>
  </si>
  <si>
    <t>AA0371</t>
  </si>
  <si>
    <t>2017-09-19_R-045</t>
  </si>
  <si>
    <t>[65968.7, 49033.4, 20938.4]</t>
  </si>
  <si>
    <t>AA0372</t>
  </si>
  <si>
    <t>2017-09-19_R-046</t>
  </si>
  <si>
    <t>[65820.6, 48664.9, 20914.9]</t>
  </si>
  <si>
    <t>Problem ends were mostly going off the edge of the brain.</t>
  </si>
  <si>
    <t>AA0373</t>
  </si>
  <si>
    <t>a little dim, but doable</t>
  </si>
  <si>
    <t>2017-09-25_G-001</t>
  </si>
  <si>
    <t>[74821.7, 14111.1, 38059.2]</t>
  </si>
  <si>
    <t>1.5 hrs</t>
  </si>
  <si>
    <t>AA0374</t>
  </si>
  <si>
    <t xml:space="preserve">1.5 hrs </t>
  </si>
  <si>
    <t>2017-09-25_G-002</t>
  </si>
  <si>
    <t>[71551.0, 14718.0, 35681.5]</t>
  </si>
  <si>
    <t>very dim near edge of brain;  low confidence</t>
  </si>
  <si>
    <t>Far too dim to trace with any confidence.</t>
  </si>
  <si>
    <t>2017-09-25_G-003</t>
  </si>
  <si>
    <t>[74874.8, 13928.4, 38101.5]</t>
  </si>
  <si>
    <t>overall good; a little dense on some areas</t>
  </si>
  <si>
    <t>AA0375</t>
  </si>
  <si>
    <t>2017-09-25_G-004</t>
  </si>
  <si>
    <t>[74636.8, 14001.1, 37971.3]</t>
  </si>
  <si>
    <t>good</t>
  </si>
  <si>
    <t>AA0376</t>
  </si>
  <si>
    <t>1 hr.</t>
  </si>
  <si>
    <t>2017-09-25_G-005</t>
  </si>
  <si>
    <t>[74596.3, 14132.5, 38146.4]</t>
  </si>
  <si>
    <t>AA0377</t>
  </si>
  <si>
    <t>3 hrs.</t>
  </si>
  <si>
    <t>2017-09-25_G-006</t>
  </si>
  <si>
    <t>[74511.2, 13794.7, 37887.9]</t>
  </si>
  <si>
    <t>too dense and ambigous near soma area</t>
  </si>
  <si>
    <t>AA0378</t>
  </si>
  <si>
    <t xml:space="preserve">used lvv, was not very ambiguous, but does not look complete </t>
  </si>
  <si>
    <t>2017-09-25_G-007</t>
  </si>
  <si>
    <t>[74584.2, 14052.3, 38153.3]</t>
  </si>
  <si>
    <t>some areas were traced manually</t>
  </si>
  <si>
    <t>AA0379</t>
  </si>
  <si>
    <t>2017-09-25_G-008</t>
  </si>
  <si>
    <t>[74663.1, 13631.7, 37989.3]</t>
  </si>
  <si>
    <t>1.75 hrs</t>
  </si>
  <si>
    <t>a little dense at beggining but then gets really sparse</t>
  </si>
  <si>
    <t>AA0380</t>
  </si>
  <si>
    <t xml:space="preserve">1.25 hrs. </t>
  </si>
  <si>
    <t>2017-09-25_G-009</t>
  </si>
  <si>
    <t>[74312.7, 13578.6, 37797.2]</t>
  </si>
  <si>
    <t>AA0381</t>
  </si>
  <si>
    <t>2017-09-25_G-010</t>
  </si>
  <si>
    <t>[74451.1, 13720.7, 37978.8]</t>
  </si>
  <si>
    <t>4.25 hrs</t>
  </si>
  <si>
    <t>AA0382</t>
  </si>
  <si>
    <t xml:space="preserve">2 hrs </t>
  </si>
  <si>
    <t>2017-09-25_G-011</t>
  </si>
  <si>
    <t>[74290.4, 13376.6, 37789.6]</t>
  </si>
  <si>
    <t>Confusing dense areas. Two problem ends [74331.4, 13618.8, 37691.0] [74541.8, 13755.3, 37902.3]</t>
  </si>
  <si>
    <t>AA0383</t>
  </si>
  <si>
    <t>axon has some glanularity in some areas</t>
  </si>
  <si>
    <t>2017-09-25_G-013</t>
  </si>
  <si>
    <t>[74649.3, 13944.4, 37953.1]</t>
  </si>
  <si>
    <t>AA0384</t>
  </si>
  <si>
    <t>2017-09-25_G-014</t>
  </si>
  <si>
    <t>[74606.5, 13931.4, 37934.0]</t>
  </si>
  <si>
    <t>2-3 hours</t>
  </si>
  <si>
    <t>AA0385</t>
  </si>
  <si>
    <t>2017-09-25_G-015</t>
  </si>
  <si>
    <t>[74682.1, 14059.8, 38067.8]</t>
  </si>
  <si>
    <t>AA0386</t>
  </si>
  <si>
    <t xml:space="preserve">2.5 hrs </t>
  </si>
  <si>
    <t>2017-09-25_G-016</t>
  </si>
  <si>
    <t>[74865.8, 14056.7, 37995.1]</t>
  </si>
  <si>
    <t>AA0387</t>
  </si>
  <si>
    <t>.5 hrs</t>
  </si>
  <si>
    <t> this end is strange [75442.9, 13625.9, 37652.5] </t>
  </si>
  <si>
    <t>2017-09-25_G-017</t>
  </si>
  <si>
    <t>[71402.2, 14987.2, 35583.8]</t>
  </si>
  <si>
    <t>2.75 hrs</t>
  </si>
  <si>
    <t>AA0388</t>
  </si>
  <si>
    <t>2017-09-25_G-018</t>
  </si>
  <si>
    <t>[71721.8, 15388.2, 35898.0]</t>
  </si>
  <si>
    <t>large fragments; had to do manual in some areas; very good overall</t>
  </si>
  <si>
    <t>AA0389</t>
  </si>
  <si>
    <t>2017-09-25_G-019</t>
  </si>
  <si>
    <t>[73483.9, 13633.6, 32437.2]</t>
  </si>
  <si>
    <t>AA0390</t>
  </si>
  <si>
    <t>2017-09-25_G-020</t>
  </si>
  <si>
    <t>[71610.8, 14898.1, 35569.4]</t>
  </si>
  <si>
    <t>many regions where signal passes through bad tiles. edge of brain is also weird medium confidence.</t>
  </si>
  <si>
    <t>AA0391</t>
  </si>
  <si>
    <t>2017-09-25_G-021</t>
  </si>
  <si>
    <t>[74584.5, 14210.9, 38104.5]</t>
  </si>
  <si>
    <t>AA0392</t>
  </si>
  <si>
    <t>2017-09-25_G-022</t>
  </si>
  <si>
    <t>[72967.9, 13412.4, 32125.8]</t>
  </si>
  <si>
    <t>AA0393</t>
  </si>
  <si>
    <t>2017-09-25_G-023</t>
  </si>
  <si>
    <t>[73457.7, 13576.8, 32510.6]</t>
  </si>
  <si>
    <t>2.5hrs</t>
  </si>
  <si>
    <t>AA0394</t>
  </si>
  <si>
    <t>2017-09-25_G-024</t>
  </si>
  <si>
    <t>[73186.0, 13099.9, 32631.8]</t>
  </si>
  <si>
    <t> 5.5 hrs</t>
  </si>
  <si>
    <t>ERROR: [73324.7, 13338.2, 32731.7]</t>
  </si>
  <si>
    <t>AA0395</t>
  </si>
  <si>
    <t>2017-09-25_G-025</t>
  </si>
  <si>
    <t>[73545.0, 13722.9, 32457.3]</t>
  </si>
  <si>
    <t>AA0396</t>
  </si>
  <si>
    <t>2017-09-25_G-025_AZ</t>
  </si>
  <si>
    <t>2017-09-25_G-026</t>
  </si>
  <si>
    <t>[73456.2, 13358.0, 32734.5]</t>
  </si>
  <si>
    <t>10 .5 hrs</t>
  </si>
  <si>
    <t>some gaps near some edges, but overall very confident; 28 cm</t>
  </si>
  <si>
    <t>AA0397</t>
  </si>
  <si>
    <t>11 hours</t>
  </si>
  <si>
    <t>2017-09-25_G-027</t>
  </si>
  <si>
    <t>[73652.7, 13858.1, 33177.1]</t>
  </si>
  <si>
    <t>AA0398</t>
  </si>
  <si>
    <t>2017-09-25_G-028</t>
  </si>
  <si>
    <t>[71279.3, 15004.5, 35615.6]</t>
  </si>
  <si>
    <t>Pretty good signal.</t>
  </si>
  <si>
    <t>AA0399</t>
  </si>
  <si>
    <t>2017-09-25_G-029</t>
  </si>
  <si>
    <t>[73305.1, 13278.4, 32600.6]</t>
  </si>
  <si>
    <t>AA0400</t>
  </si>
  <si>
    <t xml:space="preserve"> 7 hrs</t>
  </si>
  <si>
    <t>2017-09-25_G-030</t>
  </si>
  <si>
    <t>[71511.4, 14056.3, 35514.0]</t>
  </si>
  <si>
    <t>signal is not good</t>
  </si>
  <si>
    <t>2017-09-25_G-031</t>
  </si>
  <si>
    <t>[73699.9, 13802.5, 33165.5]</t>
  </si>
  <si>
    <t>very sparse, nice neuron</t>
  </si>
  <si>
    <t>AA0401</t>
  </si>
  <si>
    <t>2017-09-25_G-032</t>
  </si>
  <si>
    <t>[73688.8, 13224.4, 32047.3]</t>
  </si>
  <si>
    <t>3 hours</t>
  </si>
  <si>
    <t>AA0402</t>
  </si>
  <si>
    <t>2.25 hrs</t>
  </si>
  <si>
    <t>2017-09-25_G-033</t>
  </si>
  <si>
    <t>[73419.4, 13935.6, 33146.4]</t>
  </si>
  <si>
    <t>AA0403</t>
  </si>
  <si>
    <t>2017-09-25_G-034</t>
  </si>
  <si>
    <t>[73694.3, 13923.1, 33323.5]</t>
  </si>
  <si>
    <t>AA0404</t>
  </si>
  <si>
    <t>2017-09-25_G-035</t>
  </si>
  <si>
    <t>[71409.5, 15152.2, 35705.2]</t>
  </si>
  <si>
    <t>AA0405</t>
  </si>
  <si>
    <t>2017-09-25_G-036</t>
  </si>
  <si>
    <t>[73442.6, 13877.0, 32892.9]</t>
  </si>
  <si>
    <t>had to manually trace some areas</t>
  </si>
  <si>
    <t>AA0406</t>
  </si>
  <si>
    <t>2017-09-25_G-037</t>
  </si>
  <si>
    <t>[73499.7, 13211.9, 32628.3]</t>
  </si>
  <si>
    <t>AA0407</t>
  </si>
  <si>
    <t>had to manually (without assistance) trace over 60% of neuron</t>
  </si>
  <si>
    <t>2017-09-25_G-038</t>
  </si>
  <si>
    <t>[73696.8, 13859.3, 33039.3]</t>
  </si>
  <si>
    <t>AA0408</t>
  </si>
  <si>
    <t>2017-09-25_G-039</t>
  </si>
  <si>
    <t>[73471.2, 13258.1, 32091.1]</t>
  </si>
  <si>
    <t>AA0409</t>
  </si>
  <si>
    <t>2017-09-25_G-040</t>
  </si>
  <si>
    <t>[71638.3, 15051.2, 35982.9]</t>
  </si>
  <si>
    <t>second order branches get too dim </t>
  </si>
  <si>
    <t>2017-09-25_G-041</t>
  </si>
  <si>
    <t>[73570.6, 13719.0, 32999.5]</t>
  </si>
  <si>
    <t>interneuron</t>
  </si>
  <si>
    <t>AA0410</t>
  </si>
  <si>
    <t>2017-09-25_G-042</t>
  </si>
  <si>
    <t>[74881.0, 13854.5, 38049.7]</t>
  </si>
  <si>
    <t>Dim signal and dense areas make this neuron too ambiguous.</t>
  </si>
  <si>
    <t>2017-09-25_G-043</t>
  </si>
  <si>
    <t>[73578.8, 13267.1, 32184.7]</t>
  </si>
  <si>
    <t>check [74273.4, 14473.0, 33802.7]; crosses with G-046</t>
  </si>
  <si>
    <t>AA0411</t>
  </si>
  <si>
    <t>2017-09-25_G-044</t>
  </si>
  <si>
    <t>[73038.7, 13297.1, 32516.6]</t>
  </si>
  <si>
    <t>2017-09-25_G-045</t>
  </si>
  <si>
    <t>[73329.9, 13349.7, 32486.5]</t>
  </si>
  <si>
    <t>very good overall; not sure about one part; will check when all other nearby cells are complet; part crosses with G-053</t>
  </si>
  <si>
    <t>AA0412</t>
  </si>
  <si>
    <t>2017-09-25_G-046</t>
  </si>
  <si>
    <t>[73508.8, 13279.2, 32418.5]</t>
  </si>
  <si>
    <t>check [74273.4, 14473.0, 33802.7]; crosses with G-043</t>
  </si>
  <si>
    <t>AA0413</t>
  </si>
  <si>
    <t>Reem</t>
  </si>
  <si>
    <t>2017-09-25_G-046_RA</t>
  </si>
  <si>
    <t>2017-09-25_G-047</t>
  </si>
  <si>
    <t>[74524.3, 13728.6, 38051.0]</t>
  </si>
  <si>
    <t>AA0414</t>
  </si>
  <si>
    <t>2017-09-25_G-048</t>
  </si>
  <si>
    <t>[73538.3, 13489.9, 32448.5]</t>
  </si>
  <si>
    <t>3 hr</t>
  </si>
  <si>
    <t>AA0415</t>
  </si>
  <si>
    <t>2017-09-25_G-050</t>
  </si>
  <si>
    <t>[73481.9, 13206.6, 32325.5]</t>
  </si>
  <si>
    <t>a little dense near the soma, but then it gets much better</t>
  </si>
  <si>
    <t>AA0416</t>
  </si>
  <si>
    <t>2017-09-25_G-051</t>
  </si>
  <si>
    <t>[72940.2, 13397.6, 32537.3]</t>
  </si>
  <si>
    <t>some parts manually traced because signal was too dim</t>
  </si>
  <si>
    <t>AA0417</t>
  </si>
  <si>
    <t>2017-09-25_G-052</t>
  </si>
  <si>
    <t>[74608.5, 14105.0, 38160.3]</t>
  </si>
  <si>
    <t xml:space="preserve">fizzled out at ends. </t>
  </si>
  <si>
    <t>2017-09-25_G-053</t>
  </si>
  <si>
    <t>[73290.8, 13187.3, 32494.5]</t>
  </si>
  <si>
    <t>part crosses with G-045; review</t>
  </si>
  <si>
    <t>AA0418</t>
  </si>
  <si>
    <t>[73478.2, 13952.6, 33370.7]</t>
  </si>
  <si>
    <t>2017-09-25_G-054</t>
  </si>
  <si>
    <t>[73326.9, 13205.6, 32535.7]</t>
  </si>
  <si>
    <t xml:space="preserve">7.5 hrs </t>
  </si>
  <si>
    <t>AA0419</t>
  </si>
  <si>
    <t>2017-09-25_G-055</t>
  </si>
  <si>
    <t>[73634.2, 13204.3, 32276.2]</t>
  </si>
  <si>
    <t>branches near the soma fizzle out</t>
  </si>
  <si>
    <t>2017-09-25_G-056</t>
  </si>
  <si>
    <t>[71778.7, 13703.2, 35504.5]</t>
  </si>
  <si>
    <t>manually traced ~ 40% of neuron</t>
  </si>
  <si>
    <t>AA0420</t>
  </si>
  <si>
    <t>2017-09-25_G-057</t>
  </si>
  <si>
    <t>[73479.1, 13330.5, 32629.4]</t>
  </si>
  <si>
    <t>12/19//2017</t>
  </si>
  <si>
    <t>AA0421</t>
  </si>
  <si>
    <t>2017-09-25_G-058</t>
  </si>
  <si>
    <t>[71678.0, 14986.3, 35741.4]</t>
  </si>
  <si>
    <t>Branches become too dim to trace.</t>
  </si>
  <si>
    <t>2017-09-25_G-059</t>
  </si>
  <si>
    <t>[73189.9, 13270.0, 32611.2]</t>
  </si>
  <si>
    <t>AA0422</t>
  </si>
  <si>
    <t>2017-09-25_G-060</t>
  </si>
  <si>
    <t>[74492.9, 13422.9, 37859.0]</t>
  </si>
  <si>
    <t>AA0423</t>
  </si>
  <si>
    <t>2017-09-25_G-061</t>
  </si>
  <si>
    <t>[73054.5, 13034.6, 32838.6]</t>
  </si>
  <si>
    <t>AA0424</t>
  </si>
  <si>
    <t>2017-09-25_G-062</t>
  </si>
  <si>
    <t>[72827.0, 13400.3, 32751.0]</t>
  </si>
  <si>
    <t>AA0425</t>
  </si>
  <si>
    <t>2017-09-25_G-063</t>
  </si>
  <si>
    <t>[73368.3, 13206.7, 32527.7]</t>
  </si>
  <si>
    <t>15 hrs</t>
  </si>
  <si>
    <t>AA0426</t>
  </si>
  <si>
    <t>portion is done manually</t>
  </si>
  <si>
    <t>2017-09-25_G-064</t>
  </si>
  <si>
    <t>[73369.5, 13867.5, 32553.9]</t>
  </si>
  <si>
    <t>some branches get very dim, [71682.7, 14100.0, 33297.3] unsure which way axon goes</t>
  </si>
  <si>
    <t>AA0427</t>
  </si>
  <si>
    <t>2017-09-25_G-065</t>
  </si>
  <si>
    <t>71645.8, 15462.9, 35891.5</t>
  </si>
  <si>
    <t>AA0428</t>
  </si>
  <si>
    <t>Timing (hrs)</t>
  </si>
  <si>
    <t>2017-10-31_G-004</t>
  </si>
  <si>
    <t>[67678.1, 48994.1, 23526.7]</t>
  </si>
  <si>
    <t>Hindbrain</t>
  </si>
  <si>
    <t>AA0429</t>
  </si>
  <si>
    <t>2017-10-31_G-010</t>
  </si>
  <si>
    <t>[66890.0, 51119.8, 24851.2]</t>
  </si>
  <si>
    <t>Medulla</t>
  </si>
  <si>
    <t>AA0430</t>
  </si>
  <si>
    <t>2017-10-31_G-012</t>
  </si>
  <si>
    <t>[68179.4, 50304.4, 23370.2]</t>
  </si>
  <si>
    <t>Pons</t>
  </si>
  <si>
    <t>AA0431</t>
  </si>
  <si>
    <t>very good</t>
  </si>
  <si>
    <t>2017-10-31_G-013</t>
  </si>
  <si>
    <t>[65818.7, 48616.0, 23405.1]</t>
  </si>
  <si>
    <t>AA0432</t>
  </si>
  <si>
    <t>2017-10-31_G-014</t>
  </si>
  <si>
    <t>[67003.7, 47963.9, 21754.7]</t>
  </si>
  <si>
    <t>Midbrain</t>
  </si>
  <si>
    <t>AA0433</t>
  </si>
  <si>
    <t>2017-10-31_G-018</t>
  </si>
  <si>
    <t>[67406.5, 50805.0, 23105.1]</t>
  </si>
  <si>
    <t>AA0434</t>
  </si>
  <si>
    <t>axon starts 3 branches down a dendrite</t>
  </si>
  <si>
    <t>2017-10-31_G-027</t>
  </si>
  <si>
    <t>[65628.1, 50966.4, 17920.6]</t>
  </si>
  <si>
    <t>Pallidum?</t>
  </si>
  <si>
    <t>AA0435</t>
  </si>
  <si>
    <t>2017-10-31_G-028</t>
  </si>
  <si>
    <t>[65468.5, 51279.9, 18954.6]</t>
  </si>
  <si>
    <t>LH</t>
  </si>
  <si>
    <t>2017-10-31_G-028_BD</t>
  </si>
  <si>
    <t>AA0436</t>
  </si>
  <si>
    <t>2017-10-31_G-029</t>
  </si>
  <si>
    <t>[65373.6, 51400.1, 18945.6]</t>
  </si>
  <si>
    <t>alot of problem ends</t>
  </si>
  <si>
    <t>AA0437</t>
  </si>
  <si>
    <t>2017-10-31_G-030</t>
  </si>
  <si>
    <t>[65421.9, 51646.0, 18851.0]</t>
  </si>
  <si>
    <t>crosses with G-036 @ [65679.6, 51443.7, 18830.0]; overall good</t>
  </si>
  <si>
    <t>2017-10-31_G-031</t>
  </si>
  <si>
    <t>[66244.5, 50204.4, 20495.0]</t>
  </si>
  <si>
    <t>MB</t>
  </si>
  <si>
    <t>2017-10-31_G-031_BD</t>
  </si>
  <si>
    <t>11:30am</t>
  </si>
  <si>
    <t>axon, albeit bright, dissappears at a location</t>
  </si>
  <si>
    <t>2017-10-31_G-032</t>
  </si>
  <si>
    <t>[67239.1, 52112.5, 18789.7]</t>
  </si>
  <si>
    <t>2017-10-31_G-033</t>
  </si>
  <si>
    <t>[67424.6, 51922.7, 18920.2]</t>
  </si>
  <si>
    <t>2017-10-31_G-034</t>
  </si>
  <si>
    <t>[67729.0, 51594.6, 19063.7]</t>
  </si>
  <si>
    <t>2017-10-31_G-035</t>
  </si>
  <si>
    <t>[67394.2, 51343.8, 19263.1]</t>
  </si>
  <si>
    <t>2017-10-31_G-036</t>
  </si>
  <si>
    <t>[65312.8, 51542.5, 18842.5]</t>
  </si>
  <si>
    <t>2017-10-31_G-037</t>
  </si>
  <si>
    <t>[65305.1, 51720.6, 18825.5]</t>
  </si>
  <si>
    <t>2017-10-31_G-038</t>
  </si>
  <si>
    <t>[65667.4, 51126.3, 18143.9]</t>
  </si>
  <si>
    <t>AA0438</t>
  </si>
  <si>
    <t>Timing (hr)</t>
  </si>
  <si>
    <t>Length (mm)</t>
  </si>
  <si>
    <t>Speed (mm/hr)</t>
  </si>
  <si>
    <t>2017-11-17_G-001</t>
  </si>
  <si>
    <t>[64486.5, 49428.4, 16577.0]</t>
  </si>
  <si>
    <t>some areas with overlap were confusing</t>
  </si>
  <si>
    <t>AA0439</t>
  </si>
  <si>
    <t>2017-11-17_G-002</t>
  </si>
  <si>
    <t>[64687.3, 49439.8, 17225.8]</t>
  </si>
  <si>
    <t>AA0440</t>
  </si>
  <si>
    <t>2017-11-17_G-003</t>
  </si>
  <si>
    <t>[64318.3, 49557.9, 16951.0]</t>
  </si>
  <si>
    <t>AA0441</t>
  </si>
  <si>
    <t>2017-11-17_G-004</t>
  </si>
  <si>
    <t>[64736.2, 49502.2, 16971.5]</t>
  </si>
  <si>
    <t>AA0442</t>
  </si>
  <si>
    <t>2017-11-17_G-005</t>
  </si>
  <si>
    <t>[62507.0, 52148.6, 19926.7]</t>
  </si>
  <si>
    <t>zona inserta</t>
  </si>
  <si>
    <t>2017-11-17_G-005_RA</t>
  </si>
  <si>
    <t>not symmetrical, axon loops strangely</t>
  </si>
  <si>
    <t>AA0443</t>
  </si>
  <si>
    <t>beautiful boutons in midbrain</t>
  </si>
  <si>
    <t>2017-11-17_G-006</t>
  </si>
  <si>
    <t>[65888.9, 49939.7, 21923.1]</t>
  </si>
  <si>
    <t>AA0444</t>
  </si>
  <si>
    <t>2017-11-17_G-007</t>
  </si>
  <si>
    <t>[64603.3, 49342.2, 16957.2]</t>
  </si>
  <si>
    <t>AA0445</t>
  </si>
  <si>
    <t>2017-11-17_G-008</t>
  </si>
  <si>
    <t>[64478.6, 49189.8, 16904.6]</t>
  </si>
  <si>
    <t>AA0446</t>
  </si>
  <si>
    <t>2017-11-17_G-009</t>
  </si>
  <si>
    <t>[62580.5, 50067.3, 19737.8]</t>
  </si>
  <si>
    <t>small granule cell</t>
  </si>
  <si>
    <t>AA0447</t>
  </si>
  <si>
    <t>2017-11-17_G-010</t>
  </si>
  <si>
    <t>[62790.4, 51958.8, 20274.1]</t>
  </si>
  <si>
    <t>AA0448</t>
  </si>
  <si>
    <t>terminal branches had to be traced w/ LVV</t>
  </si>
  <si>
    <t>2017-11-17_G-011</t>
  </si>
  <si>
    <t>[62778.3, 52129.6, 20257.2]</t>
  </si>
  <si>
    <t>AA0449</t>
  </si>
  <si>
    <t>2017-11-17_G-012</t>
  </si>
  <si>
    <t>[64191.2, 49328.2, 16428.3]</t>
  </si>
  <si>
    <t>AA0450</t>
  </si>
  <si>
    <t>2017-11-17_G-013</t>
  </si>
  <si>
    <t>[62812.4, 51618.3, 19927.1]</t>
  </si>
  <si>
    <t>axon becomes too dim</t>
  </si>
  <si>
    <t>2017-11-17_R-001</t>
  </si>
  <si>
    <t>[65184.0, 49565.7, 21410.1]</t>
  </si>
  <si>
    <t>one long strand. almost no branches. yet very bright</t>
  </si>
  <si>
    <t>AA0489</t>
  </si>
  <si>
    <t>2017-11-17_R-001_BD</t>
  </si>
  <si>
    <t>2017-11-17_G-014</t>
  </si>
  <si>
    <t>[62729.6, 51507.7, 19858.7]</t>
  </si>
  <si>
    <t>AA0451</t>
  </si>
  <si>
    <t>2017-11-17_G-015</t>
  </si>
  <si>
    <t>[64348.1, 49304.9, 16818.4]</t>
  </si>
  <si>
    <t>AA0452</t>
  </si>
  <si>
    <t>2017-11-17_G-016</t>
  </si>
  <si>
    <t>[62425.5, 50576.8, 19696.1]</t>
  </si>
  <si>
    <t>AA0453</t>
  </si>
  <si>
    <t>2017-11-17_G-017</t>
  </si>
  <si>
    <t>[65910.3, 50453.1, 22036.6]</t>
  </si>
  <si>
    <t>AA0454</t>
  </si>
  <si>
    <t>2017-11-17_G-018</t>
  </si>
  <si>
    <t>[62570.3, 50546.6, 19281.3]</t>
  </si>
  <si>
    <t>branches become very fuzzy and dense</t>
  </si>
  <si>
    <t>2017-11-17_G-019</t>
  </si>
  <si>
    <t>[64259.0, 50247.4, 17452.8]</t>
  </si>
  <si>
    <t>AA0455</t>
  </si>
  <si>
    <t>2017-11-17_G-020</t>
  </si>
  <si>
    <t>[64266.3, 49989.7, 17173.3]</t>
  </si>
  <si>
    <t>AA0456</t>
  </si>
  <si>
    <t>dotted morphology</t>
  </si>
  <si>
    <t>2017-11-17_G-021</t>
  </si>
  <si>
    <t>[62786.5, 52031.2, 20377.2]</t>
  </si>
  <si>
    <t>sharp drop in branches and unable to complete tracing main axon because it completely fades</t>
  </si>
  <si>
    <t>2017-11-17_G-022</t>
  </si>
  <si>
    <t>[64292.2, 49890.6, 17137.1]</t>
  </si>
  <si>
    <t>AA0457</t>
  </si>
  <si>
    <t>2017-11-17_G-023</t>
  </si>
  <si>
    <t>[66063.5, 50528.8, 22088.1]</t>
  </si>
  <si>
    <t>AA0458</t>
  </si>
  <si>
    <t>2017-11-17_G-024</t>
  </si>
  <si>
    <t>[65794.9, 49695.9, 21801.2]</t>
  </si>
  <si>
    <t>AA0459</t>
  </si>
  <si>
    <t>2017-11-17_G-025</t>
  </si>
  <si>
    <t>[64490.6, 49294.9, 16898.2]</t>
  </si>
  <si>
    <t>crosses @ [61538.3, 51122.8, 18747.0], [65095.7, 51400.4, 18531.4]; REVIEW!!</t>
  </si>
  <si>
    <t>AA0460</t>
  </si>
  <si>
    <t>2017-11-17_G-026</t>
  </si>
  <si>
    <t>[64499.1, 49820.1, 16724.2]</t>
  </si>
  <si>
    <t>AA0461</t>
  </si>
  <si>
    <t>2017-11-17_G-027</t>
  </si>
  <si>
    <t>[64592.2, 49639.7, 17015.7]</t>
  </si>
  <si>
    <t>CORTEX</t>
  </si>
  <si>
    <t>2017-11-17_G-027_GB</t>
  </si>
  <si>
    <t>mostly locally branching</t>
  </si>
  <si>
    <t>AA0462</t>
  </si>
  <si>
    <t>2017-11-17_G-027_BD</t>
  </si>
  <si>
    <t>crosses @ [64693.5, 49591.0, 17000.1] with G-004</t>
  </si>
  <si>
    <t>2017-11-17_G-028</t>
  </si>
  <si>
    <t>[64569.0, 49925.5, 17112.3]</t>
  </si>
  <si>
    <t xml:space="preserve">looks like interneuron; very confusing at beginning. </t>
  </si>
  <si>
    <t>AA0463</t>
  </si>
  <si>
    <t>2017-11-17_G-029</t>
  </si>
  <si>
    <t>[64591.4, 49841.1, 17109.8]</t>
  </si>
  <si>
    <t>AA0464</t>
  </si>
  <si>
    <t>ambigous, may differences</t>
  </si>
  <si>
    <t>2017-11-17_G-030</t>
  </si>
  <si>
    <t>[64493.8, 49419.2, 16702.4]</t>
  </si>
  <si>
    <t>AA0465</t>
  </si>
  <si>
    <t>2017-11-17_R-002</t>
  </si>
  <si>
    <t>[65148.0, 49444.7, 21299.3]</t>
  </si>
  <si>
    <t>AA0490</t>
  </si>
  <si>
    <t>Check with R-003, crossing</t>
  </si>
  <si>
    <t>2017-11-17_G-031</t>
  </si>
  <si>
    <t>[64339.8, 49333.8, 16674.6]</t>
  </si>
  <si>
    <t>AA0466</t>
  </si>
  <si>
    <t>2017-11-17_G-032</t>
  </si>
  <si>
    <t>[64337.0, 49291.8, 16579.0]</t>
  </si>
  <si>
    <t>AA0467</t>
  </si>
  <si>
    <t>2017-11-17_G-033</t>
  </si>
  <si>
    <t>[65818.2, 50428.6, 22016.8]</t>
  </si>
  <si>
    <t>AA0468</t>
  </si>
  <si>
    <t>2017-11-17_G-034</t>
  </si>
  <si>
    <t>[64345.3, 49207.4, 16426.8]</t>
  </si>
  <si>
    <t>axon bundling at crucial part of half of neuron [64434.7, 50071.6, 17252.7]</t>
  </si>
  <si>
    <t>AA0469</t>
  </si>
  <si>
    <t>2017-11-17_G-035</t>
  </si>
  <si>
    <t>[64333.9, 49239.0, 16407.0]</t>
  </si>
  <si>
    <t xml:space="preserve">dense in a lot of places which made for ambiguity. </t>
  </si>
  <si>
    <t>AA0470</t>
  </si>
  <si>
    <t>2017-11-17_G-036</t>
  </si>
  <si>
    <t>[64379.7, 49361.0, 16535.9]</t>
  </si>
  <si>
    <t>AA0471</t>
  </si>
  <si>
    <t>2017-11-17_G-037</t>
  </si>
  <si>
    <t>[64260.2, 49256.5, 16325.7]</t>
  </si>
  <si>
    <t xml:space="preserve">[64434.7, 50071.6, 17252.7] BUNDLES WITH g-034 ambiguous n a lot of areas </t>
  </si>
  <si>
    <t>AA0472</t>
  </si>
  <si>
    <t>dendrite is at edge and is cut in half</t>
  </si>
  <si>
    <t>2017-11-17_R-003</t>
  </si>
  <si>
    <t>[64946.4, 49458.8, 21098.8]</t>
  </si>
  <si>
    <t>AA0491</t>
  </si>
  <si>
    <t>2017-11-17_R-004</t>
  </si>
  <si>
    <t>[65103.8, 48669.7, 21373.4]</t>
  </si>
  <si>
    <t>AA0492</t>
  </si>
  <si>
    <t>2017-11-17_G-038</t>
  </si>
  <si>
    <t>[64568.6, 49730.4, 16832.8]</t>
  </si>
  <si>
    <t>two branches get super dim and unable to trace them, but rest of the neuron looks good</t>
  </si>
  <si>
    <t>AA0473</t>
  </si>
  <si>
    <t>2017-11-17_G-039</t>
  </si>
  <si>
    <t>(64621.4,49814.7,17186.2)</t>
  </si>
  <si>
    <t>2017-11-17_G-039_RA</t>
  </si>
  <si>
    <t>Cannot find soma</t>
  </si>
  <si>
    <t>2017-11-17_G-040</t>
  </si>
  <si>
    <t>[64475.9, 49299.2, 16310.8]</t>
  </si>
  <si>
    <t>AA0474</t>
  </si>
  <si>
    <t>2017-11-17_G-041</t>
  </si>
  <si>
    <t>[66060.7, 50071.2, 22086.2]</t>
  </si>
  <si>
    <t>AA0475</t>
  </si>
  <si>
    <t>2017-11-17_G-042</t>
  </si>
  <si>
    <t>[66197.7, 50297.5, 22122.8]</t>
  </si>
  <si>
    <t>AA0476</t>
  </si>
  <si>
    <t>2017-11-17_G-043</t>
  </si>
  <si>
    <t>[66213.9, 50286.8, 22123.8]</t>
  </si>
  <si>
    <t>AA0477</t>
  </si>
  <si>
    <t>2017-11-17_G-044</t>
  </si>
  <si>
    <t>[66039.5, 50190.6, 22063.4]</t>
  </si>
  <si>
    <t>AA0478</t>
  </si>
  <si>
    <t>2017-11-17_R-005</t>
  </si>
  <si>
    <t>[65039.0, 49438.9, 21264.4]</t>
  </si>
  <si>
    <t>AA0493</t>
  </si>
  <si>
    <t>2017-11-17_R-006</t>
  </si>
  <si>
    <t>[65506.2, 49538.1, 21674.8]</t>
  </si>
  <si>
    <t xml:space="preserve">gets too dim in furthest branches. also has axon bundling </t>
  </si>
  <si>
    <t>very difficult to trace</t>
  </si>
  <si>
    <t>2017-11-17_R-007</t>
  </si>
  <si>
    <t>[65018.6, 49520.9, 21481.5]</t>
  </si>
  <si>
    <t>AA0494</t>
  </si>
  <si>
    <t>2017-11-17_G-045</t>
  </si>
  <si>
    <t>AA0479</t>
  </si>
  <si>
    <t>2017-11-17_G-046</t>
  </si>
  <si>
    <t>[65869.6, 50394.2, 21988.5]</t>
  </si>
  <si>
    <t>AA0480</t>
  </si>
  <si>
    <t>2017-11-17_R-008</t>
  </si>
  <si>
    <t>[64900.2, 49396.0, 21377.9]</t>
  </si>
  <si>
    <t>AA0495</t>
  </si>
  <si>
    <t>2017-11-17_R-009</t>
  </si>
  <si>
    <t>[65042.6, 49333.7, 21263.9]</t>
  </si>
  <si>
    <t>crossover @ [64350.7, 49323.5, 19525.8] REVIEW!!! LVV is a must for some areas; very confident based on main projection anatomy</t>
  </si>
  <si>
    <t>AA0496</t>
  </si>
  <si>
    <t>could not determine crossover</t>
  </si>
  <si>
    <t>2017-11-17_G-047</t>
  </si>
  <si>
    <t>[64566.5, 49373.0, 16832.3]</t>
  </si>
  <si>
    <t>AA0481</t>
  </si>
  <si>
    <t>2017-11-17_R-010</t>
  </si>
  <si>
    <t>[65035.3, 49587.9, 21425.1]</t>
  </si>
  <si>
    <t>AA0497</t>
  </si>
  <si>
    <t>2017-11-17_R-011</t>
  </si>
  <si>
    <t>[65217.2, 49497.8, 21381.8]</t>
  </si>
  <si>
    <t>AA0498</t>
  </si>
  <si>
    <t>2017-11-17_G-048</t>
  </si>
  <si>
    <t>[65881.3, 50242.9, 21923.1]</t>
  </si>
  <si>
    <t>AA0482</t>
  </si>
  <si>
    <t>2017-11-17_G-049</t>
  </si>
  <si>
    <t>[66107.0, 50398.6, 22108.0]</t>
  </si>
  <si>
    <t>The main projection to the opposite cortex becomes too weak to follow.</t>
  </si>
  <si>
    <t>2017-11--17_G-050</t>
  </si>
  <si>
    <t>[65836.4, 50055.5, 22060.4]</t>
  </si>
  <si>
    <t>AA0483</t>
  </si>
  <si>
    <t>2017-11-17_R-012</t>
  </si>
  <si>
    <t>[65028.4, 48526.6, 21438.8]</t>
  </si>
  <si>
    <t>2017-11-17_R-012_AZ</t>
  </si>
  <si>
    <t xml:space="preserve">axon branches are too dim to trace out properly </t>
  </si>
  <si>
    <t>gets very dim</t>
  </si>
  <si>
    <t>2017-11-17_R-013</t>
  </si>
  <si>
    <t>[65240.5, 49405.4, 21526.5]</t>
  </si>
  <si>
    <t>really dim, but confident of main projections</t>
  </si>
  <si>
    <t>AA0499</t>
  </si>
  <si>
    <t>dim, hard to trace</t>
  </si>
  <si>
    <t>2017-11-17_R-014</t>
  </si>
  <si>
    <t>[65227.1, 49466.9, 21415.5]</t>
  </si>
  <si>
    <t>AA0500</t>
  </si>
  <si>
    <t>2017-11-17_G-051</t>
  </si>
  <si>
    <t>[65233.4, 49848.3, 21148.6]</t>
  </si>
  <si>
    <t>short axon</t>
  </si>
  <si>
    <t>AA0484</t>
  </si>
  <si>
    <t>2017-11-17_R-015</t>
  </si>
  <si>
    <t>[65030.7, 48385.6, 21942.4]</t>
  </si>
  <si>
    <t>axon too dim to follow</t>
  </si>
  <si>
    <t>2017-11-17_G-052</t>
  </si>
  <si>
    <t>[64928.9, 50256.4, 16763.9]</t>
  </si>
  <si>
    <t xml:space="preserve">too dim to trace out </t>
  </si>
  <si>
    <t>2017-11-17_G-053</t>
  </si>
  <si>
    <t>[62516.3, 51279.9, 19821.5]</t>
  </si>
  <si>
    <t>bramches somewhat dim, but confident of main projection</t>
  </si>
  <si>
    <t>AA0485</t>
  </si>
  <si>
    <t>2017-11-17_G-054</t>
  </si>
  <si>
    <t>[62625.6, 52199.0, 20267.4]</t>
  </si>
  <si>
    <t>branches get dim, medium confidence; looks like similar HY neurons</t>
  </si>
  <si>
    <t>AA0486</t>
  </si>
  <si>
    <t>2017-11-17_G-055</t>
  </si>
  <si>
    <t>[62616.5, 51059.0, 19804.7]</t>
  </si>
  <si>
    <t>2017-11-17_G-056</t>
  </si>
  <si>
    <t>[64220.0, 49224.0, 16480.4]</t>
  </si>
  <si>
    <t>2017-11-17_G-057</t>
  </si>
  <si>
    <t>[65096.5, 49772.2, 20981.8]</t>
  </si>
  <si>
    <t>AA0487</t>
  </si>
  <si>
    <t>2017-11-17_G-058</t>
  </si>
  <si>
    <t>[62421.8, 52050.4, 19842.8]</t>
  </si>
  <si>
    <t>Weird looking neuron</t>
  </si>
  <si>
    <t>AA0488</t>
  </si>
  <si>
    <t>2017-11-17_G-059</t>
  </si>
  <si>
    <t>[62688.2, 52056.3, 19791.8]</t>
  </si>
  <si>
    <t>2017-12-19_G-001</t>
  </si>
  <si>
    <t>[68219.9, 47804.9, 22185.9]</t>
  </si>
  <si>
    <t>[66773.7, 49331.3, 23183.6]</t>
  </si>
  <si>
    <t>2017-12-19_G-002</t>
  </si>
  <si>
    <t>[66494.3, 46851.7, 22993.2]</t>
  </si>
  <si>
    <t>2017-12-19_G-003</t>
  </si>
  <si>
    <t>[64506.2, 47737.8, 18151.8]</t>
  </si>
  <si>
    <t xml:space="preserve">[63647.0, 49739.5, 22302.9] too dim to trace </t>
  </si>
  <si>
    <t>2017-12-19_G-004</t>
  </si>
  <si>
    <t>[64132.3, 47724.1, 17993.1]</t>
  </si>
  <si>
    <t>[63878.9, 49796.7, 23232.2]</t>
  </si>
  <si>
    <t>2017-12-19_G-005</t>
  </si>
  <si>
    <t>[64019.0, 47166.8, 20751.0]</t>
  </si>
  <si>
    <t>[63521.9, 49660.9, 23321.4]</t>
  </si>
  <si>
    <t>2017-12-19_G-006</t>
  </si>
  <si>
    <t>[66638.6, 47016.3, 21975.7]</t>
  </si>
  <si>
    <t>[66517.3, 49544.9, 23182.6]</t>
  </si>
  <si>
    <t>2017-12-19_G-007</t>
  </si>
  <si>
    <t>[65175.0, 47694.3, 18252.9]</t>
  </si>
  <si>
    <t xml:space="preserve">very dim in one area; looks incomplete </t>
  </si>
  <si>
    <t>very good overall, but main axon becomes very dim near the end</t>
  </si>
  <si>
    <t>2017-12-19_G-008</t>
  </si>
  <si>
    <t>[68603.2, 48906.7, 22645.6]</t>
  </si>
  <si>
    <t>untraceable at this [66888.5, 49256.2, 23188.5]</t>
  </si>
  <si>
    <t>2017-12-19_G-009</t>
  </si>
  <si>
    <t>[66082.9, 47461.7, 18531.6]</t>
  </si>
  <si>
    <t>[65963.3, 49665.7, 23185.5]</t>
  </si>
  <si>
    <t>2017-12-19_G-010</t>
  </si>
  <si>
    <t>[66786.9, 50244.2, 20981.5]</t>
  </si>
  <si>
    <t>2017-12-19_G-011</t>
  </si>
  <si>
    <t>[64230.6, 49591.7, 20774.8]</t>
  </si>
  <si>
    <t>2017-12-19_G-012</t>
  </si>
  <si>
    <t>[64418.9, 49614.0, 20734.1]</t>
  </si>
  <si>
    <t>main axon bundles with another indentical one early on</t>
  </si>
  <si>
    <t>2017-12-19_G-013</t>
  </si>
  <si>
    <t>[64284.8, 50055.8, 19193.0]</t>
  </si>
  <si>
    <t>[64271.2, 49462.5, 23346.2]</t>
  </si>
  <si>
    <t>2017-12-19_G-014</t>
  </si>
  <si>
    <t>[66344.8, 50213.5, 19946.7]</t>
  </si>
  <si>
    <t>2017-12-19_G-015</t>
  </si>
  <si>
    <t>[64552.0, 50581.1, 27896.0]</t>
  </si>
  <si>
    <t>2017-12-19_G-016</t>
  </si>
  <si>
    <t>[66071.1, 49932.5, 20695.4]</t>
  </si>
  <si>
    <t>[65390.4, 49745.5, 23214.3]</t>
  </si>
  <si>
    <t>2017-12-19_G-017</t>
  </si>
  <si>
    <t>[63140.9, 47452.6, 24791.1]</t>
  </si>
  <si>
    <t>AA0501</t>
  </si>
  <si>
    <t>2017-12-19_G-018</t>
  </si>
  <si>
    <t>[64795.6, 50238.2, 21643.5]</t>
  </si>
  <si>
    <t>2017-12-19_G-019</t>
  </si>
  <si>
    <t>[63286.9, 46881.8, 22246.4]</t>
  </si>
  <si>
    <t>gets very dim, was able to finish, but not too confident</t>
  </si>
  <si>
    <t>main axon becomes too dim</t>
  </si>
  <si>
    <t>2017-12-19_G-020</t>
  </si>
  <si>
    <t>[65875.1, 50296.5, 20918.6]</t>
  </si>
  <si>
    <t>[65474.1, 50000.9, 23212.3]</t>
  </si>
  <si>
    <t>2017-12-19_G-021</t>
  </si>
  <si>
    <t>[65120.2, 48947.8, 19739.0]</t>
  </si>
  <si>
    <t>projects to extremely dense area. [64247.6, 49610.4, 23195.5]</t>
  </si>
  <si>
    <t>2017-12-19_G-022</t>
  </si>
  <si>
    <t>[66920.0, 47351.1, 20926.5]</t>
  </si>
  <si>
    <t>gets extremely dim, and im not sure if it just ends. [66494.6, 49509.5, 23178.7]</t>
  </si>
  <si>
    <t>2017-12-19_G-023</t>
  </si>
  <si>
    <t>[63385.9, 47455.6, 24442.1]</t>
  </si>
  <si>
    <t xml:space="preserve">all neurites traced; no clear axon. everything traced from soma </t>
  </si>
  <si>
    <t>everything from soma traced in one file (no clear distinction between axon &amp; dendrites)</t>
  </si>
  <si>
    <t>2017-12-19_G-024</t>
  </si>
  <si>
    <t>[63645.2, 47641.9, 24816.8]</t>
  </si>
  <si>
    <t xml:space="preserve">goes to very dense area where it is hard to follow axon </t>
  </si>
  <si>
    <t>2017-12-19_G-025</t>
  </si>
  <si>
    <t>[64100.6, 47550.7, 24980.3]</t>
  </si>
  <si>
    <t>2017-12-19_G-026</t>
  </si>
  <si>
    <t>[64919.6, 47475.2, 25035.8]</t>
  </si>
  <si>
    <t>Can't find axon, but branch becomes too dim at [64362.0, 47190.3, 24801.5]</t>
  </si>
  <si>
    <t>2017-12-19_G-027</t>
  </si>
  <si>
    <t>[63726.3, 47256.2, 24818.8]</t>
  </si>
  <si>
    <t>gets very dense &amp; hard to follow; many problem ends</t>
  </si>
  <si>
    <t>problem ends may go far</t>
  </si>
  <si>
    <t>2017-12-19_G-028</t>
  </si>
  <si>
    <t>[66057.7, 48020.6, 25285.4]</t>
  </si>
  <si>
    <t>two problem ends, unsure how far they go</t>
  </si>
  <si>
    <t>2017-12-19_G-029</t>
  </si>
  <si>
    <t>[65541.2, 49963.2, 20525.9]</t>
  </si>
  <si>
    <t>2017-12-19_G-029_AZ</t>
  </si>
  <si>
    <t>too many problem ends, cannot tell where some of the branches go\</t>
  </si>
  <si>
    <t>2017-12-19_G-030</t>
  </si>
  <si>
    <t>[64206.7, 49794.4, 23877.2]</t>
  </si>
  <si>
    <t>all good except for the one branch that goes to another region and goes into bad area</t>
  </si>
  <si>
    <t>2017-12-19_G-031</t>
  </si>
  <si>
    <t>[63365.4, 48395.0, 18844.9]</t>
  </si>
  <si>
    <t>[63794.0, 49537.3, 23351.2]</t>
  </si>
  <si>
    <t>2017-12-19_G-032</t>
  </si>
  <si>
    <t>[65168.9, 49902.0, 24394.9]</t>
  </si>
  <si>
    <t>pons</t>
  </si>
  <si>
    <t>2017-12-19_G-033</t>
  </si>
  <si>
    <t>[61705.6, 49024.7, 20495.1]</t>
  </si>
  <si>
    <t>2017-12-19_G-034</t>
  </si>
  <si>
    <t>[64910.3, 49732.8, 24588.8]</t>
  </si>
  <si>
    <t>2017-12-19_G-035</t>
  </si>
  <si>
    <t>[64551.6, 50581.3, 27887.1]</t>
  </si>
  <si>
    <t>2017-12-19_G-036</t>
  </si>
  <si>
    <t>[65049.0, 48774.1, 24621.5]</t>
  </si>
  <si>
    <t>2017-12-19_G-037</t>
  </si>
  <si>
    <t>[63197.6, 49827.7, 26317.8]</t>
  </si>
  <si>
    <t>2017-12-19_G-038</t>
  </si>
  <si>
    <t>[63725.5, 48312.1, 24643.8]</t>
  </si>
  <si>
    <t>2017-12-19_G-039</t>
  </si>
  <si>
    <t>[65831.6, 47915.7, 23894.6]</t>
  </si>
  <si>
    <t>2017-12-19_G-040</t>
  </si>
  <si>
    <t>[64935.6, 47237.3, 24743.5]</t>
  </si>
  <si>
    <t>2017-12-19_G-041</t>
  </si>
  <si>
    <t>[63420.0, 47407.3, 24584.8]</t>
  </si>
  <si>
    <t>2017-12-19_G-042</t>
  </si>
  <si>
    <t>[63613.3, 50714.7, 27559.6]</t>
  </si>
  <si>
    <t>2017-12-19_G-043</t>
  </si>
  <si>
    <t>[66384.1, 49232.8, 25989.0]</t>
  </si>
  <si>
    <t>?</t>
  </si>
  <si>
    <t>2017-12-19_G-044</t>
  </si>
  <si>
    <t>[63501.5, 48692.2, 21415.4]</t>
  </si>
  <si>
    <t>AA0502</t>
  </si>
  <si>
    <t>2017-12-19_G-045</t>
  </si>
  <si>
    <t>[63121.8, 48524.4, 18973.9]</t>
  </si>
  <si>
    <t>2017-12-19_G-046</t>
  </si>
  <si>
    <t>[64335.6, 47471.6, 24843.1]</t>
  </si>
  <si>
    <t>2017-12-19_G-047</t>
  </si>
  <si>
    <t>[64129.8, 47427.6, 19347.6]</t>
  </si>
  <si>
    <t>2017-12-19_G-048</t>
  </si>
  <si>
    <t>[62685.2, 48613.6, 22672.9]</t>
  </si>
  <si>
    <t>2017-12-19_G-049</t>
  </si>
  <si>
    <t>[65297.2, 47041.4, 24902.1]</t>
  </si>
  <si>
    <t>too much ambiguity</t>
  </si>
  <si>
    <t>2017-12-19_G-050</t>
  </si>
  <si>
    <t>[63135.0, 48722.0, 18990.7]</t>
  </si>
  <si>
    <t>2017-12-19_G-051</t>
  </si>
  <si>
    <t>[66139.2, 50087.1, 20243.7]</t>
  </si>
  <si>
    <t>2017-12-19_G-052</t>
  </si>
  <si>
    <t>[64968.2, 49684.7, 24723.2]</t>
  </si>
  <si>
    <t>2017-12-19_G-053</t>
  </si>
  <si>
    <t>[65341.3, 49732.3, 20539.7]</t>
  </si>
  <si>
    <t>2017-12-19_G-054</t>
  </si>
  <si>
    <t>[65078.6, 49893.9, 24432.1]</t>
  </si>
  <si>
    <t>2017-12-19_G-055</t>
  </si>
  <si>
    <t>[68439.1, 48253.0, 21890.4]</t>
  </si>
  <si>
    <t>2017-12-19_G-056</t>
  </si>
  <si>
    <t>[66922.1, 50257.8, 20694.8]</t>
  </si>
  <si>
    <t>2017-12-19_G-057</t>
  </si>
  <si>
    <t>[63162.7, 48134.4, 25194.2]</t>
  </si>
  <si>
    <t>2018-01-30_R-001</t>
  </si>
  <si>
    <t>[72277.0, 8842.5, 33653.0]</t>
  </si>
  <si>
    <t>ends become too dim</t>
  </si>
  <si>
    <t>2018-01-30_R-002</t>
  </si>
  <si>
    <t>[72360.7, 11059.9, 36083.5]</t>
  </si>
  <si>
    <t>2018-01-30_R-003</t>
  </si>
  <si>
    <t>[72050.2, 11208.3, 36734.4]</t>
  </si>
  <si>
    <t>too many branches that are unclear</t>
  </si>
  <si>
    <t>2018-01-30_R-004</t>
  </si>
  <si>
    <t>[69750.6, 11062.0, 35080.5]</t>
  </si>
  <si>
    <t>ECT/TEa</t>
  </si>
  <si>
    <t>2018-01-30_R-005</t>
  </si>
  <si>
    <t>[72376.6, 9626.1, 32361.9]</t>
  </si>
  <si>
    <t>2018-01-30_R-006</t>
  </si>
  <si>
    <t>[71452.9, 9682.9, 31766.2]</t>
  </si>
  <si>
    <t>2018-01-30_R-007</t>
  </si>
  <si>
    <t>[71756.9, 10737.5, 40747.8]</t>
  </si>
  <si>
    <t>medium confidence, trace [73264.7, 11851.0, 40008.1]</t>
  </si>
  <si>
    <t>too many problem ends, the ends become too dim</t>
  </si>
  <si>
    <t>2018-01-30_R-008</t>
  </si>
  <si>
    <t>[72312.9, 11230.4, 36616.6]</t>
  </si>
  <si>
    <t>main axon fizzles out</t>
  </si>
  <si>
    <t>2018-01-30_R-009</t>
  </si>
  <si>
    <t>[72114.3, 10499.2, 37046.8]</t>
  </si>
  <si>
    <t>2018-01-30_R-010</t>
  </si>
  <si>
    <t>overall good, gets dim at some areas; medium confidence</t>
  </si>
  <si>
    <t>AA0503</t>
  </si>
  <si>
    <t>2018-01-30_R-011</t>
  </si>
  <si>
    <t>[73412.1, 12116.5, 39218.8]</t>
  </si>
  <si>
    <t>2018-01-30_R-012</t>
  </si>
  <si>
    <t>[73256.7, 8706.9, 34337.3]</t>
  </si>
  <si>
    <t>stitching problems</t>
  </si>
  <si>
    <t>2018-01-30_R-013</t>
  </si>
  <si>
    <t>[74117.2, 12019.1, 34552.0]</t>
  </si>
  <si>
    <t>2018-01-30_R-014</t>
  </si>
  <si>
    <t>[73539.0, 12086.9, 39292.5]</t>
  </si>
  <si>
    <t>Weird Endpoint [73919.8, 12092.3, 41208.7], one branch goes into dense area, others are clear</t>
  </si>
  <si>
    <t>AA0504</t>
  </si>
  <si>
    <t>2018-01-30_R-015</t>
  </si>
  <si>
    <t>[71946.6, 11854.5, 38121.9]</t>
  </si>
  <si>
    <t>MY</t>
  </si>
  <si>
    <t>2018-01-30_R-016</t>
  </si>
  <si>
    <t>[72092.9, 10580.3, 38095.5]</t>
  </si>
  <si>
    <t>main axon gets too dim</t>
  </si>
  <si>
    <t>2018-01-30_R-017</t>
  </si>
  <si>
    <t>[71942.2, 11837.3, 38321.1]</t>
  </si>
  <si>
    <t>end point looks to end, but not 100% sure</t>
  </si>
  <si>
    <t xml:space="preserve">fades out/too dim to complete </t>
  </si>
  <si>
    <t>2018-01-30_R-018</t>
  </si>
  <si>
    <t>[72844.9, 10434.7, 38109.5]</t>
  </si>
  <si>
    <t>PAG</t>
  </si>
  <si>
    <t>AA0505</t>
  </si>
  <si>
    <t>2018-01-30_R-019</t>
  </si>
  <si>
    <t>[72228.0, 12373.6, 34006.8]</t>
  </si>
  <si>
    <t>fasdes out</t>
  </si>
  <si>
    <t>2018-01-30_R-020</t>
  </si>
  <si>
    <t>[74508.2, 10731.4, 36630.6]</t>
  </si>
  <si>
    <t>too dim to complete</t>
  </si>
  <si>
    <t>2018-01-30_R-021</t>
  </si>
  <si>
    <t>[73615.5, 11890.0, 38178.2]</t>
  </si>
  <si>
    <t>2018-01-30_R-022</t>
  </si>
  <si>
    <t>[72941.9, 10405.8, 38009.2]</t>
  </si>
  <si>
    <t>AA0506</t>
  </si>
  <si>
    <t>2018-01-30_R-023</t>
  </si>
  <si>
    <t>[73358.8, 10506.5, 32029.5]</t>
  </si>
  <si>
    <t>2018-01-30_R-024</t>
  </si>
  <si>
    <t>[73764.9, 11600.1, 34179.8]</t>
  </si>
  <si>
    <t>Olfactory</t>
  </si>
  <si>
    <t>2018-01-30_R-025</t>
  </si>
  <si>
    <t>[72929.3, 10396.7, 38121.5]</t>
  </si>
  <si>
    <t>main axon is fine, some side branches dim out</t>
  </si>
  <si>
    <t>AA0507</t>
  </si>
  <si>
    <t>not confident, problem ends</t>
  </si>
  <si>
    <t>2018-01-30_R-026</t>
  </si>
  <si>
    <t>[71514.9, 11561.6, 38200.8]</t>
  </si>
  <si>
    <t>Confusing and not sur eif complete</t>
  </si>
  <si>
    <t xml:space="preserve">too much ambiguity </t>
  </si>
  <si>
    <t>2018-01-30_R-027</t>
  </si>
  <si>
    <t>[73511.4, 12030.4, 39137.5]</t>
  </si>
  <si>
    <t>AA0508</t>
  </si>
  <si>
    <t>2018-01-30_R-028</t>
  </si>
  <si>
    <t>[75770.3, 9800.8, 33652.3]</t>
  </si>
  <si>
    <t>axon fizzles out</t>
  </si>
  <si>
    <t>2018-01-30_R-029</t>
  </si>
  <si>
    <t>[74163.2, 11624.3, 38008.7]</t>
  </si>
  <si>
    <t>PSV</t>
  </si>
  <si>
    <t>many varicosities along axon; good signal overall, dense at a few regions. good confidence</t>
  </si>
  <si>
    <t>AA0509</t>
  </si>
  <si>
    <t>2018-01-30_R-030</t>
  </si>
  <si>
    <t>[72597.6, 10910.5, 38160.1]</t>
  </si>
  <si>
    <t>Some problem ends.</t>
  </si>
  <si>
    <t>AA0510</t>
  </si>
  <si>
    <t>2018-01-30_R-031</t>
  </si>
  <si>
    <t>[73466.6, 11048.6, 36695.3]</t>
  </si>
  <si>
    <t>2018-01-30_R-032</t>
  </si>
  <si>
    <t>[72537.3, 11745.6, 36403.9]</t>
  </si>
  <si>
    <t>2018-01-30_R-033</t>
  </si>
  <si>
    <t>[72976.8, 10760.2, 36515.3]</t>
  </si>
  <si>
    <t>AA0511</t>
  </si>
  <si>
    <t>2018-01-30_R-034</t>
  </si>
  <si>
    <t>[71946.0, 11854.5, 38122.0]</t>
  </si>
  <si>
    <t>dim and dense towards end, too ambiguous</t>
  </si>
  <si>
    <t>2018-01-30_R-035</t>
  </si>
  <si>
    <t>[74163.8, 11626.5, 38009.2]</t>
  </si>
  <si>
    <t>2018-01-30_R-036</t>
  </si>
  <si>
    <t>[72702.5, 11958.3, 38411.9]</t>
  </si>
  <si>
    <t xml:space="preserve">THIS NEURON IS COMPLETELY FINISHED W/HIGH CONFIDENCE OF TRACING </t>
  </si>
  <si>
    <t>AA0512</t>
  </si>
  <si>
    <t>2018-01-30_R-037</t>
  </si>
  <si>
    <t>[74379.9, 11512.6, 38102.5]</t>
  </si>
  <si>
    <t>very good overall; just one uncertain area</t>
  </si>
  <si>
    <t>AA0513</t>
  </si>
  <si>
    <t>2018-01-30_R-038</t>
  </si>
  <si>
    <t>[72837.5, 10255.3, 37795.1]</t>
  </si>
  <si>
    <t>very good overall; few dim local areas</t>
  </si>
  <si>
    <t>AA0514</t>
  </si>
  <si>
    <t xml:space="preserve">dense regions. very dim in a lot of places. </t>
  </si>
  <si>
    <t>2018-01-30_R-039</t>
  </si>
  <si>
    <t>[73895.1, 10455.2, 36187.3]</t>
  </si>
  <si>
    <t>2018-01-30_R-040</t>
  </si>
  <si>
    <t>[73330.0, 12035.7, 39105.5]</t>
  </si>
  <si>
    <t>some ends are dim/unclear</t>
  </si>
  <si>
    <t>2018-01-30_R-041</t>
  </si>
  <si>
    <t>[72956.1, 11300.9, 39102.9]</t>
  </si>
  <si>
    <t>2018-01-30_R-042</t>
  </si>
  <si>
    <t>[72797.1, 12208.0, 39070.8]</t>
  </si>
  <si>
    <t>2018-01-30_R-043</t>
  </si>
  <si>
    <t>[72479.5, 10578.8, 32368.0]</t>
  </si>
  <si>
    <t>2018-01-30_R-044</t>
  </si>
  <si>
    <t>[73855.8, 9825.5, 36760.0]</t>
  </si>
  <si>
    <t>main axon incomplete</t>
  </si>
  <si>
    <t>2018-01-30_R-045</t>
  </si>
  <si>
    <t>[74090.5, 11388.2, 35404.0]</t>
  </si>
  <si>
    <t>2018-01-30_R-046</t>
  </si>
  <si>
    <t>[73331.9, 11093.2, 39530.7]</t>
  </si>
  <si>
    <t>some problem ends but overall good</t>
  </si>
  <si>
    <t>AA0515</t>
  </si>
  <si>
    <t>2018-01-30_R-047</t>
  </si>
  <si>
    <t>[71693.9, 10785.0, 39336.1]</t>
  </si>
  <si>
    <t>AA0516</t>
  </si>
  <si>
    <t>great neuron</t>
  </si>
  <si>
    <t>2018-01-30_R-048</t>
  </si>
  <si>
    <t>[73201.3, 12082.8, 33089.1]</t>
  </si>
  <si>
    <t xml:space="preserve">too many stitching errors where you can't follow the branch; many areas where the signal is so dim, you can't follow </t>
  </si>
  <si>
    <t>2018-01-30_R-049</t>
  </si>
  <si>
    <t>[71932.8, 11121.7, 40273.4]</t>
  </si>
  <si>
    <t>AA0517</t>
  </si>
  <si>
    <t>2018-01-30_R-050</t>
  </si>
  <si>
    <t>[72967.4, 11405.2, 38980.6]</t>
  </si>
  <si>
    <t>2018-02-06_G-001</t>
  </si>
  <si>
    <t>[64726.5, 48177.6, 21225.0]</t>
  </si>
  <si>
    <t>2018-02-06_G-002</t>
  </si>
  <si>
    <t>[67242.6, 48222.5, 20504.3]</t>
  </si>
  <si>
    <t>sAMY</t>
  </si>
  <si>
    <t>axon eventually dims out near/at substantia nigra</t>
  </si>
  <si>
    <t>2018-02-06_G-003</t>
  </si>
  <si>
    <t>[64186.6, 45125.3, 18799.3]</t>
  </si>
  <si>
    <t>2018-02-06_G-004</t>
  </si>
  <si>
    <t>[63302.1, 46168.7, 18134.9]</t>
  </si>
  <si>
    <t>MOp</t>
  </si>
  <si>
    <t>2018-02-06_G-005</t>
  </si>
  <si>
    <t>[63980.3, 48389.6, 20043.4]</t>
  </si>
  <si>
    <t>LHA</t>
  </si>
  <si>
    <t>stitching problem</t>
  </si>
  <si>
    <t>2018-02-06_G-006</t>
  </si>
  <si>
    <t>[66127.7, 47529.1, 20029.2]</t>
  </si>
  <si>
    <t>PAL</t>
  </si>
  <si>
    <t>2018-02-06_G-007</t>
  </si>
  <si>
    <t>[65911.8, 47657.8, 19859.6]</t>
  </si>
  <si>
    <t>2018-02-06_G-008</t>
  </si>
  <si>
    <t>[66908.8, 48107.1, 20217.0]</t>
  </si>
  <si>
    <t>2018-02-06_G-009</t>
  </si>
  <si>
    <t>[66773.1, 48492.0, 19589.6]</t>
  </si>
  <si>
    <t>2018-02-06_G-010</t>
  </si>
  <si>
    <t>[65370.2, 48027.1, 18680.5]</t>
  </si>
  <si>
    <t>NDB</t>
  </si>
  <si>
    <t>2018-02-06_G-011</t>
  </si>
  <si>
    <t>[64638.8, 45608.0, 23791.9]</t>
  </si>
  <si>
    <t>SC</t>
  </si>
  <si>
    <t>2018-02-06_G-012</t>
  </si>
  <si>
    <t>[63559.1, 46214.6, 24074.7]</t>
  </si>
  <si>
    <t>2018-02-06_G-013</t>
  </si>
  <si>
    <t>[63941.9, 44844.7, 20148.9]</t>
  </si>
  <si>
    <t>2018-02-06_G-014</t>
  </si>
  <si>
    <t>[65667.9, 48336.4, 21272.7]</t>
  </si>
  <si>
    <t>2018-02-06_G-015</t>
  </si>
  <si>
    <t>[65688.8, 48059.1, 21867.6]</t>
  </si>
  <si>
    <t>2018-02-06_G-016</t>
  </si>
  <si>
    <t>[68351.3, 46108.5, 20660.1]</t>
  </si>
  <si>
    <t>2018-02-06_G-017</t>
  </si>
  <si>
    <t>[66580.6, 47919.2, 20502.7]</t>
  </si>
  <si>
    <t>2018-02-06_G-018</t>
  </si>
  <si>
    <t>[66962.4, 45446.7, 18987.1]</t>
  </si>
  <si>
    <t>2018-03-09_G-001</t>
  </si>
  <si>
    <t>[63329.6, 48755.8, 21772.0]</t>
  </si>
  <si>
    <t>AA0518</t>
  </si>
  <si>
    <t>2018-03-09_G-002</t>
  </si>
  <si>
    <t>[63244.0, 49031.1, 22033.2]</t>
  </si>
  <si>
    <t>AA0519</t>
  </si>
  <si>
    <t>2018-03-09_R-001</t>
  </si>
  <si>
    <t>[65242.3, 47602.7, 23927.8]</t>
  </si>
  <si>
    <t>AA0559</t>
  </si>
  <si>
    <t>2018-03-09_G-003</t>
  </si>
  <si>
    <t>[63148.6, 48603.3, 22116.8]</t>
  </si>
  <si>
    <t>useful to use LVV in dense areas; very good confident</t>
  </si>
  <si>
    <t>AA0520</t>
  </si>
  <si>
    <t>2018-03-09_G-004</t>
  </si>
  <si>
    <t>[63657.6, 48445.2, 22404.5]</t>
  </si>
  <si>
    <t xml:space="preserve"> 3/20/2018</t>
  </si>
  <si>
    <t>AA0521</t>
  </si>
  <si>
    <t>2018-03-09_G-005</t>
  </si>
  <si>
    <t>[65736.0, 47886.2, 24381.2]</t>
  </si>
  <si>
    <t>AA0522</t>
  </si>
  <si>
    <t>2018-03-09_G-006</t>
  </si>
  <si>
    <t>[66322.7, 48799.4, 24755.5] </t>
  </si>
  <si>
    <t>AA0523</t>
  </si>
  <si>
    <t>2018-03-09_G-007</t>
  </si>
  <si>
    <t>[65855.6, 48898.6, 24494.3]</t>
  </si>
  <si>
    <t>AA0524</t>
  </si>
  <si>
    <t>2018-03-09_G-008</t>
  </si>
  <si>
    <t>[65936.0, 48580.0, 24535.8]</t>
  </si>
  <si>
    <t>dense near soma (very near other cell), but then gets really good</t>
  </si>
  <si>
    <t>AA0525</t>
  </si>
  <si>
    <t>2018-03-09_G-009</t>
  </si>
  <si>
    <t>[65807.1, 48736.4, 24543.6]</t>
  </si>
  <si>
    <t>AA0526</t>
  </si>
  <si>
    <t>2018-03-09_G-010</t>
  </si>
  <si>
    <t>[66126.7, 48502.3, 24686.4]</t>
  </si>
  <si>
    <t>brightest signal in the history of the world</t>
  </si>
  <si>
    <t>AA0527</t>
  </si>
  <si>
    <t>2018-03-09_G-011</t>
  </si>
  <si>
    <t>[66110.6, 48871.8, 24605.4]</t>
  </si>
  <si>
    <t>AA0528</t>
  </si>
  <si>
    <t>2018-03-09_G-012</t>
  </si>
  <si>
    <t>[65994.6, 48747.4, 24531.8]</t>
  </si>
  <si>
    <t>AA0529</t>
  </si>
  <si>
    <t>2018-03-09_G-013</t>
  </si>
  <si>
    <t>[63401.2, 48842.0, 21345.2]</t>
  </si>
  <si>
    <t>dense at some locations; LVV a must</t>
  </si>
  <si>
    <t>AA0530</t>
  </si>
  <si>
    <t>2018-03-09_G-013_GB</t>
  </si>
  <si>
    <t>2018-03-09_G-014</t>
  </si>
  <si>
    <t>[66078.5, 48911.5, 24508.8]</t>
  </si>
  <si>
    <t>AA0531</t>
  </si>
  <si>
    <t>2018-03-09_G-015</t>
  </si>
  <si>
    <t>[66121.2, 48551.1, 24724.0]</t>
  </si>
  <si>
    <t>AA0532</t>
  </si>
  <si>
    <t>2018-03-09_G-016</t>
  </si>
  <si>
    <t>[66119.1, 48706.7, 24379.2]</t>
  </si>
  <si>
    <t>AA0533</t>
  </si>
  <si>
    <t>2018-03-09_G-017</t>
  </si>
  <si>
    <t>[65329.9, 47394.7, 19424.6]</t>
  </si>
  <si>
    <t>signal gets dim/noisy at main projection area; LVV a must; don't unmix</t>
  </si>
  <si>
    <t>AA0534</t>
  </si>
  <si>
    <t>2018-03-09_G-018</t>
  </si>
  <si>
    <t>[66353.3, 48552.1, 24609.4]</t>
  </si>
  <si>
    <t>AA0535</t>
  </si>
  <si>
    <t>2018-03-09_R-002</t>
  </si>
  <si>
    <t>[65058.1, 47620.4, 23722.6]</t>
  </si>
  <si>
    <t>AA0560</t>
  </si>
  <si>
    <t>2018-03-09_R-010</t>
  </si>
  <si>
    <t>[65515.6, 48078.8, 24057.9]</t>
  </si>
  <si>
    <t>AA0568</t>
  </si>
  <si>
    <t>2018-03-09_G-020</t>
  </si>
  <si>
    <t>[65939.9, 48931.8, 24413.2]</t>
  </si>
  <si>
    <t>AA0536</t>
  </si>
  <si>
    <t>2018-03-09_G-021</t>
  </si>
  <si>
    <t>[63585.8, 50073.0, 22021.2]</t>
  </si>
  <si>
    <t>a couple of problem ends, but overall isn't too bad (side branches get dim, though)</t>
  </si>
  <si>
    <t>AA0537</t>
  </si>
  <si>
    <t>2018-03-09_G-022</t>
  </si>
  <si>
    <t>[63232.6, 48667.6, 21888.1]</t>
  </si>
  <si>
    <t>2018-03-09_R-003</t>
  </si>
  <si>
    <t>[65440.2, 48023.4, 23969.8]</t>
  </si>
  <si>
    <t>AA0561</t>
  </si>
  <si>
    <t>2018-03-09_G-023</t>
  </si>
  <si>
    <t>[63356.8, 50105.2, 22351.0]</t>
  </si>
  <si>
    <t>main axon gets to projection area, but some side branches get too dim</t>
  </si>
  <si>
    <t>2018-03-09_G-024</t>
  </si>
  <si>
    <t>[66079.1, 48701.1, 24661.4]</t>
  </si>
  <si>
    <t>too dense in projection area. may be able to complete if other neurons are also traced or if that is the only neuron in the area</t>
  </si>
  <si>
    <t>AA0538</t>
  </si>
  <si>
    <t>2018-03-09_G-025</t>
  </si>
  <si>
    <t>[63052.7, 48456.7, 22302.3]</t>
  </si>
  <si>
    <t>AA0539</t>
  </si>
  <si>
    <t>2018-03-09_G-026</t>
  </si>
  <si>
    <t>[62983.9, 48562.2, 22253.2]</t>
  </si>
  <si>
    <t>no unmixing; LVV; very confident on main projections</t>
  </si>
  <si>
    <t>AA0540</t>
  </si>
  <si>
    <t>2018-03-09_G-027</t>
  </si>
  <si>
    <t>[65421.1, 47574.8, 19519.7]</t>
  </si>
  <si>
    <t xml:space="preserve">similar to AA0060; LVV is a must </t>
  </si>
  <si>
    <t>AA0541</t>
  </si>
  <si>
    <t>2018-03-09_G-028</t>
  </si>
  <si>
    <t>[63378.9, 50307.4, 22249.4]</t>
  </si>
  <si>
    <t>AA0542</t>
  </si>
  <si>
    <t>2018-03-09_G-029</t>
  </si>
  <si>
    <t>[65483.1, 47707.7, 19593.7]</t>
  </si>
  <si>
    <t>very good neuron</t>
  </si>
  <si>
    <t>AA0543</t>
  </si>
  <si>
    <t>2018-03-09_G-029_GB</t>
  </si>
  <si>
    <t>100% consensus</t>
  </si>
  <si>
    <t>2018-03-09_G-030</t>
  </si>
  <si>
    <t>[65251.9, 47476.4, 19715.3]</t>
  </si>
  <si>
    <t>AA0544</t>
  </si>
  <si>
    <t>2018-03-09_R-004</t>
  </si>
  <si>
    <t>[64933.6, 47673.2, 23751.2]</t>
  </si>
  <si>
    <t>AA0562</t>
  </si>
  <si>
    <t>2018-03-09_R-005</t>
  </si>
  <si>
    <t>[65169.0, 47616.3, 24096.2]</t>
  </si>
  <si>
    <t>AA0563</t>
  </si>
  <si>
    <t>2018-03-09_R-006</t>
  </si>
  <si>
    <t>[64746.0, 47758.5, 23494.9]</t>
  </si>
  <si>
    <t>AA0564</t>
  </si>
  <si>
    <t>2018-03-09_R-007</t>
  </si>
  <si>
    <t>[65623.9, 47915.6, 24354.7]</t>
  </si>
  <si>
    <t>AA0565</t>
  </si>
  <si>
    <t>2018-03-09_R-008</t>
  </si>
  <si>
    <t>[65468.8, 47796.6, 24246.6]</t>
  </si>
  <si>
    <t>2018-03-09_R-008_BD</t>
  </si>
  <si>
    <t>AA0566</t>
  </si>
  <si>
    <t>2018-03-09_R-009</t>
  </si>
  <si>
    <t>[65323.0, 47707.5, 24058.9]</t>
  </si>
  <si>
    <t>AA0567</t>
  </si>
  <si>
    <t>2018-03-09_G-031</t>
  </si>
  <si>
    <t>[65528.4, 47574.1, 19811.4]</t>
  </si>
  <si>
    <t>projection areas too dim to trace with confidence</t>
  </si>
  <si>
    <t>2018-03-09_R-011</t>
  </si>
  <si>
    <t>[64795.4, 47595.5, 23529.0]</t>
  </si>
  <si>
    <t>AA0569</t>
  </si>
  <si>
    <t xml:space="preserve">does not seem to be at the right soma. 2 axons from this neuron. also, one major branch dims out completely </t>
  </si>
  <si>
    <t>2018-03-09_R-012</t>
  </si>
  <si>
    <t>[65184.4, 47746.6, 24098.7]</t>
  </si>
  <si>
    <t>AA0570</t>
  </si>
  <si>
    <t>2018-03-09_G-032</t>
  </si>
  <si>
    <t>[66304.4, 48794.5, 24754.0]</t>
  </si>
  <si>
    <t>too dense at beginning to be certain if axon is correct</t>
  </si>
  <si>
    <t>2018-03-09_G-033</t>
  </si>
  <si>
    <t>[65502.3, 47590.5, 19756.3]</t>
  </si>
  <si>
    <t>AA0545</t>
  </si>
  <si>
    <t>2018-03-09_G-034</t>
  </si>
  <si>
    <t>[65731.0, 48080.5, 24454.4]</t>
  </si>
  <si>
    <t>created as G-034</t>
  </si>
  <si>
    <t>AA0546</t>
  </si>
  <si>
    <t>2018-03-09_G-035</t>
  </si>
  <si>
    <t>[65653.8, 48331.6, 24451.7]</t>
  </si>
  <si>
    <t>use lvv for some branches</t>
  </si>
  <si>
    <t>AA0547</t>
  </si>
  <si>
    <t>2018-03-09_G-036</t>
  </si>
  <si>
    <t>[65608.0, 47721.9, 19713.3]</t>
  </si>
  <si>
    <t>AA0548</t>
  </si>
  <si>
    <t>2018-03-09_G-037</t>
  </si>
  <si>
    <t>[65327.7, 47574.8, 19504.6]</t>
  </si>
  <si>
    <t>AA0549</t>
  </si>
  <si>
    <t>2018-03-09_G-038</t>
  </si>
  <si>
    <t>[65354.7, 47754.1, 19695.3]</t>
  </si>
  <si>
    <t>AA0550</t>
  </si>
  <si>
    <t>2018-03-09_G-039</t>
  </si>
  <si>
    <t>[65596.9, 47732.5, 19727.8]</t>
  </si>
  <si>
    <t xml:space="preserve">projection branches dim out </t>
  </si>
  <si>
    <t>2018-03-09_G-040</t>
  </si>
  <si>
    <t>[65779.1, 48259.3, 24498.3]</t>
  </si>
  <si>
    <t>AA0551</t>
  </si>
  <si>
    <t>2018-03-09_G-041</t>
  </si>
  <si>
    <t>[65307.4, 47850.8, 19692.3]</t>
  </si>
  <si>
    <t xml:space="preserve">may not be correct axon honestly </t>
  </si>
  <si>
    <t xml:space="preserve">too ambiguous at beginning </t>
  </si>
  <si>
    <t>2018-03-09_G-042</t>
  </si>
  <si>
    <t>[65794.8, 48390.2, 24432.7]</t>
  </si>
  <si>
    <t>AA0552</t>
  </si>
  <si>
    <t>2018-03-09_R-013</t>
  </si>
  <si>
    <t>[65450.9, 48078.6, 23866.8]</t>
  </si>
  <si>
    <t>AA0571</t>
  </si>
  <si>
    <t>2018-03-09_R-014</t>
  </si>
  <si>
    <t>[65576.6, 48136.4, 24099.5]</t>
  </si>
  <si>
    <t>AA0572</t>
  </si>
  <si>
    <t>2018-03-09_R-015</t>
  </si>
  <si>
    <t>[65501.0, 48109.3, 23810.7]</t>
  </si>
  <si>
    <t>AA0573</t>
  </si>
  <si>
    <t>2018-03-09_R-016</t>
  </si>
  <si>
    <t>[65302.8, 47574.3, 23838.7]</t>
  </si>
  <si>
    <t>AA0574</t>
  </si>
  <si>
    <t>2018-03-09_G-043</t>
  </si>
  <si>
    <t>[65420.2, 47685.8, 19655.3]</t>
  </si>
  <si>
    <t>absolute confidence, except for one small branch near the soma which ends close by</t>
  </si>
  <si>
    <t>AA0553</t>
  </si>
  <si>
    <t>2018-03-09_G-044</t>
  </si>
  <si>
    <t>[65338.8, 47440.3, 19744.3]</t>
  </si>
  <si>
    <t>good once out of the cortex</t>
  </si>
  <si>
    <t>AA0554</t>
  </si>
  <si>
    <t>2018-03-09_G-045</t>
  </si>
  <si>
    <t>[63528.6, 49947.6, 21894.1]</t>
  </si>
  <si>
    <t>very confident</t>
  </si>
  <si>
    <t>AA0555</t>
  </si>
  <si>
    <t>2018-03-09_G-046</t>
  </si>
  <si>
    <t>[65308.4, 47310.3, 19714.8]</t>
  </si>
  <si>
    <t>2018-3-09_G-046_GB</t>
  </si>
  <si>
    <t>AA0556</t>
  </si>
  <si>
    <t xml:space="preserve">ask gina about multiple roots. </t>
  </si>
  <si>
    <t>2018-03-09_G-047</t>
  </si>
  <si>
    <t>[63415.5, 49920.7, 21911.6]</t>
  </si>
  <si>
    <t>dim but fairly confident</t>
  </si>
  <si>
    <t>AA0557</t>
  </si>
  <si>
    <t>2018-03-09_G-048</t>
  </si>
  <si>
    <t>[63329.6, 49931.0, 21702.0]</t>
  </si>
  <si>
    <t>AA0558</t>
  </si>
  <si>
    <t>2018-04-03_G-001</t>
  </si>
  <si>
    <t>[65682.6, 50475.9, 19404.3]</t>
  </si>
  <si>
    <t>AA0575</t>
  </si>
  <si>
    <t>2018-04-03_G-002</t>
  </si>
  <si>
    <t>[65499.6, 50263.7, 19429.6]</t>
  </si>
  <si>
    <t>MOs</t>
  </si>
  <si>
    <t>2018-04-03_G-003</t>
  </si>
  <si>
    <t>[65807.4, 50950.6, 18637.5]</t>
  </si>
  <si>
    <t>goes deep into spinal cord; part gets cut; dendrite gets cut</t>
  </si>
  <si>
    <t>AA0576</t>
  </si>
  <si>
    <t>2018-04-03_G-004</t>
  </si>
  <si>
    <t>[66059.6, 50769.1, 18658.7]</t>
  </si>
  <si>
    <t>AA0577</t>
  </si>
  <si>
    <t>2018-04-03_G-005</t>
  </si>
  <si>
    <t>[66222.7, 50896.0, 18719.6]</t>
  </si>
  <si>
    <t>AA0578</t>
  </si>
  <si>
    <t>2018-04-03_G-007</t>
  </si>
  <si>
    <t>[64284.0, 52398.9, 21456.4]</t>
  </si>
  <si>
    <t>main axon goes to orbital area</t>
  </si>
  <si>
    <t>AA0579</t>
  </si>
  <si>
    <t>2018-04-03_G-008</t>
  </si>
  <si>
    <t>[66294.1, 50834.9, 18810.5]</t>
  </si>
  <si>
    <t>branches get very dim</t>
  </si>
  <si>
    <t>2018-04-03_G-009</t>
  </si>
  <si>
    <t>[63745.8, 51890.3, 21327.3]</t>
  </si>
  <si>
    <t>part goes to orbital area</t>
  </si>
  <si>
    <t>AA0580</t>
  </si>
  <si>
    <t>2018-04-03_G-010</t>
  </si>
  <si>
    <t>[64094.3, 52554.2, 21679.4]</t>
  </si>
  <si>
    <t>too dim and problem ends</t>
  </si>
  <si>
    <t>2018-04-03_G-011</t>
  </si>
  <si>
    <t>[63986.3, 52120.7, 21406.3]</t>
  </si>
  <si>
    <t>AA0581</t>
  </si>
  <si>
    <t>2018-04-03_G-012</t>
  </si>
  <si>
    <t>[63883.1, 51997.0, 21551.4]</t>
  </si>
  <si>
    <t xml:space="preserve">gets too dim </t>
  </si>
  <si>
    <t>2018-05-23_G-001</t>
  </si>
  <si>
    <t>[76034.2, 12932.4, 31678.7]</t>
  </si>
  <si>
    <t>AA0726</t>
  </si>
  <si>
    <t>2018-05-23_G-002</t>
  </si>
  <si>
    <t>[75891.6, 13171.3, 31863.6]</t>
  </si>
  <si>
    <t>For the entire duration of tracing, every operation in Horta (merging, placing points, rotation, moving) was followed by a 2 second freeze. Made for a very tedious and frustrating experience, and as a result I don't believe timing measurements were accurate</t>
  </si>
  <si>
    <t>AA0727</t>
  </si>
  <si>
    <t>2018-05-23_G-003</t>
  </si>
  <si>
    <t>[77079.8, 13124.0, 35995.3]</t>
  </si>
  <si>
    <t xml:space="preserve"> one review point goes through bad zone</t>
  </si>
  <si>
    <t>AA0728</t>
  </si>
  <si>
    <t>2018-05-23_G-004</t>
  </si>
  <si>
    <t>[74216.6, 15970.3, 34492.1]</t>
  </si>
  <si>
    <t>3/4  was done manually because few fragments</t>
  </si>
  <si>
    <t>AA0729</t>
  </si>
  <si>
    <t>only 4 main dendrites</t>
  </si>
  <si>
    <t>2018-05-23_G-005</t>
  </si>
  <si>
    <t>[74273.2, 15739.1, 34368.9]</t>
  </si>
  <si>
    <t>7/10//2018</t>
  </si>
  <si>
    <t>AA0730</t>
  </si>
  <si>
    <t>only 3 main dendrites</t>
  </si>
  <si>
    <t>2018-05-23_G-006</t>
  </si>
  <si>
    <t>[76988.4, 13062.1, 35935.2]</t>
  </si>
  <si>
    <t>AA0731</t>
  </si>
  <si>
    <t>2018-05-23_G-007</t>
  </si>
  <si>
    <t>[76112.3, 13682.9, 31442.6]</t>
  </si>
  <si>
    <t>some areas where dense</t>
  </si>
  <si>
    <t>AA0732</t>
  </si>
  <si>
    <t>2018-05-23_G-008</t>
  </si>
  <si>
    <t>[76118.2, 13334.9, 31213.6]</t>
  </si>
  <si>
    <t>AA0733</t>
  </si>
  <si>
    <t>2018-05-23_G-009</t>
  </si>
  <si>
    <t>[76184.7, 13011.2, 30802.8]</t>
  </si>
  <si>
    <t>AA0734</t>
  </si>
  <si>
    <t>2018-05-23_G-010</t>
  </si>
  <si>
    <t>[76134.0, 13040.2, 30863.0]</t>
  </si>
  <si>
    <t>AA0735</t>
  </si>
  <si>
    <t>2018-05-23_G-011</t>
  </si>
  <si>
    <t>[77016.5, 13257.7, 36219.1]</t>
  </si>
  <si>
    <t>too many branches pass through cut</t>
  </si>
  <si>
    <t>2018-05-23_G-012</t>
  </si>
  <si>
    <t>[76686.2, 12899.0, 35662.6]</t>
  </si>
  <si>
    <t>dense at main projection area, but only one neuron</t>
  </si>
  <si>
    <t>AA0736</t>
  </si>
  <si>
    <t>2018-05-23_G-013</t>
  </si>
  <si>
    <t>[75884.0, 13109.9, 32175.5]</t>
  </si>
  <si>
    <t>AA0737</t>
  </si>
  <si>
    <t>2018-05-23_G-014</t>
  </si>
  <si>
    <t>[77314.4, 13151.1, 36207.8]</t>
  </si>
  <si>
    <t>bad area</t>
  </si>
  <si>
    <t>2018-05-23_G-015</t>
  </si>
  <si>
    <t>[76139.5, 12778.2, 30822.4]</t>
  </si>
  <si>
    <t>AA0738</t>
  </si>
  <si>
    <t>2018-05-23_G-016</t>
  </si>
  <si>
    <t>[76289.7, 13698.9, 31294.7]</t>
  </si>
  <si>
    <t>GB did dendrites :)</t>
  </si>
  <si>
    <t>AA0739</t>
  </si>
  <si>
    <t>2018-05-23_G-017</t>
  </si>
  <si>
    <t>[75963.9, 13133.2, 32141.8]</t>
  </si>
  <si>
    <t>AA0740</t>
  </si>
  <si>
    <t>2018-05-23_G-018</t>
  </si>
  <si>
    <t>[76342.9, 13771.4, 31134.6]</t>
  </si>
  <si>
    <t>about 1/2 done manually</t>
  </si>
  <si>
    <t>AA0741</t>
  </si>
  <si>
    <t>2018-05-23_G-019</t>
  </si>
  <si>
    <t>[76027.9, 12834.8, 31932.4]</t>
  </si>
  <si>
    <t>AA0742</t>
  </si>
  <si>
    <t>2018-05-23_G-020</t>
  </si>
  <si>
    <t>[75990.5, 12790.5, 31863.6]</t>
  </si>
  <si>
    <t>AA0743</t>
  </si>
  <si>
    <t>2018-05-23_G-021</t>
  </si>
  <si>
    <t>[75825.5, 12673.9, 31873.8]</t>
  </si>
  <si>
    <t>3/4 manual; some areas were used with LVV</t>
  </si>
  <si>
    <t>AA0744</t>
  </si>
  <si>
    <t>2018-05-23_G-022</t>
  </si>
  <si>
    <t>[76537.4, 13355.0, 31180.2]</t>
  </si>
  <si>
    <t>~75% manual</t>
  </si>
  <si>
    <t>AA0745</t>
  </si>
  <si>
    <t>2018-05-23_G-023</t>
  </si>
  <si>
    <t>[75810.3, 12576.3, 31662.3]</t>
  </si>
  <si>
    <t>AA0746</t>
  </si>
  <si>
    <t>2018-05-23_G-024</t>
  </si>
  <si>
    <t>[76140.8, 13293.4, 31041.1]</t>
  </si>
  <si>
    <t>AA0747</t>
  </si>
  <si>
    <t>2018-05-23_G-025</t>
  </si>
  <si>
    <t>[76280.0, 13533.5, 31206.9]</t>
  </si>
  <si>
    <t>AA0748</t>
  </si>
  <si>
    <t>2018-05-23_G-026</t>
  </si>
  <si>
    <t>[76224.2, 13065.8, 31251.6]</t>
  </si>
  <si>
    <t>AA0749</t>
  </si>
  <si>
    <t>2018-05-23_G-027</t>
  </si>
  <si>
    <t>[76253.2, 13378.7, 31103.8]</t>
  </si>
  <si>
    <t>2018-04-13_G-001</t>
  </si>
  <si>
    <t>[75210.9, 15170.7, 31153.2]</t>
  </si>
  <si>
    <t>AA0582</t>
  </si>
  <si>
    <t>2018-04-13_G-002</t>
  </si>
  <si>
    <t>[74630.6, 14810.4, 31899.7]</t>
  </si>
  <si>
    <t>AA0583</t>
  </si>
  <si>
    <t>2018-04-13_R-001</t>
  </si>
  <si>
    <t>[72808.8, 17944.8, 33834.7]</t>
  </si>
  <si>
    <t>messy but all one cell</t>
  </si>
  <si>
    <t>AA0606</t>
  </si>
  <si>
    <t>2018-04-13_G-003</t>
  </si>
  <si>
    <t>[75038.4, 15163.7, 31838.7]</t>
  </si>
  <si>
    <t>AA0584</t>
  </si>
  <si>
    <t>2018-04-13_G-004</t>
  </si>
  <si>
    <t>[75145.9, 14984.6, 31629.6]</t>
  </si>
  <si>
    <t>soma is right on top of another soma G-009</t>
  </si>
  <si>
    <t>AA0585</t>
  </si>
  <si>
    <t>2018-04-13_G-005</t>
  </si>
  <si>
    <t>[73175.2, 16679.7, 33915.5]</t>
  </si>
  <si>
    <t>AA0586</t>
  </si>
  <si>
    <t>2018-04-13_G-006</t>
  </si>
  <si>
    <t>[74995.6, 14918.5, 31643.1]</t>
  </si>
  <si>
    <t>AA0587</t>
  </si>
  <si>
    <t>2018-04-13_G-007</t>
  </si>
  <si>
    <t>[75278.9, 15089.1, 31757.4]</t>
  </si>
  <si>
    <t>went to very dense area.</t>
  </si>
  <si>
    <t>AA0617</t>
  </si>
  <si>
    <t>Julia</t>
  </si>
  <si>
    <t>2018-04-13_G-008</t>
  </si>
  <si>
    <t>[75128.2, 15402.3, 31566.6]</t>
  </si>
  <si>
    <t>part of axon goes into missing piece [76734.2, 18097.6, 33727.7]</t>
  </si>
  <si>
    <t>AA0588</t>
  </si>
  <si>
    <t>2018-04-13_G-009</t>
  </si>
  <si>
    <t>[75173.5, 14967.3, 31588.9]</t>
  </si>
  <si>
    <t>soma is right on top of another soma G-004</t>
  </si>
  <si>
    <t>AA0589</t>
  </si>
  <si>
    <t>2018-04-13_G-010</t>
  </si>
  <si>
    <t>[74651.4, 15386.8, 29668.9]</t>
  </si>
  <si>
    <t xml:space="preserve">contralateral axon ends (though axon is complete) </t>
  </si>
  <si>
    <t>AA0590</t>
  </si>
  <si>
    <t>2018-04-13_G-011</t>
  </si>
  <si>
    <t>[73185.9, 16750.3, 33816.8]</t>
  </si>
  <si>
    <t>AA0591</t>
  </si>
  <si>
    <t>2018-04-13_G-012</t>
  </si>
  <si>
    <t>[75133.0, 14936.9, 31965.1]</t>
  </si>
  <si>
    <t>AA0592</t>
  </si>
  <si>
    <t>2018-04-13_G-013</t>
  </si>
  <si>
    <t>[73363.8, 16731.5, 34190.0]</t>
  </si>
  <si>
    <t>AA0593</t>
  </si>
  <si>
    <t xml:space="preserve">axon bundling here [72309.6, 15597.0, 31833.1] review </t>
  </si>
  <si>
    <t>2018-04-13_G-014</t>
  </si>
  <si>
    <t>[75702.3, 15361.5, 34144.0]</t>
  </si>
  <si>
    <t>main axon dims out quickly</t>
  </si>
  <si>
    <t xml:space="preserve">2018-04-13_G-015
</t>
  </si>
  <si>
    <t>[74707.8, 14620.3, 31833.4]</t>
  </si>
  <si>
    <t>AA0594</t>
  </si>
  <si>
    <t>2018-04-13_R-002</t>
  </si>
  <si>
    <t>[73015.5, 17810.3, 33614.4]</t>
  </si>
  <si>
    <t>AA0607</t>
  </si>
  <si>
    <t>2018-04-13_R-003</t>
  </si>
  <si>
    <t>[72938.9, 17708.9, 34082.1]</t>
  </si>
  <si>
    <t>AA0608</t>
  </si>
  <si>
    <t>2018-04-13_R-004</t>
  </si>
  <si>
    <t>[72951.5, 17829.5, 34165.3]</t>
  </si>
  <si>
    <t>AA0609</t>
  </si>
  <si>
    <t>2018-04-13_R-005</t>
  </si>
  <si>
    <t>[72720.6, 17282.5, 33781.9]</t>
  </si>
  <si>
    <t>AA0610</t>
  </si>
  <si>
    <t>2018-04-13_R-006</t>
  </si>
  <si>
    <t>[76742.8, 16105.9, 35948.8]</t>
  </si>
  <si>
    <t>AA0611</t>
  </si>
  <si>
    <t>2018-04-13_R-007</t>
  </si>
  <si>
    <t>[72859.2, 16907.1, 33809.0]</t>
  </si>
  <si>
    <t>AA0612</t>
  </si>
  <si>
    <t>2018-04-13_R-008</t>
  </si>
  <si>
    <t>[76839.6, 16093.5, 35999.1]</t>
  </si>
  <si>
    <t>AA0613</t>
  </si>
  <si>
    <t>2018-04-13_G-016</t>
  </si>
  <si>
    <t>[73250.2, 16733.0, 34038.5]</t>
  </si>
  <si>
    <t>some areas are dim but mostly very confident</t>
  </si>
  <si>
    <t>AA0595</t>
  </si>
  <si>
    <t>2018-04-13_G-017</t>
  </si>
  <si>
    <t>[75144.5, 15198.5, 31211.8]</t>
  </si>
  <si>
    <t>dense at some areas</t>
  </si>
  <si>
    <t>AA0596</t>
  </si>
  <si>
    <t>2018-04-13_G-018</t>
  </si>
  <si>
    <t>[75406.4, 14770.3, 32229.4]</t>
  </si>
  <si>
    <t>AA0597</t>
  </si>
  <si>
    <t>2018-04-13_G-019</t>
  </si>
  <si>
    <t>[73541.2, 16863.8, 33814.3]</t>
  </si>
  <si>
    <t>AA0598</t>
  </si>
  <si>
    <t>2018-04-13_G-020</t>
  </si>
  <si>
    <t>[75001.0, 15430.7, 30731.1]</t>
  </si>
  <si>
    <t>AA0599</t>
  </si>
  <si>
    <t>2018-04-13_R-009</t>
  </si>
  <si>
    <t>[72972.8, 17498.9, 33656.7]</t>
  </si>
  <si>
    <t>AA0614</t>
  </si>
  <si>
    <t>2018-04-13_R-010</t>
  </si>
  <si>
    <t>[72998.0, 17484.9, 33690.9]</t>
  </si>
  <si>
    <t>AA0615</t>
  </si>
  <si>
    <t>2018-04-13_R-011</t>
  </si>
  <si>
    <t>[72834.5, 17482.6, 33675.4]</t>
  </si>
  <si>
    <t>AA0616</t>
  </si>
  <si>
    <t>2018-04-13_R-012</t>
  </si>
  <si>
    <t>[73106.0, 16834.7, 33635.7]</t>
  </si>
  <si>
    <t>some parts are dim</t>
  </si>
  <si>
    <t>AA0675</t>
  </si>
  <si>
    <t>2018-04-13_R-013</t>
  </si>
  <si>
    <t>[76765.5, 16309.9, 36241.2]</t>
  </si>
  <si>
    <t>2018-04-13_G-021</t>
  </si>
  <si>
    <t>[75137.6, 15527.1, 30696.2]</t>
  </si>
  <si>
    <t>AA0600</t>
  </si>
  <si>
    <t>2018-04-13_G-022</t>
  </si>
  <si>
    <t>[73328.3, 16245.4, 33756.2]</t>
  </si>
  <si>
    <t>AA0601</t>
  </si>
  <si>
    <t>2018-04-13_G-023</t>
  </si>
  <si>
    <t>[74886.2, 15574.5, 30474.0]</t>
  </si>
  <si>
    <t>AA0602</t>
  </si>
  <si>
    <t>2018-04-13_G-024</t>
  </si>
  <si>
    <t>[74186.1, 15314.2, 29981.7]</t>
  </si>
  <si>
    <t>AA0603</t>
  </si>
  <si>
    <t>2018-04-13_R-014</t>
  </si>
  <si>
    <t>[76604.2, 15797.0, 36174.4]</t>
  </si>
  <si>
    <t>AA0676</t>
  </si>
  <si>
    <t>2018-04-13_R-015</t>
  </si>
  <si>
    <t>[76364.1, 15539.1, 35942.0]</t>
  </si>
  <si>
    <t>AA0677</t>
  </si>
  <si>
    <t>2018-04-13_R-016</t>
  </si>
  <si>
    <t>[76918.9, 15835.9, 35719.3]</t>
  </si>
  <si>
    <t>AA0678</t>
  </si>
  <si>
    <t>2018-04-13_R-017</t>
  </si>
  <si>
    <t>[76750.0, 15567.2, 35455.0]</t>
  </si>
  <si>
    <t>AA0679</t>
  </si>
  <si>
    <t>2018-04-13_R-018</t>
  </si>
  <si>
    <t>[76636.9, 15450.7, 35622.5]</t>
  </si>
  <si>
    <t>AA0680</t>
  </si>
  <si>
    <t>2018-04-13_G-025</t>
  </si>
  <si>
    <t>[73182.8, 16230.2, 33922.8]</t>
  </si>
  <si>
    <t xml:space="preserve"> a little crappy on edge of brain, needs LVV in those areas; confident of main projection</t>
  </si>
  <si>
    <t>AA0604</t>
  </si>
  <si>
    <t>2018-04-13_G-026</t>
  </si>
  <si>
    <t>[75071.0, 15339.0, 31600.5]</t>
  </si>
  <si>
    <t>AA0605</t>
  </si>
  <si>
    <t>2018-04-13_G-027</t>
  </si>
  <si>
    <t>[75240.4, 14796.2, 31819.6]</t>
  </si>
  <si>
    <t>AA0618</t>
  </si>
  <si>
    <t>2018-04-13_R-019</t>
  </si>
  <si>
    <t>[76743.2, 15672.5, 35723.2]</t>
  </si>
  <si>
    <t>too dense near soma, cannot find axon</t>
  </si>
  <si>
    <t>2018-04-13_G-028</t>
  </si>
  <si>
    <t>[75857.9, 15157.1, 35595.4]</t>
  </si>
  <si>
    <t>AA0619</t>
  </si>
  <si>
    <t>2018-04-13_G-029</t>
  </si>
  <si>
    <t>[76083.9, 15562.8, 35511.1]</t>
  </si>
  <si>
    <t>AA0620</t>
  </si>
  <si>
    <t>2018-04-13_G-030</t>
  </si>
  <si>
    <t>[75945.2, 14819.6, 32095.6]</t>
  </si>
  <si>
    <t>too dense and noise, cannot find axon</t>
  </si>
  <si>
    <t>2018-04-13_G-031</t>
  </si>
  <si>
    <t>[75989.9, 15326.8, 34756.9]</t>
  </si>
  <si>
    <t>a lot of problem ends because signal gets dim/spotty/in a dense area</t>
  </si>
  <si>
    <t>AA0621</t>
  </si>
  <si>
    <t>2018-04-13_R-020</t>
  </si>
  <si>
    <t>[76191.1, 16184.6, 35881.0]</t>
  </si>
  <si>
    <t>AA0681</t>
  </si>
  <si>
    <t>2018-04-13_R-021</t>
  </si>
  <si>
    <t>[76149.3, 16189.2, 35961.4]</t>
  </si>
  <si>
    <t>AA0682</t>
  </si>
  <si>
    <t>2018-04-13_R-022</t>
  </si>
  <si>
    <t>[76605.0, 15926.8, 35905.2]</t>
  </si>
  <si>
    <t>AA0683</t>
  </si>
  <si>
    <t>2018-04-13_R-023</t>
  </si>
  <si>
    <t>[76096.9, 15794.4, 35804.0]</t>
  </si>
  <si>
    <t>AA0684</t>
  </si>
  <si>
    <t>2018-04-13_G-032</t>
  </si>
  <si>
    <t>[75126.9, 15512.7, 31276.2]</t>
  </si>
  <si>
    <t xml:space="preserve">goes into dense area, too ambiguous </t>
  </si>
  <si>
    <t>2018-04-13_G-033</t>
  </si>
  <si>
    <t>[75369.3, 15157.4, 31450.9]</t>
  </si>
  <si>
    <t>AA0622</t>
  </si>
  <si>
    <t>2018-04-13_G-034</t>
  </si>
  <si>
    <t>[75126.7, 15457.6, 31451.9]</t>
  </si>
  <si>
    <t>thalamus projection</t>
  </si>
  <si>
    <t>AA0623</t>
  </si>
  <si>
    <t>2018-04-13_G-035</t>
  </si>
  <si>
    <t>[75277.0, 15009.2, 31292.6]</t>
  </si>
  <si>
    <t>dense at beggining but then gets good</t>
  </si>
  <si>
    <t>AA0624</t>
  </si>
  <si>
    <t>2018-04-13_R-024</t>
  </si>
  <si>
    <t>[76497.8, 16011.2, 35852.9]</t>
  </si>
  <si>
    <t>AA0685</t>
  </si>
  <si>
    <t>2018-04-13_R-025</t>
  </si>
  <si>
    <t>[76160.9, 16161.3, 35958.0]</t>
  </si>
  <si>
    <t>AA0686</t>
  </si>
  <si>
    <t>2018-04-13_R-026</t>
  </si>
  <si>
    <t>[76926.4, 16393.5, 36150.2]</t>
  </si>
  <si>
    <t>gets dense</t>
  </si>
  <si>
    <t>AA0687</t>
  </si>
  <si>
    <t>2018-04-13_R-027</t>
  </si>
  <si>
    <t>[76576.6, 16507.1, 36078.5]</t>
  </si>
  <si>
    <t>good signal</t>
  </si>
  <si>
    <t>AA0688</t>
  </si>
  <si>
    <t>2018-04-13_R-028</t>
  </si>
  <si>
    <t>[76192.7, 16666.2, 36109.5]</t>
  </si>
  <si>
    <t>AA0689</t>
  </si>
  <si>
    <t>2018-04-13_R-029</t>
  </si>
  <si>
    <t>[76282.1, 16620.0, 36075.1]</t>
  </si>
  <si>
    <t>AA0690</t>
  </si>
  <si>
    <t>2018-04-13_G-036</t>
  </si>
  <si>
    <t>[75108.0, 15316.8, 31167.7]</t>
  </si>
  <si>
    <t>dense at soma, but then gets good; bright signal</t>
  </si>
  <si>
    <t>AA0625</t>
  </si>
  <si>
    <t>2018-04-13_G-037</t>
  </si>
  <si>
    <t>[75205.3, 15594.7, 30809.0]</t>
  </si>
  <si>
    <t>AA0626</t>
  </si>
  <si>
    <t>2018-04-13_G-038</t>
  </si>
  <si>
    <t>[75021.0, 14936.1, 31320.2]</t>
  </si>
  <si>
    <t>AA0627</t>
  </si>
  <si>
    <t>2018-04-13_G-039</t>
  </si>
  <si>
    <t>[75092.3, 15348.2, 31191.5]</t>
  </si>
  <si>
    <t>AA0628</t>
  </si>
  <si>
    <t>several ambiguous regions</t>
  </si>
  <si>
    <t>2018-04-13_G-040</t>
  </si>
  <si>
    <t>[74723.0, 16978.4, 34251.0]</t>
  </si>
  <si>
    <t>must use LVV; confident of main projection</t>
  </si>
  <si>
    <t>AA0629</t>
  </si>
  <si>
    <t>2018-04-13_R-030</t>
  </si>
  <si>
    <t>[76565.0, 15774.1, 36133.7]</t>
  </si>
  <si>
    <t>AA0691</t>
  </si>
  <si>
    <t>2018-04-13_R-031</t>
  </si>
  <si>
    <t>[72747.9, 16879.9, 33762.5]</t>
  </si>
  <si>
    <t>sparse</t>
  </si>
  <si>
    <t>AA0692</t>
  </si>
  <si>
    <t>2018-04-13_R-032</t>
  </si>
  <si>
    <t>[72729.2, 16888.3, 33656.0]</t>
  </si>
  <si>
    <t>AA0693</t>
  </si>
  <si>
    <t>2018-04-13_R-033</t>
  </si>
  <si>
    <t>[73086.2, 16089.1, 33594.1]</t>
  </si>
  <si>
    <t>a bit dense at the edge</t>
  </si>
  <si>
    <t>AA0694</t>
  </si>
  <si>
    <t>2018-04-03_G-041</t>
  </si>
  <si>
    <t>[75190.3, 15402.3, 31569.5]</t>
  </si>
  <si>
    <t>AA0630</t>
  </si>
  <si>
    <t>2018-04-03_G-042</t>
  </si>
  <si>
    <t>[76055.0, 15426.7, 35275.9]</t>
  </si>
  <si>
    <t>AA0631</t>
  </si>
  <si>
    <t>2018-04-13_R-034</t>
  </si>
  <si>
    <t>[76191.1, 16470.4, 36174.4]</t>
  </si>
  <si>
    <t>AA0695</t>
  </si>
  <si>
    <t>2018-04-13_G-043</t>
  </si>
  <si>
    <t>[74992.5, 15284.6, 30462.4]</t>
  </si>
  <si>
    <t>AA0632</t>
  </si>
  <si>
    <t>2018-04-13_G-044</t>
  </si>
  <si>
    <t>[74960.3, 15538.0, 30539.4]</t>
  </si>
  <si>
    <t>AA0633</t>
  </si>
  <si>
    <t>2018-04-13_G-045</t>
  </si>
  <si>
    <t>[75004.4, 15465.0, 31085.4]</t>
  </si>
  <si>
    <t>AA0634</t>
  </si>
  <si>
    <t>2018-04-13_G-046</t>
  </si>
  <si>
    <t>[75079.7, 15281.2, 31475.6]</t>
  </si>
  <si>
    <t>AA0635</t>
  </si>
  <si>
    <t>2018-04-13_G-047</t>
  </si>
  <si>
    <t>[74161.6, 15194.9, 29869.8]</t>
  </si>
  <si>
    <t>AA0636</t>
  </si>
  <si>
    <t>2018-04-13_G-048</t>
  </si>
  <si>
    <t>[75140.4, 15355.6, 31274.2]</t>
  </si>
  <si>
    <t>AA0637</t>
  </si>
  <si>
    <t>2018-04-13_G-049</t>
  </si>
  <si>
    <t>[75813.1, 15098.1, 35438.5]</t>
  </si>
  <si>
    <t>AA0638</t>
  </si>
  <si>
    <t>2018-04-13_G-050</t>
  </si>
  <si>
    <t>[75095.1, 15224.3, 30357.3]</t>
  </si>
  <si>
    <t>AA0639</t>
  </si>
  <si>
    <t>2018-04-13_G-051</t>
  </si>
  <si>
    <t>[74996.1, 15410.5, 31621.8]</t>
  </si>
  <si>
    <t>AA0640</t>
  </si>
  <si>
    <t>2018-04-13_G-052</t>
  </si>
  <si>
    <t>[75176.0, 15753.4, 30848.2]</t>
  </si>
  <si>
    <t>AA0641</t>
  </si>
  <si>
    <t>2018-04-13_G-053</t>
  </si>
  <si>
    <t>[75095.2, 15531.9, 31040.9]</t>
  </si>
  <si>
    <t>AA0642</t>
  </si>
  <si>
    <t>2018-04-13_G-054</t>
  </si>
  <si>
    <t>[76051.5, 15416.2, 35114.7]</t>
  </si>
  <si>
    <t>AA0643</t>
  </si>
  <si>
    <t>2018-04-13_G-055</t>
  </si>
  <si>
    <t>[74933.5, 15454.8, 31480.5]</t>
  </si>
  <si>
    <t>AA0644</t>
  </si>
  <si>
    <t>2018-04-13_G-056</t>
  </si>
  <si>
    <t>[74838.6, 15287.0, 29676.7]</t>
  </si>
  <si>
    <t>AA0645</t>
  </si>
  <si>
    <t>2018-04-13_G-057</t>
  </si>
  <si>
    <t>[74953.1, 15568.8, 30387.7]</t>
  </si>
  <si>
    <t>AA0646</t>
  </si>
  <si>
    <t>2018-04-13_R-035</t>
  </si>
  <si>
    <t>[76086.0, 16186.8, 35877.1]</t>
  </si>
  <si>
    <t>AA0696</t>
  </si>
  <si>
    <t>2018-04-13_G-058</t>
  </si>
  <si>
    <t>[74956.0, 15591.4, 30980.9]</t>
  </si>
  <si>
    <t>AA0647</t>
  </si>
  <si>
    <t>2018-04-13_G-059</t>
  </si>
  <si>
    <t>[75055.6, 15403.6, 31377.8]</t>
  </si>
  <si>
    <t>AA0648</t>
  </si>
  <si>
    <t>2018-04-13_G-060</t>
  </si>
  <si>
    <t>[75044.6, 15442.4, 31671.2]</t>
  </si>
  <si>
    <t>AA0649</t>
  </si>
  <si>
    <t>2018-04-13_G-061</t>
  </si>
  <si>
    <t>[74913.6, 15583.1, 30667.7]</t>
  </si>
  <si>
    <t>AA0650</t>
  </si>
  <si>
    <t>2018-04-13_G-062</t>
  </si>
  <si>
    <t>[75007.4, 15424.4, 31245.7]</t>
  </si>
  <si>
    <t>many problem ends</t>
  </si>
  <si>
    <t>2018-04-13_G-063</t>
  </si>
  <si>
    <t>[73320.8, 16621.8, 33889.9]</t>
  </si>
  <si>
    <t>gets pretty dim in some areas</t>
  </si>
  <si>
    <t>AA0651</t>
  </si>
  <si>
    <t xml:space="preserve">gets really dim. not sure if first trace is complete. low confidence </t>
  </si>
  <si>
    <t>2018-04-13_G-064</t>
  </si>
  <si>
    <t>[75010.4, 15388.5, 31861.5]</t>
  </si>
  <si>
    <t>AA0652</t>
  </si>
  <si>
    <t>2018-04-13_G-065</t>
  </si>
  <si>
    <t>[75304.7, 15120.2, 29993.8]</t>
  </si>
  <si>
    <t>2018-04-13_G-065_BD</t>
  </si>
  <si>
    <t>AA0653</t>
  </si>
  <si>
    <t>2018-04-13_G-066</t>
  </si>
  <si>
    <t>[75185.5, 15576.3, 30570.8]</t>
  </si>
  <si>
    <t>AA0654</t>
  </si>
  <si>
    <t>2018-04-13_G-067</t>
  </si>
  <si>
    <t>[74862.2, 15232.8, 29691.2]</t>
  </si>
  <si>
    <t>AA0655</t>
  </si>
  <si>
    <t>2018-04-13_G-068</t>
  </si>
  <si>
    <t>[75124.3, 15610.2, 31094.9]</t>
  </si>
  <si>
    <t>Original length: 57.355 mm (projection area traced, but left out of initial reconstruction. Went back later to add it back).</t>
  </si>
  <si>
    <t>AA0656</t>
  </si>
  <si>
    <t>2018-04-13_G-069</t>
  </si>
  <si>
    <t>[74937.2, 15393.5, 30436.7]</t>
  </si>
  <si>
    <t>3rd order branches get too dim</t>
  </si>
  <si>
    <t>2018-04-13_R-036</t>
  </si>
  <si>
    <t>[76739.2, 16239.3, 36003.5]</t>
  </si>
  <si>
    <t>AA0697</t>
  </si>
  <si>
    <t>2018-04-13_R-037</t>
  </si>
  <si>
    <t>[72999.8, 16193.3, 33558.3]</t>
  </si>
  <si>
    <t>gets too dim to trace</t>
  </si>
  <si>
    <t>2018-04-13_G-072</t>
  </si>
  <si>
    <t>[76173.1, 15377.3, 35218.7]</t>
  </si>
  <si>
    <t>AA0657</t>
  </si>
  <si>
    <t>2018-04-13_G-073</t>
  </si>
  <si>
    <t>[74988.1, 14731.8, 32079.3]</t>
  </si>
  <si>
    <t>AA0658</t>
  </si>
  <si>
    <t>2018-04-13_G-074</t>
  </si>
  <si>
    <t>[75311.8, 15084.1, 30418.3]</t>
  </si>
  <si>
    <t>AA0659</t>
  </si>
  <si>
    <t>2018-04-13_G-075</t>
  </si>
  <si>
    <t>[74479.8, 14584.2, 31794.2]</t>
  </si>
  <si>
    <t>AA0660</t>
  </si>
  <si>
    <t>2018-04-13_G-076</t>
  </si>
  <si>
    <t>[74355.6, 15555.5, 33733.0]</t>
  </si>
  <si>
    <t>very interesting structure. looks like a pair of lungs</t>
  </si>
  <si>
    <t>AA0661</t>
  </si>
  <si>
    <t>2018-04-13_R-038</t>
  </si>
  <si>
    <t>[76717.4, 15698.7, 35726.1]</t>
  </si>
  <si>
    <t>AA0698</t>
  </si>
  <si>
    <t>2018-04-13_G-077</t>
  </si>
  <si>
    <t>[75164.4, 14660.4, 32421.6]</t>
  </si>
  <si>
    <t>One side of the neuron becomes too dim to trace</t>
  </si>
  <si>
    <t>2018-04-13_G-078</t>
  </si>
  <si>
    <t>[75051.7, 14765.2, 31942.3]</t>
  </si>
  <si>
    <t>AA0662</t>
  </si>
  <si>
    <t>2018-04-13_R-039</t>
  </si>
  <si>
    <t>[76830.6, 15662.6, 35661.7]</t>
  </si>
  <si>
    <t>AA0699</t>
  </si>
  <si>
    <t>2018-04-13_R-040</t>
  </si>
  <si>
    <t>[76232.3, 16208.1, 36048.5]</t>
  </si>
  <si>
    <t>AA0700</t>
  </si>
  <si>
    <t>2018-04-13_R-041</t>
  </si>
  <si>
    <t>[76174.3, 16036.6, 35791.9]</t>
  </si>
  <si>
    <t>AA0701</t>
  </si>
  <si>
    <t>2018-04-13_R-042</t>
  </si>
  <si>
    <t>[76706.6, 15992.7, 35943.9]</t>
  </si>
  <si>
    <t>AA0702</t>
  </si>
  <si>
    <t>2018-04-13_R-043</t>
  </si>
  <si>
    <t>[75867.5, 15640.6, 35637.0]</t>
  </si>
  <si>
    <t>AA0703</t>
  </si>
  <si>
    <t>2018-04-13_R-044</t>
  </si>
  <si>
    <t>[76168.0, 16126.6, 36135.6]</t>
  </si>
  <si>
    <t>gets too dim and noisy to trace</t>
  </si>
  <si>
    <t>2018-04-13_G-079</t>
  </si>
  <si>
    <t>[75092.5, 14914.4, 31308.1]</t>
  </si>
  <si>
    <t>AA0663</t>
  </si>
  <si>
    <t>2018-04-13_R-045</t>
  </si>
  <si>
    <t>[76434.1, 16078.7, 35966.7]</t>
  </si>
  <si>
    <t>dense at beggining but then gets much better</t>
  </si>
  <si>
    <t>AA0704</t>
  </si>
  <si>
    <t>2018-04-13_R-046</t>
  </si>
  <si>
    <t>[76118.3, 16059.5, 35840.3]</t>
  </si>
  <si>
    <t>AA0705</t>
  </si>
  <si>
    <t>2018-04-13_G-080</t>
  </si>
  <si>
    <t>[74991.6, 15364.5, 31435.0]</t>
  </si>
  <si>
    <t>AA0664</t>
  </si>
  <si>
    <t>2018-04-13_G-081</t>
  </si>
  <si>
    <t>[75063.7, 14685.2, 32000.9]</t>
  </si>
  <si>
    <t>AA0665</t>
  </si>
  <si>
    <t>2018-04-13_R-047</t>
  </si>
  <si>
    <t>[76372.8, 15982.1, 35920.7]</t>
  </si>
  <si>
    <t>AA0706</t>
  </si>
  <si>
    <t>2018-04-13_R-048</t>
  </si>
  <si>
    <t>[76186.5, 16483.6, 36083.3]</t>
  </si>
  <si>
    <t>2018-04-13_R-049</t>
  </si>
  <si>
    <t>[76219.2, 16450.5, 36050.4]</t>
  </si>
  <si>
    <t>AA0707</t>
  </si>
  <si>
    <t>2018-04-13-G-082</t>
  </si>
  <si>
    <t>[75203.5, 15183.0, 30424.4]</t>
  </si>
  <si>
    <t>2018-04-13_G-082_JS</t>
  </si>
  <si>
    <t>AA0666</t>
  </si>
  <si>
    <t>2018-04-13_R-050</t>
  </si>
  <si>
    <t>[76289.3, 16511.5, 36097.9]</t>
  </si>
  <si>
    <t>crosses over with R-051</t>
  </si>
  <si>
    <t>AA0708</t>
  </si>
  <si>
    <t>2018-04-13_G-083</t>
  </si>
  <si>
    <t>[74875.1, 15390.4, 31625.5]</t>
  </si>
  <si>
    <t>AA0667</t>
  </si>
  <si>
    <t>2018-04-13_R-051</t>
  </si>
  <si>
    <t>[76421.1, 16394.7, 36087.2]</t>
  </si>
  <si>
    <t xml:space="preserve">Crosses over with R-050 </t>
  </si>
  <si>
    <t>AA0709</t>
  </si>
  <si>
    <t>2018-04-13_G-084</t>
  </si>
  <si>
    <t>[75198.4, 15552.4, 30435.8]</t>
  </si>
  <si>
    <t>AA0668</t>
  </si>
  <si>
    <t>2018-04-13_R-052</t>
  </si>
  <si>
    <t>[76208.4, 16391.2, 36094.0]</t>
  </si>
  <si>
    <t xml:space="preserve">LVV is a must </t>
  </si>
  <si>
    <t>AA0710</t>
  </si>
  <si>
    <t>2018-04-13_G-085</t>
  </si>
  <si>
    <t>[75189.5, 15460.4, 30429.1]</t>
  </si>
  <si>
    <t>AA0669</t>
  </si>
  <si>
    <t>2018-04-13_R-053</t>
  </si>
  <si>
    <t>[76833.1, 15911.6, 36106.6]</t>
  </si>
  <si>
    <t>2018-04-13_R-053_CA</t>
  </si>
  <si>
    <t>good neuron</t>
  </si>
  <si>
    <t>AA0711</t>
  </si>
  <si>
    <t>2018-04-13_R-053_JS</t>
  </si>
  <si>
    <t>2018-04-13_R-054</t>
  </si>
  <si>
    <t>[76850.8, 15869.6, 36131.8]</t>
  </si>
  <si>
    <t>AA0712</t>
  </si>
  <si>
    <t>2018-04-13_R-055</t>
  </si>
  <si>
    <t>[76194.8, 16245.5, 36019.4]</t>
  </si>
  <si>
    <t>AA0713</t>
  </si>
  <si>
    <t>2018-04-13_R-056</t>
  </si>
  <si>
    <t>[76256.7, 16236.3, 36072.2]</t>
  </si>
  <si>
    <t>AA0714</t>
  </si>
  <si>
    <t>2018-04-13_R-057</t>
  </si>
  <si>
    <t>[76202.3, 16257.1, 36065.0]</t>
  </si>
  <si>
    <t>AA0715</t>
  </si>
  <si>
    <t>[71359.2, 16010.3, 36887.6]--workstation being slow so can't double check this area</t>
  </si>
  <si>
    <t>2018-04-13_R-058</t>
  </si>
  <si>
    <t>[76255.5, 16238.5, 35973.0]</t>
  </si>
  <si>
    <t>AA0716</t>
  </si>
  <si>
    <t>2018-04-13_R-059</t>
  </si>
  <si>
    <t>[75812.2, 15811.5, 35719.3]</t>
  </si>
  <si>
    <t>does not look complete</t>
  </si>
  <si>
    <t>AA0717</t>
  </si>
  <si>
    <t>2018-04-13_G-086</t>
  </si>
  <si>
    <t>[75116.1, 15191.8, 30397.7]</t>
  </si>
  <si>
    <t>AA0670</t>
  </si>
  <si>
    <t>2018-04-13_G-087</t>
  </si>
  <si>
    <t>[74986.9, 15018.4, 30108.0]</t>
  </si>
  <si>
    <t>few branches go into "hole" [76431.5, 18296.3, 33551.3]</t>
  </si>
  <si>
    <t>AA0671</t>
  </si>
  <si>
    <t>2018-04-13_G-088</t>
  </si>
  <si>
    <t>[75120.0, 15194.4, 30379.4]</t>
  </si>
  <si>
    <t xml:space="preserve">soma indistinguishable from that of G-086, but axons are distinct </t>
  </si>
  <si>
    <t>AA0672</t>
  </si>
  <si>
    <t>2018-04-13_R-060</t>
  </si>
  <si>
    <t>[72702.6, 16978.0, 33637.6]</t>
  </si>
  <si>
    <t>AA0718</t>
  </si>
  <si>
    <t>2018-04-13_R-061</t>
  </si>
  <si>
    <t>[72561.2, 17094.7, 33836.1]</t>
  </si>
  <si>
    <t>2018-04-13_R-062</t>
  </si>
  <si>
    <t>[72796.1, 17169.3, 34008.5]</t>
  </si>
  <si>
    <t>some ends fade out at margin</t>
  </si>
  <si>
    <t>AA0719</t>
  </si>
  <si>
    <t>2018-04-13_R-063</t>
  </si>
  <si>
    <t>[76134.2, 16365.4, 36094.0]</t>
  </si>
  <si>
    <t xml:space="preserve">called neuron 620. </t>
  </si>
  <si>
    <t>AA0720</t>
  </si>
  <si>
    <t>2018-04-13_R-064</t>
  </si>
  <si>
    <t>[76244.6, 15937.2, 35857.8]</t>
  </si>
  <si>
    <t>some ambiguity at projection area</t>
  </si>
  <si>
    <t>AA0721</t>
  </si>
  <si>
    <t>2018-04-13_R-065</t>
  </si>
  <si>
    <t>[76212.4, 16560.3, 36075.6]</t>
  </si>
  <si>
    <t>called neuron 621</t>
  </si>
  <si>
    <t>AA0722</t>
  </si>
  <si>
    <t>2018-04-13_R-066</t>
  </si>
  <si>
    <t>[76089.4, 16233.2, 36055.3]</t>
  </si>
  <si>
    <t>called neuron 623</t>
  </si>
  <si>
    <t>AA0723</t>
  </si>
  <si>
    <t>2018-04-13_R-067</t>
  </si>
  <si>
    <t>[76289.5, 16125.0, 35870.3]</t>
  </si>
  <si>
    <t xml:space="preserve">something doesn't look right about neuron </t>
  </si>
  <si>
    <t>2018-04-13_R-068</t>
  </si>
  <si>
    <t>[76293.0, 16367.9, 36050.4]</t>
  </si>
  <si>
    <t>neuron 8806</t>
  </si>
  <si>
    <t>AA0724</t>
  </si>
  <si>
    <t>2018-04-13_R-069</t>
  </si>
  <si>
    <t>[76184.5, 16484.2, 36083.3]</t>
  </si>
  <si>
    <t>AA0725</t>
  </si>
  <si>
    <t>2018-04-13_G-089</t>
  </si>
  <si>
    <t>[75470.3, 14837.7, 31682.8]</t>
  </si>
  <si>
    <t>AA0673</t>
  </si>
  <si>
    <t>2018-04-13-G-090</t>
  </si>
  <si>
    <t>[75297.8, 15090.5, 31341.0]</t>
  </si>
  <si>
    <t>AA0674</t>
  </si>
  <si>
    <t>2018-06-14_G-001</t>
  </si>
  <si>
    <t>[73655.3, 14474.3, 35721.0]</t>
  </si>
  <si>
    <t>AA0750</t>
  </si>
  <si>
    <t>2018-06-14_G-002</t>
  </si>
  <si>
    <t>[76266.2, 13769.1, 37580.3]</t>
  </si>
  <si>
    <t>AA0751</t>
  </si>
  <si>
    <t>2018-06-14_G-003</t>
  </si>
  <si>
    <t>[76175.9, 14271.7, 37206.1]</t>
  </si>
  <si>
    <t>AA0752</t>
  </si>
  <si>
    <t>Ahmad</t>
  </si>
  <si>
    <t>very large with interesting morphology</t>
  </si>
  <si>
    <t>2018-06-14_G-004</t>
  </si>
  <si>
    <t>[73191.1, 14768.7, 35381.0]</t>
  </si>
  <si>
    <t>Yo this neuron is messed up</t>
  </si>
  <si>
    <t>2018-06-14_G-005</t>
  </si>
  <si>
    <t>[76378.0, 14004.2, 37623.8]</t>
  </si>
  <si>
    <t>AA0753</t>
  </si>
  <si>
    <t>very good neuron, look for others nearby</t>
  </si>
  <si>
    <t>2018-06-14_G-006</t>
  </si>
  <si>
    <t>[73592.2, 14343.6, 35562.3]</t>
  </si>
  <si>
    <t>2018-06-14_G-006_JS</t>
  </si>
  <si>
    <t>AA0754</t>
  </si>
  <si>
    <t>2018-06-14_G-007</t>
  </si>
  <si>
    <t>[73486.5, 14389.6, 35600.7]</t>
  </si>
  <si>
    <t>2018-06-14_G-007_JS</t>
  </si>
  <si>
    <t>AA0755</t>
  </si>
  <si>
    <t>2018-06-14_G-008</t>
  </si>
  <si>
    <t>[75900.4, 15033.5, 37690.6]</t>
  </si>
  <si>
    <t>got too dim</t>
  </si>
  <si>
    <t>2018-06-14_G-009</t>
  </si>
  <si>
    <t>[76256.3, 13920.7, 37412.0]</t>
  </si>
  <si>
    <t>AA0756</t>
  </si>
  <si>
    <t>2018-06-14_G-010</t>
  </si>
  <si>
    <t>[76254.1, 13833.3, 37444.7]</t>
  </si>
  <si>
    <t xml:space="preserve">speed was due to merge times </t>
  </si>
  <si>
    <t>AA0757</t>
  </si>
  <si>
    <t>dendrites are very dim I reccomend a second look</t>
  </si>
  <si>
    <t>2018-06-14_G-011</t>
  </si>
  <si>
    <t>[76347.3, 14057.0, 37540.7]</t>
  </si>
  <si>
    <t>AA0758</t>
  </si>
  <si>
    <t>2018-06-14_G-012</t>
  </si>
  <si>
    <t>[76217.8, 13700.8, 37458.6]</t>
  </si>
  <si>
    <t>2018-06-14_G-013</t>
  </si>
  <si>
    <t>[73205.7, 14878.9, 35495.8]</t>
  </si>
  <si>
    <t>2018-06-14_G-008_JS</t>
  </si>
  <si>
    <t>AA0759</t>
  </si>
  <si>
    <t>2018-06-14_G-014</t>
  </si>
  <si>
    <t>[73739.0, 15480.8, 35816.5]</t>
  </si>
  <si>
    <t>fair amount of ambiguity in the hindbrain</t>
  </si>
  <si>
    <t>AA0760</t>
  </si>
  <si>
    <t>2018-06-14_G-015</t>
  </si>
  <si>
    <t>[73652.7, 15576.5, 35770.4]</t>
  </si>
  <si>
    <t>AA0761</t>
  </si>
  <si>
    <t>2018-06-14_G-016</t>
  </si>
  <si>
    <t>[76286.5, 14059.0, 37437.9]</t>
  </si>
  <si>
    <t>WAIT</t>
  </si>
  <si>
    <t>2018-06-14_G-017</t>
  </si>
  <si>
    <t>[76214.2, 14159.6, 37282.4]</t>
  </si>
  <si>
    <t>10/4/2018.</t>
  </si>
  <si>
    <t>interesting morphology, starts in the VPN of the thalamus and wraps extensively around the motor areas of the midbrain</t>
  </si>
  <si>
    <t>AA0762</t>
  </si>
  <si>
    <t>some areas really dense and dim</t>
  </si>
  <si>
    <t>2018-06-14_G-018</t>
  </si>
  <si>
    <t>[76297.4, 13796.8, 37411.1]</t>
  </si>
  <si>
    <t>2018-06-14_G-019</t>
  </si>
  <si>
    <t>[76186.7, 14082.1, 37394.2]</t>
  </si>
  <si>
    <t>AA0763</t>
  </si>
  <si>
    <t>dendrites are dim and ambiguous</t>
  </si>
  <si>
    <t>2018-06-14_G-020</t>
  </si>
  <si>
    <t>[75822.0, 14624.7, 37420.4]</t>
  </si>
  <si>
    <t>2018-06-14_G-025</t>
  </si>
  <si>
    <t>2018-06-14_G-024</t>
  </si>
  <si>
    <t>2018-06-14_G-023</t>
  </si>
  <si>
    <t>2018-06-14_G-022</t>
  </si>
  <si>
    <t>2018-06-14_G-021</t>
  </si>
  <si>
    <t>2018-07-02_G-171</t>
  </si>
  <si>
    <t>2018-07-02_G-170</t>
  </si>
  <si>
    <t>2018-07-02_G-169</t>
  </si>
  <si>
    <t>2018-07-02_G-168</t>
  </si>
  <si>
    <t>2018-07-02_G-167</t>
  </si>
  <si>
    <t>2018-07-02_G-166</t>
  </si>
  <si>
    <t>AA0917</t>
  </si>
  <si>
    <t>[75241.8, 20247.7, 34167.3]</t>
  </si>
  <si>
    <t>2018-07-02_G-165</t>
  </si>
  <si>
    <t xml:space="preserve">too many problem ends and too dim </t>
  </si>
  <si>
    <t>very dim</t>
  </si>
  <si>
    <t>[78020.1, 17072.3, 35380.3]</t>
  </si>
  <si>
    <t>2018-07-02_G-164</t>
  </si>
  <si>
    <t>AA0916</t>
  </si>
  <si>
    <t>[77050.0, 17092.5, 30243.4]</t>
  </si>
  <si>
    <t>2018-07-02_G-163</t>
  </si>
  <si>
    <t>AA0915</t>
  </si>
  <si>
    <t>[76820.8, 17250.8, 30114.1]</t>
  </si>
  <si>
    <t>2018-07-02_G-162</t>
  </si>
  <si>
    <t>AA0914</t>
  </si>
  <si>
    <t>very dim, unsure of some projections</t>
  </si>
  <si>
    <t>[77066.4, 17124.8, 30098.0]</t>
  </si>
  <si>
    <t>2018-07-02_G-161</t>
  </si>
  <si>
    <t>AA0913</t>
  </si>
  <si>
    <t>[77181.6, 17244.0, 31219.3]</t>
  </si>
  <si>
    <t>2018-07-02_G-160</t>
  </si>
  <si>
    <t>AA0912</t>
  </si>
  <si>
    <t>[77719.9, 17457.0, 35789.0]</t>
  </si>
  <si>
    <t>2018-07-02_G-159</t>
  </si>
  <si>
    <t>AA0911</t>
  </si>
  <si>
    <t>a bit dim but easy to trace since its mostly isolated from other signals</t>
  </si>
  <si>
    <t>[77469.3, 17957.2, 30334.4]</t>
  </si>
  <si>
    <t>2018-07-02_G-158</t>
  </si>
  <si>
    <t>AA0910</t>
  </si>
  <si>
    <t>very sparse overshoot, most of the axon is near the soma</t>
  </si>
  <si>
    <t>[77872.2, 17066.4, 34989.4]</t>
  </si>
  <si>
    <t>2018-07-02_G-157</t>
  </si>
  <si>
    <t>AA0909</t>
  </si>
  <si>
    <t>[78020.5, 17309.8, 35120.7]</t>
  </si>
  <si>
    <t>2018-07-02_G-156</t>
  </si>
  <si>
    <t>AA0908</t>
  </si>
  <si>
    <t>[77372.1, 17785.2, 30655.6]</t>
  </si>
  <si>
    <t>2018-07-02_G-155</t>
  </si>
  <si>
    <t>AA0907</t>
  </si>
  <si>
    <t>[77472.7, 17506.3, 30602.6]</t>
  </si>
  <si>
    <t>2018-07-02_G-154</t>
  </si>
  <si>
    <t>AA0906</t>
  </si>
  <si>
    <t>[77407.5, 17543.5, 30796.5]</t>
  </si>
  <si>
    <t>2018-07-02_G-153</t>
  </si>
  <si>
    <t>AA0905</t>
  </si>
  <si>
    <t>[77416.3, 17676.2, 30579.8]</t>
  </si>
  <si>
    <t>2018-07-02_G-152</t>
  </si>
  <si>
    <t>AA0904</t>
  </si>
  <si>
    <t>10/31/218</t>
  </si>
  <si>
    <t>[75106.4, 19627.9, 33823.6]</t>
  </si>
  <si>
    <t>2018-07-02_G-151</t>
  </si>
  <si>
    <t>AA0903</t>
  </si>
  <si>
    <t>does not seem complete. </t>
  </si>
  <si>
    <t>[77074.0, 17627.1, 31490.0]</t>
  </si>
  <si>
    <t>2018-07-02_G-150</t>
  </si>
  <si>
    <t>AA0902</t>
  </si>
  <si>
    <t>[77134.3, 17612.8, 31855.7]</t>
  </si>
  <si>
    <t>2018-07-02_G-149</t>
  </si>
  <si>
    <t xml:space="preserve">Possible interneuron/axon indistinguishable. </t>
  </si>
  <si>
    <t>dense interneuron can't tell dendrites from axon</t>
  </si>
  <si>
    <t>[77810.8, 16734.2, 35252.5]</t>
  </si>
  <si>
    <t>2018-07-02_G-148</t>
  </si>
  <si>
    <t>AA0901</t>
  </si>
  <si>
    <t>likely untraceable due to a big empty gap in the tiles</t>
  </si>
  <si>
    <t>[76599.6, 16489.7, 31873.4]</t>
  </si>
  <si>
    <t>2018-07-02_G-147</t>
  </si>
  <si>
    <t>AA0900</t>
  </si>
  <si>
    <t>[77414.1, 17748.2, 30695.0]</t>
  </si>
  <si>
    <t>2018-07-02_G-146</t>
  </si>
  <si>
    <t>AA0899</t>
  </si>
  <si>
    <t>[77312.9, 17632.8, 30499.0]</t>
  </si>
  <si>
    <t>2018-07-02_G-145</t>
  </si>
  <si>
    <t>AA0898</t>
  </si>
  <si>
    <t>[77636.2, 17695.8, 30550.5]</t>
  </si>
  <si>
    <t>2018-07-02_G-144</t>
  </si>
  <si>
    <t>AA0897</t>
  </si>
  <si>
    <t>[76856.8, 17183.2, 30226.4]</t>
  </si>
  <si>
    <t>2018-07-02_G-143</t>
  </si>
  <si>
    <t>AA0896</t>
  </si>
  <si>
    <t>[77665.7, 16765.6, 35571.3]</t>
  </si>
  <si>
    <t>2018-07-02_G-142</t>
  </si>
  <si>
    <t>AA0895</t>
  </si>
  <si>
    <t>[78116.3, 16821.9, 35256.1]</t>
  </si>
  <si>
    <t>2018-07-02_G-141</t>
  </si>
  <si>
    <t>AA0894</t>
  </si>
  <si>
    <t>[77257.5, 17201.4, 35203.5]</t>
  </si>
  <si>
    <t>2018-07-02_G-140</t>
  </si>
  <si>
    <t>AA0893</t>
  </si>
  <si>
    <t>pretty good signal</t>
  </si>
  <si>
    <t>[76976.7, 17389.0, 31410.2]</t>
  </si>
  <si>
    <t>2018-07-02_G-139</t>
  </si>
  <si>
    <t>AA0892</t>
  </si>
  <si>
    <t>[76950.8, 17223.4, 31310.7]</t>
  </si>
  <si>
    <t>2018-07-02_G-138</t>
  </si>
  <si>
    <t>AA0891</t>
  </si>
  <si>
    <t>[77442.4, 17268.9, 35510.6]</t>
  </si>
  <si>
    <t>2018-07-02_G-137</t>
  </si>
  <si>
    <t>AA0890</t>
  </si>
  <si>
    <t>[77168.0, 17184.4, 35079.8]</t>
  </si>
  <si>
    <t>2018-07-02_G-136</t>
  </si>
  <si>
    <t>AA0889</t>
  </si>
  <si>
    <t>[77014.8, 17163.2, 31087.0]</t>
  </si>
  <si>
    <t>2018-07-02_G-135</t>
  </si>
  <si>
    <t>AA0888</t>
  </si>
  <si>
    <t>Dense interneuron, but good signal.</t>
  </si>
  <si>
    <t>[76945.7, 17193.8, 30621.8]</t>
  </si>
  <si>
    <t>2018-07-02_G-134</t>
  </si>
  <si>
    <t>AA0887</t>
  </si>
  <si>
    <t>must use LVV; looks complete</t>
  </si>
  <si>
    <t>[77659.3, 17661.5, 30347.5]</t>
  </si>
  <si>
    <t>2018-07-02_G-133</t>
  </si>
  <si>
    <t>very dim projections in dense bright areas that hijack the signal</t>
  </si>
  <si>
    <t>[77427.9, 17298.0, 35528.8]</t>
  </si>
  <si>
    <t>2018-07-02_G-132</t>
  </si>
  <si>
    <t>branches in a dense area</t>
  </si>
  <si>
    <t>AA0886</t>
  </si>
  <si>
    <t>10/10/218</t>
  </si>
  <si>
    <t>[77532.3, 17341.7, 35469.2]</t>
  </si>
  <si>
    <t>2018-07-02_G-131</t>
  </si>
  <si>
    <t>AA0885</t>
  </si>
  <si>
    <t>a bit dim but sparse and most ends are very clear</t>
  </si>
  <si>
    <t>[77670.1, 17334.3, 35673.3]</t>
  </si>
  <si>
    <t>2018-07-02_G-130</t>
  </si>
  <si>
    <t>AA0884</t>
  </si>
  <si>
    <t>[77613.6, 17112.5, 30755.6]</t>
  </si>
  <si>
    <t>2018-07-02_G-129</t>
  </si>
  <si>
    <t>AA0883</t>
  </si>
  <si>
    <t>[76833.3, 17317.9, 30476.8] </t>
  </si>
  <si>
    <t>2018-07-02_G-128</t>
  </si>
  <si>
    <t>AA0882</t>
  </si>
  <si>
    <t>[77636.1, 17666.0, 30320.2]</t>
  </si>
  <si>
    <t>2018-07-02_G-127</t>
  </si>
  <si>
    <t>Rinat</t>
  </si>
  <si>
    <t>AA0881</t>
  </si>
  <si>
    <t>[77649.1, 17408.7, 35787.9]</t>
  </si>
  <si>
    <t>2018-07-02_G-126</t>
  </si>
  <si>
    <t>AA0880</t>
  </si>
  <si>
    <t>does not seem complete</t>
  </si>
  <si>
    <t>[77619.8, 17381.3, 30623.3]</t>
  </si>
  <si>
    <t>2018-07-02_G-125</t>
  </si>
  <si>
    <t>AA0879</t>
  </si>
  <si>
    <t>[77794.7, 17570.1, 36053.6]</t>
  </si>
  <si>
    <t>2018-07-02_G-124</t>
  </si>
  <si>
    <t>AA0878</t>
  </si>
  <si>
    <t>[77741.1, 17469.3, 35761.2]</t>
  </si>
  <si>
    <t>2018-07-02_G-123</t>
  </si>
  <si>
    <t>AA0877</t>
  </si>
  <si>
    <t>[77529.8, 17255.7, 35652.1]</t>
  </si>
  <si>
    <t>2018-07-02_G-122</t>
  </si>
  <si>
    <t>AA0876</t>
  </si>
  <si>
    <t>[77532.4, 17815.1, 30941.5]</t>
  </si>
  <si>
    <t>2018-07-02_G-121</t>
  </si>
  <si>
    <t>AA0875</t>
  </si>
  <si>
    <t>simple and elegant. projects to mammillary nucleus</t>
  </si>
  <si>
    <t>[78017.5, 17645.9, 36121.8]</t>
  </si>
  <si>
    <t>2018-07-02_G-120</t>
  </si>
  <si>
    <t>AA0874</t>
  </si>
  <si>
    <t>possible interneuron</t>
  </si>
  <si>
    <t>[76873.3, 17282.6, 31392.0]</t>
  </si>
  <si>
    <t>2018-07-02_G-119</t>
  </si>
  <si>
    <t>AA0873</t>
  </si>
  <si>
    <t>[76828.7, 16903.0, 31146.6]</t>
  </si>
  <si>
    <t>2018-07-02_G-118</t>
  </si>
  <si>
    <t>AA0872</t>
  </si>
  <si>
    <t>dim but almost all end points are visible in LVV</t>
  </si>
  <si>
    <t>[76473.9, 17482.7, 31913.3]</t>
  </si>
  <si>
    <t>2018-07-02_G-117</t>
  </si>
  <si>
    <t>AA0871</t>
  </si>
  <si>
    <t>[77464.8, 17254.8, 35533.9]</t>
  </si>
  <si>
    <t>2018-07-02_G-116</t>
  </si>
  <si>
    <t>AA0870</t>
  </si>
  <si>
    <t>[76719.4, 17618.6, 29829.3]</t>
  </si>
  <si>
    <t>2018-07-02_G-115</t>
  </si>
  <si>
    <t>AA0869</t>
  </si>
  <si>
    <t>did not realize it was granule cell, figured i might as well finish it</t>
  </si>
  <si>
    <t>HP</t>
  </si>
  <si>
    <t>[77114.6, 17587.8, 34674.2]</t>
  </si>
  <si>
    <t>2018-07-02_G-114</t>
  </si>
  <si>
    <t>AA0868</t>
  </si>
  <si>
    <t>[76948.9, 17223.4, 31276.9]</t>
  </si>
  <si>
    <t>2018-07-02_G-113</t>
  </si>
  <si>
    <t>AA0867</t>
  </si>
  <si>
    <t>[76810.6, 17276.4, 31154.1]</t>
  </si>
  <si>
    <t>2018-07-02_G-112</t>
  </si>
  <si>
    <t>AA0866</t>
  </si>
  <si>
    <t>easy and sparse but a bit dim</t>
  </si>
  <si>
    <t>[77648.3, 17136.4, 30251.9]</t>
  </si>
  <si>
    <t>2018-07-02_G-111</t>
  </si>
  <si>
    <t>AA0865</t>
  </si>
  <si>
    <t>[77304.1, 17129.4, 29976.8]</t>
  </si>
  <si>
    <t>2018-07-02_G-110</t>
  </si>
  <si>
    <t>AA0864</t>
  </si>
  <si>
    <t>very sparse most projections are local collaterals</t>
  </si>
  <si>
    <t>[77456.9, 17034.9, 35108.6]</t>
  </si>
  <si>
    <t>2018-07-02_G-109</t>
  </si>
  <si>
    <t>AA0863</t>
  </si>
  <si>
    <t xml:space="preserve">very dim but doable. will need lvv </t>
  </si>
  <si>
    <t>[77467.6, 17553.6, 30847.5]</t>
  </si>
  <si>
    <t>2018-07-02_G-108</t>
  </si>
  <si>
    <t>AA0862</t>
  </si>
  <si>
    <t>[77197.1, 17712.5, 31811.8]</t>
  </si>
  <si>
    <t>2018-07-02_G-107</t>
  </si>
  <si>
    <t>dendrites dense and blurry and mix with those from other neurons</t>
  </si>
  <si>
    <t>AA0861</t>
  </si>
  <si>
    <t>2018-07-02_G-106_AZ</t>
  </si>
  <si>
    <t>[77586.1, 17372.9, 35648.0]</t>
  </si>
  <si>
    <t>2018-07-02_G-106</t>
  </si>
  <si>
    <t>[77720.4, 17707.6, 30715.2]</t>
  </si>
  <si>
    <t>2018-07-02_G-105</t>
  </si>
  <si>
    <t>AA0860</t>
  </si>
  <si>
    <t>[77697.0, 17462.3, 35741.0]</t>
  </si>
  <si>
    <t>2018-07-02_G-104</t>
  </si>
  <si>
    <t>AA0859</t>
  </si>
  <si>
    <t>lots of dense local collaterals that are hard to discern, rest of the neuron is sparse and bright</t>
  </si>
  <si>
    <t>[77153.7, 16828.8, 30775.3]</t>
  </si>
  <si>
    <t>2018-07-02_G-103</t>
  </si>
  <si>
    <t>AA0858</t>
  </si>
  <si>
    <t>[77138.8, 16940.5, 31235.0]</t>
  </si>
  <si>
    <t>2018-07-02_G-102</t>
  </si>
  <si>
    <t>AA0857</t>
  </si>
  <si>
    <t>[77691.3, 16683.9, 35267.2]</t>
  </si>
  <si>
    <t>2018-07-02_G-101</t>
  </si>
  <si>
    <t>AA0856</t>
  </si>
  <si>
    <t>[76983.6, 17472.9, 31764.8]</t>
  </si>
  <si>
    <t>2018-07-02_G-100</t>
  </si>
  <si>
    <t>AA0855</t>
  </si>
  <si>
    <t>[77902.5, 17446.9, 35987.5]</t>
  </si>
  <si>
    <t>2018-07-02_G-099</t>
  </si>
  <si>
    <t>AA0854</t>
  </si>
  <si>
    <t>[77355.1, 17588.8, 30488.4]</t>
  </si>
  <si>
    <t>2018-07-02_G-098</t>
  </si>
  <si>
    <t>AA0853</t>
  </si>
  <si>
    <t>[76887.7, 17080.8, 31018.8]</t>
  </si>
  <si>
    <t>2018-07-02_G-097</t>
  </si>
  <si>
    <t>AA0852</t>
  </si>
  <si>
    <t>dim and sparse</t>
  </si>
  <si>
    <t>[76409.3, 18100.0, 31461.7]</t>
  </si>
  <si>
    <t>2018-07-02_G-096</t>
  </si>
  <si>
    <t>AA0851</t>
  </si>
  <si>
    <t>branches mostly near other neurons and dendrites, density made this one hard</t>
  </si>
  <si>
    <t>Split</t>
  </si>
  <si>
    <t>[77430.4, 17033.3, 35036.9]</t>
  </si>
  <si>
    <t>2018-07-02_G-095</t>
  </si>
  <si>
    <t>AA0850</t>
  </si>
  <si>
    <t>[77895.3, 17381.4, 35688.9]</t>
  </si>
  <si>
    <t>2018-07-02_G-094</t>
  </si>
  <si>
    <t>AA0849</t>
  </si>
  <si>
    <t>[77897.7, 17322.4, 35778.8]</t>
  </si>
  <si>
    <t>2018-07-02_G-093</t>
  </si>
  <si>
    <t>AA0848</t>
  </si>
  <si>
    <t>[77479.6, 17181.6, 35329.8]</t>
  </si>
  <si>
    <t>2018-07-02_G-092</t>
  </si>
  <si>
    <t>2018-07-02_G-091_RM</t>
  </si>
  <si>
    <t>AA0847</t>
  </si>
  <si>
    <t>[77642.8, 17209.0, 35547.0]</t>
  </si>
  <si>
    <t>2018-07-02_G-091</t>
  </si>
  <si>
    <t>AA0846</t>
  </si>
  <si>
    <t>[76922.7, 17263.4, 31412.8]</t>
  </si>
  <si>
    <t>2018-07-02_G-090</t>
  </si>
  <si>
    <t>AA0845</t>
  </si>
  <si>
    <t>[76849.4, 17820.1, 31306.7]</t>
  </si>
  <si>
    <t>2018-07-02_G-089</t>
  </si>
  <si>
    <t>AA0844</t>
  </si>
  <si>
    <t>[77043.2, 17573.2, 31383.5]</t>
  </si>
  <si>
    <t>2018-07-02_G-088</t>
  </si>
  <si>
    <t>AA0843</t>
  </si>
  <si>
    <t>good neuron; part of it was deleted by mistake</t>
  </si>
  <si>
    <t>[77815.0, 17265.0, 35680.4]</t>
  </si>
  <si>
    <t>2018-07-02_G-087</t>
  </si>
  <si>
    <t>AA0842</t>
  </si>
  <si>
    <t>[76850.4, 17252.0, 30819.8]</t>
  </si>
  <si>
    <t>2018-07-02_G-086</t>
  </si>
  <si>
    <t>I reccomend a second look at the dendrites</t>
  </si>
  <si>
    <t>AA0841</t>
  </si>
  <si>
    <t>[77103.8, 16977.8, 31165.3]</t>
  </si>
  <si>
    <t>2018-07-02_G-085</t>
  </si>
  <si>
    <t>AA0840</t>
  </si>
  <si>
    <t>very interesting morphology</t>
  </si>
  <si>
    <t>[77115.6, 17080.0, 31040.0]</t>
  </si>
  <si>
    <t>2018-07-02_G-084</t>
  </si>
  <si>
    <t>AA0839</t>
  </si>
  <si>
    <t>[77285.3, 17500.0, 31405.7]</t>
  </si>
  <si>
    <t>2018-07-02_G-083</t>
  </si>
  <si>
    <t>AA0838</t>
  </si>
  <si>
    <t>[77215.6, 17615.1, 31561.3]</t>
  </si>
  <si>
    <t>2018-07-02_G-082</t>
  </si>
  <si>
    <t>AA0837</t>
  </si>
  <si>
    <t>[77449.3, 17578.7, 30576.3]</t>
  </si>
  <si>
    <t>2018-07-02_G-081</t>
  </si>
  <si>
    <t>AA0836</t>
  </si>
  <si>
    <t>[77536.2, 17771.9, 30904.6]</t>
  </si>
  <si>
    <t>2018-07-02_G-080</t>
  </si>
  <si>
    <t>AA0835</t>
  </si>
  <si>
    <t>[77419.6, 17692.8, 30716.7]</t>
  </si>
  <si>
    <t>2018-07-02_G-079</t>
  </si>
  <si>
    <t>AA0834</t>
  </si>
  <si>
    <t>sparse and bright and wonderful</t>
  </si>
  <si>
    <t>[77953.0, 17179.4, 35648.5]</t>
  </si>
  <si>
    <t>2018-07-02_G-078</t>
  </si>
  <si>
    <t>AA0833</t>
  </si>
  <si>
    <t>dim near soma, but then gets much better</t>
  </si>
  <si>
    <t>[77450.5, 17625.2, 30938.0]</t>
  </si>
  <si>
    <t>2018-07-02_G-077</t>
  </si>
  <si>
    <t>AA0832</t>
  </si>
  <si>
    <t>[77190.6, 17670.0, 31552.2]</t>
  </si>
  <si>
    <t>2018-07-02_G-076</t>
  </si>
  <si>
    <t>AA0831</t>
  </si>
  <si>
    <t>[77853.1, 17165.8, 35521.2]</t>
  </si>
  <si>
    <t>2018-07-02_G-075</t>
  </si>
  <si>
    <t>AA0830</t>
  </si>
  <si>
    <t>[77942.3, 17217.7, 35598.0]</t>
  </si>
  <si>
    <t>2018-07-02_G-074</t>
  </si>
  <si>
    <t>AA0829</t>
  </si>
  <si>
    <t>[76959.6, 17280.7, 34888.1]</t>
  </si>
  <si>
    <t>2018-07-02_G-073</t>
  </si>
  <si>
    <t>AA0828</t>
  </si>
  <si>
    <t>2018-07-02_G-072_JS</t>
  </si>
  <si>
    <t>[78020.3, 17466.2, 35907.1]</t>
  </si>
  <si>
    <t>2018-07-02_G-072</t>
  </si>
  <si>
    <t>no fragments</t>
  </si>
  <si>
    <t>[75108.1, 20286.2, 33891.3]</t>
  </si>
  <si>
    <t>2018-07-02_G-071</t>
  </si>
  <si>
    <t>AA0827</t>
  </si>
  <si>
    <t>[78001.4, 17185.2, 35714.2]</t>
  </si>
  <si>
    <t>2018-07-02_G-070</t>
  </si>
  <si>
    <t>AA0826</t>
  </si>
  <si>
    <t>[77922.8, 17306.1, 35725.3]</t>
  </si>
  <si>
    <t>2018-07-02_G-069</t>
  </si>
  <si>
    <t>AA0825</t>
  </si>
  <si>
    <t>[77768.7, 17311.0, 35683.4]</t>
  </si>
  <si>
    <t>2018-07-02_G-068</t>
  </si>
  <si>
    <t>[77814.4, 17262.9, 35681.9]</t>
  </si>
  <si>
    <t>2018-07-02_G-067</t>
  </si>
  <si>
    <t>AA0824</t>
  </si>
  <si>
    <t>difficult interlocking area in thalamus</t>
  </si>
  <si>
    <t>[77753.4, 17236.7, 35585.4]</t>
  </si>
  <si>
    <t>2018-07-02_G-066</t>
  </si>
  <si>
    <t>AA0823</t>
  </si>
  <si>
    <t>[77509.1, 17293.2, 35416.7]</t>
  </si>
  <si>
    <t>2018-07-02_G-065</t>
  </si>
  <si>
    <t>AA0822</t>
  </si>
  <si>
    <t>[77368.4, 17264.0, 35365.2]</t>
  </si>
  <si>
    <t>2018-07-02_G-064</t>
  </si>
  <si>
    <t>AA0821</t>
  </si>
  <si>
    <t>projection area is somewhat messy, but only comes from 2 cells (G-065)</t>
  </si>
  <si>
    <t>[77333.3, 17259.7, 35314.2]</t>
  </si>
  <si>
    <t>2018-07-02_G-063</t>
  </si>
  <si>
    <t>[77429.5, 17030.1, 35036.9]</t>
  </si>
  <si>
    <t>2018-07-02_G-062</t>
  </si>
  <si>
    <t>AA0820</t>
  </si>
  <si>
    <t>lots of problem ends near soma</t>
  </si>
  <si>
    <t>[77588.5, 17093.4, 35147.0]</t>
  </si>
  <si>
    <t>2018-07-02_G-061</t>
  </si>
  <si>
    <t>AA0819</t>
  </si>
  <si>
    <t>2018-07-02_G-060_BD</t>
  </si>
  <si>
    <t>[77706.5, 17103.5, 35186.4]</t>
  </si>
  <si>
    <t>2018-07-02_G-060</t>
  </si>
  <si>
    <t>tracings diverge at one point and causes large difference</t>
  </si>
  <si>
    <t>AA0818</t>
  </si>
  <si>
    <t>[77879.1, 17112.7, 35109.6]</t>
  </si>
  <si>
    <t>2018-07-02_G-059</t>
  </si>
  <si>
    <t>AA0817</t>
  </si>
  <si>
    <t>[77538.1, 17436.8, 30621.8]</t>
  </si>
  <si>
    <t>2018-07-02_G-058</t>
  </si>
  <si>
    <t>AA0816</t>
  </si>
  <si>
    <t>2018-07-02_G-057_JS</t>
  </si>
  <si>
    <t>[77935.2, 17136.9, 35363.7]</t>
  </si>
  <si>
    <t>2018-07-02_G-057</t>
  </si>
  <si>
    <t>AA0815</t>
  </si>
  <si>
    <t>Many regions with faded signals, axon loops back and branches profusely near the dendrites + axons from other neurons branch close to the soma as well.</t>
  </si>
  <si>
    <t>[77927.9, 17097.8, 35385.4]</t>
  </si>
  <si>
    <t>2018-07-02_G-056</t>
  </si>
  <si>
    <t>AA0814</t>
  </si>
  <si>
    <t>Nice!</t>
  </si>
  <si>
    <t>[77899.6, 16958.3, 35748.0]</t>
  </si>
  <si>
    <t>2018-07-02_G-055</t>
  </si>
  <si>
    <t>got very dim</t>
  </si>
  <si>
    <t>[77470.8, 17955.9, 30329.3]</t>
  </si>
  <si>
    <t>2018-07-02_G-054</t>
  </si>
  <si>
    <t>AA0813</t>
  </si>
  <si>
    <t>[77870.6, 17631.7, 35928.4]</t>
  </si>
  <si>
    <t>2018-07-02_G-053</t>
  </si>
  <si>
    <t>AA0812</t>
  </si>
  <si>
    <t>[77777.4, 17556.1, 35885.9]</t>
  </si>
  <si>
    <t>2018-07-02_G-052</t>
  </si>
  <si>
    <t>AA0811</t>
  </si>
  <si>
    <t>[77863.7, 17373.9, 35802.6]</t>
  </si>
  <si>
    <t>2018-07-02_G-051</t>
  </si>
  <si>
    <t>very strange, not confident it is real</t>
  </si>
  <si>
    <t>1/2 manual</t>
  </si>
  <si>
    <t>[77923.8, 17536.7, 35873.3]</t>
  </si>
  <si>
    <t>2018-07-02_G-050</t>
  </si>
  <si>
    <t>AA0810</t>
  </si>
  <si>
    <t>2018-07-02_G-049_JS</t>
  </si>
  <si>
    <t>[77979.0, 17518.5, 35896.5]</t>
  </si>
  <si>
    <t>2018-07-02_G-049</t>
  </si>
  <si>
    <t>AA0809</t>
  </si>
  <si>
    <t>dim but doable, use LVV if needed. almost no fragments</t>
  </si>
  <si>
    <t>[75340.4, 19370.2, 33978.2]</t>
  </si>
  <si>
    <t>2018-07-02_G-048</t>
  </si>
  <si>
    <t>AA0808</t>
  </si>
  <si>
    <t>some parts were manual</t>
  </si>
  <si>
    <t>[75327.5, 19811.4, 33889.8]</t>
  </si>
  <si>
    <t>2018-07-02_G-047</t>
  </si>
  <si>
    <t>AA0807</t>
  </si>
  <si>
    <t>branching is very sparse, signal is very dim and may be hiding more branches</t>
  </si>
  <si>
    <t>[76615.7, 17374.6, 30746.8]</t>
  </si>
  <si>
    <t>2018-07-02_G-046</t>
  </si>
  <si>
    <t>AA0806</t>
  </si>
  <si>
    <t>a good deal was done manually; there weren't any fragments on the faint signal</t>
  </si>
  <si>
    <t>2018-07-02_G-045_JS</t>
  </si>
  <si>
    <t>[77547.4, 16711.8, 35238.9]</t>
  </si>
  <si>
    <t>2018-07-02_G-045</t>
  </si>
  <si>
    <t>Had crowwover with G-059 so timing not possible</t>
  </si>
  <si>
    <t>AA0805</t>
  </si>
  <si>
    <t>[78015.6, 17885.9, 36156.2]</t>
  </si>
  <si>
    <t>2018-07-02_G-044</t>
  </si>
  <si>
    <t>AA0804</t>
  </si>
  <si>
    <t>some problem ends and dim areas where munual tracing used</t>
  </si>
  <si>
    <t>[78105.4, 17322.7, 35861.2]</t>
  </si>
  <si>
    <t>2018-07-02_G-043</t>
  </si>
  <si>
    <t>AA0803</t>
  </si>
  <si>
    <t>[77106.5, 17025.9, 30228.3]</t>
  </si>
  <si>
    <t>2018-07-02_G-042</t>
  </si>
  <si>
    <t>AA0802</t>
  </si>
  <si>
    <t>some areas require LVV</t>
  </si>
  <si>
    <t>[77071.7, 17293.5, 29752.5]</t>
  </si>
  <si>
    <t>2018-07-02_G-041</t>
  </si>
  <si>
    <t>[77102.4, 17268.4, 29850.5]</t>
  </si>
  <si>
    <t>2018-07-02_G-040</t>
  </si>
  <si>
    <t>AA0801</t>
  </si>
  <si>
    <t>[76611.5, 17169.3, 31019.3]</t>
  </si>
  <si>
    <t>2018-07-02_G-039</t>
  </si>
  <si>
    <t>AA0800</t>
  </si>
  <si>
    <t>2018-07-02_G-038_JS</t>
  </si>
  <si>
    <t>[76465.1, 17907.3, 31390.5]</t>
  </si>
  <si>
    <t>2018-07-02_G-038</t>
  </si>
  <si>
    <t>AA0799</t>
  </si>
  <si>
    <t>2018-07-02_G-037_JS</t>
  </si>
  <si>
    <t>[76926.3, 17406.4, 31452.2]</t>
  </si>
  <si>
    <t>2018-07-02_G-037</t>
  </si>
  <si>
    <t>AA0798</t>
  </si>
  <si>
    <t>[77092.3, 17057.9, 31505.2]</t>
  </si>
  <si>
    <t>2018-07-02_G-036</t>
  </si>
  <si>
    <t>AA0797</t>
  </si>
  <si>
    <t>[76977.8, 17010.3, 31403.7]</t>
  </si>
  <si>
    <t>2018-07-02_G-035</t>
  </si>
  <si>
    <t>AA0796</t>
  </si>
  <si>
    <t>[76626.4, 17617.5, 31827.9]</t>
  </si>
  <si>
    <t>2018-07-02_G-034</t>
  </si>
  <si>
    <t>AA0795</t>
  </si>
  <si>
    <t xml:space="preserve">mostly done manually </t>
  </si>
  <si>
    <t>[76429.3, 16692.5, 31906.2]</t>
  </si>
  <si>
    <t>2018-07-02_G-033</t>
  </si>
  <si>
    <t>AA0794</t>
  </si>
  <si>
    <t>about half-manual</t>
  </si>
  <si>
    <t>[76733.4, 16738.2, 31882.0]</t>
  </si>
  <si>
    <t>2018-07-02_G-032</t>
  </si>
  <si>
    <t>fairly dim</t>
  </si>
  <si>
    <t>AA0793</t>
  </si>
  <si>
    <t>2018-07-02_G-031_JS</t>
  </si>
  <si>
    <t>[76620.6, 16830.2, 31565.8]</t>
  </si>
  <si>
    <t>2018-07-02_G-031</t>
  </si>
  <si>
    <t>AA0792</t>
  </si>
  <si>
    <t>[76692.3, 16962.0, 31740.6]</t>
  </si>
  <si>
    <t>2018-07-02_G-030</t>
  </si>
  <si>
    <t>AA0791</t>
  </si>
  <si>
    <t>2018-07-02_G-029_JS</t>
  </si>
  <si>
    <t>[76882.9, 16985.5, 31693.1]</t>
  </si>
  <si>
    <t>2018-07-02_G-029</t>
  </si>
  <si>
    <t>AA0790</t>
  </si>
  <si>
    <t>[77283.5, 17344.7, 31218.8]</t>
  </si>
  <si>
    <t>2018-07-02_G-028</t>
  </si>
  <si>
    <t>dense and ambiguous</t>
  </si>
  <si>
    <t>AA0789</t>
  </si>
  <si>
    <t>[77085.1, 17281.7, 31027.9]</t>
  </si>
  <si>
    <t>2018-07-02_G-027</t>
  </si>
  <si>
    <t>AA0788</t>
  </si>
  <si>
    <t>[77206.2, 17294.1, 30505.1]</t>
  </si>
  <si>
    <t>2018-07-02_G-026</t>
  </si>
  <si>
    <t>AA0787</t>
  </si>
  <si>
    <t>[77463.0, 17666.4, 30419.2]</t>
  </si>
  <si>
    <t>2018-07-02_G-025</t>
  </si>
  <si>
    <t>AA0786</t>
  </si>
  <si>
    <t>some confusion</t>
  </si>
  <si>
    <t>[77492.9, 17476.9, 30321.2]</t>
  </si>
  <si>
    <t>2018-07-02_G-024</t>
  </si>
  <si>
    <t>AA0785</t>
  </si>
  <si>
    <t>2018-07-02_G-023_JS</t>
  </si>
  <si>
    <t>[77580.9, 17518.6, 30669.7]</t>
  </si>
  <si>
    <t>2018-07-02_G-023</t>
  </si>
  <si>
    <t>AA0784</t>
  </si>
  <si>
    <t>[77453.1, 17894.1, 30674.8]</t>
  </si>
  <si>
    <t>2018-07-02_G-022</t>
  </si>
  <si>
    <t>AA0783</t>
  </si>
  <si>
    <t>2018-07-02_G-020_JS</t>
  </si>
  <si>
    <t>[77377.6, 17971.1, 30644.0]</t>
  </si>
  <si>
    <t>2018-07-02_G-021</t>
  </si>
  <si>
    <t>AA0782</t>
  </si>
  <si>
    <t>[77451.2, 17425.4, 29686.3]</t>
  </si>
  <si>
    <t>2018-07-02_G-020</t>
  </si>
  <si>
    <t>AA0781</t>
  </si>
  <si>
    <t>[77529.7, 17935.3, 30509.1]</t>
  </si>
  <si>
    <t>2018-07-02_G-019</t>
  </si>
  <si>
    <t>great neuron; all ends are clear; must use Bruno's superior color model</t>
  </si>
  <si>
    <t>AA0780</t>
  </si>
  <si>
    <t xml:space="preserve">most of neuron is traced but other parts fade out </t>
  </si>
  <si>
    <t>[77352.5, 17789.0, 30038.4]</t>
  </si>
  <si>
    <t>2018-07-02_G-018</t>
  </si>
  <si>
    <t>not enough fragments, too many ends fade out</t>
  </si>
  <si>
    <t>[77232.5, 17555.6, 29704.0]</t>
  </si>
  <si>
    <t>2018-07-02_G-017</t>
  </si>
  <si>
    <t>first pass got most of it, very few unique frags</t>
  </si>
  <si>
    <t>AA0779</t>
  </si>
  <si>
    <t>mostly manual, not too many fragments</t>
  </si>
  <si>
    <t>[75140.3, 20299.3, 33928.7]</t>
  </si>
  <si>
    <t>2018-07-02_G-016</t>
  </si>
  <si>
    <t>found a missed branch -Ahmad</t>
  </si>
  <si>
    <t>AA0778</t>
  </si>
  <si>
    <t>[77032.4, 17863.3, 31421.3]</t>
  </si>
  <si>
    <t>2018-07-02_G-015</t>
  </si>
  <si>
    <t>AA0777</t>
  </si>
  <si>
    <t>[77066.8, 17766.3, 31357.7]</t>
  </si>
  <si>
    <t>2018-07-02_G-014</t>
  </si>
  <si>
    <t>AA0776</t>
  </si>
  <si>
    <t>[77021.6, 17934.3, 31477.9]</t>
  </si>
  <si>
    <t>2018-07-02_G-013</t>
  </si>
  <si>
    <t>AA0775</t>
  </si>
  <si>
    <t>[77175.0, 17791.9, 31145.6]</t>
  </si>
  <si>
    <t>2018-07-02_G-012</t>
  </si>
  <si>
    <t>AA0774</t>
  </si>
  <si>
    <t>[77721.8, 17563.6, 30647.5]</t>
  </si>
  <si>
    <t>2018-07-02_G-011</t>
  </si>
  <si>
    <t>AA0773</t>
  </si>
  <si>
    <t xml:space="preserve">timing is probably not right. due to merge speeds </t>
  </si>
  <si>
    <t>[77647.0, 17370.6, 30426.8]</t>
  </si>
  <si>
    <t>2018-07-02_G-010</t>
  </si>
  <si>
    <t>AA0772</t>
  </si>
  <si>
    <t>[77675.9, 17492.8, 30453.6]</t>
  </si>
  <si>
    <t>2018-07-02_G-009</t>
  </si>
  <si>
    <t>AA0771</t>
  </si>
  <si>
    <t xml:space="preserve">looks strange. mostly manually traced </t>
  </si>
  <si>
    <t>[76906.1, 17486.9, 31229.4]</t>
  </si>
  <si>
    <t>2018-07-02_G-008</t>
  </si>
  <si>
    <t>AA0770</t>
  </si>
  <si>
    <t xml:space="preserve">timing is slow due to merge speeds; also, timing includes dendrite tracing </t>
  </si>
  <si>
    <t>2018-07-02_G-007_JS</t>
  </si>
  <si>
    <t>[77355.6, 17800.9, 30960.7]</t>
  </si>
  <si>
    <t>2018-07-02_G-007</t>
  </si>
  <si>
    <t>AA0769</t>
  </si>
  <si>
    <t>[77280.2, 17573.8, 31109.2]</t>
  </si>
  <si>
    <t>2018-07-02_G-006</t>
  </si>
  <si>
    <t>AA0768</t>
  </si>
  <si>
    <t>did not take timing due to workstation performance issues</t>
  </si>
  <si>
    <t>[75146.4, 19679.3, 33955.9]</t>
  </si>
  <si>
    <t>2018-07-02_G-005</t>
  </si>
  <si>
    <t>AA0767</t>
  </si>
  <si>
    <t>[77011.0, 17103.8, 30985.9]</t>
  </si>
  <si>
    <t>2018-07-02_G-004</t>
  </si>
  <si>
    <t>AA0766</t>
  </si>
  <si>
    <t>[76995.2, 17714.6, 31553.7]</t>
  </si>
  <si>
    <t>2018-07-02_G-003</t>
  </si>
  <si>
    <t>AA0765</t>
  </si>
  <si>
    <t>[76743.9, 17366.8, 30051.5]</t>
  </si>
  <si>
    <t>2018-07-02_G-002</t>
  </si>
  <si>
    <t>end date is far off from start date because I was told to trace another neuron before this</t>
  </si>
  <si>
    <t>AA0764</t>
  </si>
  <si>
    <t xml:space="preserve">mostly long, straight segments. almost no dense manual tracing </t>
  </si>
  <si>
    <t>[76743.8, 17137.5, 31212.2]</t>
  </si>
  <si>
    <t>2018-07-02_G-001</t>
  </si>
  <si>
    <t>2018-08-01_G-329</t>
  </si>
  <si>
    <t>2018-08-01_G-328</t>
  </si>
  <si>
    <t>2018-08-01_G-327</t>
  </si>
  <si>
    <t>2018-08-01_G-326</t>
  </si>
  <si>
    <t>2018-08-01_G-325</t>
  </si>
  <si>
    <t>2018-08-01_G-324</t>
  </si>
  <si>
    <t>2018-08-01_G-323</t>
  </si>
  <si>
    <t>2018-08-01_G-322</t>
  </si>
  <si>
    <t>2018-08-01_G-321</t>
  </si>
  <si>
    <t>2018-08-01_G-320</t>
  </si>
  <si>
    <t>2018-08-01_G-319</t>
  </si>
  <si>
    <t>2018-08-01_G-318</t>
  </si>
  <si>
    <t>2018-08-01_G-317</t>
  </si>
  <si>
    <t>2018-08-01_G-316</t>
  </si>
  <si>
    <t>2018-08-01_G-315</t>
  </si>
  <si>
    <t>2018-08-01_G-314</t>
  </si>
  <si>
    <t>2018-08-01_G-313</t>
  </si>
  <si>
    <t>2018-08-01_G-312</t>
  </si>
  <si>
    <t>2018-08-01_G-311</t>
  </si>
  <si>
    <t>2018-08-01_G-310</t>
  </si>
  <si>
    <t>2018-08-01_G-309</t>
  </si>
  <si>
    <t>2018-08-01_G-308</t>
  </si>
  <si>
    <t>2018-08-01_G-307</t>
  </si>
  <si>
    <t>2018-08-01_G-306</t>
  </si>
  <si>
    <t>2018-08-01_G-305</t>
  </si>
  <si>
    <t>2018-08-01_G-304</t>
  </si>
  <si>
    <t>2018-08-01_G-303</t>
  </si>
  <si>
    <t>2018-08-01_G-302</t>
  </si>
  <si>
    <t>2018-08-01_G-301</t>
  </si>
  <si>
    <t>2018-08-01_G-300</t>
  </si>
  <si>
    <t>2018-08-01_G-299</t>
  </si>
  <si>
    <t>2018-08-01_G-298</t>
  </si>
  <si>
    <t>2018-08-01_G-297</t>
  </si>
  <si>
    <t>2018-08-01_G-296</t>
  </si>
  <si>
    <t>2018-08-01_G-295</t>
  </si>
  <si>
    <t>2018-08-01_G-294</t>
  </si>
  <si>
    <t>2018-08-01_G-293</t>
  </si>
  <si>
    <t>2018-08-01_G-292</t>
  </si>
  <si>
    <t>2018-08-01_G-291</t>
  </si>
  <si>
    <t>2018-08-01_G-290</t>
  </si>
  <si>
    <t>[77320.9, 18528.4, 32257.6]</t>
  </si>
  <si>
    <t>2018-08-01_G-289</t>
  </si>
  <si>
    <t>[75376.8, 19631.8, 37421.0]</t>
  </si>
  <si>
    <t>2018-0</t>
  </si>
  <si>
    <t xml:space="preserve">NOT THE BEST </t>
  </si>
  <si>
    <t>[76240.7, 20013.8, 37313.2]</t>
  </si>
  <si>
    <t>2018-08-01_G-287</t>
  </si>
  <si>
    <t xml:space="preserve">VERY DIM; PROBABLY NOT COMPLETE </t>
  </si>
  <si>
    <t>[74137.1, 18296.9, 39658.7]</t>
  </si>
  <si>
    <t>2018-08-01_G-286</t>
  </si>
  <si>
    <t>[74601.1, 18142.2, 40523.6]</t>
  </si>
  <si>
    <t>2018-08-01_G-285</t>
  </si>
  <si>
    <t>[73670.0, 18625.2, 39897.9]</t>
  </si>
  <si>
    <t>2018-08-01_G-284</t>
  </si>
  <si>
    <t>[73649.8, 18672.5, 40385.2]</t>
  </si>
  <si>
    <t>2018-08-01_G-283</t>
  </si>
  <si>
    <t>[75947.9, 19758.8, 35166.4]</t>
  </si>
  <si>
    <t>2018-08-01_G-282</t>
  </si>
  <si>
    <t xml:space="preserve">not very good </t>
  </si>
  <si>
    <t>[73415.3, 19270.1, 37764.9]</t>
  </si>
  <si>
    <t>2018-08-01_G-281</t>
  </si>
  <si>
    <t>[74927.3, 19511.4, 37445.7]</t>
  </si>
  <si>
    <t>2018-08-01_G-280</t>
  </si>
  <si>
    <t>[73029.4, 17677.3, 38965.9]</t>
  </si>
  <si>
    <t>2018-08-01_G-279</t>
  </si>
  <si>
    <t>[77437.7, 19285.8, 31815.7]</t>
  </si>
  <si>
    <t>2018-08-01_G-278</t>
  </si>
  <si>
    <t>MED</t>
  </si>
  <si>
    <t>[74157.1, 19446.4, 40321.9]</t>
  </si>
  <si>
    <t>2018-08-01_G-277</t>
  </si>
  <si>
    <t>[74413.8, 20084.8, 37644.4]</t>
  </si>
  <si>
    <t>2018-08-01_G-276</t>
  </si>
  <si>
    <t>[72850.7, 19315.1, 38680.2]</t>
  </si>
  <si>
    <t>2018-08-01_G-275</t>
  </si>
  <si>
    <t>[75644.7, 19551.0, 37559.4]</t>
  </si>
  <si>
    <t>2018-08-01_G-274</t>
  </si>
  <si>
    <t xml:space="preserve">axon bundling cant tell what is what </t>
  </si>
  <si>
    <t>[74565.0, 19448.1, 37575.2]</t>
  </si>
  <si>
    <t>2018-08-01_G-273</t>
  </si>
  <si>
    <t>[75288.0, 19027.2, 37983.4]</t>
  </si>
  <si>
    <t>2018-08-01_G-272</t>
  </si>
  <si>
    <t>[76016.6, 19861.1, 37391.3]</t>
  </si>
  <si>
    <t>2018-08-01_G-271</t>
  </si>
  <si>
    <t>[77165.9, 18975.0, 37824.2]</t>
  </si>
  <si>
    <t>2018-08-01_G-270</t>
  </si>
  <si>
    <t xml:space="preserve">NEED SOMEONE TO VERIFY THE SOMA </t>
  </si>
  <si>
    <t>[77111.2, 18975.8, 39594.5]</t>
  </si>
  <si>
    <t>2018-08-01_G-269</t>
  </si>
  <si>
    <t>[75456.0, 18475.7, 39188.2]</t>
  </si>
  <si>
    <t>2018-08-01_G-268</t>
  </si>
  <si>
    <t>[77106.4, 19349.8, 39457.6]</t>
  </si>
  <si>
    <t>2018-08-01_G-267</t>
  </si>
  <si>
    <t>[76666.5, 18273.9, 39742.7]</t>
  </si>
  <si>
    <t>2018-08-01_G-266</t>
  </si>
  <si>
    <t>[74900.8, 20032.2, 36098.5]</t>
  </si>
  <si>
    <t>2018-08-01_G-265</t>
  </si>
  <si>
    <t>PONS</t>
  </si>
  <si>
    <t>[75313.4, 19724.3, 37250.5]</t>
  </si>
  <si>
    <t>2018-08-01_G-264</t>
  </si>
  <si>
    <t>main projection area is bright enough, other projections are questionable</t>
  </si>
  <si>
    <t>[75493.8, 19853.2, 35806.9]</t>
  </si>
  <si>
    <t>2018-08-01_G-263</t>
  </si>
  <si>
    <t>CA3</t>
  </si>
  <si>
    <t>[78436.6, 18490.2, 36533.4]</t>
  </si>
  <si>
    <t>2018-08-01_G-262</t>
  </si>
  <si>
    <t>ECU</t>
  </si>
  <si>
    <t>[76581.6, 18068.5, 40316.0]</t>
  </si>
  <si>
    <t>2018-08-01_G-261</t>
  </si>
  <si>
    <t>[77233.0, 18463.0, 40156.9]</t>
  </si>
  <si>
    <t>2018-08-01_G-260</t>
  </si>
  <si>
    <t>[76705.6, 18163.2, 39854.4]</t>
  </si>
  <si>
    <t>2018-08-01_G-259</t>
  </si>
  <si>
    <t>very clear throughout most of the neuron</t>
  </si>
  <si>
    <t>[75123.2, 18436.2, 39538.1]</t>
  </si>
  <si>
    <t>2018-08-01_G-258</t>
  </si>
  <si>
    <t>[74701.5, 18250.1, 38916.4]</t>
  </si>
  <si>
    <t>2018-08-01_G-257</t>
  </si>
  <si>
    <t>very dim, branches likely missing</t>
  </si>
  <si>
    <t>[76093.6, 19735.0, 37525.8]</t>
  </si>
  <si>
    <t>2018-08-01_G-256</t>
  </si>
  <si>
    <t>[73402.5, 19054.3, 37835.1]</t>
  </si>
  <si>
    <t>2018-08-01_G-255</t>
  </si>
  <si>
    <t>[74850.5, 19751.8, 37616.7]</t>
  </si>
  <si>
    <t>2018-08-01_G-254</t>
  </si>
  <si>
    <t>[72898.5, 17172.7, 36813.1]</t>
  </si>
  <si>
    <t>2018-08-01_G-253</t>
  </si>
  <si>
    <t>[74089.4, 19675.2, 37261.8]</t>
  </si>
  <si>
    <t>2018-08-01_G-252</t>
  </si>
  <si>
    <t>[72830.4, 17395.9, 39373.1]</t>
  </si>
  <si>
    <t>2018-08-01_G-251</t>
  </si>
  <si>
    <t>[73434.1, 19058.5, 38862.1]</t>
  </si>
  <si>
    <t>2018-08-01_G-250</t>
  </si>
  <si>
    <t>AA1010</t>
  </si>
  <si>
    <t>Pretty great!</t>
  </si>
  <si>
    <t>P</t>
  </si>
  <si>
    <t>[74232.9, 19711.5, 37229.2]</t>
  </si>
  <si>
    <t>2018-08-01_G-249</t>
  </si>
  <si>
    <t>AA1009</t>
  </si>
  <si>
    <t>[75665.6, 20071.5, 37371.1]</t>
  </si>
  <si>
    <t>2018-08-01_G-248</t>
  </si>
  <si>
    <t>AA1008</t>
  </si>
  <si>
    <t>some dim ends but overall ok</t>
  </si>
  <si>
    <t>[75431.8, 19823.9, 37626.6]</t>
  </si>
  <si>
    <t>2018-08-01_G-247</t>
  </si>
  <si>
    <t>AA1007</t>
  </si>
  <si>
    <t>dim soma but neuron seems fine</t>
  </si>
  <si>
    <t>[73270.4, 19221.7, 38134.6]</t>
  </si>
  <si>
    <t>2018-08-01_G-246</t>
  </si>
  <si>
    <t>[73167.2, 18742.9, 38286.8]</t>
  </si>
  <si>
    <t>2018-08-01_G-245</t>
  </si>
  <si>
    <t>first pass is tracing the wrong main projection</t>
  </si>
  <si>
    <t xml:space="preserve">use LVV </t>
  </si>
  <si>
    <t>PONS?</t>
  </si>
  <si>
    <t>[76112.7, 19797.7, 37225.3]</t>
  </si>
  <si>
    <t>2018-08-01_G-244</t>
  </si>
  <si>
    <t>did one pass with Mousethru and one pass normally, found more points while tracing normally</t>
  </si>
  <si>
    <t>second tracer please check this loaction [75078.7, 15981.6, 39175.4] </t>
  </si>
  <si>
    <t>[76257.0, 19892.4, 37084.9]</t>
  </si>
  <si>
    <t>2018-08-01_G-243</t>
  </si>
  <si>
    <t>CB</t>
  </si>
  <si>
    <t>[72177.5, 17073.0, 39546.0]</t>
  </si>
  <si>
    <t>2018-08-01_G-242</t>
  </si>
  <si>
    <t>[75591.5, 19858.0, 37012.8]</t>
  </si>
  <si>
    <t>2018-08-01_G-241</t>
  </si>
  <si>
    <t>[75880.0, 18813.5, 37217.4]</t>
  </si>
  <si>
    <t>2018-08-01_G-240</t>
  </si>
  <si>
    <t>[75802.6, 18775.7, 37425.9]</t>
  </si>
  <si>
    <t>2018-08-01_G-239</t>
  </si>
  <si>
    <t>[75491.6, 19227.2, 37956.7]</t>
  </si>
  <si>
    <t>2018-08-01_G-238</t>
  </si>
  <si>
    <t>[72303.0, 16816.9, 38996.5]</t>
  </si>
  <si>
    <t>2018-08-01_G-237</t>
  </si>
  <si>
    <t>AA1006</t>
  </si>
  <si>
    <t xml:space="preserve">You're gonna have a real fun time tracing this one :) </t>
  </si>
  <si>
    <t>[75634.8, 19671.7, 37276.7]</t>
  </si>
  <si>
    <t>2018-08-01_G-236</t>
  </si>
  <si>
    <t>not confident</t>
  </si>
  <si>
    <t>[74285.4, 17587.3, 32295.1]</t>
  </si>
  <si>
    <t>2018-08-01_G-235</t>
  </si>
  <si>
    <t>AA1005</t>
  </si>
  <si>
    <t>[75651.9, 19756.0, 37590.0]</t>
  </si>
  <si>
    <t>2018-08-01_G-234</t>
  </si>
  <si>
    <t>[74259.2, 19629.9, 37724.4]</t>
  </si>
  <si>
    <t>2018-08-01_G-233</t>
  </si>
  <si>
    <t>[76068.3, 20042.5, 37399.2]</t>
  </si>
  <si>
    <t>2018-08-01_G-232</t>
  </si>
  <si>
    <t>[75706.9, 19437.3, 37520.8]</t>
  </si>
  <si>
    <t>2018-08-01_G-231</t>
  </si>
  <si>
    <t>AA1004</t>
  </si>
  <si>
    <t>[75877.4, 19763.3, 36931.7]</t>
  </si>
  <si>
    <t>2018-08-01_G-230</t>
  </si>
  <si>
    <t>AA1003</t>
  </si>
  <si>
    <t>[75581.5, 19747.1, 37098.8]</t>
  </si>
  <si>
    <t>2018-08-01_G-229</t>
  </si>
  <si>
    <t>AA1002</t>
  </si>
  <si>
    <t>entorhinal to hippocampus</t>
  </si>
  <si>
    <t>ECT</t>
  </si>
  <si>
    <t>[71400.5, 17451.9, 37446.7]</t>
  </si>
  <si>
    <t>2018-08-01_G-228</t>
  </si>
  <si>
    <t>AA1001</t>
  </si>
  <si>
    <t>OLF</t>
  </si>
  <si>
    <t>[74698.1, 20999.3, 31095.2]</t>
  </si>
  <si>
    <t>2018-08-01_G-227</t>
  </si>
  <si>
    <t>WRONG AXON</t>
  </si>
  <si>
    <t xml:space="preserve">SEEMS STRANGE </t>
  </si>
  <si>
    <t>[74877.9, 19349.3, 36030.8]</t>
  </si>
  <si>
    <t>2018-08-01_G-226</t>
  </si>
  <si>
    <t>[77352.3, 19224.3, 31733.2]</t>
  </si>
  <si>
    <t>2018-08-01_G-225</t>
  </si>
  <si>
    <t>AA1000</t>
  </si>
  <si>
    <t>[77912.0, 19640.5, 32559.5]</t>
  </si>
  <si>
    <t>2018-08-01_G-224</t>
  </si>
  <si>
    <t>very dim not confident I got all of it or the right ends</t>
  </si>
  <si>
    <t>[76422.1, 18226.9, 31766.7]</t>
  </si>
  <si>
    <t>2018-08-01_G-223</t>
  </si>
  <si>
    <t>[76199.4, 19297.0, 35043.4]</t>
  </si>
  <si>
    <t>2018-08-01_G-222</t>
  </si>
  <si>
    <t>[75999.3, 19354.1, 35096.8]</t>
  </si>
  <si>
    <t>2018-08-01_G-221</t>
  </si>
  <si>
    <t>[78251.0, 19424.3, 33152.6]</t>
  </si>
  <si>
    <t>2018-08-01_G-220</t>
  </si>
  <si>
    <t>[76205.9, 19462.6, 35047.4]</t>
  </si>
  <si>
    <t>2018-08-01_G-219</t>
  </si>
  <si>
    <t>[76059.7, 19330.6, 34975.0]</t>
  </si>
  <si>
    <t>2018-08-01_G-218</t>
  </si>
  <si>
    <t>[76332.1, 18330.3, 31916.1]</t>
  </si>
  <si>
    <t>2018-08-01_G-217</t>
  </si>
  <si>
    <t>[75388.5, 17667.9, 32388.6]</t>
  </si>
  <si>
    <t>2018-08-01_G-216</t>
  </si>
  <si>
    <t>[77539.3, 18990.8, 32256.1]</t>
  </si>
  <si>
    <t>2018-08-01_G-215</t>
  </si>
  <si>
    <t>[77959.9, 19025.3, 32494.4]</t>
  </si>
  <si>
    <t>2018-08-01_G-214</t>
  </si>
  <si>
    <t>[76763.1, 19570.5, 34840.6]</t>
  </si>
  <si>
    <t>2018-08-01_G-213</t>
  </si>
  <si>
    <t>[76048.0, 18763.3, 35152.5]</t>
  </si>
  <si>
    <t>2018-08-01_G-212</t>
  </si>
  <si>
    <t>[76501.0, 19417.8, 34622.4]</t>
  </si>
  <si>
    <t>2018-08-01_G-211</t>
  </si>
  <si>
    <t>[76434.6, 19557.8, 34617.1]</t>
  </si>
  <si>
    <t>2018-08-01_G-210</t>
  </si>
  <si>
    <t>[77654.2, 17994.7, 32948.5]</t>
  </si>
  <si>
    <t>2018-08-01_G-209</t>
  </si>
  <si>
    <t>AA0999</t>
  </si>
  <si>
    <t>[74385.1, 17893.0, 33690.2]</t>
  </si>
  <si>
    <t>2018-08-01_G-208</t>
  </si>
  <si>
    <t>AA0998</t>
  </si>
  <si>
    <t>[76045.0, 17871.1, 34107.4]</t>
  </si>
  <si>
    <t>2018-08-01_G-207</t>
  </si>
  <si>
    <t>[74672.3, 17596.7, 33944.8]</t>
  </si>
  <si>
    <t>2018-08-01_G-206</t>
  </si>
  <si>
    <t>AA0997</t>
  </si>
  <si>
    <t>[75506.8, 17806.6, 33662.1]</t>
  </si>
  <si>
    <t>2018-08-01_G-205</t>
  </si>
  <si>
    <t>HB</t>
  </si>
  <si>
    <t>[75880.3, 18771.9, 41059.4]</t>
  </si>
  <si>
    <t>2018-08-01_G-204</t>
  </si>
  <si>
    <t>extremely dim not confident I got all branches</t>
  </si>
  <si>
    <t>[72916.7, 18968.3, 34958.9]</t>
  </si>
  <si>
    <t>2018-08-01_G-203</t>
  </si>
  <si>
    <t>AA0996</t>
  </si>
  <si>
    <t>[76769.1, 18619.7, 40195.1]</t>
  </si>
  <si>
    <t>2018-08-01_G-202</t>
  </si>
  <si>
    <t>AA0995</t>
  </si>
  <si>
    <t>BLA</t>
  </si>
  <si>
    <t>[72429.2, 20199.4, 35543.5]</t>
  </si>
  <si>
    <t>2018-08-01_G-201</t>
  </si>
  <si>
    <t>AA0994</t>
  </si>
  <si>
    <t xml:space="preserve">some ends fade but mostly fine </t>
  </si>
  <si>
    <t>[72537.9, 18195.7, 32692.5]</t>
  </si>
  <si>
    <t>2018-08-01_G-200</t>
  </si>
  <si>
    <t>AA1032</t>
  </si>
  <si>
    <t>[73238.1, 19231.9, 35162.5]</t>
  </si>
  <si>
    <t>2018-08-01_G-199</t>
  </si>
  <si>
    <t>AA1031</t>
  </si>
  <si>
    <t xml:space="preserve">very dim. not sure if I was able to get all branches </t>
  </si>
  <si>
    <t>[73026.7, 19083.1, 35263.3]</t>
  </si>
  <si>
    <t>2018-08-01_G-198</t>
  </si>
  <si>
    <t>AA1030</t>
  </si>
  <si>
    <t>SOME WEIRD ENDS BUT OVERALL VERY BRIGHT</t>
  </si>
  <si>
    <t>[76967.8, 18359.0, 39665.6]</t>
  </si>
  <si>
    <t>2018-08-01_G-197</t>
  </si>
  <si>
    <t>projection area is ambiguous though bright</t>
  </si>
  <si>
    <t>[74921.9, 20054.8, 36064.4]</t>
  </si>
  <si>
    <t>2018-08-01_G-196</t>
  </si>
  <si>
    <t>AA1029</t>
  </si>
  <si>
    <t xml:space="preserve"> not sure about this part [78618.4, 18638.5, 38118.8]</t>
  </si>
  <si>
    <t>[74657.7, 19758.0, 36956.4]</t>
  </si>
  <si>
    <t>2018-08-01_G-195</t>
  </si>
  <si>
    <t>AA1028</t>
  </si>
  <si>
    <t>[75768.8, 19575.2, 37346.4]</t>
  </si>
  <si>
    <t>2018-08-01_G-194</t>
  </si>
  <si>
    <t>AA1027</t>
  </si>
  <si>
    <t>easy interneuron</t>
  </si>
  <si>
    <t>[77778.8, 18547.5, 36833.9]</t>
  </si>
  <si>
    <t>2018-08-01_G-193</t>
  </si>
  <si>
    <t>AA1026</t>
  </si>
  <si>
    <t>[75446.8, 16700.6, 39225.8]</t>
  </si>
  <si>
    <t>2018-08-01_G-192</t>
  </si>
  <si>
    <t xml:space="preserve">SEEMS TOO SMALL/ NOT COMPLETE </t>
  </si>
  <si>
    <t>[77685.7, 16350.0, 38002.2]</t>
  </si>
  <si>
    <t>2018-08-01_G-191</t>
  </si>
  <si>
    <t>AA1025</t>
  </si>
  <si>
    <t>[78163.8, 17319.2, 37817.3]</t>
  </si>
  <si>
    <t>2018-08-01_G-190</t>
  </si>
  <si>
    <t>AA1024</t>
  </si>
  <si>
    <t>[77402.7, 16753.4, 38617.4]</t>
  </si>
  <si>
    <t>2018-08-01_G-189</t>
  </si>
  <si>
    <t>AA1023</t>
  </si>
  <si>
    <t>[76883.1, 16063.4, 38112.9]</t>
  </si>
  <si>
    <t>2018-08-01_G-188</t>
  </si>
  <si>
    <t>AA1022</t>
  </si>
  <si>
    <t>dendrites in oct6</t>
  </si>
  <si>
    <t>[78549.7, 18778.0, 38369.0]</t>
  </si>
  <si>
    <t>2018-08-01_G-187</t>
  </si>
  <si>
    <t>AA1021</t>
  </si>
  <si>
    <t>dim throughout neuron but seems complete (use lvv)</t>
  </si>
  <si>
    <t>CBN</t>
  </si>
  <si>
    <t>[76833.9, 17700.8, 39045.9]</t>
  </si>
  <si>
    <t>2018-08-01_G-186</t>
  </si>
  <si>
    <t>AA1020</t>
  </si>
  <si>
    <t>[78040.3, 16395.8, 38207.3]</t>
  </si>
  <si>
    <t>2018-08-01_G-185</t>
  </si>
  <si>
    <t>AA1019</t>
  </si>
  <si>
    <t>[78060.1, 16482.4, 38299.7]</t>
  </si>
  <si>
    <t>2018-08-01_G-184</t>
  </si>
  <si>
    <t>AA1018</t>
  </si>
  <si>
    <t>[77368.7, 17205.0, 39046.9]</t>
  </si>
  <si>
    <t>2018-08-01_G-183</t>
  </si>
  <si>
    <t>AA1017</t>
  </si>
  <si>
    <t>[78988.1, 18816.7, 38865.6]</t>
  </si>
  <si>
    <t>2018-08-01_G-182</t>
  </si>
  <si>
    <t>AA1016</t>
  </si>
  <si>
    <t>[77295.9, 16743.6, 37901.3]</t>
  </si>
  <si>
    <t>2018-08-01_G-181</t>
  </si>
  <si>
    <t>AA1015</t>
  </si>
  <si>
    <t>[77816.3, 16604.9, 37492.1]</t>
  </si>
  <si>
    <t>2018-08-01_G-180</t>
  </si>
  <si>
    <t>AA1014</t>
  </si>
  <si>
    <t>[77701.4, 16970.0, 37279.6]</t>
  </si>
  <si>
    <t>2018-08-01_G-179</t>
  </si>
  <si>
    <t>AA1013</t>
  </si>
  <si>
    <t>[77474.3, 16963.3, 37324.1]</t>
  </si>
  <si>
    <t>2018-08-01_G-178</t>
  </si>
  <si>
    <t>AA1012</t>
  </si>
  <si>
    <t>[78110.9, 17029.5, 37388.4]</t>
  </si>
  <si>
    <t>2018-08-01_G-177</t>
  </si>
  <si>
    <t>AA1011</t>
  </si>
  <si>
    <t>[78037.7, 16970.9, 37292.5]</t>
  </si>
  <si>
    <t>2018-08-01_G-176</t>
  </si>
  <si>
    <t>AA0993</t>
  </si>
  <si>
    <t>[78021.5, 17162.1, 39236.7]</t>
  </si>
  <si>
    <t>2018-08-01_G-175</t>
  </si>
  <si>
    <t>AA0992</t>
  </si>
  <si>
    <t>[75368.4, 18446.4, 36706.0]</t>
  </si>
  <si>
    <t>2018-08-01_G-174</t>
  </si>
  <si>
    <t>AA0991</t>
  </si>
  <si>
    <t>[78075.5, 17411.1, 39436.8]</t>
  </si>
  <si>
    <t>2018-08-01_G-173</t>
  </si>
  <si>
    <t>AA0990</t>
  </si>
  <si>
    <t>[78130.8, 17471.6, 39482.8]</t>
  </si>
  <si>
    <t>2018-08-01_G-172</t>
  </si>
  <si>
    <t>AA0989</t>
  </si>
  <si>
    <t>[76880.0, 18199.5, 38313.5]</t>
  </si>
  <si>
    <t>2018-08-01_G-171</t>
  </si>
  <si>
    <t>AA0988</t>
  </si>
  <si>
    <t>[76973.0, 17935.3, 37812.4]</t>
  </si>
  <si>
    <t>2018-08-01_G-170</t>
  </si>
  <si>
    <t>AA0987</t>
  </si>
  <si>
    <t>[75221.6, 18173.6, 36596.7]</t>
  </si>
  <si>
    <t>2018-08-01_G-169</t>
  </si>
  <si>
    <t>[75244.0, 18553.5, 36639.2]</t>
  </si>
  <si>
    <t>2018-08-01_G-168</t>
  </si>
  <si>
    <t>AA0986</t>
  </si>
  <si>
    <t>[74846.1, 16885.6, 38713.3]</t>
  </si>
  <si>
    <t>2018-08-01_G-167</t>
  </si>
  <si>
    <t>AA0985</t>
  </si>
  <si>
    <t>[74815.4, 17469.6, 39276.2]</t>
  </si>
  <si>
    <t>2018-08-01_G-166</t>
  </si>
  <si>
    <t>AA0984</t>
  </si>
  <si>
    <t>[72544.7, 17127.5, 39355.3]</t>
  </si>
  <si>
    <t>2018-08-01_G-165</t>
  </si>
  <si>
    <t>AA0983</t>
  </si>
  <si>
    <t>[74778.4, 17152.7, 38279.9]</t>
  </si>
  <si>
    <t>2018-08-01_G-164</t>
  </si>
  <si>
    <t>AA0982</t>
  </si>
  <si>
    <t>[75706.3, 16774.2, 39436.3]</t>
  </si>
  <si>
    <t>2018-08-01_G-163</t>
  </si>
  <si>
    <t>AA0981</t>
  </si>
  <si>
    <t>[76851.2, 17304.2, 39444.2]</t>
  </si>
  <si>
    <t>2018-08-01_G-162</t>
  </si>
  <si>
    <t>AA0980</t>
  </si>
  <si>
    <t>[72186.8, 17311.5, 39398.8]</t>
  </si>
  <si>
    <t>2018-08-01_G-161</t>
  </si>
  <si>
    <t>good luck</t>
  </si>
  <si>
    <t>[71330.4, 17869.4, 37705.6]</t>
  </si>
  <si>
    <t>2018-08-01_G-160</t>
  </si>
  <si>
    <t>AA0979</t>
  </si>
  <si>
    <t>[79009.6, 18502.1, 38496.4]</t>
  </si>
  <si>
    <t>2018-08-01_G-159</t>
  </si>
  <si>
    <t>AA0978</t>
  </si>
  <si>
    <t>[72300.2, 18225.3, 39464.0]</t>
  </si>
  <si>
    <t>2018-08-01_G-158</t>
  </si>
  <si>
    <t>AA0977</t>
  </si>
  <si>
    <t>[75487.6, 16423.9, 40077.8]</t>
  </si>
  <si>
    <t>2018-08-01_G-157</t>
  </si>
  <si>
    <t>AA0976</t>
  </si>
  <si>
    <t>[73875.7, 17383.0, 39926.6]</t>
  </si>
  <si>
    <t>2018-08-01_G-156</t>
  </si>
  <si>
    <t>AA0975</t>
  </si>
  <si>
    <t>[75918.1, 17216.3, 40131.6]</t>
  </si>
  <si>
    <t>2018-08-01_G-155</t>
  </si>
  <si>
    <t>AA0974</t>
  </si>
  <si>
    <t>[78386.5, 16784.0, 38826.5]</t>
  </si>
  <si>
    <t>2018-08-01_G-154</t>
  </si>
  <si>
    <t>AA0973</t>
  </si>
  <si>
    <t>[78348.3, 16921.8, 38956.0]</t>
  </si>
  <si>
    <t>2018-08-01_G-153</t>
  </si>
  <si>
    <t>AA0972</t>
  </si>
  <si>
    <t>[75599.2, 17403.3, 37932.5]</t>
  </si>
  <si>
    <t>2018-08-01_G-152</t>
  </si>
  <si>
    <t>AA0971</t>
  </si>
  <si>
    <t>[75593.3, 17387.5, 37909.7]</t>
  </si>
  <si>
    <t>2018-08-01_G-151</t>
  </si>
  <si>
    <t>AA0970</t>
  </si>
  <si>
    <t>[73119.5, 17127.3, 37920.1]</t>
  </si>
  <si>
    <t>2018-08-01_G-150</t>
  </si>
  <si>
    <t>AA0969</t>
  </si>
  <si>
    <t>[77314.1, 17639.0, 37565.3]</t>
  </si>
  <si>
    <t>2018-08-01_G-149</t>
  </si>
  <si>
    <t>[75412.9, 19118.4, 34068.3]</t>
  </si>
  <si>
    <t>2018-08-01_G-148</t>
  </si>
  <si>
    <t>AA0968</t>
  </si>
  <si>
    <t>[74795.2, 17427.0, 40632.8]</t>
  </si>
  <si>
    <t>2018-08-01_G-147</t>
  </si>
  <si>
    <t>AA0967</t>
  </si>
  <si>
    <t>[77103.4, 17320.9, 39837.1]</t>
  </si>
  <si>
    <t>2018-08-01_G-146</t>
  </si>
  <si>
    <t>AA0966</t>
  </si>
  <si>
    <t>[74664.4, 17201.1, 39844.5]</t>
  </si>
  <si>
    <t>2018-08-01_G-145</t>
  </si>
  <si>
    <t>AA0965</t>
  </si>
  <si>
    <t>[74633.4, 17180.7, 40007.1]</t>
  </si>
  <si>
    <t>2018-08-01_G-144</t>
  </si>
  <si>
    <t>AA0964</t>
  </si>
  <si>
    <t>[75567.6, 17607.1, 40645.2]</t>
  </si>
  <si>
    <t>2018-08-01_G-143</t>
  </si>
  <si>
    <t>AA0963</t>
  </si>
  <si>
    <t>PURKINJE</t>
  </si>
  <si>
    <t>[78039.1, 18752.0, 38080.2]</t>
  </si>
  <si>
    <t>2018-08-01_G-142</t>
  </si>
  <si>
    <t>AA0962</t>
  </si>
  <si>
    <t>[78320.7, 18778.4, 37911.2]</t>
  </si>
  <si>
    <t>2018-08-01_G-141</t>
  </si>
  <si>
    <t>AA0961</t>
  </si>
  <si>
    <t>PURKINJE NEURON</t>
  </si>
  <si>
    <t>[77203.3, 18129.3, 37858.8]</t>
  </si>
  <si>
    <t>2018-08-01_G-140</t>
  </si>
  <si>
    <t>[75954.8, 17716.1, 33622.8]</t>
  </si>
  <si>
    <t>2018-08-01_G-139</t>
  </si>
  <si>
    <t>Dim and dense, a dastardly dynamic. Confidence in this one is pretty low.</t>
  </si>
  <si>
    <t>[77055.7, 17039.5, 34764.6]</t>
  </si>
  <si>
    <t>2018-08-01_G-138</t>
  </si>
  <si>
    <t>[75244.4, 18804.5, 35049.8]</t>
  </si>
  <si>
    <t>2018-08-01_G-137</t>
  </si>
  <si>
    <t>some regions are easier to see with raw tiles</t>
  </si>
  <si>
    <t>[75524.7, 16508.4, 34238.3]</t>
  </si>
  <si>
    <t>2018-08-01_G-136</t>
  </si>
  <si>
    <t>[76201.5, 17698.5, 33623.5]</t>
  </si>
  <si>
    <t>2018-08-01_G-135</t>
  </si>
  <si>
    <t>[76074.6, 17723.0, 33640.3]</t>
  </si>
  <si>
    <t>2018-08-01_G-134</t>
  </si>
  <si>
    <t>AA0960</t>
  </si>
  <si>
    <t xml:space="preserve">Very bright and clear all the way through </t>
  </si>
  <si>
    <t>[76435.2, 17716.4, 33725.3]</t>
  </si>
  <si>
    <t>2018-08-01_G-133</t>
  </si>
  <si>
    <t>AA0959</t>
  </si>
  <si>
    <t>[76359.4, 17603.6, 33753.0]</t>
  </si>
  <si>
    <t>2018-08-01_G-132</t>
  </si>
  <si>
    <t>CP</t>
  </si>
  <si>
    <t>[76175.9, 18961.7, 32617.3]</t>
  </si>
  <si>
    <t>2018-08-01_G-131</t>
  </si>
  <si>
    <t>[73070.2, 18692.8, 32624.3]</t>
  </si>
  <si>
    <t>2018-08-01_G-130</t>
  </si>
  <si>
    <t>AA0958</t>
  </si>
  <si>
    <t>Pretty good signal</t>
  </si>
  <si>
    <t>LSr</t>
  </si>
  <si>
    <t>[75340.8, 19665.2, 32470.1]</t>
  </si>
  <si>
    <t>2018-08-01_G-129</t>
  </si>
  <si>
    <t>Seems too small to be complete.</t>
  </si>
  <si>
    <t>[76449.7, 19563.6, 32575.8]</t>
  </si>
  <si>
    <t>2018-08-01_G-128</t>
  </si>
  <si>
    <t>this thing nearly killed me, but fairly confident its mostly correct. USE RAW TILES</t>
  </si>
  <si>
    <t>[76232.2, 19725.3, 35899.3]</t>
  </si>
  <si>
    <t>2018-08-01_G-127</t>
  </si>
  <si>
    <t>AA0957</t>
  </si>
  <si>
    <t>[77739.2, 21081.6, 35989.8]</t>
  </si>
  <si>
    <t>2018-08-01_G-126</t>
  </si>
  <si>
    <t xml:space="preserve">brain is cut at projection area. </t>
  </si>
  <si>
    <t>2018-08-01_G-125_CA</t>
  </si>
  <si>
    <t>Piriform</t>
  </si>
  <si>
    <t>[76943.7, 20842.2, 32127.1]</t>
  </si>
  <si>
    <t>2018-08-01_G-125</t>
  </si>
  <si>
    <t>AA0956</t>
  </si>
  <si>
    <t>[72111.8, 18887.3, 32132.5]</t>
  </si>
  <si>
    <t>2018-08-01_G-124</t>
  </si>
  <si>
    <t xml:space="preserve">COLLATERALS ARE DIM BUT TRACEABLE, PROBLEM IS PROJECTIONS ARE IN DENSE AREAS </t>
  </si>
  <si>
    <t>[76996.4, 18716.8, 31604.2]</t>
  </si>
  <si>
    <t>2018-08-01_G-123</t>
  </si>
  <si>
    <t>[74967.6, 19910.1, 36206.2]</t>
  </si>
  <si>
    <t>2018-08-01_G-122</t>
  </si>
  <si>
    <t xml:space="preserve">DIM DISTAL BRANCHES BUT STILL DOABLE </t>
  </si>
  <si>
    <t>[76733.4, 18558.8, 35255.4]</t>
  </si>
  <si>
    <t>2018-08-01_G-121</t>
  </si>
  <si>
    <t>AA0955</t>
  </si>
  <si>
    <t>[74694.4, 19149.1, 32233.8]</t>
  </si>
  <si>
    <t>2018-08-01_G-120</t>
  </si>
  <si>
    <t xml:space="preserve">WILL NEED LVV FOR DISTAL BRANCHES </t>
  </si>
  <si>
    <t>[76970.1, 18433.8, 35135.8]</t>
  </si>
  <si>
    <t>2018-08-01_G-119</t>
  </si>
  <si>
    <t>AA0954</t>
  </si>
  <si>
    <t>very clear signal throughout most of the axon</t>
  </si>
  <si>
    <t>[74954.0, 18952.1, 32280.8]</t>
  </si>
  <si>
    <t>2018-08-01_G-118</t>
  </si>
  <si>
    <t>USE LVV HERE [77694.7, 16501.8, 35701.6]</t>
  </si>
  <si>
    <t>[77168.7, 18363.3, 34864.0]</t>
  </si>
  <si>
    <t>2018-08-01_G-117</t>
  </si>
  <si>
    <t>[76749.6, 18965.3, 30764.1]</t>
  </si>
  <si>
    <t>2018-08-01_G-116</t>
  </si>
  <si>
    <t>AA0953</t>
  </si>
  <si>
    <t>REALLY REALLY GOOD NEURON</t>
  </si>
  <si>
    <t>[76225.7, 19493.7, 39944.4]</t>
  </si>
  <si>
    <t>2018-08-01_G-115</t>
  </si>
  <si>
    <t>[76831.4, 18522.1, 31603.2]</t>
  </si>
  <si>
    <t>2018-08-01_G-114</t>
  </si>
  <si>
    <t>[76940.8, 18770.1, 40519.6]</t>
  </si>
  <si>
    <t>2018-08-01_G-113</t>
  </si>
  <si>
    <t xml:space="preserve">I dont think this is correct. very dim in most areas </t>
  </si>
  <si>
    <t>[77074.5, 19315.4, 31767.8]</t>
  </si>
  <si>
    <t>2018-08-01_G-112</t>
  </si>
  <si>
    <t>AA0952</t>
  </si>
  <si>
    <t>[77161.2, 18839.6, 40657.0]</t>
  </si>
  <si>
    <t>2018-08-01_G-111</t>
  </si>
  <si>
    <t>[74629.3, 17485.4, 32960.3]</t>
  </si>
  <si>
    <t>2018-08-01_G-110</t>
  </si>
  <si>
    <t>AA0951</t>
  </si>
  <si>
    <t>VERY DIM SOMA</t>
  </si>
  <si>
    <t>[76177.3, 19541.8, 40190.5]</t>
  </si>
  <si>
    <t>2018-08-01_G-109</t>
  </si>
  <si>
    <t>[76579.0, 18655.1, 35557.8]</t>
  </si>
  <si>
    <t>2018-08-01_G-108</t>
  </si>
  <si>
    <t>AA0950</t>
  </si>
  <si>
    <t xml:space="preserve">some parts very dim but LVV helps. </t>
  </si>
  <si>
    <t>[77333.2, 19097.7, 39439.3]</t>
  </si>
  <si>
    <t>2018-08-01_G-107</t>
  </si>
  <si>
    <t>AA0949</t>
  </si>
  <si>
    <t>[77971.2, 16832.1, 35840.5]</t>
  </si>
  <si>
    <t>2018-08-01_G-106</t>
  </si>
  <si>
    <t>[77304.9, 18503.2, 39760.5]</t>
  </si>
  <si>
    <t>2018-08-01_G-105</t>
  </si>
  <si>
    <t>[77614.0, 16905.2, 34328.3]</t>
  </si>
  <si>
    <t>2018-08-01_G-104</t>
  </si>
  <si>
    <t>AA0948</t>
  </si>
  <si>
    <t xml:space="preserve">GOES TO END OF BRAIN BUT PARTS IN BRAIN ARE BRIGHT </t>
  </si>
  <si>
    <t>[77283.5, 19269.8, 38946.1]</t>
  </si>
  <si>
    <t>2018-08-01_G-103</t>
  </si>
  <si>
    <t>[76816.8, 18567.1, 35707.1]</t>
  </si>
  <si>
    <t>2018-08-01_G-102</t>
  </si>
  <si>
    <t>AA0947</t>
  </si>
  <si>
    <t>GOOD NEURON TO TRACE</t>
  </si>
  <si>
    <t>[76365.8, 18974.1, 38995.5]</t>
  </si>
  <si>
    <t>2018-08-01_G-101</t>
  </si>
  <si>
    <t>[78242.8, 16875.3, 35504.5]</t>
  </si>
  <si>
    <t>2018-08-01_G-100</t>
  </si>
  <si>
    <t>AA0946</t>
  </si>
  <si>
    <t xml:space="preserve">HAS CROSSOVERS BUT IF EVERYTHING IS TRACED THEY CAN BE CORRECTLY ASSIGNED </t>
  </si>
  <si>
    <t>[76655.3, 18808.3, 38221.6]</t>
  </si>
  <si>
    <t>2018-08-01_G-099</t>
  </si>
  <si>
    <t>AA0945</t>
  </si>
  <si>
    <t>[77973.5, 17338.6, 34091.0]</t>
  </si>
  <si>
    <t>2018-08-01_G-098</t>
  </si>
  <si>
    <t>AA0944</t>
  </si>
  <si>
    <t>[77891.9, 18557.4, 32677.6]</t>
  </si>
  <si>
    <t>2018-08-01_G-097</t>
  </si>
  <si>
    <t>[75716.4, 16650.4, 35223.8]</t>
  </si>
  <si>
    <t>2018-08-01_G-096</t>
  </si>
  <si>
    <t>[78627.6, 19249.7, 33352.7]</t>
  </si>
  <si>
    <t>2018-08-01_G-095</t>
  </si>
  <si>
    <t>[78019.2, 18123.6, 33163.9]</t>
  </si>
  <si>
    <t>2018-08-01_G-094</t>
  </si>
  <si>
    <t>[78466.5, 18971.4, 33157.0]</t>
  </si>
  <si>
    <t>2018-08-01_G-093</t>
  </si>
  <si>
    <t>FIRST FEW BRANCHES DIM</t>
  </si>
  <si>
    <t>[78579.1, 18788.9, 33622.5]</t>
  </si>
  <si>
    <t>2018-08-01_G-092</t>
  </si>
  <si>
    <t>[78077.6, 19357.8, 32607.5]</t>
  </si>
  <si>
    <t>2018-08-01_G-091</t>
  </si>
  <si>
    <t>[77263.4, 18892.8, 40579.9]</t>
  </si>
  <si>
    <t>2018-08-01_G-090</t>
  </si>
  <si>
    <t>[76857.1, 17417.3, 33049.3]</t>
  </si>
  <si>
    <t>2018-08-01_G-089</t>
  </si>
  <si>
    <t>[74625.0, 18715.3, 34513.1]</t>
  </si>
  <si>
    <t>2018-08-01_G-088</t>
  </si>
  <si>
    <t>[76626.2, 17256.9, 33172.8]</t>
  </si>
  <si>
    <t>2018-08-01_G-087</t>
  </si>
  <si>
    <t>AA0943</t>
  </si>
  <si>
    <t>VTA</t>
  </si>
  <si>
    <t>[74407.5, 19695.2, 35941.3]</t>
  </si>
  <si>
    <t>2018-08-01_G-086</t>
  </si>
  <si>
    <t>AA0942</t>
  </si>
  <si>
    <t>really good neuron</t>
  </si>
  <si>
    <t>[77202.6, 18310.7, 36100.5]</t>
  </si>
  <si>
    <t>2018-08-01_G-085</t>
  </si>
  <si>
    <t>[71038.4, 17727.3, 35430.3]</t>
  </si>
  <si>
    <t>2018-08-01_G-084</t>
  </si>
  <si>
    <t>DONT THINK THIS IS COMPLETE; GOES THROUGH VERY VERY DIM TILES SO I LOST THE TRACE AT THOSE TILES</t>
  </si>
  <si>
    <t>[75013.3, 19904.8, 36244.8]</t>
  </si>
  <si>
    <t>2018-08-01_G-083</t>
  </si>
  <si>
    <t>AA0941</t>
  </si>
  <si>
    <t>some areas are really dim and you have to use LVV, only 13 problem ends</t>
  </si>
  <si>
    <t>[71101.3, 17645.7, 35414.5]</t>
  </si>
  <si>
    <t>2018-08-01_G-082</t>
  </si>
  <si>
    <t>AA0940</t>
  </si>
  <si>
    <t>VERY DENSE BUT DOABLE AND BRIGHT IN MOST PARTS</t>
  </si>
  <si>
    <t>MM</t>
  </si>
  <si>
    <t>[75081.1, 19910.2, 36293.2]</t>
  </si>
  <si>
    <t>2018-08-01_G-081</t>
  </si>
  <si>
    <t>[70866.8, 18714.1, 36766.7]</t>
  </si>
  <si>
    <t>2018-08-01_G-080</t>
  </si>
  <si>
    <t xml:space="preserve">GOES TO SAME DENSE AREA AS 081 AND MANY PROBLEM ENDS AS IT IS SO DENSE </t>
  </si>
  <si>
    <t>[75111.0, 19844.6, 36248.7]</t>
  </si>
  <si>
    <t>2018-08-01_G-079</t>
  </si>
  <si>
    <t xml:space="preserve">very clear and bright throughout </t>
  </si>
  <si>
    <t>[74245.5, 19750.1, 37734.3]</t>
  </si>
  <si>
    <t>2018-08-01_G-078</t>
  </si>
  <si>
    <t>AA0939</t>
  </si>
  <si>
    <t xml:space="preserve">VERY GOOD NEURON </t>
  </si>
  <si>
    <t>[75367.3, 19967.5, 36208.2]</t>
  </si>
  <si>
    <t>2018-08-01_G-077</t>
  </si>
  <si>
    <t>[73930.4, 19261.8, 38445.0]</t>
  </si>
  <si>
    <t>2018-08-01_G-076</t>
  </si>
  <si>
    <t xml:space="preserve">NOT SURE IF COMPLETE, SOME PROBLEM ENDS BUT MOSTLY LOOKS GOOD </t>
  </si>
  <si>
    <t>[75085.2, 20129.4, 36177.6]</t>
  </si>
  <si>
    <t>2018-08-01_G-075</t>
  </si>
  <si>
    <t>[74833.7, 17999.8, 36863.5]</t>
  </si>
  <si>
    <t>2018-08-01_G-074</t>
  </si>
  <si>
    <t xml:space="preserve">AXON BUNDLING SOME ENDS ARE PROBLEMATIC </t>
  </si>
  <si>
    <t>[75065.5, 19927.7, 36315.0]</t>
  </si>
  <si>
    <t>2018-08-01_G-073</t>
  </si>
  <si>
    <t>AA0938</t>
  </si>
  <si>
    <t>[74056.2, 19746.6, 36071.8]</t>
  </si>
  <si>
    <t>2018-08-01_G-072</t>
  </si>
  <si>
    <t>AA0937</t>
  </si>
  <si>
    <t>HAS SOME AXON BUNDLING BUT I BELIEVE THE PATH TRACED IS CORRECT</t>
  </si>
  <si>
    <t>[75194.3, 19898.0, 36307.5]</t>
  </si>
  <si>
    <t>2018-08-01_G-071</t>
  </si>
  <si>
    <t>[75003.7, 19925.8, 36241.8]</t>
  </si>
  <si>
    <t>2018-08-01_G-070</t>
  </si>
  <si>
    <t>AA0936</t>
  </si>
  <si>
    <t>SUCH A DENSE AREA THERE ARE MANY PROBLEM ENDS, NOT BECAUSE ITS DIM ITS JUST VERY CONFUSING</t>
  </si>
  <si>
    <t>[75095.7, 20074.0, 36315.9]</t>
  </si>
  <si>
    <t>2018-08-01_G-069</t>
  </si>
  <si>
    <t>[75624.4, 19776.3, 35780.2]</t>
  </si>
  <si>
    <t>2018-08-01_G-068</t>
  </si>
  <si>
    <t>AA0935</t>
  </si>
  <si>
    <t xml:space="preserve">AGAIN, GOES TO THE DENSE REGION SO I AM NOT SURE WHICH ENDS BELONG TO WHICH NEURON, BUT ALL THE SOMAS ARE CLOSE TO EACH OTHER </t>
  </si>
  <si>
    <t>[75095.7, 20033.3, 36287.3]</t>
  </si>
  <si>
    <t>2018-08-01_G-067</t>
  </si>
  <si>
    <t>[77047.9, 18990.7, 31843.4]</t>
  </si>
  <si>
    <t>2018-08-01_G-066</t>
  </si>
  <si>
    <t>[75023.8, 19913.6, 36358.4]</t>
  </si>
  <si>
    <t>2018-08-01_G-065</t>
  </si>
  <si>
    <t>[77483.7, 18410.1, 32293.1]</t>
  </si>
  <si>
    <t>2018-08-01_G-064</t>
  </si>
  <si>
    <t>too dim and ambiguous</t>
  </si>
  <si>
    <t>VERY DIM IN PLACES. AXON BUNDLING IN ANOTHER PLACE</t>
  </si>
  <si>
    <t>[75052.9, 20194.1, 36267.5]</t>
  </si>
  <si>
    <t>2018-08-01_G-063</t>
  </si>
  <si>
    <t>[74582.7, 18338.9, 36880.3]</t>
  </si>
  <si>
    <t>2018-08-01_G-062</t>
  </si>
  <si>
    <t>big branch dims out; too ambiguous</t>
  </si>
  <si>
    <t>[75037.3, 19983.3, 36208.7]</t>
  </si>
  <si>
    <t>2018-08-01_G-061</t>
  </si>
  <si>
    <t>[74627.1, 18510.9, 36810.6]</t>
  </si>
  <si>
    <t>2018-08-01_G-060</t>
  </si>
  <si>
    <t>AA0934</t>
  </si>
  <si>
    <t xml:space="preserve">one branch is obviously wrong but cant tell where the mistake is </t>
  </si>
  <si>
    <t>[75015.8, 19872.5, 36206.2]</t>
  </si>
  <si>
    <t>2018-08-01_G-059</t>
  </si>
  <si>
    <t>[72150.6, 18577.7, 37555.4]</t>
  </si>
  <si>
    <t>2018-08-01_G-058</t>
  </si>
  <si>
    <t>ctx</t>
  </si>
  <si>
    <t>[75763.8, 18924.3, 30843.2]</t>
  </si>
  <si>
    <t>2018-08-01_G-057</t>
  </si>
  <si>
    <t>[72198.5, 17937.2, 37566.3]</t>
  </si>
  <si>
    <t>2018-08-01_G-056</t>
  </si>
  <si>
    <t>projection area too ambiguous</t>
  </si>
  <si>
    <t>[75100.8, 19790.5, 36384.1]</t>
  </si>
  <si>
    <t>2018-08-01_G-055</t>
  </si>
  <si>
    <t>[71878.3, 19162.1, 36070.3]</t>
  </si>
  <si>
    <t>2018-08-01_G-054</t>
  </si>
  <si>
    <t xml:space="preserve">needs another tracer </t>
  </si>
  <si>
    <t>AA0933</t>
  </si>
  <si>
    <t>too dense at projection area</t>
  </si>
  <si>
    <t>[75067.3, 19893.1, 36274.4]</t>
  </si>
  <si>
    <t>2018-08-01_G-053</t>
  </si>
  <si>
    <t>[72233.5, 20847.5, 36018.4]</t>
  </si>
  <si>
    <t>2018-08-01_G-052</t>
  </si>
  <si>
    <t>AA0932</t>
  </si>
  <si>
    <t>neuron is great! very bright and clear</t>
  </si>
  <si>
    <t>[75477.2, 19653.3, 35826.7]</t>
  </si>
  <si>
    <t>2018-08-01_G-051</t>
  </si>
  <si>
    <t>[72206.9, 20503.5, 35855.3]</t>
  </si>
  <si>
    <t>2018-08-01_G-050</t>
  </si>
  <si>
    <t>AA0931</t>
  </si>
  <si>
    <t>dont know if complete</t>
  </si>
  <si>
    <t>[75743.2, 19742.1, 35755.5]</t>
  </si>
  <si>
    <t>2018-08-01_G-049</t>
  </si>
  <si>
    <t>AA0930</t>
  </si>
  <si>
    <t>projection too dense</t>
  </si>
  <si>
    <t>[74928.2, 19872.8, 36275.4]</t>
  </si>
  <si>
    <t>2018-08-01_G-048</t>
  </si>
  <si>
    <t>projections too dim</t>
  </si>
  <si>
    <t>[76534.6, 19948.8, 31609.2]</t>
  </si>
  <si>
    <t>2018-08-01_G-047</t>
  </si>
  <si>
    <t>[72993.5, 20988.1, 32223.0]</t>
  </si>
  <si>
    <t>2018-08-01_G-046</t>
  </si>
  <si>
    <t>AA0929</t>
  </si>
  <si>
    <t>[75336.2, 19927.4, 31617.1]</t>
  </si>
  <si>
    <t>2018-08-01_G-045</t>
  </si>
  <si>
    <t>[73206.1, 17905.6, 32018.4]</t>
  </si>
  <si>
    <t>2018-08-01_G-044</t>
  </si>
  <si>
    <t xml:space="preserve">use LVV for dim branches </t>
  </si>
  <si>
    <t>[71636.9, 17172.9, 34928.7]</t>
  </si>
  <si>
    <t>2018-08-01_G-043</t>
  </si>
  <si>
    <t>[74085.7, 18039.1, 31238.5]</t>
  </si>
  <si>
    <t>2018-08-01_G-042</t>
  </si>
  <si>
    <t xml:space="preserve">bright but too dense </t>
  </si>
  <si>
    <t>[76437.4, 18558.0, 40667.9]</t>
  </si>
  <si>
    <t>2018-08-01_G-041</t>
  </si>
  <si>
    <t>most ends fade out</t>
  </si>
  <si>
    <t>AA0928</t>
  </si>
  <si>
    <t>CTXsp</t>
  </si>
  <si>
    <t>[76937.0, 21100.2, 34736.5]</t>
  </si>
  <si>
    <t>2018-08-01_G-040</t>
  </si>
  <si>
    <t xml:space="preserve">too uncertain about too many branches </t>
  </si>
  <si>
    <t>[79244.2, 18269.5, 34591.2]</t>
  </si>
  <si>
    <t>2018-08-01_G-039</t>
  </si>
  <si>
    <t>[79205.2, 18252.3, 34494.3]</t>
  </si>
  <si>
    <t>2018-08-01_G-038</t>
  </si>
  <si>
    <t>[75504.7, 19328.4, 34596.1]</t>
  </si>
  <si>
    <t>2018-08-01_G-037</t>
  </si>
  <si>
    <t>[77072.5, 17221.4, 34045.6]</t>
  </si>
  <si>
    <t>2018-08-01_G-036</t>
  </si>
  <si>
    <t>two apical dendrites</t>
  </si>
  <si>
    <t>AA0927</t>
  </si>
  <si>
    <t>[76178.7, 17995.1, 31901.7]</t>
  </si>
  <si>
    <t>2018-08-01_G-035</t>
  </si>
  <si>
    <t>[72984.2, 18206.8, 31179.2]</t>
  </si>
  <si>
    <t>2018-08-01_G-034</t>
  </si>
  <si>
    <t>[73337.4, 20300.0, 31430.3]</t>
  </si>
  <si>
    <t>2018-08-01_G-033</t>
  </si>
  <si>
    <t>[72796.0, 19054.3, 31052.7]</t>
  </si>
  <si>
    <t>2018-08-01_G-032</t>
  </si>
  <si>
    <t>[76640.3, 18293.6, 32254.6]</t>
  </si>
  <si>
    <t>2018-08-01_G-031</t>
  </si>
  <si>
    <t>[73609.7, 18396.9, 30997.3]</t>
  </si>
  <si>
    <t>2018-08-01_G-030</t>
  </si>
  <si>
    <t>[77127.4, 18104.5, 32260.5]</t>
  </si>
  <si>
    <t>2018-08-01_G-029</t>
  </si>
  <si>
    <t>AA0926</t>
  </si>
  <si>
    <t>most of neuron was very good. Half of horta tiles are completely different brightness,so adjust brightness accordingly</t>
  </si>
  <si>
    <t>[76169.7, 17839.8, 32161.9]</t>
  </si>
  <si>
    <t>2018-08-01_G-028</t>
  </si>
  <si>
    <t>[76592.3, 17101.9, 33377.4]</t>
  </si>
  <si>
    <t>2018-08-01_G-027</t>
  </si>
  <si>
    <t>[75145.2, 18707.9, 30689.0]</t>
  </si>
  <si>
    <t>2018-08-01_G-026</t>
  </si>
  <si>
    <t>[76108.8, 19267.9, 30790.8]</t>
  </si>
  <si>
    <t>2018-08-01_G-025</t>
  </si>
  <si>
    <t>AA0925</t>
  </si>
  <si>
    <t>[75989.3, 19339.0, 34503.2]</t>
  </si>
  <si>
    <t>2018-08-01_G-024</t>
  </si>
  <si>
    <t xml:space="preserve">might not be very good </t>
  </si>
  <si>
    <t>[75591.4, 18451.6, 34753.3]</t>
  </si>
  <si>
    <t>2018-08-01_G-023</t>
  </si>
  <si>
    <t>[75302.5, 18938.6, 34765.1]</t>
  </si>
  <si>
    <t>2018-08-01_G-022</t>
  </si>
  <si>
    <t>[76492.0, 18653.7, 34659.4]</t>
  </si>
  <si>
    <t>2018-08-01_G-021</t>
  </si>
  <si>
    <t>AA0924</t>
  </si>
  <si>
    <t>[78312.5, 20815.4, 34865.0]</t>
  </si>
  <si>
    <t>2018-08-01_G-020</t>
  </si>
  <si>
    <t>[73476.1, 19010.0, 38402.5]</t>
  </si>
  <si>
    <t>2018-08-01_G-019</t>
  </si>
  <si>
    <t>[77095.7, 16561.3, 35084.4]</t>
  </si>
  <si>
    <t>2018-08-01_G-018</t>
  </si>
  <si>
    <t>[75607.5, 18468.4, 35505.5]</t>
  </si>
  <si>
    <t>2018-08-01_G-017</t>
  </si>
  <si>
    <t>[77360.7, 16651.3, 34488.4]</t>
  </si>
  <si>
    <t>2018-08-01_G-016</t>
  </si>
  <si>
    <t>[76521.1, 18977.8, 34897.6]</t>
  </si>
  <si>
    <t>2018-08-01_G-015</t>
  </si>
  <si>
    <t>AA0923</t>
  </si>
  <si>
    <t>mostly clear trace</t>
  </si>
  <si>
    <t>[76077.4, 17339.7, 32904.0]</t>
  </si>
  <si>
    <t>2018-08-01_G-014</t>
  </si>
  <si>
    <t>AA0922</t>
  </si>
  <si>
    <t>[75074.7, 18772.6, 39711.1]</t>
  </si>
  <si>
    <t>2018-08-01_G-013</t>
  </si>
  <si>
    <t>dense dendrites</t>
  </si>
  <si>
    <t>AA0921</t>
  </si>
  <si>
    <t>[73982.1, 19192.8, 34779.0]</t>
  </si>
  <si>
    <t>2018-08-01_G-012</t>
  </si>
  <si>
    <t>AA0920</t>
  </si>
  <si>
    <t>10/15/218</t>
  </si>
  <si>
    <t>[73104.8, 18351.2, 34993.5]</t>
  </si>
  <si>
    <t>2018-08-01_G-011</t>
  </si>
  <si>
    <t>2018-08-01_G-010_BD</t>
  </si>
  <si>
    <t>dont think this can be completed</t>
  </si>
  <si>
    <t>[76090.7, 18588.3, 34108.8]</t>
  </si>
  <si>
    <t>2018-08-01_G-010</t>
  </si>
  <si>
    <t>[77166.2, 16572.6, 34790.8]</t>
  </si>
  <si>
    <t>2018-08-01_G-009</t>
  </si>
  <si>
    <t>looks like many dim points are in main projection area; which looks correct</t>
  </si>
  <si>
    <t>many ends barely visible in LVV would like a 2nd opionion on it before I continue.</t>
  </si>
  <si>
    <t>[73656.8, 18849.7, 34761.2]</t>
  </si>
  <si>
    <t>2018-08-01_G-008</t>
  </si>
  <si>
    <t>some areas really dim</t>
  </si>
  <si>
    <t>AA0919</t>
  </si>
  <si>
    <t>[78784.6, 17552.0, 34822.5]</t>
  </si>
  <si>
    <t>2018-08-01_G-007</t>
  </si>
  <si>
    <t>[73273.7, 18910.7, 34516.1]</t>
  </si>
  <si>
    <t>2018-08-01_G-006</t>
  </si>
  <si>
    <t>[74412.5, 19034.0, 34927.2]</t>
  </si>
  <si>
    <t>2018-08-01_G-005</t>
  </si>
  <si>
    <t>[74032.6, 19032.1, 34516.1]</t>
  </si>
  <si>
    <t>2018-08-01_G-004</t>
  </si>
  <si>
    <t>[75035.1, 18900.3, 34734.5]</t>
  </si>
  <si>
    <t>2018-08-01_G-003</t>
  </si>
  <si>
    <t>AA0918</t>
  </si>
  <si>
    <t>[73941.1, 18872.1, 33732.3]</t>
  </si>
  <si>
    <t>2018-08-01_G-002</t>
  </si>
  <si>
    <t>[73254.4, 20195.2, 31877.0]</t>
  </si>
  <si>
    <t>2018-08-01_G-001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</si>
</sst>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yyyy\-mm\-dd;@"/>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0000"/>
      <name val="Calibri"/>
      <family val="2"/>
      <scheme val="minor"/>
    </font>
    <font>
      <sz val="11"/>
      <name val="Calibri"/>
      <family val="2"/>
      <scheme val="minor"/>
    </font>
    <font>
      <b/>
      <sz val="11"/>
      <color rgb="FF000000"/>
      <name val="Calibri"/>
      <family val="2"/>
      <scheme val="minor"/>
    </font>
    <font>
      <sz val="12"/>
      <color rgb="FF7030A0"/>
      <name val="Calibri"/>
      <family val="2"/>
      <scheme val="minor"/>
    </font>
    <font>
      <sz val="12"/>
      <color rgb="FFFF0000"/>
      <name val="Calibri"/>
      <family val="2"/>
      <scheme val="minor"/>
    </font>
    <font>
      <sz val="11"/>
      <color rgb="FF0000FF"/>
      <name val="Calibri"/>
      <family val="2"/>
      <scheme val="minor"/>
    </font>
    <font>
      <sz val="11"/>
      <color theme="0"/>
      <name val="Calibri"/>
      <family val="2"/>
      <scheme val="minor"/>
    </font>
    <font>
      <sz val="11"/>
      <color rgb="FF00B050"/>
      <name val="Calibri"/>
      <family val="2"/>
      <scheme val="minor"/>
    </font>
  </fonts>
  <fills count="7">
    <fill>
      <patternFill patternType="none"/>
    </fill>
    <fill>
      <patternFill patternType="gray125"/>
    </fill>
    <fill>
      <gradientFill degree="45">
        <stop position="0">
          <color theme="0" tint="-0.25098422193060094"/>
        </stop>
        <stop position="1">
          <color theme="0"/>
        </stop>
      </gradientFill>
    </fill>
    <fill>
      <patternFill patternType="solid">
        <fgColor rgb="FFFFFFFF"/>
        <bgColor indexed="64"/>
      </patternFill>
    </fill>
    <fill>
      <patternFill patternType="solid">
        <fgColor rgb="FFFFC000"/>
        <bgColor indexed="64"/>
      </patternFill>
    </fill>
    <fill>
      <patternFill patternType="solid">
        <fgColor rgb="FF00B050"/>
        <bgColor indexed="64"/>
      </patternFill>
    </fill>
    <fill>
      <patternFill patternType="solid">
        <fgColor theme="1"/>
        <bgColor indexed="64"/>
      </patternFill>
    </fill>
  </fills>
  <borders count="12">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s>
  <cellStyleXfs count="5">
    <xf numFmtId="0" fontId="0" fillId="0" borderId="0"/>
    <xf numFmtId="0" fontId="1" fillId="0" borderId="1">
      <alignment horizontal="center" vertical="center"/>
    </xf>
    <xf numFmtId="0" fontId="1" fillId="0" borderId="1"/>
    <xf numFmtId="0" fontId="1" fillId="2" borderId="1">
      <alignment horizontal="center" vertical="center"/>
    </xf>
    <xf numFmtId="0" fontId="1" fillId="0" borderId="1">
      <alignment horizontal="center" vertical="center"/>
    </xf>
  </cellStyleXfs>
  <cellXfs count="185">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vertical="center"/>
    </xf>
    <xf numFmtId="0" fontId="3" fillId="0" borderId="1" xfId="2" applyFont="1" applyAlignment="1">
      <alignment horizontal="left"/>
    </xf>
    <xf numFmtId="0" fontId="0" fillId="0" borderId="1" xfId="2" applyFont="1" applyAlignment="1">
      <alignment horizontal="left" vertical="center"/>
    </xf>
    <xf numFmtId="0" fontId="3" fillId="0" borderId="1" xfId="2" applyFont="1" applyAlignment="1">
      <alignment horizontal="left" wrapText="1"/>
    </xf>
    <xf numFmtId="0" fontId="1" fillId="0" borderId="1" xfId="2" applyAlignment="1">
      <alignment horizontal="left" vertical="center"/>
    </xf>
    <xf numFmtId="0" fontId="3" fillId="0" borderId="1" xfId="2" applyFont="1" applyAlignment="1">
      <alignment horizontal="left" vertical="center" wrapText="1"/>
    </xf>
    <xf numFmtId="0" fontId="4" fillId="2" borderId="1" xfId="3" applyFont="1">
      <alignment horizontal="center" vertical="center"/>
    </xf>
    <xf numFmtId="0" fontId="4" fillId="2" borderId="1" xfId="3" applyFont="1" applyAlignment="1">
      <alignment horizontal="center"/>
    </xf>
    <xf numFmtId="0" fontId="2" fillId="2" borderId="1" xfId="3" applyFont="1">
      <alignment horizontal="center" vertical="center"/>
    </xf>
    <xf numFmtId="0" fontId="2" fillId="2" borderId="1" xfId="3" applyFont="1" applyAlignment="1">
      <alignment horizontal="center" vertical="top"/>
    </xf>
    <xf numFmtId="0" fontId="3" fillId="0" borderId="0" xfId="0" applyFont="1" applyAlignment="1">
      <alignment horizontal="left"/>
    </xf>
    <xf numFmtId="0" fontId="0" fillId="0" borderId="0" xfId="0" applyAlignment="1">
      <alignment vertical="top"/>
    </xf>
    <xf numFmtId="0" fontId="0" fillId="0" borderId="0" xfId="0" applyAlignment="1">
      <alignment horizontal="left" vertical="top"/>
    </xf>
    <xf numFmtId="0" fontId="0" fillId="0" borderId="0" xfId="0" applyAlignment="1">
      <alignment horizontal="center" vertical="top"/>
    </xf>
    <xf numFmtId="0" fontId="3" fillId="0" borderId="1" xfId="1" applyFont="1" applyAlignment="1">
      <alignment horizontal="left"/>
    </xf>
    <xf numFmtId="14" fontId="1" fillId="0" borderId="1" xfId="1" applyNumberFormat="1" applyAlignment="1">
      <alignment horizontal="center" vertical="top"/>
    </xf>
    <xf numFmtId="0" fontId="0" fillId="0" borderId="1" xfId="1" applyFont="1" applyAlignment="1">
      <alignment horizontal="left" vertical="top"/>
    </xf>
    <xf numFmtId="0" fontId="1" fillId="0" borderId="1" xfId="1" applyAlignment="1">
      <alignment horizontal="center" vertical="top"/>
    </xf>
    <xf numFmtId="0" fontId="0" fillId="0" borderId="1" xfId="1" applyFont="1" applyAlignment="1">
      <alignment horizontal="center" vertical="top"/>
    </xf>
    <xf numFmtId="14" fontId="0" fillId="0" borderId="1" xfId="1" applyNumberFormat="1" applyFont="1" applyAlignment="1">
      <alignment horizontal="center" vertical="top"/>
    </xf>
    <xf numFmtId="0" fontId="1" fillId="0" borderId="1" xfId="1" applyAlignment="1">
      <alignment horizontal="left" vertical="top"/>
    </xf>
    <xf numFmtId="0" fontId="3" fillId="0" borderId="1" xfId="1" applyFont="1" applyAlignment="1">
      <alignment horizontal="left" wrapText="1"/>
    </xf>
    <xf numFmtId="0" fontId="0" fillId="0" borderId="1" xfId="1" applyFont="1" applyAlignment="1">
      <alignment horizontal="left" vertical="center"/>
    </xf>
    <xf numFmtId="0" fontId="3" fillId="0" borderId="1" xfId="1" applyFont="1" applyAlignment="1">
      <alignment horizontal="left" vertical="center" wrapText="1"/>
    </xf>
    <xf numFmtId="14" fontId="0" fillId="0" borderId="1" xfId="1" applyNumberFormat="1" applyFont="1" applyAlignment="1">
      <alignment horizontal="center" vertical="top" wrapText="1"/>
    </xf>
    <xf numFmtId="0" fontId="0" fillId="0" borderId="1" xfId="1" applyFont="1" applyAlignment="1">
      <alignment horizontal="left" vertical="top" wrapText="1"/>
    </xf>
    <xf numFmtId="0" fontId="5" fillId="0" borderId="1" xfId="2" applyFont="1" applyAlignment="1">
      <alignment horizontal="left" vertical="center"/>
    </xf>
    <xf numFmtId="0" fontId="0" fillId="3" borderId="1" xfId="2" applyFont="1" applyFill="1" applyAlignment="1">
      <alignment horizontal="left" vertical="center"/>
    </xf>
    <xf numFmtId="0" fontId="0" fillId="0" borderId="1" xfId="2" applyFont="1" applyAlignment="1">
      <alignment horizontal="left" vertical="center" wrapText="1"/>
    </xf>
    <xf numFmtId="0" fontId="0" fillId="0" borderId="1" xfId="1" applyFont="1">
      <alignment horizontal="center" vertical="center"/>
    </xf>
    <xf numFmtId="14" fontId="0" fillId="0" borderId="1" xfId="1" applyNumberFormat="1" applyFont="1">
      <alignment horizontal="center" vertical="center"/>
    </xf>
    <xf numFmtId="0" fontId="4" fillId="0" borderId="1" xfId="1" applyFont="1" applyAlignment="1">
      <alignment horizontal="left"/>
    </xf>
    <xf numFmtId="0" fontId="8" fillId="0" borderId="1" xfId="1" applyFont="1" applyAlignment="1">
      <alignment horizontal="left"/>
    </xf>
    <xf numFmtId="0" fontId="9" fillId="0" borderId="1" xfId="1" applyFont="1" applyAlignment="1">
      <alignment horizontal="left"/>
    </xf>
    <xf numFmtId="0" fontId="4" fillId="0" borderId="1" xfId="1" applyFont="1" applyAlignment="1">
      <alignment horizontal="left" wrapText="1"/>
    </xf>
    <xf numFmtId="0" fontId="3" fillId="0" borderId="1" xfId="1" applyFont="1" applyAlignment="1">
      <alignment horizontal="left" vertical="center"/>
    </xf>
    <xf numFmtId="0" fontId="4" fillId="0" borderId="1" xfId="1" applyFont="1" applyAlignment="1">
      <alignment horizontal="left" vertical="center"/>
    </xf>
    <xf numFmtId="0" fontId="0" fillId="0" borderId="4" xfId="2" applyFont="1" applyBorder="1" applyAlignment="1">
      <alignment horizontal="left" vertical="center"/>
    </xf>
    <xf numFmtId="0" fontId="3" fillId="0" borderId="4" xfId="2" applyFont="1" applyBorder="1" applyAlignment="1">
      <alignment horizontal="left"/>
    </xf>
    <xf numFmtId="0" fontId="1" fillId="0" borderId="0" xfId="2" applyBorder="1" applyAlignment="1">
      <alignment vertical="center"/>
    </xf>
    <xf numFmtId="0" fontId="1" fillId="0" borderId="4" xfId="2" applyBorder="1" applyAlignment="1">
      <alignment vertical="center"/>
    </xf>
    <xf numFmtId="0" fontId="0" fillId="0" borderId="5" xfId="2" applyFont="1" applyBorder="1" applyAlignment="1">
      <alignment horizontal="left" vertical="center"/>
    </xf>
    <xf numFmtId="0" fontId="3" fillId="0" borderId="5" xfId="2" applyFont="1" applyBorder="1" applyAlignment="1">
      <alignment horizontal="left"/>
    </xf>
    <xf numFmtId="14" fontId="1" fillId="0" borderId="3" xfId="2" applyNumberFormat="1" applyBorder="1" applyAlignment="1">
      <alignment horizontal="center" vertical="center"/>
    </xf>
    <xf numFmtId="0" fontId="2" fillId="2" borderId="4" xfId="3" applyFont="1" applyBorder="1">
      <alignment horizontal="center" vertical="center"/>
    </xf>
    <xf numFmtId="0" fontId="2" fillId="2" borderId="4" xfId="3" applyFont="1" applyBorder="1" applyAlignment="1">
      <alignment horizontal="center" vertical="top"/>
    </xf>
    <xf numFmtId="0" fontId="3" fillId="0" borderId="2" xfId="2" applyFont="1" applyBorder="1" applyAlignment="1">
      <alignment horizontal="left" vertical="center" wrapText="1"/>
    </xf>
    <xf numFmtId="0" fontId="3" fillId="0" borderId="2" xfId="2" applyFont="1" applyBorder="1" applyAlignment="1">
      <alignment horizontal="left"/>
    </xf>
    <xf numFmtId="0" fontId="4" fillId="0" borderId="1" xfId="2" applyFont="1" applyAlignment="1">
      <alignment horizontal="left"/>
    </xf>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center"/>
    </xf>
    <xf numFmtId="0" fontId="4" fillId="0" borderId="1" xfId="3" applyFont="1" applyFill="1" applyAlignment="1">
      <alignment horizontal="left"/>
    </xf>
    <xf numFmtId="0" fontId="2" fillId="0" borderId="1" xfId="3" applyFont="1" applyFill="1" applyAlignment="1">
      <alignment horizontal="center" vertical="top"/>
    </xf>
    <xf numFmtId="0" fontId="2" fillId="0" borderId="1" xfId="3" applyFont="1" applyFill="1" applyAlignment="1">
      <alignment horizontal="left" vertical="top"/>
    </xf>
    <xf numFmtId="0" fontId="0" fillId="0" borderId="1" xfId="3" applyFont="1" applyFill="1" applyAlignment="1">
      <alignment horizontal="center" vertical="top"/>
    </xf>
    <xf numFmtId="0" fontId="3" fillId="0" borderId="1" xfId="3" applyFont="1" applyFill="1" applyAlignment="1">
      <alignment horizontal="left"/>
    </xf>
    <xf numFmtId="14" fontId="0" fillId="0" borderId="1" xfId="3" applyNumberFormat="1" applyFont="1" applyFill="1" applyAlignment="1">
      <alignment horizontal="center" vertical="top"/>
    </xf>
    <xf numFmtId="0" fontId="0" fillId="0" borderId="1" xfId="3" applyFont="1" applyFill="1" applyAlignment="1">
      <alignment horizontal="left" vertical="top"/>
    </xf>
    <xf numFmtId="0" fontId="4" fillId="2" borderId="1" xfId="3" applyFont="1" applyAlignment="1">
      <alignment horizontal="left"/>
    </xf>
    <xf numFmtId="0" fontId="2" fillId="2" borderId="1" xfId="3" applyFont="1" applyAlignment="1">
      <alignment horizontal="left" vertical="top"/>
    </xf>
    <xf numFmtId="14" fontId="0" fillId="0" borderId="0" xfId="0" applyNumberFormat="1"/>
    <xf numFmtId="14" fontId="1" fillId="0" borderId="1" xfId="2" applyNumberFormat="1" applyAlignment="1">
      <alignment horizontal="left" vertical="center"/>
    </xf>
    <xf numFmtId="14" fontId="0" fillId="0" borderId="3" xfId="2" applyNumberFormat="1" applyFont="1" applyBorder="1" applyAlignment="1">
      <alignment horizontal="center" vertical="center"/>
    </xf>
    <xf numFmtId="18" fontId="3" fillId="0" borderId="1" xfId="2" applyNumberFormat="1" applyFont="1" applyAlignment="1">
      <alignment horizontal="left"/>
    </xf>
    <xf numFmtId="0" fontId="1" fillId="0" borderId="1" xfId="4">
      <alignment horizontal="center" vertical="center"/>
    </xf>
    <xf numFmtId="18" fontId="1" fillId="0" borderId="1" xfId="4" applyNumberFormat="1">
      <alignment horizontal="center" vertical="center"/>
    </xf>
    <xf numFmtId="14" fontId="1" fillId="0" borderId="1" xfId="4" applyNumberFormat="1">
      <alignment horizontal="center" vertical="center"/>
    </xf>
    <xf numFmtId="14" fontId="0" fillId="0" borderId="0" xfId="2" applyNumberFormat="1" applyFont="1" applyBorder="1" applyAlignment="1">
      <alignment vertical="center"/>
    </xf>
    <xf numFmtId="1" fontId="2" fillId="2" borderId="4" xfId="3" applyNumberFormat="1" applyFont="1" applyBorder="1" applyAlignment="1">
      <alignment horizontal="center" vertical="top"/>
    </xf>
    <xf numFmtId="1" fontId="1" fillId="0" borderId="1" xfId="4" applyNumberFormat="1">
      <alignment horizontal="center" vertical="center"/>
    </xf>
    <xf numFmtId="164" fontId="1" fillId="0" borderId="1" xfId="4" applyNumberFormat="1">
      <alignment horizontal="center" vertical="center"/>
    </xf>
    <xf numFmtId="1" fontId="0" fillId="0" borderId="0" xfId="0" applyNumberFormat="1"/>
    <xf numFmtId="4" fontId="1" fillId="0" borderId="1" xfId="4" applyNumberFormat="1">
      <alignment horizontal="center" vertical="center"/>
    </xf>
    <xf numFmtId="14" fontId="0" fillId="0" borderId="1" xfId="2" quotePrefix="1" applyNumberFormat="1" applyFont="1" applyAlignment="1">
      <alignment horizontal="center" vertical="center"/>
    </xf>
    <xf numFmtId="0" fontId="11" fillId="6" borderId="0" xfId="0" applyFont="1" applyFill="1" applyAlignment="1">
      <alignment horizontal="center"/>
    </xf>
    <xf numFmtId="0" fontId="0" fillId="0" borderId="5" xfId="0" applyBorder="1" applyAlignment="1">
      <alignment horizontal="center"/>
    </xf>
    <xf numFmtId="0" fontId="1" fillId="0" borderId="1" xfId="1">
      <alignment horizontal="center" vertical="center"/>
    </xf>
    <xf numFmtId="0" fontId="1" fillId="0" borderId="7" xfId="2" applyBorder="1" applyAlignment="1">
      <alignment horizontal="center" vertical="center"/>
    </xf>
    <xf numFmtId="0" fontId="1" fillId="0" borderId="8" xfId="2" applyBorder="1" applyAlignment="1">
      <alignment horizontal="center" vertical="center"/>
    </xf>
    <xf numFmtId="14" fontId="1" fillId="0" borderId="1" xfId="1" applyNumberFormat="1">
      <alignment horizontal="center" vertical="center"/>
    </xf>
    <xf numFmtId="20" fontId="1" fillId="0" borderId="1" xfId="4" applyNumberFormat="1">
      <alignment horizontal="center" vertical="center"/>
    </xf>
    <xf numFmtId="2" fontId="1" fillId="0" borderId="1" xfId="4" applyNumberFormat="1">
      <alignment horizontal="center" vertical="center"/>
    </xf>
    <xf numFmtId="0" fontId="1" fillId="0" borderId="1" xfId="2" applyAlignment="1">
      <alignment horizontal="center" vertical="center"/>
    </xf>
    <xf numFmtId="0" fontId="0" fillId="0" borderId="1" xfId="2" applyFont="1" applyAlignment="1">
      <alignment horizontal="center" vertical="center"/>
    </xf>
    <xf numFmtId="14" fontId="1" fillId="0" borderId="1" xfId="2" applyNumberFormat="1" applyAlignment="1">
      <alignment horizontal="center" vertical="center"/>
    </xf>
    <xf numFmtId="14" fontId="0" fillId="0" borderId="1" xfId="2" applyNumberFormat="1" applyFont="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0" fontId="1" fillId="0" borderId="3" xfId="2"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14" fontId="5" fillId="0" borderId="1" xfId="2" applyNumberFormat="1" applyFont="1" applyAlignment="1">
      <alignment horizontal="center" vertical="center"/>
    </xf>
    <xf numFmtId="0" fontId="5" fillId="0" borderId="1" xfId="2" applyFont="1" applyAlignment="1">
      <alignment horizontal="center" vertical="center"/>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0" fontId="0" fillId="0" borderId="1" xfId="0" applyBorder="1" applyAlignment="1">
      <alignment horizontal="center"/>
    </xf>
    <xf numFmtId="14" fontId="0" fillId="0" borderId="1" xfId="2" applyNumberFormat="1" applyFont="1" applyAlignment="1">
      <alignment horizontal="center" vertical="center" wrapText="1"/>
    </xf>
    <xf numFmtId="0" fontId="1" fillId="0" borderId="2" xfId="2" applyBorder="1" applyAlignment="1">
      <alignment horizontal="center" vertical="center"/>
    </xf>
    <xf numFmtId="0" fontId="1" fillId="0" borderId="1" xfId="2" applyAlignment="1">
      <alignment horizontal="center" vertical="center"/>
    </xf>
    <xf numFmtId="14" fontId="0" fillId="0" borderId="1" xfId="2" applyNumberFormat="1" applyFont="1" applyAlignment="1">
      <alignment horizontal="center" vertical="center"/>
    </xf>
    <xf numFmtId="0" fontId="1" fillId="0" borderId="2" xfId="2" applyBorder="1" applyAlignment="1">
      <alignment horizontal="center" vertical="center"/>
    </xf>
    <xf numFmtId="165" fontId="0" fillId="0" borderId="3" xfId="0" applyNumberFormat="1" applyBorder="1" applyAlignment="1">
      <alignment horizontal="center"/>
    </xf>
    <xf numFmtId="165" fontId="0" fillId="0" borderId="8" xfId="0" applyNumberFormat="1" applyBorder="1" applyAlignment="1">
      <alignment horizontal="center"/>
    </xf>
    <xf numFmtId="0" fontId="0" fillId="0" borderId="11" xfId="0" applyBorder="1" applyAlignment="1">
      <alignment horizontal="center"/>
    </xf>
    <xf numFmtId="0" fontId="1" fillId="0" borderId="1" xfId="2" applyAlignment="1">
      <alignment horizontal="center" vertical="center"/>
    </xf>
    <xf numFmtId="0" fontId="0" fillId="0" borderId="1" xfId="2" applyFont="1" applyAlignment="1">
      <alignment horizontal="center" vertical="center"/>
    </xf>
    <xf numFmtId="14" fontId="1" fillId="0" borderId="1" xfId="2" applyNumberFormat="1" applyAlignment="1">
      <alignment horizontal="center" vertical="center"/>
    </xf>
    <xf numFmtId="0" fontId="3" fillId="0" borderId="1" xfId="2" applyFont="1" applyAlignment="1">
      <alignment horizontal="center" vertical="center"/>
    </xf>
    <xf numFmtId="0" fontId="1" fillId="0" borderId="1" xfId="1" applyAlignment="1">
      <alignment horizontal="center" vertical="center"/>
    </xf>
    <xf numFmtId="0" fontId="3" fillId="0" borderId="1" xfId="2" applyFont="1" applyAlignment="1">
      <alignment horizontal="center" vertical="center" wrapText="1"/>
    </xf>
    <xf numFmtId="14" fontId="0" fillId="0" borderId="1" xfId="2" applyNumberFormat="1" applyFont="1" applyAlignment="1">
      <alignment horizontal="center" vertical="center"/>
    </xf>
    <xf numFmtId="0" fontId="0" fillId="0" borderId="1" xfId="0" applyBorder="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0" fontId="0" fillId="0" borderId="3" xfId="2" applyFont="1" applyBorder="1" applyAlignment="1">
      <alignment horizontal="center" vertical="center"/>
    </xf>
    <xf numFmtId="0" fontId="1" fillId="0" borderId="3" xfId="2" applyBorder="1" applyAlignment="1">
      <alignment horizontal="center" vertical="center"/>
    </xf>
    <xf numFmtId="0" fontId="1" fillId="0" borderId="6" xfId="2" applyBorder="1" applyAlignment="1">
      <alignment horizontal="center" vertical="center"/>
    </xf>
    <xf numFmtId="0" fontId="3" fillId="0" borderId="7" xfId="2" applyFont="1" applyBorder="1" applyAlignment="1">
      <alignment horizontal="center" vertical="center" wrapText="1"/>
    </xf>
    <xf numFmtId="0" fontId="3" fillId="0" borderId="9" xfId="2" applyFont="1" applyBorder="1" applyAlignment="1">
      <alignment horizontal="center" vertical="center" wrapText="1"/>
    </xf>
    <xf numFmtId="0" fontId="0" fillId="0" borderId="4" xfId="2" applyFont="1" applyBorder="1" applyAlignment="1">
      <alignment horizontal="center" vertical="center"/>
    </xf>
    <xf numFmtId="0" fontId="0" fillId="0" borderId="5" xfId="2" applyFont="1"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0" fontId="3" fillId="0" borderId="4" xfId="2" applyFont="1" applyBorder="1" applyAlignment="1">
      <alignment horizontal="center" vertical="center" wrapText="1"/>
    </xf>
    <xf numFmtId="0" fontId="3" fillId="0" borderId="5" xfId="2" applyFont="1" applyBorder="1" applyAlignment="1">
      <alignment horizontal="center" vertical="center" wrapText="1"/>
    </xf>
    <xf numFmtId="0" fontId="1" fillId="0" borderId="4" xfId="1" applyBorder="1" applyAlignment="1">
      <alignment horizontal="center" vertical="center"/>
    </xf>
    <xf numFmtId="0" fontId="1" fillId="0" borderId="5" xfId="1" applyBorder="1" applyAlignment="1">
      <alignment horizontal="center" vertical="center"/>
    </xf>
    <xf numFmtId="0" fontId="3" fillId="0" borderId="6" xfId="2" applyFont="1" applyBorder="1" applyAlignment="1">
      <alignment horizontal="center" vertical="center" wrapText="1"/>
    </xf>
    <xf numFmtId="0" fontId="1" fillId="0" borderId="6" xfId="1" applyBorder="1" applyAlignment="1">
      <alignment horizontal="center" vertical="center"/>
    </xf>
    <xf numFmtId="0" fontId="0" fillId="0" borderId="6" xfId="2" applyFont="1" applyBorder="1" applyAlignment="1">
      <alignment horizontal="center" vertical="center"/>
    </xf>
    <xf numFmtId="14" fontId="1" fillId="0" borderId="6" xfId="2" applyNumberFormat="1" applyBorder="1" applyAlignment="1">
      <alignment horizontal="center" vertical="center"/>
    </xf>
    <xf numFmtId="14" fontId="0" fillId="0" borderId="4" xfId="2" applyNumberFormat="1" applyFont="1" applyBorder="1" applyAlignment="1">
      <alignment horizontal="center" vertical="center" wrapText="1"/>
    </xf>
    <xf numFmtId="0" fontId="1" fillId="5" borderId="1" xfId="2" applyFill="1" applyAlignment="1">
      <alignment horizontal="center" vertical="center"/>
    </xf>
    <xf numFmtId="0" fontId="0" fillId="0" borderId="1" xfId="2" applyFont="1" applyAlignment="1">
      <alignment horizontal="center" vertical="center" wrapText="1"/>
    </xf>
    <xf numFmtId="14" fontId="5" fillId="0" borderId="1" xfId="2" applyNumberFormat="1" applyFont="1" applyAlignment="1">
      <alignment horizontal="center" vertical="center"/>
    </xf>
    <xf numFmtId="0" fontId="5" fillId="0" borderId="1" xfId="2" applyFont="1" applyAlignment="1">
      <alignment horizontal="center" vertical="center"/>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14" fontId="5" fillId="3" borderId="1" xfId="2" applyNumberFormat="1" applyFont="1" applyFill="1" applyAlignment="1">
      <alignment horizontal="center" vertical="center"/>
    </xf>
    <xf numFmtId="0" fontId="5" fillId="3" borderId="1" xfId="2" applyFont="1" applyFill="1" applyAlignment="1">
      <alignment horizontal="center" vertical="center"/>
    </xf>
    <xf numFmtId="0" fontId="0" fillId="0" borderId="1" xfId="0" applyBorder="1" applyAlignment="1">
      <alignment horizontal="center"/>
    </xf>
    <xf numFmtId="14" fontId="0" fillId="0" borderId="1" xfId="2" applyNumberFormat="1" applyFont="1" applyAlignment="1">
      <alignment horizontal="center" vertical="center" wrapText="1"/>
    </xf>
    <xf numFmtId="14" fontId="5" fillId="0" borderId="1" xfId="2" applyNumberFormat="1" applyFont="1" applyAlignment="1">
      <alignment horizontal="center" vertical="center" wrapText="1"/>
    </xf>
    <xf numFmtId="14" fontId="6" fillId="0" borderId="1" xfId="2" applyNumberFormat="1" applyFont="1" applyAlignment="1">
      <alignment horizontal="center" vertical="center"/>
    </xf>
    <xf numFmtId="0" fontId="6" fillId="0" borderId="1" xfId="2" applyFont="1" applyAlignment="1">
      <alignment horizontal="center" vertical="center"/>
    </xf>
    <xf numFmtId="0" fontId="0" fillId="0" borderId="1" xfId="1" applyFont="1" applyAlignment="1">
      <alignment horizontal="center" vertical="center"/>
    </xf>
    <xf numFmtId="14" fontId="1" fillId="0" borderId="1" xfId="1" applyNumberFormat="1" applyAlignment="1">
      <alignment horizontal="center" vertical="center"/>
    </xf>
    <xf numFmtId="14" fontId="0" fillId="0" borderId="1" xfId="1" applyNumberFormat="1" applyFont="1" applyAlignment="1">
      <alignment horizontal="center" vertical="center"/>
    </xf>
    <xf numFmtId="14" fontId="5" fillId="0" borderId="1" xfId="1" applyNumberFormat="1" applyFont="1" applyAlignment="1">
      <alignment horizontal="center" vertical="center"/>
    </xf>
    <xf numFmtId="0" fontId="5" fillId="0" borderId="1" xfId="1" applyFont="1" applyAlignment="1">
      <alignment horizontal="center" vertical="center"/>
    </xf>
    <xf numFmtId="0" fontId="1" fillId="0" borderId="1" xfId="1" applyAlignment="1">
      <alignment horizontal="center" vertical="center" wrapText="1"/>
    </xf>
    <xf numFmtId="14" fontId="6" fillId="0" borderId="1" xfId="1" applyNumberFormat="1" applyFont="1" applyAlignment="1">
      <alignment horizontal="center" vertical="center"/>
    </xf>
    <xf numFmtId="14" fontId="0" fillId="0" borderId="1" xfId="1" applyNumberFormat="1" applyFont="1" applyAlignment="1">
      <alignment horizontal="center" vertical="center" wrapText="1"/>
    </xf>
    <xf numFmtId="0" fontId="0" fillId="0" borderId="1" xfId="0" applyBorder="1" applyAlignment="1">
      <alignment horizontal="center" vertical="center" wrapText="1"/>
    </xf>
    <xf numFmtId="0" fontId="7" fillId="4" borderId="1" xfId="1" applyFont="1" applyFill="1" applyAlignment="1">
      <alignment horizontal="center" vertical="center"/>
    </xf>
    <xf numFmtId="14" fontId="0" fillId="0" borderId="5" xfId="2" applyNumberFormat="1" applyFont="1" applyBorder="1" applyAlignment="1">
      <alignment horizontal="center" vertical="center"/>
    </xf>
    <xf numFmtId="0" fontId="4" fillId="0" borderId="1" xfId="3" applyFont="1" applyFill="1" applyAlignment="1">
      <alignment horizontal="center" vertical="center"/>
    </xf>
    <xf numFmtId="0" fontId="2" fillId="0" borderId="1" xfId="3" applyFont="1" applyFill="1" applyAlignment="1">
      <alignment horizontal="center" vertical="center"/>
    </xf>
    <xf numFmtId="0" fontId="0" fillId="0" borderId="1" xfId="3" applyFont="1" applyFill="1" applyAlignment="1">
      <alignment horizontal="center" vertical="center"/>
    </xf>
    <xf numFmtId="14" fontId="10" fillId="0" borderId="1" xfId="2" applyNumberFormat="1" applyFont="1" applyAlignment="1">
      <alignment horizontal="center" vertical="center"/>
    </xf>
    <xf numFmtId="0" fontId="10" fillId="0" borderId="1" xfId="2" applyFont="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14" fontId="0" fillId="0" borderId="4" xfId="0" applyNumberFormat="1" applyBorder="1" applyAlignment="1">
      <alignment horizontal="center" vertical="center"/>
    </xf>
    <xf numFmtId="14" fontId="0" fillId="0" borderId="6" xfId="0" applyNumberFormat="1" applyBorder="1" applyAlignment="1">
      <alignment horizontal="center" vertical="center"/>
    </xf>
    <xf numFmtId="14" fontId="0" fillId="0" borderId="4" xfId="2" applyNumberFormat="1" applyFont="1" applyBorder="1" applyAlignment="1">
      <alignment horizontal="center" vertical="center"/>
    </xf>
    <xf numFmtId="14" fontId="0" fillId="0" borderId="6" xfId="2" applyNumberFormat="1" applyFont="1" applyBorder="1" applyAlignment="1">
      <alignment horizontal="center" vertical="center"/>
    </xf>
    <xf numFmtId="0" fontId="0" fillId="0" borderId="4"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1" fillId="0" borderId="10" xfId="2" applyBorder="1" applyAlignment="1">
      <alignment horizontal="center" vertical="center"/>
    </xf>
    <xf numFmtId="0" fontId="0" fillId="0" borderId="2" xfId="2" applyFont="1" applyBorder="1" applyAlignment="1">
      <alignment horizontal="center" vertical="center"/>
    </xf>
    <xf numFmtId="0" fontId="1" fillId="0" borderId="2" xfId="2" applyBorder="1" applyAlignment="1">
      <alignment horizontal="center" vertical="center"/>
    </xf>
    <xf numFmtId="0" fontId="0" fillId="0" borderId="5" xfId="0" applyBorder="1" applyAlignment="1">
      <alignment horizontal="center" vertical="center"/>
    </xf>
    <xf numFmtId="14" fontId="12" fillId="0" borderId="1" xfId="2" applyNumberFormat="1" applyFont="1" applyAlignment="1">
      <alignment horizontal="center" vertical="center"/>
    </xf>
    <xf numFmtId="0" fontId="12" fillId="0" borderId="1" xfId="2" applyFont="1" applyAlignment="1">
      <alignment horizontal="center" vertical="center"/>
    </xf>
    <xf numFmtId="0" fontId="1" fillId="0" borderId="1" xfId="4" applyNumberFormat="1">
      <alignment horizontal="center" vertical="center"/>
    </xf>
    <xf numFmtId="0" fontId="7" fillId="2" borderId="4" xfId="3" applyFont="1" applyBorder="1">
      <alignment horizontal="center" vertical="center"/>
    </xf>
  </cellXfs>
  <cellStyles count="5">
    <cellStyle name="Normal" xfId="0" builtinId="0"/>
    <cellStyle name="Silver 2" xfId="3"/>
    <cellStyle name="Style 1" xfId="1"/>
    <cellStyle name="Style 1 2" xfId="2"/>
    <cellStyle name="Style 1 3" xfId="4"/>
  </cellStyles>
  <dxfs count="2443">
    <dxf>
      <font>
        <color rgb="FF9C0006"/>
      </font>
    </dxf>
    <dxf>
      <font>
        <color rgb="FF006100"/>
      </font>
      <fill>
        <patternFill>
          <bgColor rgb="FFC6EFCE"/>
        </patternFill>
      </fill>
    </dxf>
    <dxf>
      <font>
        <color rgb="FF9C0006"/>
      </font>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strike val="0"/>
        <u val="double"/>
        <color rgb="FFFF0000"/>
      </font>
      <numFmt numFmtId="0" formatCode="General"/>
      <border>
        <left style="thin">
          <color theme="1"/>
        </left>
        <right style="thin">
          <color theme="1"/>
        </right>
        <top style="thin">
          <color theme="1"/>
        </top>
        <bottom style="thin">
          <color theme="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theme="1"/>
        </left>
        <right style="thin">
          <color theme="1"/>
        </right>
        <top style="thin">
          <color theme="1"/>
        </top>
        <bottom style="thin">
          <color theme="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68E04"/>
      <color rgb="FF2A2A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topLeftCell="K12" workbookViewId="0">
      <selection activeCell="B34" sqref="B34"/>
    </sheetView>
  </sheetViews>
  <sheetFormatPr defaultRowHeight="15" x14ac:dyDescent="0.25"/>
  <cols>
    <col min="1" max="1" width="11.85546875" bestFit="1" customWidth="1"/>
    <col min="2" max="2" width="3" bestFit="1" customWidth="1"/>
  </cols>
  <sheetData>
    <row r="1" spans="1:2" x14ac:dyDescent="0.25">
      <c r="A1" s="106">
        <v>41814</v>
      </c>
      <c r="B1" s="107"/>
    </row>
    <row r="2" spans="1:2" x14ac:dyDescent="0.25">
      <c r="A2" s="92" t="s">
        <v>0</v>
      </c>
      <c r="B2" s="100">
        <f>COUNTIF('2014-06-24'!K:K, "Completed")</f>
        <v>14</v>
      </c>
    </row>
    <row r="3" spans="1:2" x14ac:dyDescent="0.25">
      <c r="A3" s="92" t="s">
        <v>1</v>
      </c>
      <c r="B3" s="100">
        <f>COUNTIF('2014-06-24'!K:K, "Untraceable")</f>
        <v>1</v>
      </c>
    </row>
    <row r="4" spans="1:2" x14ac:dyDescent="0.25">
      <c r="A4" s="92" t="s">
        <v>2</v>
      </c>
      <c r="B4" s="100">
        <f>COUNTIF('2014-06-24'!K:K, "Incomplete")</f>
        <v>0</v>
      </c>
    </row>
    <row r="5" spans="1:2" x14ac:dyDescent="0.25">
      <c r="A5" s="92" t="s">
        <v>3</v>
      </c>
      <c r="B5" s="100">
        <f>COUNTIF('2014-06-24'!K:K, "Other")</f>
        <v>0</v>
      </c>
    </row>
    <row r="6" spans="1:2" x14ac:dyDescent="0.25">
      <c r="A6" s="92" t="s">
        <v>4</v>
      </c>
      <c r="B6" s="100">
        <f>COUNTIF('2014-06-24'!K:K, "Review")</f>
        <v>0</v>
      </c>
    </row>
    <row r="7" spans="1:2" x14ac:dyDescent="0.25">
      <c r="A7" s="78" t="s">
        <v>5</v>
      </c>
      <c r="B7" s="79">
        <f>SUM(COUNTIFS('2014-06-24'!A:A,"*"),-1)</f>
        <v>15</v>
      </c>
    </row>
    <row r="8" spans="1:2" x14ac:dyDescent="0.25">
      <c r="A8" s="108"/>
      <c r="B8" s="108"/>
    </row>
    <row r="9" spans="1:2" x14ac:dyDescent="0.25">
      <c r="A9" s="106">
        <v>42174</v>
      </c>
      <c r="B9" s="107"/>
    </row>
    <row r="10" spans="1:2" x14ac:dyDescent="0.25">
      <c r="A10" s="92" t="s">
        <v>0</v>
      </c>
      <c r="B10" s="100">
        <f>COUNTIF('2015-06-19'!K:K, "Completed")</f>
        <v>18</v>
      </c>
    </row>
    <row r="11" spans="1:2" x14ac:dyDescent="0.25">
      <c r="A11" s="92" t="s">
        <v>1</v>
      </c>
      <c r="B11" s="100">
        <f>COUNTIF('2015-06-19'!K:K, "Untraceable")</f>
        <v>1</v>
      </c>
    </row>
    <row r="12" spans="1:2" x14ac:dyDescent="0.25">
      <c r="A12" s="92" t="s">
        <v>2</v>
      </c>
      <c r="B12" s="100">
        <f>COUNTIF('2015-06-19'!K:K, "Incomplete")</f>
        <v>0</v>
      </c>
    </row>
    <row r="13" spans="1:2" x14ac:dyDescent="0.25">
      <c r="A13" s="92" t="s">
        <v>3</v>
      </c>
      <c r="B13" s="100">
        <f>COUNTIF('2015-06-19'!K:K, "Other")</f>
        <v>1</v>
      </c>
    </row>
    <row r="14" spans="1:2" x14ac:dyDescent="0.25">
      <c r="A14" s="92" t="s">
        <v>4</v>
      </c>
      <c r="B14" s="100">
        <f>COUNTIF('2015-06-19'!K:K, "Review")</f>
        <v>0</v>
      </c>
    </row>
    <row r="15" spans="1:2" x14ac:dyDescent="0.25">
      <c r="A15" s="78" t="s">
        <v>5</v>
      </c>
      <c r="B15" s="79">
        <f>SUM(COUNTIFS('2015-06-19'!A:A,"*"),-1)</f>
        <v>20</v>
      </c>
    </row>
    <row r="17" spans="1:2" x14ac:dyDescent="0.25">
      <c r="A17" s="106">
        <v>42196</v>
      </c>
      <c r="B17" s="107"/>
    </row>
    <row r="18" spans="1:2" x14ac:dyDescent="0.25">
      <c r="A18" s="92" t="s">
        <v>0</v>
      </c>
      <c r="B18" s="100">
        <f>COUNTIF('2015-07-11'!K:K, "Completed")</f>
        <v>26</v>
      </c>
    </row>
    <row r="19" spans="1:2" x14ac:dyDescent="0.25">
      <c r="A19" s="92" t="s">
        <v>1</v>
      </c>
      <c r="B19" s="100">
        <f>COUNTIF('2015-07-11'!K:K, "Untraceable")</f>
        <v>8</v>
      </c>
    </row>
    <row r="20" spans="1:2" x14ac:dyDescent="0.25">
      <c r="A20" s="92" t="s">
        <v>2</v>
      </c>
      <c r="B20" s="100">
        <f>COUNTIF('2015-07-11'!K:K, "Incomplete")</f>
        <v>7</v>
      </c>
    </row>
    <row r="21" spans="1:2" x14ac:dyDescent="0.25">
      <c r="A21" s="92" t="s">
        <v>3</v>
      </c>
      <c r="B21" s="100">
        <f>COUNTIF('2015-07-11'!K:K, "Other")</f>
        <v>0</v>
      </c>
    </row>
    <row r="22" spans="1:2" x14ac:dyDescent="0.25">
      <c r="A22" s="92" t="s">
        <v>4</v>
      </c>
      <c r="B22" s="100">
        <f>COUNTIF('2015-07-11'!K:K, "Review")</f>
        <v>1</v>
      </c>
    </row>
    <row r="23" spans="1:2" x14ac:dyDescent="0.25">
      <c r="A23" s="78" t="s">
        <v>5</v>
      </c>
      <c r="B23" s="79">
        <f>SUM(COUNTIFS('2015-07-11'!A:A,"*"),-1)</f>
        <v>42</v>
      </c>
    </row>
    <row r="25" spans="1:2" x14ac:dyDescent="0.25">
      <c r="A25" s="106">
        <v>42464</v>
      </c>
      <c r="B25" s="107"/>
    </row>
    <row r="26" spans="1:2" x14ac:dyDescent="0.25">
      <c r="A26" s="92" t="s">
        <v>0</v>
      </c>
      <c r="B26" s="100">
        <f>COUNTIF('2016-04-04'!K:K, "Completed")</f>
        <v>17</v>
      </c>
    </row>
    <row r="27" spans="1:2" x14ac:dyDescent="0.25">
      <c r="A27" s="92" t="s">
        <v>1</v>
      </c>
      <c r="B27" s="100">
        <f>COUNTIF('2016-04-04'!K:K, "Untraceable")</f>
        <v>1</v>
      </c>
    </row>
    <row r="28" spans="1:2" x14ac:dyDescent="0.25">
      <c r="A28" s="92" t="s">
        <v>2</v>
      </c>
      <c r="B28" s="100">
        <f>COUNTIF('2016-04-04'!K:K, "Incomplete")</f>
        <v>6</v>
      </c>
    </row>
    <row r="29" spans="1:2" x14ac:dyDescent="0.25">
      <c r="A29" s="92" t="s">
        <v>3</v>
      </c>
      <c r="B29" s="100">
        <f>COUNTIF('2016-04-04'!K:K, "Other")</f>
        <v>0</v>
      </c>
    </row>
    <row r="30" spans="1:2" x14ac:dyDescent="0.25">
      <c r="A30" s="92" t="s">
        <v>4</v>
      </c>
      <c r="B30" s="100">
        <f>COUNTIF('2016-04-04'!K:K, "Review")</f>
        <v>0</v>
      </c>
    </row>
    <row r="31" spans="1:2" x14ac:dyDescent="0.25">
      <c r="A31" s="78" t="s">
        <v>5</v>
      </c>
      <c r="B31" s="79">
        <f>SUM(COUNTIFS('2016-04-04'!A:A,"*"),-1)</f>
        <v>24</v>
      </c>
    </row>
    <row r="33" spans="1:2" x14ac:dyDescent="0.25">
      <c r="A33" s="106">
        <v>42569</v>
      </c>
      <c r="B33" s="107"/>
    </row>
    <row r="34" spans="1:2" x14ac:dyDescent="0.25">
      <c r="A34" s="92" t="s">
        <v>0</v>
      </c>
      <c r="B34" s="100">
        <f>COUNTIF('2016-04-04'!K:K, "Completed")</f>
        <v>17</v>
      </c>
    </row>
    <row r="35" spans="1:2" x14ac:dyDescent="0.25">
      <c r="A35" s="92" t="s">
        <v>1</v>
      </c>
      <c r="B35" s="100">
        <f>COUNTIF('2016-04-04'!K:K, "Untraceable")</f>
        <v>1</v>
      </c>
    </row>
    <row r="36" spans="1:2" x14ac:dyDescent="0.25">
      <c r="A36" s="92" t="s">
        <v>2</v>
      </c>
      <c r="B36" s="100">
        <f>COUNTIF('2016-04-04'!K:K, "Incomplete")</f>
        <v>6</v>
      </c>
    </row>
    <row r="37" spans="1:2" x14ac:dyDescent="0.25">
      <c r="A37" s="92" t="s">
        <v>3</v>
      </c>
      <c r="B37" s="100">
        <f>COUNTIF('2016-04-04'!K:K, "Other")</f>
        <v>0</v>
      </c>
    </row>
    <row r="38" spans="1:2" x14ac:dyDescent="0.25">
      <c r="A38" s="92" t="s">
        <v>4</v>
      </c>
      <c r="B38" s="100">
        <f>COUNTIF('2016-04-04'!K:K, "Review")</f>
        <v>0</v>
      </c>
    </row>
    <row r="39" spans="1:2" x14ac:dyDescent="0.25">
      <c r="A39" s="78" t="s">
        <v>5</v>
      </c>
      <c r="B39" s="79">
        <f>SUM(COUNTIFS('2016-04-04'!A:A,"*"),-1)</f>
        <v>24</v>
      </c>
    </row>
  </sheetData>
  <mergeCells count="6">
    <mergeCell ref="A17:B17"/>
    <mergeCell ref="A25:B25"/>
    <mergeCell ref="A33:B33"/>
    <mergeCell ref="A1:B1"/>
    <mergeCell ref="A8:B8"/>
    <mergeCell ref="A9:B9"/>
  </mergeCells>
  <conditionalFormatting sqref="A10:A14">
    <cfRule type="containsText" dxfId="2442" priority="29" operator="containsText" text="Waiting">
      <formula>NOT(ISERROR(SEARCH("Waiting",A10)))</formula>
    </cfRule>
    <cfRule type="containsText" dxfId="2441" priority="30" operator="containsText" text="Review">
      <formula>NOT(ISERROR(SEARCH("Review",A10)))</formula>
    </cfRule>
    <cfRule type="containsText" dxfId="2440" priority="31" operator="containsText" text="Other">
      <formula>NOT(ISERROR(SEARCH("Other",A10)))</formula>
    </cfRule>
    <cfRule type="containsText" dxfId="2439" priority="32" operator="containsText" text="Incomplete">
      <formula>NOT(ISERROR(SEARCH("Incomplete",A10)))</formula>
    </cfRule>
    <cfRule type="containsText" dxfId="2438" priority="33" operator="containsText" text="Untraceable">
      <formula>NOT(ISERROR(SEARCH("Untraceable",A10)))</formula>
    </cfRule>
    <cfRule type="containsText" dxfId="2437" priority="34" operator="containsText" text="Completed">
      <formula>NOT(ISERROR(SEARCH("Completed",A10)))</formula>
    </cfRule>
  </conditionalFormatting>
  <conditionalFormatting sqref="A10:A14">
    <cfRule type="containsText" dxfId="2436" priority="35" operator="containsText" text="In Progress">
      <formula>NOT(ISERROR(SEARCH("In Progress",A10)))</formula>
    </cfRule>
  </conditionalFormatting>
  <conditionalFormatting sqref="A2:A6">
    <cfRule type="containsText" dxfId="2435" priority="22" operator="containsText" text="Waiting">
      <formula>NOT(ISERROR(SEARCH("Waiting",A2)))</formula>
    </cfRule>
    <cfRule type="containsText" dxfId="2434" priority="23" operator="containsText" text="Review">
      <formula>NOT(ISERROR(SEARCH("Review",A2)))</formula>
    </cfRule>
    <cfRule type="containsText" dxfId="2433" priority="24" operator="containsText" text="Other">
      <formula>NOT(ISERROR(SEARCH("Other",A2)))</formula>
    </cfRule>
    <cfRule type="containsText" dxfId="2432" priority="25" operator="containsText" text="Incomplete">
      <formula>NOT(ISERROR(SEARCH("Incomplete",A2)))</formula>
    </cfRule>
    <cfRule type="containsText" dxfId="2431" priority="26" operator="containsText" text="Untraceable">
      <formula>NOT(ISERROR(SEARCH("Untraceable",A2)))</formula>
    </cfRule>
    <cfRule type="containsText" dxfId="2430" priority="27" operator="containsText" text="Completed">
      <formula>NOT(ISERROR(SEARCH("Completed",A2)))</formula>
    </cfRule>
  </conditionalFormatting>
  <conditionalFormatting sqref="A2:A6">
    <cfRule type="containsText" dxfId="2429" priority="28" operator="containsText" text="In Progress">
      <formula>NOT(ISERROR(SEARCH("In Progress",A2)))</formula>
    </cfRule>
  </conditionalFormatting>
  <conditionalFormatting sqref="A18:A22">
    <cfRule type="containsText" dxfId="2428" priority="15" operator="containsText" text="Waiting">
      <formula>NOT(ISERROR(SEARCH("Waiting",A18)))</formula>
    </cfRule>
    <cfRule type="containsText" dxfId="2427" priority="16" operator="containsText" text="Review">
      <formula>NOT(ISERROR(SEARCH("Review",A18)))</formula>
    </cfRule>
    <cfRule type="containsText" dxfId="2426" priority="17" operator="containsText" text="Other">
      <formula>NOT(ISERROR(SEARCH("Other",A18)))</formula>
    </cfRule>
    <cfRule type="containsText" dxfId="2425" priority="18" operator="containsText" text="Incomplete">
      <formula>NOT(ISERROR(SEARCH("Incomplete",A18)))</formula>
    </cfRule>
    <cfRule type="containsText" dxfId="2424" priority="19" operator="containsText" text="Untraceable">
      <formula>NOT(ISERROR(SEARCH("Untraceable",A18)))</formula>
    </cfRule>
    <cfRule type="containsText" dxfId="2423" priority="20" operator="containsText" text="Completed">
      <formula>NOT(ISERROR(SEARCH("Completed",A18)))</formula>
    </cfRule>
  </conditionalFormatting>
  <conditionalFormatting sqref="A18:A22">
    <cfRule type="containsText" dxfId="2422" priority="21" operator="containsText" text="In Progress">
      <formula>NOT(ISERROR(SEARCH("In Progress",A18)))</formula>
    </cfRule>
  </conditionalFormatting>
  <conditionalFormatting sqref="A26:A30">
    <cfRule type="containsText" dxfId="2421" priority="8" operator="containsText" text="Waiting">
      <formula>NOT(ISERROR(SEARCH("Waiting",A26)))</formula>
    </cfRule>
    <cfRule type="containsText" dxfId="2420" priority="9" operator="containsText" text="Review">
      <formula>NOT(ISERROR(SEARCH("Review",A26)))</formula>
    </cfRule>
    <cfRule type="containsText" dxfId="2419" priority="10" operator="containsText" text="Other">
      <formula>NOT(ISERROR(SEARCH("Other",A26)))</formula>
    </cfRule>
    <cfRule type="containsText" dxfId="2418" priority="11" operator="containsText" text="Incomplete">
      <formula>NOT(ISERROR(SEARCH("Incomplete",A26)))</formula>
    </cfRule>
    <cfRule type="containsText" dxfId="2417" priority="12" operator="containsText" text="Untraceable">
      <formula>NOT(ISERROR(SEARCH("Untraceable",A26)))</formula>
    </cfRule>
    <cfRule type="containsText" dxfId="2416" priority="13" operator="containsText" text="Completed">
      <formula>NOT(ISERROR(SEARCH("Completed",A26)))</formula>
    </cfRule>
  </conditionalFormatting>
  <conditionalFormatting sqref="A26:A30">
    <cfRule type="containsText" dxfId="2415" priority="14" operator="containsText" text="In Progress">
      <formula>NOT(ISERROR(SEARCH("In Progress",A26)))</formula>
    </cfRule>
  </conditionalFormatting>
  <conditionalFormatting sqref="A34:A38">
    <cfRule type="containsText" dxfId="2414" priority="1" operator="containsText" text="Waiting">
      <formula>NOT(ISERROR(SEARCH("Waiting",A34)))</formula>
    </cfRule>
    <cfRule type="containsText" dxfId="2413" priority="2" operator="containsText" text="Review">
      <formula>NOT(ISERROR(SEARCH("Review",A34)))</formula>
    </cfRule>
    <cfRule type="containsText" dxfId="2412" priority="3" operator="containsText" text="Other">
      <formula>NOT(ISERROR(SEARCH("Other",A34)))</formula>
    </cfRule>
    <cfRule type="containsText" dxfId="2411" priority="4" operator="containsText" text="Incomplete">
      <formula>NOT(ISERROR(SEARCH("Incomplete",A34)))</formula>
    </cfRule>
    <cfRule type="containsText" dxfId="2410" priority="5" operator="containsText" text="Untraceable">
      <formula>NOT(ISERROR(SEARCH("Untraceable",A34)))</formula>
    </cfRule>
    <cfRule type="containsText" dxfId="2409" priority="6" operator="containsText" text="Completed">
      <formula>NOT(ISERROR(SEARCH("Completed",A34)))</formula>
    </cfRule>
  </conditionalFormatting>
  <conditionalFormatting sqref="A34:A38">
    <cfRule type="containsText" dxfId="2408" priority="7" operator="containsText" text="In Progress">
      <formula>NOT(ISERROR(SEARCH("In Progress",A34)))</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0"/>
  <sheetViews>
    <sheetView zoomScale="90" zoomScaleNormal="90" workbookViewId="0">
      <pane ySplit="1" topLeftCell="A2" activePane="bottomLeft" state="frozen"/>
      <selection activeCell="A26" sqref="A26"/>
      <selection pane="bottomLeft" activeCell="A30" sqref="A30:XFD30"/>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26.42578125" customWidth="1"/>
    <col min="14" max="14" width="14.5703125" style="1" customWidth="1"/>
    <col min="15" max="15" width="14.710937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10" t="s">
        <v>21</v>
      </c>
      <c r="B2" s="110" t="s">
        <v>22</v>
      </c>
      <c r="C2" s="109"/>
      <c r="D2" s="86" t="s">
        <v>23</v>
      </c>
      <c r="E2" s="86" t="s">
        <v>24</v>
      </c>
      <c r="F2" s="7" t="str">
        <f>IF(D2="Amina",A2&amp;"_AZ",IF(D2="Perry",A2&amp;"_PB",IF(D2="Gina",A2&amp;"_GB",IF(D2="Cameron",A2&amp;"_CA",IF(D2="Bruno",A2&amp;"_BDS",IF(D2="Daniel",A2&amp;"_DR",IF(D2="Monet",A2&amp;"_MW","")))))))</f>
        <v>2014-06-24_G-001 _CA</v>
      </c>
      <c r="G2" s="88">
        <v>42569</v>
      </c>
      <c r="H2" s="88">
        <v>42587</v>
      </c>
      <c r="I2" s="111">
        <v>42641</v>
      </c>
      <c r="J2" s="86" t="str">
        <f t="shared" ref="J2:J23" si="0">IF(AND(NOT(OR(G2="",G2="Ø")),H2=""),"In Progress",IF(AND(NOT(OR(H2="Ø",H2="")),NOT(OR(G2="Ø",G2=""))),"Completed",""))</f>
        <v>Completed</v>
      </c>
      <c r="K2" s="109"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09" t="s">
        <v>0</v>
      </c>
      <c r="M2" s="8"/>
      <c r="N2" s="109" t="s">
        <v>25</v>
      </c>
      <c r="O2" s="113" t="s">
        <v>26</v>
      </c>
    </row>
    <row r="3" spans="1:15" x14ac:dyDescent="0.25">
      <c r="A3" s="109"/>
      <c r="B3" s="109"/>
      <c r="C3" s="109"/>
      <c r="D3" s="86" t="s">
        <v>27</v>
      </c>
      <c r="E3" s="86" t="s">
        <v>24</v>
      </c>
      <c r="F3" s="7" t="str">
        <f>IF(D3="Amina",A2&amp;"_AZ",IF(D3="Perry",A2&amp;"_PB",IF(D3="Gina",A2&amp;"_GB",IF(D3="Cameron",A2&amp;"_CA",IF(D3="Bruno",A2&amp;"_BDS",IF(D3="Daniel",A2&amp;"_DR",IF(D3="Monet",A2&amp;"_MW","")))))))</f>
        <v>2014-06-24_G-001 _GB</v>
      </c>
      <c r="G3" s="88">
        <v>42578</v>
      </c>
      <c r="H3" s="88">
        <v>42600</v>
      </c>
      <c r="I3" s="109"/>
      <c r="J3" s="86" t="str">
        <f t="shared" si="0"/>
        <v>Completed</v>
      </c>
      <c r="K3" s="109"/>
      <c r="L3" s="109"/>
      <c r="M3" s="4"/>
      <c r="N3" s="109"/>
      <c r="O3" s="113"/>
    </row>
    <row r="4" spans="1:15" x14ac:dyDescent="0.25">
      <c r="A4" s="110" t="s">
        <v>28</v>
      </c>
      <c r="B4" s="110" t="s">
        <v>29</v>
      </c>
      <c r="C4" s="109"/>
      <c r="D4" s="86" t="s">
        <v>30</v>
      </c>
      <c r="E4" s="86" t="s">
        <v>24</v>
      </c>
      <c r="F4" s="5" t="str">
        <f>IF(D4="Amina",A4&amp;"_AZ",IF(D4="Perry",A4&amp;"_PB",IF(D4="Gina",A4&amp;"_GB",IF(D4="Cameron",A4&amp;"_CA",IF(D4="Bruno",A4&amp;"_BDS",IF(D4="Daniel",A4&amp;"_DR",IF(D4="Monet",A4&amp;"_MW","")))))))</f>
        <v>2014-06-24_G-002_PB</v>
      </c>
      <c r="G4" s="88">
        <v>42578</v>
      </c>
      <c r="H4" s="88">
        <v>42580</v>
      </c>
      <c r="I4" s="111">
        <v>42587</v>
      </c>
      <c r="J4" s="86" t="str">
        <f t="shared" si="0"/>
        <v>Completed</v>
      </c>
      <c r="K4" s="109"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09" t="s">
        <v>0</v>
      </c>
      <c r="M4" s="4"/>
      <c r="N4" s="112" t="s">
        <v>25</v>
      </c>
      <c r="O4" s="113" t="s">
        <v>31</v>
      </c>
    </row>
    <row r="5" spans="1:15" x14ac:dyDescent="0.25">
      <c r="A5" s="110"/>
      <c r="B5" s="110"/>
      <c r="C5" s="109"/>
      <c r="D5" s="86" t="s">
        <v>32</v>
      </c>
      <c r="E5" s="86" t="s">
        <v>24</v>
      </c>
      <c r="F5" s="5" t="str">
        <f>IF(D5="Amina",A4&amp;"_AZ",IF(D5="Perry",A4&amp;"_PB",IF(D5="Gina",A4&amp;"_GB",IF(D5="Cameron",A4&amp;"_CA",IF(D5="Bruno",A4&amp;"_BDS",IF(D5="Daniel",A4&amp;"_DR",IF(D5="Monet",A4&amp;"_MW","")))))))</f>
        <v>2014-06-24_G-002_AZ</v>
      </c>
      <c r="G5" s="88">
        <v>42584</v>
      </c>
      <c r="H5" s="88">
        <v>42586</v>
      </c>
      <c r="I5" s="111"/>
      <c r="J5" s="86" t="str">
        <f t="shared" si="0"/>
        <v>Completed</v>
      </c>
      <c r="K5" s="109"/>
      <c r="L5" s="109"/>
      <c r="M5" s="4"/>
      <c r="N5" s="112"/>
      <c r="O5" s="113"/>
    </row>
    <row r="6" spans="1:15" x14ac:dyDescent="0.25">
      <c r="A6" s="110" t="s">
        <v>33</v>
      </c>
      <c r="B6" s="110" t="s">
        <v>34</v>
      </c>
      <c r="C6" s="109"/>
      <c r="D6" s="86" t="s">
        <v>23</v>
      </c>
      <c r="E6" s="86" t="s">
        <v>24</v>
      </c>
      <c r="F6" s="5" t="str">
        <f>IF(D6="Amina",A6&amp;"_AZ",IF(D6="Perry",A6&amp;"_PB",IF(D6="Gina",A6&amp;"_GB",IF(D6="Cameron",A6&amp;"_CA",IF(D6="Bruno",A6&amp;"_BDS",IF(D6="Daniel",A6&amp;"_DR",IF(D6="Monet",A6&amp;"_MW","")))))))</f>
        <v>2014-06-24_G-003 _CA</v>
      </c>
      <c r="G6" s="88">
        <v>42565</v>
      </c>
      <c r="H6" s="88">
        <v>42569</v>
      </c>
      <c r="I6" s="111">
        <v>42573</v>
      </c>
      <c r="J6" s="86" t="str">
        <f t="shared" si="0"/>
        <v>Completed</v>
      </c>
      <c r="K6" s="109" t="s">
        <v>0</v>
      </c>
      <c r="L6" s="109" t="s">
        <v>0</v>
      </c>
      <c r="M6" s="4"/>
      <c r="N6" s="112" t="s">
        <v>25</v>
      </c>
      <c r="O6" s="113" t="s">
        <v>35</v>
      </c>
    </row>
    <row r="7" spans="1:15" x14ac:dyDescent="0.25">
      <c r="A7" s="109"/>
      <c r="B7" s="109"/>
      <c r="C7" s="109"/>
      <c r="D7" s="86" t="s">
        <v>30</v>
      </c>
      <c r="E7" s="86" t="s">
        <v>24</v>
      </c>
      <c r="F7" s="5" t="str">
        <f>IF(D7="Amina",A6&amp;"_AZ",IF(D7="Perry",A6&amp;"_PB",IF(D7="Gina",A6&amp;"_GB",IF(D7="Cameron",A6&amp;"_CA",IF(D7="Bruno",A6&amp;"_BDS",IF(D7="Daniel",A6&amp;"_DR",IF(D7="Monet",A6&amp;"_MW","")))))))</f>
        <v>2014-06-24_G-003 _PB</v>
      </c>
      <c r="G7" s="88">
        <v>42571</v>
      </c>
      <c r="H7" s="88">
        <v>42573</v>
      </c>
      <c r="I7" s="111"/>
      <c r="J7" s="86" t="str">
        <f t="shared" si="0"/>
        <v>Completed</v>
      </c>
      <c r="K7" s="109"/>
      <c r="L7" s="109"/>
      <c r="M7" s="4"/>
      <c r="N7" s="112"/>
      <c r="O7" s="113"/>
    </row>
    <row r="8" spans="1:15" x14ac:dyDescent="0.25">
      <c r="A8" s="110" t="s">
        <v>36</v>
      </c>
      <c r="B8" s="110" t="s">
        <v>37</v>
      </c>
      <c r="C8" s="109"/>
      <c r="D8" s="86" t="s">
        <v>32</v>
      </c>
      <c r="E8" s="86" t="s">
        <v>24</v>
      </c>
      <c r="F8" s="5" t="str">
        <f>IF(D8="Amina",A8&amp;"_AZ",IF(D8="Perry",A8&amp;"_PB",IF(D8="Gina",A8&amp;"_GB",IF(D8="Cameron",A8&amp;"_CA",IF(D8="Bruno",A8&amp;"_BDS",IF(D8="Daniel",A8&amp;"_DR",IF(D8="Monet",A8&amp;"_MW","")))))))</f>
        <v>2014-06-24_G-004 _AZ</v>
      </c>
      <c r="G8" s="88">
        <v>42594</v>
      </c>
      <c r="H8" s="88">
        <v>42601</v>
      </c>
      <c r="I8" s="111">
        <v>42612</v>
      </c>
      <c r="J8" s="86" t="str">
        <f t="shared" si="0"/>
        <v>Completed</v>
      </c>
      <c r="K8" s="109"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6=""),"In Progress",IF(AND(J8="Untraceable",J9="Untraceable"),"Untraceable",IF(AND(NOT(OR(H8="Ø",H8="")),NOT(OR(H9="Ø",H9="")),NOT(OR(I6="Ø",I6=""))),"Completed",IF(AND(J8="Incomplete",J9="Incomplete"),"Incomplete",IF(AND(J8="Other",J9="Other"),"Other",""))))))))))))</f>
        <v>Completed</v>
      </c>
      <c r="L8" s="109" t="s">
        <v>0</v>
      </c>
      <c r="M8" s="4"/>
      <c r="N8" s="112" t="s">
        <v>25</v>
      </c>
      <c r="O8" s="113" t="s">
        <v>38</v>
      </c>
    </row>
    <row r="9" spans="1:15" x14ac:dyDescent="0.25">
      <c r="A9" s="109"/>
      <c r="B9" s="109"/>
      <c r="C9" s="109"/>
      <c r="D9" s="86" t="s">
        <v>30</v>
      </c>
      <c r="E9" s="86" t="s">
        <v>24</v>
      </c>
      <c r="F9" s="5" t="str">
        <f>IF(D9="Amina",A8&amp;"_AZ",IF(D9="Perry",A8&amp;"_PB",IF(D9="Gina",A8&amp;"_GB",IF(D9="Cameron",A8&amp;"_CA",IF(D9="Bruno",A8&amp;"_BDS",IF(D9="Daniel",A8&amp;"_DR",IF(D9="Monet",A8&amp;"_MW","")))))))</f>
        <v>2014-06-24_G-004 _PB</v>
      </c>
      <c r="G9" s="88">
        <v>42606</v>
      </c>
      <c r="H9" s="88">
        <v>42612</v>
      </c>
      <c r="I9" s="111"/>
      <c r="J9" s="86" t="str">
        <f t="shared" si="0"/>
        <v>Completed</v>
      </c>
      <c r="K9" s="109"/>
      <c r="L9" s="109"/>
      <c r="M9" s="4"/>
      <c r="N9" s="112"/>
      <c r="O9" s="113"/>
    </row>
    <row r="10" spans="1:15" x14ac:dyDescent="0.25">
      <c r="A10" s="110" t="s">
        <v>39</v>
      </c>
      <c r="B10" s="110" t="s">
        <v>40</v>
      </c>
      <c r="C10" s="109"/>
      <c r="D10" s="86" t="s">
        <v>30</v>
      </c>
      <c r="E10" s="86" t="s">
        <v>24</v>
      </c>
      <c r="F10" s="5" t="str">
        <f>IF(D10="Amina",A10&amp;"_AZ",IF(D10="Perry",A10&amp;"_PB",IF(D10="Gina",A10&amp;"_GB",IF(D10="Cameron",A10&amp;"_CA",IF(D10="Bruno",A10&amp;"_BDS",IF(D10="Daniel",A10&amp;"_DR",IF(D10="Monet",A10&amp;"_MW","")))))))</f>
        <v>2014-06-24_G-005_PB</v>
      </c>
      <c r="G10" s="88">
        <v>42566</v>
      </c>
      <c r="H10" s="88">
        <v>42570</v>
      </c>
      <c r="I10" s="111">
        <v>42587</v>
      </c>
      <c r="J10" s="86" t="str">
        <f t="shared" si="0"/>
        <v>Completed</v>
      </c>
      <c r="K10" s="109"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8=""),"In Progress",IF(AND(J10="Untraceable",J11="Untraceable"),"Untraceable",IF(AND(NOT(OR(H10="Ø",H10="")),NOT(OR(H11="Ø",H11="")),NOT(OR(I8="Ø",I8=""))),"Completed",IF(AND(J10="Incomplete",J11="Incomplete"),"Incomplete",IF(AND(J10="Other",J11="Other"),"Other",""))))))))))))</f>
        <v>Completed</v>
      </c>
      <c r="L10" s="109" t="s">
        <v>0</v>
      </c>
      <c r="M10" s="4"/>
      <c r="N10" s="112" t="s">
        <v>25</v>
      </c>
      <c r="O10" s="113" t="s">
        <v>41</v>
      </c>
    </row>
    <row r="11" spans="1:15" x14ac:dyDescent="0.25">
      <c r="A11" s="109"/>
      <c r="B11" s="109"/>
      <c r="C11" s="109"/>
      <c r="D11" s="86" t="s">
        <v>32</v>
      </c>
      <c r="E11" s="86" t="s">
        <v>24</v>
      </c>
      <c r="F11" s="5" t="str">
        <f>IF(D11="Amina",A10&amp;"_AZ",IF(D11="Perry",A10&amp;"_PB",IF(D11="Gina",A10&amp;"_GB",IF(D11="Cameron",A10&amp;"_CA",IF(D11="Bruno",A10&amp;"_BDS",IF(D11="Daniel",A10&amp;"_DR",IF(D11="Monet",A10&amp;"_MW","")))))))</f>
        <v>2014-06-24_G-005_AZ</v>
      </c>
      <c r="G11" s="88">
        <v>42571</v>
      </c>
      <c r="H11" s="88">
        <v>42584</v>
      </c>
      <c r="I11" s="111"/>
      <c r="J11" s="86" t="str">
        <f t="shared" si="0"/>
        <v>Completed</v>
      </c>
      <c r="K11" s="109"/>
      <c r="L11" s="109"/>
      <c r="M11" s="4"/>
      <c r="N11" s="112"/>
      <c r="O11" s="113"/>
    </row>
    <row r="12" spans="1:15" x14ac:dyDescent="0.25">
      <c r="A12" s="110" t="s">
        <v>42</v>
      </c>
      <c r="B12" s="110" t="s">
        <v>43</v>
      </c>
      <c r="C12" s="109"/>
      <c r="D12" s="86" t="s">
        <v>30</v>
      </c>
      <c r="E12" s="86" t="s">
        <v>24</v>
      </c>
      <c r="F12" s="5" t="str">
        <f>IF(D12="Amina",A12&amp;"_AZ",IF(D12="Perry",A12&amp;"_PB",IF(D12="Gina",A12&amp;"_GB",IF(D12="Cameron",A12&amp;"_CA",IF(D12="Bruno",A12&amp;"_BDS",IF(D12="Daniel",A12&amp;"_DR",IF(D12="Monet",A12&amp;"_MW","")))))))</f>
        <v>2014-06-24_G-006_PB</v>
      </c>
      <c r="G12" s="88">
        <v>42598</v>
      </c>
      <c r="H12" s="88">
        <v>42606</v>
      </c>
      <c r="I12" s="111">
        <v>42626</v>
      </c>
      <c r="J12" s="86" t="str">
        <f t="shared" si="0"/>
        <v>Completed</v>
      </c>
      <c r="K12" s="109" t="s">
        <v>0</v>
      </c>
      <c r="L12" s="109" t="s">
        <v>0</v>
      </c>
      <c r="M12" s="4"/>
      <c r="N12" s="112" t="s">
        <v>25</v>
      </c>
      <c r="O12" s="113" t="s">
        <v>44</v>
      </c>
    </row>
    <row r="13" spans="1:15" x14ac:dyDescent="0.25">
      <c r="A13" s="109"/>
      <c r="B13" s="109"/>
      <c r="C13" s="109"/>
      <c r="D13" s="86" t="s">
        <v>32</v>
      </c>
      <c r="E13" s="86" t="s">
        <v>24</v>
      </c>
      <c r="F13" s="5" t="str">
        <f>IF(D13="Amina",A12&amp;"_AZ",IF(D13="Perry",A12&amp;"_PB",IF(D13="Gina",A12&amp;"_GB",IF(D13="Cameron",A12&amp;"_CA",IF(D13="Bruno",A12&amp;"_BDS",IF(D13="Daniel",A12&amp;"_DR",IF(D13="Monet",A12&amp;"_MW","")))))))</f>
        <v>2014-06-24_G-006_AZ</v>
      </c>
      <c r="G13" s="88">
        <v>42608</v>
      </c>
      <c r="H13" s="88">
        <v>42620</v>
      </c>
      <c r="I13" s="111"/>
      <c r="J13" s="86" t="str">
        <f t="shared" si="0"/>
        <v>Completed</v>
      </c>
      <c r="K13" s="109"/>
      <c r="L13" s="109"/>
      <c r="M13" s="4"/>
      <c r="N13" s="112"/>
      <c r="O13" s="113"/>
    </row>
    <row r="14" spans="1:15" x14ac:dyDescent="0.25">
      <c r="A14" s="110" t="s">
        <v>45</v>
      </c>
      <c r="B14" s="110" t="s">
        <v>46</v>
      </c>
      <c r="C14" s="109"/>
      <c r="D14" s="86" t="s">
        <v>32</v>
      </c>
      <c r="E14" s="86" t="s">
        <v>24</v>
      </c>
      <c r="F14" s="5" t="str">
        <f>IF(D14="Amina",A14&amp;"_AZ",IF(D14="Perry",A14&amp;"_PB",IF(D14="Gina",A14&amp;"_GB",IF(D14="Cameron",A14&amp;"_CA",IF(D14="Bruno",A14&amp;"_BDS",IF(D14="Daniel",A14&amp;"_DR",IF(D14="Monet",A14&amp;"_MW","")))))))</f>
        <v>2014-06-24_G-007_AZ</v>
      </c>
      <c r="G14" s="88">
        <v>42606</v>
      </c>
      <c r="H14" s="88">
        <v>42607</v>
      </c>
      <c r="I14" s="111">
        <v>42657</v>
      </c>
      <c r="J14" s="86" t="str">
        <f t="shared" si="0"/>
        <v>Completed</v>
      </c>
      <c r="K14" s="109"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12=""),"In Progress",IF(AND(J14="Untraceable",J15="Untraceable"),"Untraceable",IF(AND(NOT(OR(H14="Ø",H14="")),NOT(OR(H15="Ø",H15="")),NOT(OR(I12="Ø",I12=""))),"Completed",IF(AND(J14="Incomplete",J15="Incomplete"),"Incomplete",IF(AND(J14="Other",J15="Other"),"Other",""))))))))))))</f>
        <v>Completed</v>
      </c>
      <c r="L14" s="109" t="s">
        <v>0</v>
      </c>
      <c r="M14" s="4"/>
      <c r="N14" s="112" t="s">
        <v>25</v>
      </c>
      <c r="O14" s="113" t="s">
        <v>47</v>
      </c>
    </row>
    <row r="15" spans="1:15" x14ac:dyDescent="0.25">
      <c r="A15" s="109"/>
      <c r="B15" s="109"/>
      <c r="C15" s="109"/>
      <c r="D15" s="86" t="s">
        <v>23</v>
      </c>
      <c r="E15" s="86" t="s">
        <v>24</v>
      </c>
      <c r="F15" s="5" t="str">
        <f>IF(D15="Amina",A14&amp;"_AZ",IF(D15="Perry",A14&amp;"_PB",IF(D15="Gina",A14&amp;"_GB",IF(D15="Cameron",A14&amp;"_CA",IF(D15="Bruno",A14&amp;"_BDS",IF(D15="Daniel",A14&amp;"_DR",IF(D15="Monet",A14&amp;"_MW","")))))))</f>
        <v>2014-06-24_G-007_CA</v>
      </c>
      <c r="G15" s="88">
        <v>42608</v>
      </c>
      <c r="H15" s="88">
        <v>42612</v>
      </c>
      <c r="I15" s="111"/>
      <c r="J15" s="86" t="str">
        <f t="shared" si="0"/>
        <v>Completed</v>
      </c>
      <c r="K15" s="109"/>
      <c r="L15" s="109"/>
      <c r="M15" s="4"/>
      <c r="N15" s="112"/>
      <c r="O15" s="113"/>
    </row>
    <row r="16" spans="1:15" x14ac:dyDescent="0.25">
      <c r="A16" s="110" t="s">
        <v>48</v>
      </c>
      <c r="B16" s="110" t="s">
        <v>49</v>
      </c>
      <c r="C16" s="109"/>
      <c r="D16" s="86" t="s">
        <v>50</v>
      </c>
      <c r="E16" s="86"/>
      <c r="F16" s="5" t="str">
        <f>IF(D16="Amina",A16&amp;"_AZ",IF(D16="Perry",A16&amp;"_PB",IF(D16="Gina",A16&amp;"_GB",IF(D16="Cameron",A16&amp;"_CA",IF(D16="Bruno",A16&amp;"_BDS",IF(D16="Daniel",A16&amp;"_DR",IF(D16="Monet",A16&amp;"_MW","")))))))</f>
        <v/>
      </c>
      <c r="G16" s="88"/>
      <c r="H16" s="88"/>
      <c r="I16" s="111" t="s">
        <v>51</v>
      </c>
      <c r="J16" s="86" t="str">
        <f t="shared" si="0"/>
        <v/>
      </c>
      <c r="K16" s="109" t="s">
        <v>1</v>
      </c>
      <c r="L16" s="109" t="str">
        <f>IF(K16="Untraceable","Ignore",IF(K16="Incomplete","Ignore",IF(K16="Other","Ignore","")))</f>
        <v>Ignore</v>
      </c>
      <c r="M16" s="4" t="s">
        <v>52</v>
      </c>
      <c r="N16" s="112" t="s">
        <v>53</v>
      </c>
      <c r="O16" s="113"/>
    </row>
    <row r="17" spans="1:15" x14ac:dyDescent="0.25">
      <c r="A17" s="109"/>
      <c r="B17" s="109"/>
      <c r="C17" s="109"/>
      <c r="D17" s="86" t="s">
        <v>50</v>
      </c>
      <c r="E17" s="86"/>
      <c r="F17" s="5" t="str">
        <f>IF(D17="Amina",A16&amp;"_AZ",IF(D17="Perry",A16&amp;"_PB",IF(D17="Gina",A16&amp;"_GB",IF(D17="Cameron",A16&amp;"_CA",IF(D17="Bruno",A16&amp;"_BDS",IF(D17="Daniel",A16&amp;"_DR",IF(D17="Monet",A16&amp;"_MW","")))))))</f>
        <v/>
      </c>
      <c r="G17" s="88"/>
      <c r="H17" s="88"/>
      <c r="I17" s="111"/>
      <c r="J17" s="86" t="str">
        <f t="shared" si="0"/>
        <v/>
      </c>
      <c r="K17" s="109"/>
      <c r="L17" s="109"/>
      <c r="M17" s="4"/>
      <c r="N17" s="112"/>
      <c r="O17" s="113"/>
    </row>
    <row r="18" spans="1:15" x14ac:dyDescent="0.25">
      <c r="A18" s="110" t="s">
        <v>54</v>
      </c>
      <c r="B18" s="110" t="s">
        <v>55</v>
      </c>
      <c r="C18" s="109"/>
      <c r="D18" s="86" t="s">
        <v>23</v>
      </c>
      <c r="E18" s="86" t="s">
        <v>24</v>
      </c>
      <c r="F18" s="5" t="str">
        <f>IF(D18="Amina",A18&amp;"_AZ",IF(D18="Perry",A18&amp;"_PB",IF(D18="Gina",A18&amp;"_GB",IF(D18="Cameron",A18&amp;"_CA",IF(D18="Bruno",A18&amp;"_BDS",IF(D18="Daniel",A18&amp;"_DR",IF(D18="Monet",A18&amp;"_MW","")))))))</f>
        <v>2014-06-24_G-009_CA</v>
      </c>
      <c r="G18" s="88">
        <v>42587</v>
      </c>
      <c r="H18" s="88">
        <v>42591</v>
      </c>
      <c r="I18" s="111">
        <v>42597</v>
      </c>
      <c r="J18" s="86" t="str">
        <f t="shared" si="0"/>
        <v>Completed</v>
      </c>
      <c r="K18" s="109"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09" t="s">
        <v>0</v>
      </c>
      <c r="M18" s="4"/>
      <c r="N18" s="112" t="s">
        <v>25</v>
      </c>
      <c r="O18" s="113" t="s">
        <v>56</v>
      </c>
    </row>
    <row r="19" spans="1:15" x14ac:dyDescent="0.25">
      <c r="A19" s="109"/>
      <c r="B19" s="109"/>
      <c r="C19" s="109"/>
      <c r="D19" s="86" t="s">
        <v>30</v>
      </c>
      <c r="E19" s="86" t="s">
        <v>24</v>
      </c>
      <c r="F19" s="5" t="str">
        <f>IF(D19="Amina",A18&amp;"_AZ",IF(D19="Perry",A18&amp;"_PB",IF(D19="Gina",A18&amp;"_GB",IF(D19="Cameron",A18&amp;"_CA",IF(D19="Bruno",A18&amp;"_BDS",IF(D19="Daniel",A18&amp;"_DR",IF(D19="Monet",A18&amp;"_MW","")))))))</f>
        <v>2014-06-24_G-009_PB</v>
      </c>
      <c r="G19" s="88">
        <v>42592</v>
      </c>
      <c r="H19" s="88">
        <v>42597</v>
      </c>
      <c r="I19" s="111"/>
      <c r="J19" s="86" t="str">
        <f t="shared" si="0"/>
        <v>Completed</v>
      </c>
      <c r="K19" s="109"/>
      <c r="L19" s="109"/>
      <c r="M19" s="4"/>
      <c r="N19" s="112"/>
      <c r="O19" s="113"/>
    </row>
    <row r="20" spans="1:15" x14ac:dyDescent="0.25">
      <c r="A20" s="110" t="s">
        <v>57</v>
      </c>
      <c r="B20" s="110" t="s">
        <v>58</v>
      </c>
      <c r="C20" s="109"/>
      <c r="D20" s="86" t="s">
        <v>32</v>
      </c>
      <c r="E20" s="86" t="s">
        <v>24</v>
      </c>
      <c r="F20" s="5" t="str">
        <f>IF(D20="Amina",A20&amp;"_AZ",IF(D20="Perry",A20&amp;"_PB",IF(D20="Gina",A20&amp;"_GB",IF(D20="Cameron",A20&amp;"_CA",IF(D20="Bruno",A20&amp;"_BDS",IF(D20="Daniel",A20&amp;"_DR",IF(D20="Monet",A20&amp;"_MW","")))))))</f>
        <v>2014-06-24_G-010_AZ</v>
      </c>
      <c r="G20" s="88">
        <v>42601</v>
      </c>
      <c r="H20" s="88">
        <v>42605</v>
      </c>
      <c r="I20" s="111">
        <v>42625</v>
      </c>
      <c r="J20" s="86" t="str">
        <f t="shared" si="0"/>
        <v>Completed</v>
      </c>
      <c r="K20" s="109"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09" t="s">
        <v>0</v>
      </c>
      <c r="M20" s="4"/>
      <c r="N20" s="112" t="s">
        <v>25</v>
      </c>
      <c r="O20" s="113" t="s">
        <v>59</v>
      </c>
    </row>
    <row r="21" spans="1:15" x14ac:dyDescent="0.25">
      <c r="A21" s="109"/>
      <c r="B21" s="109"/>
      <c r="C21" s="109"/>
      <c r="D21" s="86" t="s">
        <v>27</v>
      </c>
      <c r="E21" s="86" t="s">
        <v>24</v>
      </c>
      <c r="F21" s="5" t="str">
        <f>IF(D21="Amina",A20&amp;"_AZ",IF(D21="Perry",A20&amp;"_PB",IF(D21="Gina",A20&amp;"_GB",IF(D21="Cameron",A20&amp;"_CA",IF(D21="Bruno",A20&amp;"_BDS",IF(D21="Daniel",A20&amp;"_DR",IF(D21="Monet",A20&amp;"_MW","")))))))</f>
        <v>2014-06-24_G-010_GB</v>
      </c>
      <c r="G21" s="88">
        <v>42604</v>
      </c>
      <c r="H21" s="88">
        <v>42606</v>
      </c>
      <c r="I21" s="111"/>
      <c r="J21" s="86" t="str">
        <f t="shared" si="0"/>
        <v>Completed</v>
      </c>
      <c r="K21" s="109"/>
      <c r="L21" s="109"/>
      <c r="M21" s="4"/>
      <c r="N21" s="112"/>
      <c r="O21" s="113"/>
    </row>
    <row r="22" spans="1:15" x14ac:dyDescent="0.25">
      <c r="A22" s="110" t="s">
        <v>60</v>
      </c>
      <c r="B22" s="110" t="s">
        <v>61</v>
      </c>
      <c r="C22" s="109"/>
      <c r="D22" s="86" t="s">
        <v>30</v>
      </c>
      <c r="E22" s="86" t="s">
        <v>24</v>
      </c>
      <c r="F22" s="5" t="str">
        <f>IF(D22="Amina",A22&amp;"_AZ",IF(D22="Perry",A22&amp;"_PB",IF(D22="Gina",A22&amp;"_GB",IF(D22="Cameron",A22&amp;"_CA",IF(D22="Bruno",A22&amp;"_BDS",IF(D22="Daniel",A22&amp;"_DR",IF(D22="Monet",A22&amp;"_MW","")))))))</f>
        <v>2014-06-24_G-011_PB</v>
      </c>
      <c r="G22" s="88">
        <v>42615</v>
      </c>
      <c r="H22" s="88">
        <v>42619</v>
      </c>
      <c r="I22" s="111">
        <v>42625</v>
      </c>
      <c r="J22" s="86" t="str">
        <f t="shared" si="0"/>
        <v>Completed</v>
      </c>
      <c r="K22" s="109"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09" t="s">
        <v>0</v>
      </c>
      <c r="M22" s="4"/>
      <c r="N22" s="112" t="s">
        <v>25</v>
      </c>
      <c r="O22" s="113" t="s">
        <v>62</v>
      </c>
    </row>
    <row r="23" spans="1:15" x14ac:dyDescent="0.25">
      <c r="A23" s="109"/>
      <c r="B23" s="109"/>
      <c r="C23" s="109"/>
      <c r="D23" s="86" t="s">
        <v>23</v>
      </c>
      <c r="E23" s="86" t="s">
        <v>24</v>
      </c>
      <c r="F23" s="5" t="str">
        <f>IF(D23="Amina",A22&amp;"_AZ",IF(D23="Perry",A22&amp;"_PB",IF(D23="Gina",A22&amp;"_GB",IF(D23="Cameron",A22&amp;"_CA",IF(D23="Bruno",A22&amp;"_BDS",IF(D23="Daniel",A22&amp;"_DR",IF(D23="Monet",A22&amp;"_MW","")))))))</f>
        <v>2014-06-24_G-011_CA</v>
      </c>
      <c r="G23" s="88">
        <v>42620</v>
      </c>
      <c r="H23" s="88">
        <v>42620</v>
      </c>
      <c r="I23" s="111"/>
      <c r="J23" s="86" t="str">
        <f t="shared" si="0"/>
        <v>Completed</v>
      </c>
      <c r="K23" s="109"/>
      <c r="L23" s="109"/>
      <c r="M23" s="4"/>
      <c r="N23" s="112"/>
      <c r="O23" s="113"/>
    </row>
    <row r="24" spans="1:15" x14ac:dyDescent="0.25">
      <c r="A24" s="110" t="s">
        <v>63</v>
      </c>
      <c r="B24" s="110" t="s">
        <v>64</v>
      </c>
      <c r="C24" s="109"/>
      <c r="D24" s="86" t="s">
        <v>23</v>
      </c>
      <c r="E24" s="86" t="s">
        <v>24</v>
      </c>
      <c r="F24" s="5" t="str">
        <f>IF(D24="Amina",A24&amp;"_AZ",IF(D24="Perry",A24&amp;"_PB",IF(D24="Gina",A24&amp;"_GB",IF(D24="Cameron",A24&amp;"_CA",IF(D24="Bruno",A24&amp;"_BDS",IF(D24="Daniel",A24&amp;"_DR",IF(D24="Monet",A24&amp;"_MW","")))))))</f>
        <v>2014-06-24_G-012_CA</v>
      </c>
      <c r="G24" s="88">
        <v>42612</v>
      </c>
      <c r="H24" s="88">
        <v>42615</v>
      </c>
      <c r="I24" s="111">
        <v>42643</v>
      </c>
      <c r="J24" s="86" t="s">
        <v>0</v>
      </c>
      <c r="K24" s="109" t="s">
        <v>0</v>
      </c>
      <c r="L24" s="109" t="s">
        <v>0</v>
      </c>
      <c r="M24" s="4"/>
      <c r="N24" s="112" t="s">
        <v>25</v>
      </c>
      <c r="O24" s="113" t="s">
        <v>65</v>
      </c>
    </row>
    <row r="25" spans="1:15" x14ac:dyDescent="0.25">
      <c r="A25" s="109"/>
      <c r="B25" s="109"/>
      <c r="C25" s="109"/>
      <c r="D25" s="86" t="s">
        <v>27</v>
      </c>
      <c r="E25" s="86" t="s">
        <v>24</v>
      </c>
      <c r="F25" s="5" t="str">
        <f>IF(D25="Amina",A24&amp;"_AZ",IF(D25="Perry",A24&amp;"_PB",IF(D25="Gina",A24&amp;"_GB",IF(D25="Cameron",A24&amp;"_CA",IF(D25="Bruno",A24&amp;"_BDS",IF(D25="Daniel",A24&amp;"_DR",IF(D25="Monet",A24&amp;"_MW","")))))))</f>
        <v>2014-06-24_G-012_GB</v>
      </c>
      <c r="G25" s="88">
        <v>42615</v>
      </c>
      <c r="H25" s="88">
        <v>42621</v>
      </c>
      <c r="I25" s="111"/>
      <c r="J25" s="86" t="str">
        <f t="shared" ref="J25:J31" si="1">IF(AND(NOT(OR(G25="",G25="Ø")),H25=""),"In Progress",IF(AND(NOT(OR(H25="Ø",H25="")),NOT(OR(G25="Ø",G25=""))),"Completed",""))</f>
        <v>Completed</v>
      </c>
      <c r="K25" s="109"/>
      <c r="L25" s="109"/>
      <c r="M25" s="4"/>
      <c r="N25" s="112"/>
      <c r="O25" s="113"/>
    </row>
    <row r="26" spans="1:15" x14ac:dyDescent="0.25">
      <c r="A26" s="110" t="s">
        <v>66</v>
      </c>
      <c r="B26" s="110" t="s">
        <v>67</v>
      </c>
      <c r="C26" s="109"/>
      <c r="D26" s="86" t="s">
        <v>32</v>
      </c>
      <c r="E26" s="86" t="s">
        <v>24</v>
      </c>
      <c r="F26" s="5" t="str">
        <f>IF(D26="Amina",A26&amp;"_AZ",IF(D26="Perry",A26&amp;"_PB",IF(D26="Gina",A26&amp;"_GB",IF(D26="Cameron",A26&amp;"_CA",IF(D26="Bruno",A26&amp;"_BDS",IF(D26="Daniel",A26&amp;"_DR",IF(D26="Monet",A26&amp;"_MW","")))))))</f>
        <v>2014-06-24_G-013_AZ</v>
      </c>
      <c r="G26" s="88">
        <v>42586</v>
      </c>
      <c r="H26" s="88">
        <v>42591</v>
      </c>
      <c r="I26" s="111">
        <v>42646</v>
      </c>
      <c r="J26" s="86" t="str">
        <f t="shared" si="1"/>
        <v>Completed</v>
      </c>
      <c r="K26" s="109"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09" t="s">
        <v>0</v>
      </c>
      <c r="M26" s="4"/>
      <c r="N26" s="112" t="s">
        <v>25</v>
      </c>
      <c r="O26" s="113" t="s">
        <v>68</v>
      </c>
    </row>
    <row r="27" spans="1:15" x14ac:dyDescent="0.25">
      <c r="A27" s="109"/>
      <c r="B27" s="109"/>
      <c r="C27" s="109"/>
      <c r="D27" s="86" t="s">
        <v>27</v>
      </c>
      <c r="E27" s="86" t="s">
        <v>24</v>
      </c>
      <c r="F27" s="5" t="str">
        <f>IF(D27="Amina",A26&amp;"_AZ",IF(D27="Perry",A26&amp;"_PB",IF(D27="Gina",A26&amp;"_GB",IF(D27="Cameron",A26&amp;"_CA",IF(D27="Bruno",A26&amp;"_BDS",IF(D27="Daniel",A26&amp;"_DR",IF(D27="Monet",A26&amp;"_MW","")))))))</f>
        <v>2014-06-24_G-013_GB</v>
      </c>
      <c r="G27" s="88">
        <v>42612</v>
      </c>
      <c r="H27" s="88">
        <v>42615</v>
      </c>
      <c r="I27" s="111"/>
      <c r="J27" s="86" t="str">
        <f t="shared" si="1"/>
        <v>Completed</v>
      </c>
      <c r="K27" s="109"/>
      <c r="L27" s="109"/>
      <c r="M27" s="4"/>
      <c r="N27" s="112"/>
      <c r="O27" s="113"/>
    </row>
    <row r="28" spans="1:15" x14ac:dyDescent="0.25">
      <c r="A28" s="110" t="s">
        <v>69</v>
      </c>
      <c r="B28" s="110" t="s">
        <v>70</v>
      </c>
      <c r="C28" s="109"/>
      <c r="D28" s="86" t="s">
        <v>30</v>
      </c>
      <c r="E28" s="86" t="s">
        <v>24</v>
      </c>
      <c r="F28" s="5" t="str">
        <f>IF(D28="Amina",A28&amp;"_AZ",IF(D28="Perry",A28&amp;"_PB",IF(D28="Gina",A28&amp;"_GB",IF(D28="Cameron",A28&amp;"_CA",IF(D28="Bruno",A28&amp;"_BDS",IF(D28="Daniel",A28&amp;"_DR",IF(D28="Monet",A28&amp;"_MW","")))))))</f>
        <v>2014-06-24_G-014_PB</v>
      </c>
      <c r="G28" s="88">
        <v>42576</v>
      </c>
      <c r="H28" s="88">
        <v>42578</v>
      </c>
      <c r="I28" s="111">
        <v>42612</v>
      </c>
      <c r="J28" s="86" t="str">
        <f t="shared" si="1"/>
        <v>Completed</v>
      </c>
      <c r="K28" s="109"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09" t="s">
        <v>0</v>
      </c>
      <c r="M28" s="4"/>
      <c r="N28" s="112" t="s">
        <v>25</v>
      </c>
      <c r="O28" s="113" t="s">
        <v>71</v>
      </c>
    </row>
    <row r="29" spans="1:15" x14ac:dyDescent="0.25">
      <c r="A29" s="109"/>
      <c r="B29" s="109"/>
      <c r="C29" s="109"/>
      <c r="D29" s="86" t="s">
        <v>32</v>
      </c>
      <c r="E29" s="86" t="s">
        <v>24</v>
      </c>
      <c r="F29" s="5" t="str">
        <f>IF(D29="Amina",A28&amp;"_AZ",IF(D29="Perry",A28&amp;"_PB",IF(D29="Gina",A28&amp;"_GB",IF(D29="Cameron",A28&amp;"_CA",IF(D29="Bruno",A28&amp;"_BDS",IF(D29="Daniel",A28&amp;"_DR",IF(D29="Monet",A28&amp;"_MW","")))))))</f>
        <v>2014-06-24_G-014_AZ</v>
      </c>
      <c r="G29" s="88">
        <v>42591</v>
      </c>
      <c r="H29" s="88">
        <v>42594</v>
      </c>
      <c r="I29" s="111"/>
      <c r="J29" s="86" t="str">
        <f t="shared" si="1"/>
        <v>Completed</v>
      </c>
      <c r="K29" s="109"/>
      <c r="L29" s="109"/>
      <c r="M29" s="4"/>
      <c r="N29" s="112"/>
      <c r="O29" s="113"/>
    </row>
    <row r="30" spans="1:15" x14ac:dyDescent="0.25">
      <c r="A30" s="110" t="s">
        <v>72</v>
      </c>
      <c r="B30" s="110" t="s">
        <v>73</v>
      </c>
      <c r="C30" s="109"/>
      <c r="D30" s="86" t="s">
        <v>30</v>
      </c>
      <c r="E30" s="86" t="s">
        <v>24</v>
      </c>
      <c r="F30" s="5" t="str">
        <f>IF(D30="Amina",A30&amp;"_AZ",IF(D30="Perry",A30&amp;"_PB",IF(D30="Gina",A30&amp;"_GB",IF(D30="Cameron",A30&amp;"_CA",IF(D30="Bruno",A30&amp;"_BDS",IF(D30="Daniel",A30&amp;"_DR",IF(D30="Monet",A30&amp;"_MW","")))))))</f>
        <v>2014-06-24_G-015_PB</v>
      </c>
      <c r="G30" s="88">
        <v>42590</v>
      </c>
      <c r="H30" s="88">
        <v>42592</v>
      </c>
      <c r="I30" s="111">
        <v>42612</v>
      </c>
      <c r="J30" s="86" t="str">
        <f t="shared" si="1"/>
        <v>Completed</v>
      </c>
      <c r="K30" s="109"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09" t="s">
        <v>0</v>
      </c>
      <c r="M30" s="6"/>
      <c r="N30" s="112" t="s">
        <v>25</v>
      </c>
      <c r="O30" s="113" t="s">
        <v>74</v>
      </c>
    </row>
    <row r="31" spans="1:15" x14ac:dyDescent="0.25">
      <c r="A31" s="109"/>
      <c r="B31" s="109"/>
      <c r="C31" s="109"/>
      <c r="D31" s="86" t="s">
        <v>32</v>
      </c>
      <c r="E31" s="86" t="s">
        <v>24</v>
      </c>
      <c r="F31" s="5" t="str">
        <f>IF(D31="Amina",A30&amp;"_AZ",IF(D31="Perry",A30&amp;"_PB",IF(D31="Gina",A30&amp;"_GB",IF(D31="Cameron",A30&amp;"_CA",IF(D31="Bruno",A30&amp;"_BDS",IF(D31="Daniel",A30&amp;"_DR",IF(D31="Monet",A30&amp;"_MW","")))))))</f>
        <v>2014-06-24_G-015_AZ</v>
      </c>
      <c r="G31" s="88">
        <v>42605</v>
      </c>
      <c r="H31" s="88">
        <v>42606</v>
      </c>
      <c r="I31" s="111"/>
      <c r="J31" s="86" t="str">
        <f t="shared" si="1"/>
        <v>Completed</v>
      </c>
      <c r="K31" s="109"/>
      <c r="L31" s="109"/>
      <c r="M31" s="4"/>
      <c r="N31" s="112"/>
      <c r="O31" s="113"/>
    </row>
    <row r="32" spans="1:15" x14ac:dyDescent="0.25">
      <c r="N32"/>
      <c r="O32"/>
    </row>
    <row r="33" spans="14:15" x14ac:dyDescent="0.25">
      <c r="N33"/>
      <c r="O33"/>
    </row>
    <row r="34" spans="14:15" x14ac:dyDescent="0.25">
      <c r="N34"/>
      <c r="O34"/>
    </row>
    <row r="35" spans="14:15" x14ac:dyDescent="0.25">
      <c r="N35"/>
      <c r="O35"/>
    </row>
    <row r="36" spans="14:15" x14ac:dyDescent="0.25">
      <c r="N36"/>
      <c r="O36"/>
    </row>
    <row r="37" spans="14:15" x14ac:dyDescent="0.25">
      <c r="N37"/>
      <c r="O37"/>
    </row>
    <row r="38" spans="14:15" x14ac:dyDescent="0.25">
      <c r="N38"/>
      <c r="O38"/>
    </row>
    <row r="39" spans="14:15" x14ac:dyDescent="0.25">
      <c r="N39"/>
      <c r="O39"/>
    </row>
    <row r="40" spans="14:15" x14ac:dyDescent="0.25">
      <c r="N40"/>
      <c r="O40"/>
    </row>
    <row r="41" spans="14:15" x14ac:dyDescent="0.25">
      <c r="N41"/>
      <c r="O41"/>
    </row>
    <row r="42" spans="14:15" x14ac:dyDescent="0.25">
      <c r="N42"/>
      <c r="O42"/>
    </row>
    <row r="43" spans="14:15" x14ac:dyDescent="0.25">
      <c r="N43"/>
      <c r="O43"/>
    </row>
    <row r="44" spans="14:15" x14ac:dyDescent="0.25">
      <c r="N44"/>
      <c r="O44"/>
    </row>
    <row r="45" spans="14:15" x14ac:dyDescent="0.25">
      <c r="N45"/>
      <c r="O45"/>
    </row>
    <row r="46" spans="14:15" x14ac:dyDescent="0.25">
      <c r="N46"/>
      <c r="O46"/>
    </row>
    <row r="47" spans="14:15" x14ac:dyDescent="0.25">
      <c r="N47"/>
      <c r="O47"/>
    </row>
    <row r="48" spans="14: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row r="388" spans="14:15" x14ac:dyDescent="0.25">
      <c r="N388"/>
      <c r="O388"/>
    </row>
    <row r="389" spans="14:15" x14ac:dyDescent="0.25">
      <c r="N389"/>
      <c r="O389"/>
    </row>
    <row r="390" spans="14:15" x14ac:dyDescent="0.25">
      <c r="N390"/>
      <c r="O390"/>
    </row>
  </sheetData>
  <sheetProtection autoFilter="0"/>
  <autoFilter ref="A1:O97"/>
  <mergeCells count="120">
    <mergeCell ref="O4:O5"/>
    <mergeCell ref="O6:O7"/>
    <mergeCell ref="O8:O9"/>
    <mergeCell ref="O10:O11"/>
    <mergeCell ref="O12:O13"/>
    <mergeCell ref="N22:N23"/>
    <mergeCell ref="O16:O17"/>
    <mergeCell ref="O18:O19"/>
    <mergeCell ref="O20:O21"/>
    <mergeCell ref="B22:B23"/>
    <mergeCell ref="I28:I29"/>
    <mergeCell ref="K28:K29"/>
    <mergeCell ref="K22:K23"/>
    <mergeCell ref="L22:L23"/>
    <mergeCell ref="N24:N25"/>
    <mergeCell ref="O28:O29"/>
    <mergeCell ref="O30:O31"/>
    <mergeCell ref="O14:O15"/>
    <mergeCell ref="C28:C29"/>
    <mergeCell ref="O24:O25"/>
    <mergeCell ref="N14:N15"/>
    <mergeCell ref="N16:N17"/>
    <mergeCell ref="N18:N19"/>
    <mergeCell ref="N20:N21"/>
    <mergeCell ref="O22:O23"/>
    <mergeCell ref="A30:A31"/>
    <mergeCell ref="B30:B31"/>
    <mergeCell ref="C30:C31"/>
    <mergeCell ref="I30:I31"/>
    <mergeCell ref="K30:K31"/>
    <mergeCell ref="L30:L31"/>
    <mergeCell ref="A28:A29"/>
    <mergeCell ref="B28:B29"/>
    <mergeCell ref="N28:N29"/>
    <mergeCell ref="N30:N31"/>
    <mergeCell ref="L28:L29"/>
    <mergeCell ref="A26:A27"/>
    <mergeCell ref="B26:B27"/>
    <mergeCell ref="C26:C27"/>
    <mergeCell ref="I26:I27"/>
    <mergeCell ref="N26:N27"/>
    <mergeCell ref="C22:C23"/>
    <mergeCell ref="I22:I23"/>
    <mergeCell ref="O2:O3"/>
    <mergeCell ref="K26:K27"/>
    <mergeCell ref="L26:L27"/>
    <mergeCell ref="A24:A25"/>
    <mergeCell ref="B24:B25"/>
    <mergeCell ref="C24:C25"/>
    <mergeCell ref="I24:I25"/>
    <mergeCell ref="K24:K25"/>
    <mergeCell ref="L24:L25"/>
    <mergeCell ref="A22:A23"/>
    <mergeCell ref="O26:O27"/>
    <mergeCell ref="N2:N3"/>
    <mergeCell ref="N4:N5"/>
    <mergeCell ref="N6:N7"/>
    <mergeCell ref="N8:N9"/>
    <mergeCell ref="N10:N11"/>
    <mergeCell ref="N12:N13"/>
    <mergeCell ref="A16:A17"/>
    <mergeCell ref="B16:B17"/>
    <mergeCell ref="C16:C17"/>
    <mergeCell ref="I16:I17"/>
    <mergeCell ref="K16:K17"/>
    <mergeCell ref="L16:L17"/>
    <mergeCell ref="L20:L21"/>
    <mergeCell ref="A18:A19"/>
    <mergeCell ref="B18:B19"/>
    <mergeCell ref="C18:C19"/>
    <mergeCell ref="I18:I19"/>
    <mergeCell ref="K18:K19"/>
    <mergeCell ref="L18:L19"/>
    <mergeCell ref="A20:A21"/>
    <mergeCell ref="B20:B21"/>
    <mergeCell ref="C20:C21"/>
    <mergeCell ref="I20:I21"/>
    <mergeCell ref="K20:K21"/>
    <mergeCell ref="I10:I11"/>
    <mergeCell ref="K12:K13"/>
    <mergeCell ref="L12:L13"/>
    <mergeCell ref="A10:A11"/>
    <mergeCell ref="B10:B11"/>
    <mergeCell ref="C10:C11"/>
    <mergeCell ref="C14:C15"/>
    <mergeCell ref="I12:I13"/>
    <mergeCell ref="K14:K15"/>
    <mergeCell ref="L14:L15"/>
    <mergeCell ref="A12:A13"/>
    <mergeCell ref="B12:B13"/>
    <mergeCell ref="C12:C13"/>
    <mergeCell ref="K10:K11"/>
    <mergeCell ref="L10:L11"/>
    <mergeCell ref="I14:I15"/>
    <mergeCell ref="A14:A15"/>
    <mergeCell ref="B14:B15"/>
    <mergeCell ref="I6:I7"/>
    <mergeCell ref="K8:K9"/>
    <mergeCell ref="L8:L9"/>
    <mergeCell ref="A6:A7"/>
    <mergeCell ref="B6:B7"/>
    <mergeCell ref="C6:C7"/>
    <mergeCell ref="K6:K7"/>
    <mergeCell ref="L6:L7"/>
    <mergeCell ref="I8:I9"/>
    <mergeCell ref="A8:A9"/>
    <mergeCell ref="B8:B9"/>
    <mergeCell ref="C8:C9"/>
    <mergeCell ref="L4:L5"/>
    <mergeCell ref="L2:L3"/>
    <mergeCell ref="A4:A5"/>
    <mergeCell ref="B4:B5"/>
    <mergeCell ref="C4:C5"/>
    <mergeCell ref="I4:I5"/>
    <mergeCell ref="A2:A3"/>
    <mergeCell ref="B2:B3"/>
    <mergeCell ref="C2:C3"/>
    <mergeCell ref="I2:I3"/>
    <mergeCell ref="K2:K3"/>
    <mergeCell ref="K4:K5"/>
  </mergeCells>
  <conditionalFormatting sqref="L391:L1048576 L1:L4 L6:L31">
    <cfRule type="containsText" dxfId="2407" priority="10" operator="containsText" text="Ignore">
      <formula>NOT(ISERROR(SEARCH("Ignore",L1)))</formula>
    </cfRule>
  </conditionalFormatting>
  <conditionalFormatting sqref="J5 J391:L1048576 J1:L4 J6:L31">
    <cfRule type="containsText" dxfId="2406" priority="4" operator="containsText" text="Review">
      <formula>NOT(ISERROR(SEARCH("Review",J1)))</formula>
    </cfRule>
    <cfRule type="containsText" dxfId="2405" priority="5" operator="containsText" text="Other">
      <formula>NOT(ISERROR(SEARCH("Other",J1)))</formula>
    </cfRule>
    <cfRule type="containsText" dxfId="2404" priority="6" operator="containsText" text="Incomplete">
      <formula>NOT(ISERROR(SEARCH("Incomplete",J1)))</formula>
    </cfRule>
    <cfRule type="containsText" dxfId="2403" priority="7" operator="containsText" text="Untraceable">
      <formula>NOT(ISERROR(SEARCH("Untraceable",J1)))</formula>
    </cfRule>
    <cfRule type="containsText" dxfId="2402" priority="8" operator="containsText" text="Completed">
      <formula>NOT(ISERROR(SEARCH("Completed",J1)))</formula>
    </cfRule>
  </conditionalFormatting>
  <conditionalFormatting sqref="N1:O1 J5 N4 N6 N8 N10 N391:O1048576 N12 N14 N16 N18 N20 N22 N24 N26 N28 N30 J391:L1048576 J1:L4 J6:L31 N2">
    <cfRule type="containsText" dxfId="2401" priority="9" operator="containsText" text="In Progress">
      <formula>NOT(ISERROR(SEARCH("In Progress",J1)))</formula>
    </cfRule>
  </conditionalFormatting>
  <conditionalFormatting sqref="N1:O1 N4 N6 N8 N10 N391:O1048576 N12 N14 N16 N18 N20 N22 N24 N26 N28 N30 N2">
    <cfRule type="containsText" dxfId="2400" priority="2" operator="containsText" text="No">
      <formula>NOT(ISERROR(SEARCH("No",N1)))</formula>
    </cfRule>
    <cfRule type="containsText" dxfId="2399" priority="3" operator="containsText" text="Yes">
      <formula>NOT(ISERROR(SEARCH("Yes",N1)))</formula>
    </cfRule>
  </conditionalFormatting>
  <conditionalFormatting sqref="J391:L1048576 J1:L31">
    <cfRule type="containsText" dxfId="2398" priority="1" operator="containsText" text="Waiting">
      <formula>NOT(ISERROR(SEARCH("Waiting",J1)))</formula>
    </cfRule>
  </conditionalFormatting>
  <dataValidations count="6">
    <dataValidation type="list" allowBlank="1" showInputMessage="1" showErrorMessage="1" sqref="J391:K1048576 J2:K31">
      <formula1>"In Progress, Completed, Untraceable, Incomplete, Other, Review, Waiting"</formula1>
    </dataValidation>
    <dataValidation type="list" allowBlank="1" showInputMessage="1" showErrorMessage="1" sqref="L2:L3 L4:L5 L6:L7 L8:L9 L10:L11 L12:L13 L14:L15 L16:L17 L18:L19 L20:L21 L22:L23 L24:L25 L26:L27 L28:L29 L30:L31">
      <formula1>"In Progress, Completed, Untraceable, Ignore, Review, Waiting"</formula1>
    </dataValidation>
    <dataValidation type="list" allowBlank="1" showInputMessage="1" sqref="I4 G2:I3 G4:H5 G6:I7 G8:I9 G10:I11 G12:I13 G14:I15 G16:I17 G18:I19 G20:I21 G22:I23 G24:I25 G26:I27 G28:I29 G30:I31">
      <formula1>"Ø"</formula1>
    </dataValidation>
    <dataValidation type="list" operator="equal" allowBlank="1" showInputMessage="1" showErrorMessage="1" sqref="E2:E3 E4:E5 E6:E7 E8:E9 E10:E11 E12:E13 E14:E15 E16:E17 E18:E19 E20:E21 E22:E23 E24:E25 E26:E27 E28:E29 E30:E31">
      <formula1>"Manual,Auto,Semi-Auto"</formula1>
    </dataValidation>
    <dataValidation type="list" operator="equal" allowBlank="1" showInputMessage="1" showErrorMessage="1" sqref="D2:D3 D4:D5 D6:D7 D8:D9 D10:D11 D12:D13 D14:D15 D16:D17 D18:D19 D20:D21 D22:D23 D24:D25 D26:D27 D28:D29 D30:D31">
      <formula1>"Amina,Bruno,Cameron,Daniel,Gina,Monet,Perry,???"</formula1>
    </dataValidation>
    <dataValidation type="list" allowBlank="1" showInputMessage="1" showErrorMessage="1" sqref="N4 N6 N8 N10 N30 N12 N14 N16 N18 N20 N22 N24 N26 N28 N2">
      <formula1>"Yes, No, In Progress"</formula1>
    </dataValidation>
  </dataValidation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zoomScale="90" zoomScaleNormal="90" workbookViewId="0">
      <pane ySplit="1" topLeftCell="A2" activePane="bottomLeft" state="frozen"/>
      <selection activeCell="B40" sqref="B40:B41"/>
      <selection pane="bottomLeft" activeCell="M47" sqref="M47"/>
    </sheetView>
  </sheetViews>
  <sheetFormatPr defaultRowHeight="15" x14ac:dyDescent="0.25"/>
  <cols>
    <col min="1" max="1" width="18.5703125" bestFit="1" customWidth="1"/>
    <col min="2" max="2" width="25.5703125" bestFit="1" customWidth="1"/>
    <col min="3" max="3" width="24" bestFit="1" customWidth="1"/>
    <col min="4" max="4" width="15.28515625" bestFit="1" customWidth="1"/>
    <col min="5" max="5" width="18.140625" bestFit="1" customWidth="1"/>
    <col min="6" max="6" width="28.855468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20.5703125" bestFit="1" customWidth="1"/>
    <col min="14" max="14" width="15.5703125" style="2" bestFit="1" customWidth="1"/>
    <col min="15" max="15" width="15.85546875" style="3"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0" t="s">
        <v>75</v>
      </c>
      <c r="B2" s="110" t="s">
        <v>76</v>
      </c>
      <c r="C2" s="109"/>
      <c r="D2" s="86" t="s">
        <v>27</v>
      </c>
      <c r="E2" s="87" t="s">
        <v>77</v>
      </c>
      <c r="F2" s="5" t="s">
        <v>78</v>
      </c>
      <c r="G2" s="88">
        <v>42467</v>
      </c>
      <c r="H2" s="88">
        <v>42485</v>
      </c>
      <c r="I2" s="109" t="s">
        <v>51</v>
      </c>
      <c r="J2" s="86" t="str">
        <f t="shared" ref="J2:J7" si="0">IF(AND(NOT(OR(G2="",G2="Ø")),H2=""),"In Progress",IF(AND(NOT(OR(H2="Ø",H2="")),NOT(OR(G2="Ø",G2=""))),"Completed",""))</f>
        <v>Completed</v>
      </c>
      <c r="K2" s="109" t="s">
        <v>0</v>
      </c>
      <c r="L2" s="109" t="s">
        <v>0</v>
      </c>
      <c r="M2" s="8"/>
      <c r="N2" s="114" t="s">
        <v>25</v>
      </c>
      <c r="O2" s="116" t="s">
        <v>79</v>
      </c>
    </row>
    <row r="3" spans="1:15" x14ac:dyDescent="0.25">
      <c r="A3" s="109"/>
      <c r="B3" s="109"/>
      <c r="C3" s="109"/>
      <c r="D3" s="86" t="s">
        <v>50</v>
      </c>
      <c r="E3" s="86"/>
      <c r="F3" s="7" t="str">
        <f>IF(D3="Amina",A2&amp;"_AZ",IF(D3="Perry",A2&amp;"_PB",IF(D3="Gina",A2&amp;"_GB",IF(D3="Cameron",A2&amp;"_CA",IF(D3="Bruno",A2&amp;"_BDS",IF(D3="Daniel",A2&amp;"_DR",IF(D3="Monet",A2&amp;"_MW","")))))))</f>
        <v/>
      </c>
      <c r="G3" s="88"/>
      <c r="H3" s="86"/>
      <c r="I3" s="109"/>
      <c r="J3" s="86" t="str">
        <f t="shared" si="0"/>
        <v/>
      </c>
      <c r="K3" s="109"/>
      <c r="L3" s="109"/>
      <c r="M3" s="4"/>
      <c r="N3" s="114"/>
      <c r="O3" s="116"/>
    </row>
    <row r="4" spans="1:15" x14ac:dyDescent="0.25">
      <c r="A4" s="110" t="s">
        <v>80</v>
      </c>
      <c r="B4" s="110" t="s">
        <v>81</v>
      </c>
      <c r="C4" s="109"/>
      <c r="D4" s="86" t="s">
        <v>32</v>
      </c>
      <c r="E4" s="86" t="s">
        <v>24</v>
      </c>
      <c r="F4" s="5" t="str">
        <f>IF(D4="Amina",A4&amp;"_AZ",IF(D4="Perry",A4&amp;"_PB",IF(D4="Gina",A4&amp;"_GB",IF(D4="Cameron",A4&amp;"_CA",IF(D4="Bruno",A4&amp;"_BDS",IF(D4="Daniel",A4&amp;"_DR",IF(D4="Monet",A4&amp;"_MW","")))))))</f>
        <v>2015-06-19_G-003 _AZ</v>
      </c>
      <c r="G4" s="88">
        <v>42521</v>
      </c>
      <c r="H4" s="88">
        <v>42529</v>
      </c>
      <c r="I4" s="111">
        <v>42647</v>
      </c>
      <c r="J4" s="86" t="str">
        <f t="shared" si="0"/>
        <v>Completed</v>
      </c>
      <c r="K4" s="109"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09" t="s">
        <v>0</v>
      </c>
      <c r="M4" s="4"/>
      <c r="N4" s="114" t="s">
        <v>25</v>
      </c>
      <c r="O4" s="116" t="s">
        <v>82</v>
      </c>
    </row>
    <row r="5" spans="1:15" x14ac:dyDescent="0.25">
      <c r="A5" s="109"/>
      <c r="B5" s="109"/>
      <c r="C5" s="109"/>
      <c r="D5" s="86" t="s">
        <v>23</v>
      </c>
      <c r="E5" s="86" t="s">
        <v>24</v>
      </c>
      <c r="F5" s="5" t="str">
        <f>IF(D5="Amina",A4&amp;"_AZ",IF(D5="Perry",A4&amp;"_PB",IF(D5="Gina",A4&amp;"_GB",IF(D5="Cameron",A4&amp;"_CA",IF(D5="Bruno",A4&amp;"_BDS",IF(D5="Daniel",A4&amp;"_DR",IF(D5="Monet",A4&amp;"_MW","")))))))</f>
        <v>2015-06-19_G-003 _CA</v>
      </c>
      <c r="G5" s="88">
        <v>42542</v>
      </c>
      <c r="H5" s="88">
        <v>42548</v>
      </c>
      <c r="I5" s="111"/>
      <c r="J5" s="86" t="str">
        <f t="shared" si="0"/>
        <v>Completed</v>
      </c>
      <c r="K5" s="109"/>
      <c r="L5" s="109"/>
      <c r="M5" s="4"/>
      <c r="N5" s="114"/>
      <c r="O5" s="116"/>
    </row>
    <row r="6" spans="1:15" x14ac:dyDescent="0.25">
      <c r="A6" s="110" t="s">
        <v>83</v>
      </c>
      <c r="B6" s="110" t="s">
        <v>84</v>
      </c>
      <c r="C6" s="109"/>
      <c r="D6" s="86" t="s">
        <v>30</v>
      </c>
      <c r="E6" s="86" t="s">
        <v>24</v>
      </c>
      <c r="F6" s="5" t="str">
        <f>IF(D6="Amina",A6&amp;"_AZ",IF(D6="Perry",A6&amp;"_PB",IF(D6="Gina",A6&amp;"_GB",IF(D6="Cameron",A6&amp;"_CA",IF(D6="Bruno",A6&amp;"_BDS",IF(D6="Daniel",A6&amp;"_DR",IF(D6="Monet",A6&amp;"_MW","")))))))</f>
        <v>2015-06-19_G-004 _PB</v>
      </c>
      <c r="G6" s="88">
        <v>42523</v>
      </c>
      <c r="H6" s="88">
        <v>42527</v>
      </c>
      <c r="I6" s="111">
        <v>42544</v>
      </c>
      <c r="J6" s="86" t="str">
        <f t="shared" si="0"/>
        <v>Completed</v>
      </c>
      <c r="K6" s="109"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09" t="s">
        <v>0</v>
      </c>
      <c r="M6" s="4"/>
      <c r="N6" s="114" t="s">
        <v>25</v>
      </c>
      <c r="O6" s="116" t="s">
        <v>85</v>
      </c>
    </row>
    <row r="7" spans="1:15" x14ac:dyDescent="0.25">
      <c r="A7" s="109"/>
      <c r="B7" s="109"/>
      <c r="C7" s="109"/>
      <c r="D7" s="86" t="s">
        <v>32</v>
      </c>
      <c r="E7" s="86" t="s">
        <v>24</v>
      </c>
      <c r="F7" s="5" t="str">
        <f>IF(D7="Amina",A6&amp;"_AZ",IF(D7="Perry",A6&amp;"_PB",IF(D7="Gina",A6&amp;"_GB",IF(D7="Cameron",A6&amp;"_CA",IF(D7="Bruno",A6&amp;"_BDS",IF(D7="Daniel",A6&amp;"_DR",IF(D7="Monet",A6&amp;"_MW","")))))))</f>
        <v>2015-06-19_G-004 _AZ</v>
      </c>
      <c r="G7" s="88">
        <v>42542</v>
      </c>
      <c r="H7" s="88">
        <v>42544</v>
      </c>
      <c r="I7" s="111"/>
      <c r="J7" s="86" t="str">
        <f t="shared" si="0"/>
        <v>Completed</v>
      </c>
      <c r="K7" s="109"/>
      <c r="L7" s="109"/>
      <c r="M7" s="4"/>
      <c r="N7" s="114"/>
      <c r="O7" s="116"/>
    </row>
    <row r="8" spans="1:15" x14ac:dyDescent="0.25">
      <c r="A8" s="110" t="s">
        <v>86</v>
      </c>
      <c r="B8" s="110" t="s">
        <v>87</v>
      </c>
      <c r="C8" s="109"/>
      <c r="D8" s="86" t="s">
        <v>32</v>
      </c>
      <c r="E8" s="86" t="s">
        <v>24</v>
      </c>
      <c r="F8" s="5" t="str">
        <f>IF(D8="Amina",A8&amp;"_AZ",IF(D8="Perry",A8&amp;"_PB",IF(D8="Gina",A8&amp;"_GB",IF(D8="Cameron",A8&amp;"_CA",IF(D8="Bruno",A8&amp;"_BDS",IF(D8="Daniel",A8&amp;"_DR",IF(D8="Monet",A8&amp;"_MW","")))))))</f>
        <v>2015-06-19_G-005_AZ</v>
      </c>
      <c r="G8" s="88"/>
      <c r="H8" s="88">
        <v>42458</v>
      </c>
      <c r="I8" s="111">
        <v>42549</v>
      </c>
      <c r="J8" s="86" t="s">
        <v>0</v>
      </c>
      <c r="K8" s="109"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09" t="s">
        <v>0</v>
      </c>
      <c r="M8" s="4"/>
      <c r="N8" s="112" t="s">
        <v>25</v>
      </c>
      <c r="O8" s="116" t="s">
        <v>88</v>
      </c>
    </row>
    <row r="9" spans="1:15" x14ac:dyDescent="0.25">
      <c r="A9" s="110"/>
      <c r="B9" s="110"/>
      <c r="C9" s="109"/>
      <c r="D9" s="86" t="s">
        <v>30</v>
      </c>
      <c r="E9" s="86" t="s">
        <v>24</v>
      </c>
      <c r="F9" s="5" t="str">
        <f>IF(D9="Amina",A8&amp;"_AZ",IF(D9="Perry",A8&amp;"_PB",IF(D9="Gina",A8&amp;"_GB",IF(D9="Cameron",A8&amp;"_CA",IF(D9="Bruno",A8&amp;"_BDS",IF(D9="Daniel",A8&amp;"_DR",IF(D9="Monet",A8&amp;"_MW","")))))))</f>
        <v>2015-06-19_G-005_PB</v>
      </c>
      <c r="G9" s="88"/>
      <c r="H9" s="88">
        <v>42458</v>
      </c>
      <c r="I9" s="111"/>
      <c r="J9" s="86" t="s">
        <v>0</v>
      </c>
      <c r="K9" s="109"/>
      <c r="L9" s="109"/>
      <c r="M9" s="4"/>
      <c r="N9" s="112"/>
      <c r="O9" s="116"/>
    </row>
    <row r="10" spans="1:15" x14ac:dyDescent="0.25">
      <c r="A10" s="110" t="s">
        <v>89</v>
      </c>
      <c r="B10" s="110" t="s">
        <v>90</v>
      </c>
      <c r="C10" s="109"/>
      <c r="D10" s="86" t="s">
        <v>23</v>
      </c>
      <c r="E10" s="86" t="s">
        <v>24</v>
      </c>
      <c r="F10" s="5" t="str">
        <f>IF(D10="Amina",A10&amp;"_AZ",IF(D10="Perry",A10&amp;"_PB",IF(D10="Gina",A10&amp;"_GB",IF(D10="Cameron",A10&amp;"_CA",IF(D10="Bruno",A10&amp;"_BDS",IF(D10="Daniel",A10&amp;"_DR",IF(D10="Monet",A10&amp;"_MW","")))))))</f>
        <v>2015-06-19_G-006 _CA</v>
      </c>
      <c r="G10" s="88">
        <v>42496</v>
      </c>
      <c r="H10" s="88">
        <v>42502</v>
      </c>
      <c r="I10" s="111">
        <v>42513</v>
      </c>
      <c r="J10" s="86" t="str">
        <f t="shared" ref="J10:J15" si="1">IF(AND(NOT(OR(G10="",G10="Ø")),H10=""),"In Progress",IF(AND(NOT(OR(H10="Ø",H10="")),NOT(OR(G10="Ø",G10=""))),"Completed",""))</f>
        <v>Completed</v>
      </c>
      <c r="K10" s="109"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09" t="s">
        <v>0</v>
      </c>
      <c r="M10" s="4"/>
      <c r="N10" s="114" t="s">
        <v>25</v>
      </c>
      <c r="O10" s="116" t="s">
        <v>91</v>
      </c>
    </row>
    <row r="11" spans="1:15" x14ac:dyDescent="0.25">
      <c r="A11" s="109"/>
      <c r="B11" s="109"/>
      <c r="C11" s="109"/>
      <c r="D11" s="86" t="s">
        <v>30</v>
      </c>
      <c r="E11" s="86" t="s">
        <v>24</v>
      </c>
      <c r="F11" s="5" t="str">
        <f>IF(D11="Amina",A10&amp;"_AZ",IF(D11="Perry",A10&amp;"_PB",IF(D11="Gina",A10&amp;"_GB",IF(D11="Cameron",A10&amp;"_CA",IF(D11="Bruno",A10&amp;"_BDS",IF(D11="Daniel",A10&amp;"_DR",IF(D11="Monet",A10&amp;"_MW","")))))))</f>
        <v>2015-06-19_G-006 _PB</v>
      </c>
      <c r="G11" s="89">
        <v>42496</v>
      </c>
      <c r="H11" s="88">
        <v>42502</v>
      </c>
      <c r="I11" s="111"/>
      <c r="J11" s="86" t="str">
        <f t="shared" si="1"/>
        <v>Completed</v>
      </c>
      <c r="K11" s="109"/>
      <c r="L11" s="109"/>
      <c r="M11" s="4"/>
      <c r="N11" s="114"/>
      <c r="O11" s="116"/>
    </row>
    <row r="12" spans="1:15" x14ac:dyDescent="0.25">
      <c r="A12" s="110" t="s">
        <v>92</v>
      </c>
      <c r="B12" s="110" t="s">
        <v>93</v>
      </c>
      <c r="C12" s="109"/>
      <c r="D12" s="86" t="s">
        <v>27</v>
      </c>
      <c r="E12" s="86" t="s">
        <v>24</v>
      </c>
      <c r="F12" s="5" t="str">
        <f>IF(D12="Amina",A12&amp;"_AZ",IF(D12="Perry",A12&amp;"_PB",IF(D12="Gina",A12&amp;"_GB",IF(D12="Cameron",A12&amp;"_CA",IF(D12="Bruno",A12&amp;"_BDS",IF(D12="Daniel",A12&amp;"_DR",IF(D12="Monet",A12&amp;"_MW","")))))))</f>
        <v>2015-06-19_G-007 _GB</v>
      </c>
      <c r="G12" s="88">
        <v>42499</v>
      </c>
      <c r="H12" s="88">
        <v>42501</v>
      </c>
      <c r="I12" s="111">
        <v>42515</v>
      </c>
      <c r="J12" s="86" t="str">
        <f t="shared" si="1"/>
        <v>Completed</v>
      </c>
      <c r="K12" s="109"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09" t="s">
        <v>0</v>
      </c>
      <c r="M12" s="4"/>
      <c r="N12" s="114" t="s">
        <v>25</v>
      </c>
      <c r="O12" s="116" t="s">
        <v>94</v>
      </c>
    </row>
    <row r="13" spans="1:15" x14ac:dyDescent="0.25">
      <c r="A13" s="109"/>
      <c r="B13" s="109"/>
      <c r="C13" s="109"/>
      <c r="D13" s="86" t="s">
        <v>32</v>
      </c>
      <c r="E13" s="86" t="s">
        <v>24</v>
      </c>
      <c r="F13" s="5" t="str">
        <f>IF(D13="Amina",A12&amp;"_AZ",IF(D13="Perry",A12&amp;"_PB",IF(D13="Gina",A12&amp;"_GB",IF(D13="Cameron",A12&amp;"_CA",IF(D13="Bruno",A12&amp;"_BDS",IF(D13="Daniel",A12&amp;"_DR",IF(D13="Monet",A12&amp;"_MW","")))))))</f>
        <v>2015-06-19_G-007 _AZ</v>
      </c>
      <c r="G13" s="88">
        <v>42502</v>
      </c>
      <c r="H13" s="88">
        <v>42506</v>
      </c>
      <c r="I13" s="111"/>
      <c r="J13" s="86" t="str">
        <f t="shared" si="1"/>
        <v>Completed</v>
      </c>
      <c r="K13" s="109"/>
      <c r="L13" s="109"/>
      <c r="M13" s="4"/>
      <c r="N13" s="114"/>
      <c r="O13" s="116"/>
    </row>
    <row r="14" spans="1:15" x14ac:dyDescent="0.25">
      <c r="A14" s="110" t="s">
        <v>95</v>
      </c>
      <c r="B14" s="110" t="s">
        <v>96</v>
      </c>
      <c r="C14" s="109"/>
      <c r="D14" s="86" t="s">
        <v>27</v>
      </c>
      <c r="E14" s="86" t="s">
        <v>24</v>
      </c>
      <c r="F14" s="5" t="str">
        <f>IF(D14="Amina",A14&amp;"_AZ",IF(D14="Perry",A14&amp;"_PB",IF(D14="Gina",A14&amp;"_GB",IF(D14="Cameron",A14&amp;"_CA",IF(D14="Bruno",A14&amp;"_BDS",IF(D14="Daniel",A14&amp;"_DR",IF(D14="Monet",A14&amp;"_MW","")))))))</f>
        <v>2015-06-19_G-008 _GB</v>
      </c>
      <c r="G14" s="88">
        <v>42502</v>
      </c>
      <c r="H14" s="88">
        <v>42506</v>
      </c>
      <c r="I14" s="111">
        <v>42515</v>
      </c>
      <c r="J14" s="86" t="str">
        <f t="shared" si="1"/>
        <v>Completed</v>
      </c>
      <c r="K14" s="109"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09" t="s">
        <v>0</v>
      </c>
      <c r="M14" s="4"/>
      <c r="N14" s="114" t="s">
        <v>25</v>
      </c>
      <c r="O14" s="116" t="s">
        <v>97</v>
      </c>
    </row>
    <row r="15" spans="1:15" x14ac:dyDescent="0.25">
      <c r="A15" s="109"/>
      <c r="B15" s="109"/>
      <c r="C15" s="109"/>
      <c r="D15" s="86" t="s">
        <v>30</v>
      </c>
      <c r="E15" s="86" t="s">
        <v>24</v>
      </c>
      <c r="F15" s="5" t="str">
        <f>IF(D15="Amina",A14&amp;"_AZ",IF(D15="Perry",A14&amp;"_PB",IF(D15="Gina",A14&amp;"_GB",IF(D15="Cameron",A14&amp;"_CA",IF(D15="Bruno",A14&amp;"_BDS",IF(D15="Daniel",A14&amp;"_DR",IF(D15="Monet",A14&amp;"_MW","")))))))</f>
        <v>2015-06-19_G-008 _PB</v>
      </c>
      <c r="G15" s="88">
        <v>42502</v>
      </c>
      <c r="H15" s="88">
        <v>42506</v>
      </c>
      <c r="I15" s="111"/>
      <c r="J15" s="86" t="str">
        <f t="shared" si="1"/>
        <v>Completed</v>
      </c>
      <c r="K15" s="109"/>
      <c r="L15" s="109"/>
      <c r="M15" s="4"/>
      <c r="N15" s="114"/>
      <c r="O15" s="116"/>
    </row>
    <row r="16" spans="1:15" x14ac:dyDescent="0.25">
      <c r="A16" s="110" t="s">
        <v>98</v>
      </c>
      <c r="B16" s="110" t="s">
        <v>99</v>
      </c>
      <c r="C16" s="109"/>
      <c r="D16" s="86" t="s">
        <v>30</v>
      </c>
      <c r="E16" s="86" t="s">
        <v>24</v>
      </c>
      <c r="F16" s="5" t="s">
        <v>100</v>
      </c>
      <c r="G16" s="88">
        <v>42845</v>
      </c>
      <c r="H16" s="88" t="s">
        <v>51</v>
      </c>
      <c r="I16" s="111" t="s">
        <v>51</v>
      </c>
      <c r="J16" s="86" t="s">
        <v>1</v>
      </c>
      <c r="K16" s="109" t="s">
        <v>1</v>
      </c>
      <c r="L16" s="109" t="str">
        <f>IF(K16="Untraceable","Ignore",IF(K16="Incomplete","Ignore",IF(K16="Other","Ignore","")))</f>
        <v>Ignore</v>
      </c>
      <c r="M16" s="4"/>
      <c r="N16" s="114" t="s">
        <v>53</v>
      </c>
      <c r="O16" s="116"/>
    </row>
    <row r="17" spans="1:15" x14ac:dyDescent="0.25">
      <c r="A17" s="109"/>
      <c r="B17" s="109"/>
      <c r="C17" s="109"/>
      <c r="D17" s="86" t="s">
        <v>50</v>
      </c>
      <c r="E17" s="86"/>
      <c r="F17" s="5" t="str">
        <f>IF(D17="Amina",A16&amp;"_AZ",IF(D17="Perry",A16&amp;"_PB",IF(D17="Gina",A16&amp;"_GB",IF(D17="Cameron",A16&amp;"_CA",IF(D17="Bruno",A16&amp;"_BDS",IF(D17="Daniel",A16&amp;"_DR",IF(D17="Monet",A16&amp;"_MW","")))))))</f>
        <v/>
      </c>
      <c r="G17" s="88"/>
      <c r="H17" s="88"/>
      <c r="I17" s="111"/>
      <c r="J17" s="86" t="str">
        <f t="shared" ref="J17:J23" si="2">IF(AND(NOT(OR(G17="",G17="Ø")),H17=""),"In Progress",IF(AND(NOT(OR(H17="Ø",H17="")),NOT(OR(G17="Ø",G17=""))),"Completed",""))</f>
        <v/>
      </c>
      <c r="K17" s="109"/>
      <c r="L17" s="109"/>
      <c r="M17" s="4"/>
      <c r="N17" s="114"/>
      <c r="O17" s="116"/>
    </row>
    <row r="18" spans="1:15" x14ac:dyDescent="0.25">
      <c r="A18" s="110" t="s">
        <v>101</v>
      </c>
      <c r="B18" s="110" t="s">
        <v>102</v>
      </c>
      <c r="C18" s="109"/>
      <c r="D18" s="86" t="s">
        <v>23</v>
      </c>
      <c r="E18" s="86" t="s">
        <v>24</v>
      </c>
      <c r="F18" s="5" t="str">
        <f>IF(D18="Amina",A18&amp;"_AZ",IF(D18="Perry",A18&amp;"_PB",IF(D18="Gina",A18&amp;"_GB",IF(D18="Cameron",A18&amp;"_CA",IF(D18="Bruno",A18&amp;"_BDS",IF(D18="Daniel",A18&amp;"_DR",IF(D18="Monet",A18&amp;"_MW","")))))))</f>
        <v>2015-06-19_G-010 _CA</v>
      </c>
      <c r="G18" s="88">
        <v>42502</v>
      </c>
      <c r="H18" s="88">
        <v>42507</v>
      </c>
      <c r="I18" s="111">
        <v>42537</v>
      </c>
      <c r="J18" s="86" t="str">
        <f t="shared" si="2"/>
        <v>Completed</v>
      </c>
      <c r="K18" s="109"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09" t="s">
        <v>0</v>
      </c>
      <c r="M18" s="4"/>
      <c r="N18" s="114" t="s">
        <v>25</v>
      </c>
      <c r="O18" s="116" t="s">
        <v>103</v>
      </c>
    </row>
    <row r="19" spans="1:15" x14ac:dyDescent="0.25">
      <c r="A19" s="109"/>
      <c r="B19" s="109"/>
      <c r="C19" s="109"/>
      <c r="D19" s="86" t="s">
        <v>27</v>
      </c>
      <c r="E19" s="86" t="s">
        <v>24</v>
      </c>
      <c r="F19" s="5" t="str">
        <f>IF(D19="Amina",A18&amp;"_AZ",IF(D19="Perry",A18&amp;"_PB",IF(D19="Gina",A18&amp;"_GB",IF(D19="Cameron",A18&amp;"_CA",IF(D19="Bruno",A18&amp;"_BDS",IF(D19="Daniel",A18&amp;"_DR",IF(D19="Monet",A18&amp;"_MW","")))))))</f>
        <v>2015-06-19_G-010 _GB</v>
      </c>
      <c r="G19" s="88">
        <v>42506</v>
      </c>
      <c r="H19" s="88">
        <v>42521</v>
      </c>
      <c r="I19" s="111"/>
      <c r="J19" s="86" t="str">
        <f t="shared" si="2"/>
        <v>Completed</v>
      </c>
      <c r="K19" s="109"/>
      <c r="L19" s="109"/>
      <c r="M19" s="4"/>
      <c r="N19" s="114"/>
      <c r="O19" s="116"/>
    </row>
    <row r="20" spans="1:15" x14ac:dyDescent="0.25">
      <c r="A20" s="110" t="s">
        <v>104</v>
      </c>
      <c r="B20" s="110" t="s">
        <v>105</v>
      </c>
      <c r="C20" s="109"/>
      <c r="D20" s="86" t="s">
        <v>30</v>
      </c>
      <c r="E20" s="86" t="s">
        <v>24</v>
      </c>
      <c r="F20" s="5" t="str">
        <f>IF(D20="Amina",A20&amp;"_AZ",IF(D20="Perry",A20&amp;"_PB",IF(D20="Gina",A20&amp;"_GB",IF(D20="Cameron",A20&amp;"_CA",IF(D20="Bruno",A20&amp;"_BDS",IF(D20="Daniel",A20&amp;"_DR",IF(D20="Monet",A20&amp;"_MW","")))))))</f>
        <v>2015-06-19_G-011 _PB</v>
      </c>
      <c r="G20" s="88">
        <v>42506</v>
      </c>
      <c r="H20" s="88">
        <v>42517</v>
      </c>
      <c r="I20" s="111">
        <v>42517</v>
      </c>
      <c r="J20" s="86" t="str">
        <f t="shared" si="2"/>
        <v>Completed</v>
      </c>
      <c r="K20" s="109"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09" t="s">
        <v>0</v>
      </c>
      <c r="M20" s="4"/>
      <c r="N20" s="114" t="s">
        <v>25</v>
      </c>
      <c r="O20" s="116" t="s">
        <v>106</v>
      </c>
    </row>
    <row r="21" spans="1:15" x14ac:dyDescent="0.25">
      <c r="A21" s="109"/>
      <c r="B21" s="109"/>
      <c r="C21" s="109"/>
      <c r="D21" s="86" t="s">
        <v>32</v>
      </c>
      <c r="E21" s="86" t="s">
        <v>24</v>
      </c>
      <c r="F21" s="5" t="str">
        <f>IF(D21="Amina",A20&amp;"_AZ",IF(D21="Perry",A20&amp;"_PB",IF(D21="Gina",A20&amp;"_GB",IF(D21="Cameron",A20&amp;"_CA",IF(D21="Bruno",A20&amp;"_BDS",IF(D21="Daniel",A20&amp;"_DR",IF(D21="Monet",A20&amp;"_MW","")))))))</f>
        <v>2015-06-19_G-011 _AZ</v>
      </c>
      <c r="G21" s="88">
        <v>42506</v>
      </c>
      <c r="H21" s="88">
        <v>42510</v>
      </c>
      <c r="I21" s="111"/>
      <c r="J21" s="86" t="str">
        <f t="shared" si="2"/>
        <v>Completed</v>
      </c>
      <c r="K21" s="109"/>
      <c r="L21" s="109"/>
      <c r="M21" s="4"/>
      <c r="N21" s="114"/>
      <c r="O21" s="116"/>
    </row>
    <row r="22" spans="1:15" x14ac:dyDescent="0.25">
      <c r="A22" s="110" t="s">
        <v>107</v>
      </c>
      <c r="B22" s="110" t="s">
        <v>108</v>
      </c>
      <c r="C22" s="109"/>
      <c r="D22" s="86" t="s">
        <v>23</v>
      </c>
      <c r="E22" s="86" t="s">
        <v>24</v>
      </c>
      <c r="F22" s="5" t="str">
        <f>IF(D22="Amina",A22&amp;"_AZ",IF(D22="Perry",A22&amp;"_PB",IF(D22="Gina",A22&amp;"_GB",IF(D22="Cameron",A22&amp;"_CA",IF(D22="Bruno",A22&amp;"_BDS",IF(D22="Daniel",A22&amp;"_DR",IF(D22="Monet",A22&amp;"_MW","")))))))</f>
        <v>2015-06-19_G-012 _CA</v>
      </c>
      <c r="G22" s="88">
        <v>42549</v>
      </c>
      <c r="H22" s="88">
        <v>42550</v>
      </c>
      <c r="I22" s="111">
        <v>42647</v>
      </c>
      <c r="J22" s="86" t="str">
        <f t="shared" si="2"/>
        <v>Completed</v>
      </c>
      <c r="K22" s="109"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09" t="s">
        <v>0</v>
      </c>
      <c r="M22" s="4"/>
      <c r="N22" s="114" t="s">
        <v>25</v>
      </c>
      <c r="O22" s="116" t="s">
        <v>109</v>
      </c>
    </row>
    <row r="23" spans="1:15" x14ac:dyDescent="0.25">
      <c r="A23" s="109"/>
      <c r="B23" s="109"/>
      <c r="C23" s="109"/>
      <c r="D23" s="86" t="s">
        <v>32</v>
      </c>
      <c r="E23" s="86" t="s">
        <v>24</v>
      </c>
      <c r="F23" s="5" t="str">
        <f>IF(D23="Amina",A22&amp;"_AZ",IF(D23="Perry",A22&amp;"_PB",IF(D23="Gina",A22&amp;"_GB",IF(D23="Cameron",A22&amp;"_CA",IF(D23="Bruno",A22&amp;"_BDS",IF(D23="Daniel",A22&amp;"_DR",IF(D23="Monet",A22&amp;"_MW","")))))))</f>
        <v>2015-06-19_G-012 _AZ</v>
      </c>
      <c r="G23" s="88">
        <v>42552</v>
      </c>
      <c r="H23" s="88">
        <v>42556</v>
      </c>
      <c r="I23" s="111"/>
      <c r="J23" s="86" t="str">
        <f t="shared" si="2"/>
        <v>Completed</v>
      </c>
      <c r="K23" s="109"/>
      <c r="L23" s="109"/>
      <c r="M23" s="4"/>
      <c r="N23" s="114"/>
      <c r="O23" s="116"/>
    </row>
    <row r="24" spans="1:15" x14ac:dyDescent="0.25">
      <c r="A24" s="110" t="s">
        <v>110</v>
      </c>
      <c r="B24" s="110" t="s">
        <v>111</v>
      </c>
      <c r="C24" s="109"/>
      <c r="D24" s="86" t="s">
        <v>32</v>
      </c>
      <c r="E24" s="86" t="s">
        <v>24</v>
      </c>
      <c r="F24" s="5" t="str">
        <f>IF(D24="Amina",A24&amp;"_AZ",IF(D24="Perry",A24&amp;"_PB",IF(D24="Gina",A24&amp;"_GB",IF(D24="Cameron",A24&amp;"_CA",IF(D24="Bruno",A24&amp;"_BDS",IF(D24="Daniel",A24&amp;"_DR",IF(D24="Monet",A24&amp;"_MW","")))))))</f>
        <v>2015-06-19_G-013 _AZ</v>
      </c>
      <c r="G24" s="88">
        <v>42677</v>
      </c>
      <c r="H24" s="88">
        <v>42878</v>
      </c>
      <c r="I24" s="115">
        <v>42880</v>
      </c>
      <c r="J24" s="86" t="s">
        <v>0</v>
      </c>
      <c r="K24" s="109" t="s">
        <v>0</v>
      </c>
      <c r="L24" s="109" t="s">
        <v>0</v>
      </c>
      <c r="M24" s="4"/>
      <c r="N24" s="114" t="s">
        <v>25</v>
      </c>
      <c r="O24" s="116" t="s">
        <v>112</v>
      </c>
    </row>
    <row r="25" spans="1:15" x14ac:dyDescent="0.25">
      <c r="A25" s="109"/>
      <c r="B25" s="109"/>
      <c r="C25" s="109"/>
      <c r="D25" s="86" t="s">
        <v>113</v>
      </c>
      <c r="E25" s="86" t="s">
        <v>24</v>
      </c>
      <c r="F25" s="5" t="str">
        <f>IF(D25="Amina",A24&amp;"_AZ",IF(D25="Perry",A24&amp;"_PB",IF(D25="Gina",A24&amp;"_GB",IF(D25="Cameron",A24&amp;"_CA",IF(D25="Bruno",A24&amp;"_BDS",IF(D25="Daniel",A24&amp;"_DR",IF(D25="Monet",A24&amp;"_MW","")))))))</f>
        <v>2015-06-19_G-013 _DR</v>
      </c>
      <c r="G25" s="88">
        <v>42877</v>
      </c>
      <c r="H25" s="89">
        <v>42879</v>
      </c>
      <c r="I25" s="111"/>
      <c r="J25" s="86" t="s">
        <v>0</v>
      </c>
      <c r="K25" s="109"/>
      <c r="L25" s="109"/>
      <c r="M25" s="4"/>
      <c r="N25" s="114"/>
      <c r="O25" s="116"/>
    </row>
    <row r="26" spans="1:15" x14ac:dyDescent="0.25">
      <c r="A26" s="110" t="s">
        <v>114</v>
      </c>
      <c r="B26" s="110" t="s">
        <v>115</v>
      </c>
      <c r="C26" s="109"/>
      <c r="D26" s="86" t="s">
        <v>30</v>
      </c>
      <c r="E26" s="86" t="s">
        <v>24</v>
      </c>
      <c r="F26" s="5" t="str">
        <f>IF(D26="Amina",A26&amp;"_AZ",IF(D26="Perry",A26&amp;"_PB",IF(D26="Gina",A26&amp;"_GB",IF(D26="Cameron",A26&amp;"_CA",IF(D26="Bruno",A26&amp;"_BDS",IF(D26="Daniel",A26&amp;"_DR",IF(D26="Monet",A26&amp;"_MW","")))))))</f>
        <v>2015-06-19_R-001 _PB</v>
      </c>
      <c r="G26" s="88">
        <v>42486</v>
      </c>
      <c r="H26" s="88">
        <v>42496</v>
      </c>
      <c r="I26" s="111">
        <v>42516</v>
      </c>
      <c r="J26" s="86" t="str">
        <f t="shared" ref="J26:J41" si="3">IF(AND(NOT(OR(G26="",G26="Ø")),H26=""),"In Progress",IF(AND(NOT(OR(H26="Ø",H26="")),NOT(OR(G26="Ø",G26=""))),"Completed",""))</f>
        <v>Completed</v>
      </c>
      <c r="K26" s="109"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09" t="s">
        <v>0</v>
      </c>
      <c r="M26" s="4"/>
      <c r="N26" s="114" t="s">
        <v>25</v>
      </c>
      <c r="O26" s="116" t="s">
        <v>116</v>
      </c>
    </row>
    <row r="27" spans="1:15" x14ac:dyDescent="0.25">
      <c r="A27" s="109"/>
      <c r="B27" s="109"/>
      <c r="C27" s="109"/>
      <c r="D27" s="86" t="s">
        <v>27</v>
      </c>
      <c r="E27" s="86" t="s">
        <v>24</v>
      </c>
      <c r="F27" s="5" t="str">
        <f>IF(D27="Amina",A26&amp;"_AZ",IF(D27="Perry",A26&amp;"_PB",IF(D27="Gina",A26&amp;"_GB",IF(D27="Cameron",A26&amp;"_CA",IF(D27="Bruno",A26&amp;"_BDS",IF(D27="Daniel",A26&amp;"_DR",IF(D27="Monet",A26&amp;"_MW","")))))))</f>
        <v>2015-06-19_R-001 _GB</v>
      </c>
      <c r="G27" s="88">
        <v>42496</v>
      </c>
      <c r="H27" s="88">
        <v>42499</v>
      </c>
      <c r="I27" s="111"/>
      <c r="J27" s="86" t="str">
        <f t="shared" si="3"/>
        <v>Completed</v>
      </c>
      <c r="K27" s="109"/>
      <c r="L27" s="109"/>
      <c r="M27" s="4"/>
      <c r="N27" s="114"/>
      <c r="O27" s="116"/>
    </row>
    <row r="28" spans="1:15" x14ac:dyDescent="0.25">
      <c r="A28" s="110" t="s">
        <v>117</v>
      </c>
      <c r="B28" s="110" t="s">
        <v>118</v>
      </c>
      <c r="C28" s="109"/>
      <c r="D28" s="86" t="s">
        <v>30</v>
      </c>
      <c r="E28" s="86" t="s">
        <v>24</v>
      </c>
      <c r="F28" s="5" t="str">
        <f>IF(D28="Amina",A28&amp;"_AZ",IF(D28="Perry",A28&amp;"_PB",IF(D28="Gina",A28&amp;"_GB",IF(D28="Cameron",A28&amp;"_CA",IF(D28="Bruno",A28&amp;"_BDS",IF(D28="Daniel",A28&amp;"_DR",IF(D28="Monet",A28&amp;"_MW","")))))))</f>
        <v>2015-06-19_R-002 _PB</v>
      </c>
      <c r="G28" s="88">
        <v>42534</v>
      </c>
      <c r="H28" s="88">
        <v>42537</v>
      </c>
      <c r="I28" s="111">
        <v>42569</v>
      </c>
      <c r="J28" s="86" t="str">
        <f t="shared" si="3"/>
        <v>Completed</v>
      </c>
      <c r="K28" s="109"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09" t="s">
        <v>0</v>
      </c>
      <c r="M28" s="4"/>
      <c r="N28" s="114" t="s">
        <v>25</v>
      </c>
      <c r="O28" s="116" t="s">
        <v>119</v>
      </c>
    </row>
    <row r="29" spans="1:15" x14ac:dyDescent="0.25">
      <c r="A29" s="109"/>
      <c r="B29" s="109"/>
      <c r="C29" s="109"/>
      <c r="D29" s="86" t="s">
        <v>27</v>
      </c>
      <c r="E29" s="86" t="s">
        <v>24</v>
      </c>
      <c r="F29" s="5" t="str">
        <f>IF(D29="Amina",A28&amp;"_AZ",IF(D29="Perry",A28&amp;"_PB",IF(D29="Gina",A28&amp;"_GB",IF(D29="Cameron",A28&amp;"_CA",IF(D29="Bruno",A28&amp;"_BDS",IF(D29="Daniel",A28&amp;"_DR",IF(D29="Monet",A28&amp;"_MW","")))))))</f>
        <v>2015-06-19_R-002 _GB</v>
      </c>
      <c r="G29" s="88">
        <v>42541</v>
      </c>
      <c r="H29" s="88">
        <v>42557</v>
      </c>
      <c r="I29" s="111"/>
      <c r="J29" s="86" t="str">
        <f t="shared" si="3"/>
        <v>Completed</v>
      </c>
      <c r="K29" s="109"/>
      <c r="L29" s="109"/>
      <c r="M29" s="4"/>
      <c r="N29" s="114"/>
      <c r="O29" s="116"/>
    </row>
    <row r="30" spans="1:15" x14ac:dyDescent="0.25">
      <c r="A30" s="110" t="s">
        <v>120</v>
      </c>
      <c r="B30" s="110" t="s">
        <v>121</v>
      </c>
      <c r="C30" s="109"/>
      <c r="D30" s="86" t="s">
        <v>27</v>
      </c>
      <c r="E30" s="86" t="s">
        <v>24</v>
      </c>
      <c r="F30" s="5" t="str">
        <f>IF(D30="Amina",A30&amp;"_AZ",IF(D30="Perry",A30&amp;"_PB",IF(D30="Gina",A30&amp;"_GB",IF(D30="Cameron",A30&amp;"_CA",IF(D30="Bruno",A30&amp;"_BDS",IF(D30="Daniel",A30&amp;"_DR",IF(D30="Monet",A30&amp;"_MW","")))))))</f>
        <v>2015-06-19_R-003 _GB</v>
      </c>
      <c r="G30" s="88">
        <v>42523</v>
      </c>
      <c r="H30" s="88">
        <v>42536</v>
      </c>
      <c r="I30" s="111">
        <v>42545</v>
      </c>
      <c r="J30" s="86" t="str">
        <f t="shared" si="3"/>
        <v>Completed</v>
      </c>
      <c r="K30" s="109"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09" t="s">
        <v>1</v>
      </c>
      <c r="M30" s="6"/>
      <c r="N30" s="114" t="s">
        <v>53</v>
      </c>
      <c r="O30" s="116"/>
    </row>
    <row r="31" spans="1:15" x14ac:dyDescent="0.25">
      <c r="A31" s="109"/>
      <c r="B31" s="109"/>
      <c r="C31" s="109"/>
      <c r="D31" s="86" t="s">
        <v>23</v>
      </c>
      <c r="E31" s="86" t="s">
        <v>24</v>
      </c>
      <c r="F31" s="5" t="str">
        <f>IF(D31="Amina",A30&amp;"_AZ",IF(D31="Perry",A30&amp;"_PB",IF(D31="Gina",A30&amp;"_GB",IF(D31="Cameron",A30&amp;"_CA",IF(D31="Bruno",A30&amp;"_BDS",IF(D31="Daniel",A30&amp;"_DR",IF(D31="Monet",A30&amp;"_MW","")))))))</f>
        <v>2015-06-19_R-003 _CA</v>
      </c>
      <c r="G31" s="88">
        <v>42536</v>
      </c>
      <c r="H31" s="88">
        <v>42541</v>
      </c>
      <c r="I31" s="111"/>
      <c r="J31" s="86" t="str">
        <f t="shared" si="3"/>
        <v>Completed</v>
      </c>
      <c r="K31" s="109"/>
      <c r="L31" s="109"/>
      <c r="M31" s="4"/>
      <c r="N31" s="114"/>
      <c r="O31" s="116"/>
    </row>
    <row r="32" spans="1:15" x14ac:dyDescent="0.25">
      <c r="A32" s="110" t="s">
        <v>122</v>
      </c>
      <c r="B32" s="110" t="s">
        <v>123</v>
      </c>
      <c r="C32" s="109"/>
      <c r="D32" s="86" t="s">
        <v>23</v>
      </c>
      <c r="E32" s="86" t="s">
        <v>24</v>
      </c>
      <c r="F32" s="5" t="str">
        <f>IF(D32="Amina",A32&amp;"_AZ",IF(D32="Perry",A32&amp;"_PB",IF(D32="Gina",A32&amp;"_GB",IF(D32="Cameron",A32&amp;"_CA",IF(D32="Bruno",A32&amp;"_BDS",IF(D32="Daniel",A32&amp;"_DR",IF(D32="Monet",A32&amp;"_MW","")))))))</f>
        <v>2015-06-19_R-004 _CA</v>
      </c>
      <c r="G32" s="88">
        <v>42524</v>
      </c>
      <c r="H32" s="88">
        <v>42531</v>
      </c>
      <c r="I32" s="111">
        <v>42545</v>
      </c>
      <c r="J32" s="86" t="str">
        <f t="shared" si="3"/>
        <v>Completed</v>
      </c>
      <c r="K32" s="109"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09" t="s">
        <v>1</v>
      </c>
      <c r="M32" s="4"/>
      <c r="N32" s="114" t="s">
        <v>53</v>
      </c>
      <c r="O32" s="116"/>
    </row>
    <row r="33" spans="1:15" x14ac:dyDescent="0.25">
      <c r="A33" s="109"/>
      <c r="B33" s="109"/>
      <c r="C33" s="109"/>
      <c r="D33" s="87" t="s">
        <v>30</v>
      </c>
      <c r="E33" s="86" t="s">
        <v>24</v>
      </c>
      <c r="F33" s="5" t="str">
        <f>IF(D33="Amina",A32&amp;"_AZ",IF(D33="Perry",A32&amp;"_PB",IF(D33="Gina",A32&amp;"_GB",IF(D33="Cameron",A32&amp;"_CA",IF(D33="Bruno",A32&amp;"_BDS",IF(D33="Daniel",A32&amp;"_DR",IF(D33="Monet",A32&amp;"_MW","")))))))</f>
        <v>2015-06-19_R-004 _PB</v>
      </c>
      <c r="G33" s="88">
        <v>42537</v>
      </c>
      <c r="H33" s="88">
        <v>42544</v>
      </c>
      <c r="I33" s="111"/>
      <c r="J33" s="86" t="str">
        <f t="shared" si="3"/>
        <v>Completed</v>
      </c>
      <c r="K33" s="109"/>
      <c r="L33" s="109"/>
      <c r="M33" s="4"/>
      <c r="N33" s="114"/>
      <c r="O33" s="116"/>
    </row>
    <row r="34" spans="1:15" x14ac:dyDescent="0.25">
      <c r="A34" s="110" t="s">
        <v>124</v>
      </c>
      <c r="B34" s="110" t="s">
        <v>125</v>
      </c>
      <c r="C34" s="109"/>
      <c r="D34" s="86" t="s">
        <v>30</v>
      </c>
      <c r="E34" s="86" t="s">
        <v>24</v>
      </c>
      <c r="F34" s="5" t="str">
        <f>IF(D34="Amina",A34&amp;"_AZ",IF(D34="Perry",A34&amp;"_PB",IF(D34="Gina",A34&amp;"_GB",IF(D34="Cameron",A34&amp;"_CA",IF(D34="Bruno",A34&amp;"_BDS",IF(D34="Daniel",A34&amp;"_DR",IF(D34="Monet",A34&amp;"_MW","")))))))</f>
        <v>2015-06-19_R-005 _PB</v>
      </c>
      <c r="G34" s="88">
        <v>42527</v>
      </c>
      <c r="H34" s="88">
        <v>42531</v>
      </c>
      <c r="I34" s="111">
        <v>42542</v>
      </c>
      <c r="J34" s="86" t="str">
        <f t="shared" si="3"/>
        <v>Completed</v>
      </c>
      <c r="K34" s="109" t="s">
        <v>3</v>
      </c>
      <c r="L34" s="109" t="s">
        <v>0</v>
      </c>
      <c r="M34" s="4" t="s">
        <v>126</v>
      </c>
      <c r="N34" s="114" t="s">
        <v>53</v>
      </c>
      <c r="O34" s="116"/>
    </row>
    <row r="35" spans="1:15" x14ac:dyDescent="0.25">
      <c r="A35" s="109"/>
      <c r="B35" s="109"/>
      <c r="C35" s="109"/>
      <c r="D35" s="86" t="s">
        <v>32</v>
      </c>
      <c r="E35" s="86" t="s">
        <v>24</v>
      </c>
      <c r="F35" s="5" t="str">
        <f>IF(D35="Amina",A34&amp;"_AZ",IF(D35="Perry",A34&amp;"_PB",IF(D35="Gina",A34&amp;"_GB",IF(D35="Cameron",A34&amp;"_CA",IF(D35="Bruno",A34&amp;"_BDS",IF(D35="Daniel",A34&amp;"_DR",IF(D35="Monet",A34&amp;"_MW","")))))))</f>
        <v>2015-06-19_R-005 _AZ</v>
      </c>
      <c r="G35" s="88">
        <v>42536</v>
      </c>
      <c r="H35" s="89">
        <v>42541</v>
      </c>
      <c r="I35" s="111"/>
      <c r="J35" s="86" t="str">
        <f t="shared" si="3"/>
        <v>Completed</v>
      </c>
      <c r="K35" s="109"/>
      <c r="L35" s="109"/>
      <c r="M35" s="4"/>
      <c r="N35" s="114"/>
      <c r="O35" s="116"/>
    </row>
    <row r="36" spans="1:15" x14ac:dyDescent="0.25">
      <c r="A36" s="110" t="s">
        <v>127</v>
      </c>
      <c r="B36" s="110" t="s">
        <v>128</v>
      </c>
      <c r="C36" s="109"/>
      <c r="D36" s="86" t="s">
        <v>32</v>
      </c>
      <c r="E36" s="86" t="s">
        <v>24</v>
      </c>
      <c r="F36" s="5" t="str">
        <f>IF(D36="Amina",A36&amp;"_AZ",IF(D36="Perry",A36&amp;"_PB",IF(D36="Gina",A36&amp;"_GB",IF(D36="Cameron",A36&amp;"_CA",IF(D36="Bruno",A36&amp;"_BDS",IF(D36="Daniel",A36&amp;"_DR",IF(D36="Monet",A36&amp;"_MW","")))))))</f>
        <v>2015-06-19_R-006 _AZ</v>
      </c>
      <c r="G36" s="88">
        <v>42535</v>
      </c>
      <c r="H36" s="89">
        <v>42536</v>
      </c>
      <c r="I36" s="111">
        <v>42545</v>
      </c>
      <c r="J36" s="86" t="str">
        <f t="shared" si="3"/>
        <v>Completed</v>
      </c>
      <c r="K36" s="109"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09" t="s">
        <v>0</v>
      </c>
      <c r="M36" s="4"/>
      <c r="N36" s="114" t="s">
        <v>25</v>
      </c>
      <c r="O36" s="116" t="s">
        <v>129</v>
      </c>
    </row>
    <row r="37" spans="1:15" x14ac:dyDescent="0.25">
      <c r="A37" s="109"/>
      <c r="B37" s="109"/>
      <c r="C37" s="109"/>
      <c r="D37" s="86" t="s">
        <v>27</v>
      </c>
      <c r="E37" s="86" t="s">
        <v>24</v>
      </c>
      <c r="F37" s="5" t="str">
        <f>IF(D37="Amina",A36&amp;"_AZ",IF(D37="Perry",A36&amp;"_PB",IF(D37="Gina",A36&amp;"_GB",IF(D37="Cameron",A36&amp;"_CA",IF(D37="Bruno",A36&amp;"_BDS",IF(D37="Daniel",A36&amp;"_DR",IF(D37="Monet",A36&amp;"_MW","")))))))</f>
        <v>2015-06-19_R-006 _GB</v>
      </c>
      <c r="G37" s="101">
        <v>42536</v>
      </c>
      <c r="H37" s="88">
        <v>42541</v>
      </c>
      <c r="I37" s="111"/>
      <c r="J37" s="86" t="str">
        <f t="shared" si="3"/>
        <v>Completed</v>
      </c>
      <c r="K37" s="109"/>
      <c r="L37" s="109"/>
      <c r="M37" s="4"/>
      <c r="N37" s="114"/>
      <c r="O37" s="116"/>
    </row>
    <row r="38" spans="1:15" x14ac:dyDescent="0.25">
      <c r="A38" s="110" t="s">
        <v>130</v>
      </c>
      <c r="B38" s="110" t="s">
        <v>131</v>
      </c>
      <c r="C38" s="109"/>
      <c r="D38" s="86" t="s">
        <v>32</v>
      </c>
      <c r="E38" s="86" t="s">
        <v>24</v>
      </c>
      <c r="F38" s="5" t="str">
        <f>IF(D38="Amina",A38&amp;"_AZ",IF(D38="Perry",A38&amp;"_PB",IF(D38="Gina",A38&amp;"_GB",IF(D38="Cameron",A38&amp;"_CA",IF(D38="Bruno",A38&amp;"_BDS",IF(D38="Daniel",A38&amp;"_DR",IF(D38="Monet",A38&amp;"_MW","")))))))</f>
        <v>2015-06-19_R-007_AZ</v>
      </c>
      <c r="G38" s="88">
        <v>42548</v>
      </c>
      <c r="H38" s="88">
        <v>42556</v>
      </c>
      <c r="I38" s="111">
        <v>42548</v>
      </c>
      <c r="J38" s="86" t="str">
        <f t="shared" si="3"/>
        <v>Completed</v>
      </c>
      <c r="K38" s="109"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09" t="s">
        <v>1</v>
      </c>
      <c r="M38" s="4"/>
      <c r="N38" s="114" t="s">
        <v>53</v>
      </c>
      <c r="O38" s="116"/>
    </row>
    <row r="39" spans="1:15" x14ac:dyDescent="0.25">
      <c r="A39" s="109"/>
      <c r="B39" s="109"/>
      <c r="C39" s="109"/>
      <c r="D39" s="86" t="s">
        <v>30</v>
      </c>
      <c r="E39" s="86" t="s">
        <v>24</v>
      </c>
      <c r="F39" s="5" t="str">
        <f>IF(D39="Amina",A38&amp;"_AZ",IF(D39="Perry",A38&amp;"_PB",IF(D39="Gina",A38&amp;"_GB",IF(D39="Cameron",A38&amp;"_CA",IF(D39="Bruno",A38&amp;"_BDS",IF(D39="Daniel",A38&amp;"_DR",IF(D39="Monet",A38&amp;"_MW","")))))))</f>
        <v>2015-06-19_R-007_PB</v>
      </c>
      <c r="G39" s="88">
        <v>42548</v>
      </c>
      <c r="H39" s="89">
        <v>42562</v>
      </c>
      <c r="I39" s="111"/>
      <c r="J39" s="86" t="str">
        <f t="shared" si="3"/>
        <v>Completed</v>
      </c>
      <c r="K39" s="109"/>
      <c r="L39" s="109"/>
      <c r="M39" s="4"/>
      <c r="N39" s="114"/>
      <c r="O39" s="116"/>
    </row>
    <row r="40" spans="1:15" x14ac:dyDescent="0.25">
      <c r="A40" s="110" t="s">
        <v>132</v>
      </c>
      <c r="B40" s="110" t="s">
        <v>133</v>
      </c>
      <c r="C40" s="109"/>
      <c r="D40" s="86" t="s">
        <v>32</v>
      </c>
      <c r="E40" s="86" t="s">
        <v>24</v>
      </c>
      <c r="F40" s="5" t="str">
        <f>IF(D40="Amina",A40&amp;"_AZ",IF(D40="Perry",A40&amp;"_PB",IF(D40="Gina",A40&amp;"_GB",IF(D40="Cameron",A40&amp;"_CA",IF(D40="Bruno",A40&amp;"_BDS",IF(D40="Daniel",A40&amp;"_DR",IF(D40="Monet",A40&amp;"_MW","")))))))</f>
        <v>2015-06-19_R-010 _AZ</v>
      </c>
      <c r="G40" s="88">
        <v>42544</v>
      </c>
      <c r="H40" s="88">
        <v>42545</v>
      </c>
      <c r="I40" s="111">
        <v>42562</v>
      </c>
      <c r="J40" s="86" t="str">
        <f t="shared" si="3"/>
        <v>Completed</v>
      </c>
      <c r="K40" s="109"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09" t="s">
        <v>0</v>
      </c>
      <c r="M40" s="4"/>
      <c r="N40" s="114" t="s">
        <v>25</v>
      </c>
      <c r="O40" s="116" t="s">
        <v>134</v>
      </c>
    </row>
    <row r="41" spans="1:15" x14ac:dyDescent="0.25">
      <c r="A41" s="109"/>
      <c r="B41" s="109"/>
      <c r="C41" s="109"/>
      <c r="D41" s="87" t="s">
        <v>30</v>
      </c>
      <c r="E41" s="86" t="s">
        <v>24</v>
      </c>
      <c r="F41" s="5" t="str">
        <f>IF(D41="Amina",A40&amp;"_AZ",IF(D41="Perry",A40&amp;"_PB",IF(D41="Gina",A40&amp;"_GB",IF(D41="Cameron",A40&amp;"_CA",IF(D41="Bruno",A40&amp;"_BDS",IF(D41="Daniel",A40&amp;"_DR",IF(D41="Monet",A40&amp;"_MW","")))))))</f>
        <v>2015-06-19_R-010 _PB</v>
      </c>
      <c r="G41" s="88">
        <v>42544</v>
      </c>
      <c r="H41" s="88">
        <v>42548</v>
      </c>
      <c r="I41" s="111"/>
      <c r="J41" s="86" t="str">
        <f t="shared" si="3"/>
        <v>Completed</v>
      </c>
      <c r="K41" s="109"/>
      <c r="L41" s="109"/>
      <c r="M41" s="4"/>
      <c r="N41" s="114"/>
      <c r="O41" s="116"/>
    </row>
    <row r="42" spans="1:15" x14ac:dyDescent="0.25">
      <c r="N42"/>
      <c r="O42"/>
    </row>
    <row r="43" spans="1:15" x14ac:dyDescent="0.25">
      <c r="N43"/>
      <c r="O43"/>
    </row>
    <row r="44" spans="1:15" x14ac:dyDescent="0.25">
      <c r="N44"/>
      <c r="O44"/>
    </row>
    <row r="45" spans="1:15" x14ac:dyDescent="0.25">
      <c r="N45"/>
      <c r="O45"/>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sheetData>
  <autoFilter ref="A1:O42"/>
  <mergeCells count="160">
    <mergeCell ref="A40:A41"/>
    <mergeCell ref="B40:B41"/>
    <mergeCell ref="C40:C41"/>
    <mergeCell ref="A38:A39"/>
    <mergeCell ref="B38:B39"/>
    <mergeCell ref="C38:C39"/>
    <mergeCell ref="I38:I39"/>
    <mergeCell ref="K38:K39"/>
    <mergeCell ref="L38:L39"/>
    <mergeCell ref="I40:I41"/>
    <mergeCell ref="K40:K41"/>
    <mergeCell ref="A36:A37"/>
    <mergeCell ref="B36:B37"/>
    <mergeCell ref="C36:C37"/>
    <mergeCell ref="I36:I37"/>
    <mergeCell ref="K36:K37"/>
    <mergeCell ref="L36:L37"/>
    <mergeCell ref="A34:A35"/>
    <mergeCell ref="O26:O27"/>
    <mergeCell ref="O28:O29"/>
    <mergeCell ref="A28:A29"/>
    <mergeCell ref="B28:B29"/>
    <mergeCell ref="O30:O31"/>
    <mergeCell ref="O32:O33"/>
    <mergeCell ref="O34:O35"/>
    <mergeCell ref="O36:O37"/>
    <mergeCell ref="C34:C35"/>
    <mergeCell ref="I34:I35"/>
    <mergeCell ref="N34:N35"/>
    <mergeCell ref="N36:N37"/>
    <mergeCell ref="N30:N31"/>
    <mergeCell ref="N32:N33"/>
    <mergeCell ref="B34:B35"/>
    <mergeCell ref="A30:A31"/>
    <mergeCell ref="B30:B31"/>
    <mergeCell ref="O40:O41"/>
    <mergeCell ref="L40:L41"/>
    <mergeCell ref="N40:N41"/>
    <mergeCell ref="O2:O3"/>
    <mergeCell ref="O4:O5"/>
    <mergeCell ref="O6:O7"/>
    <mergeCell ref="O8:O9"/>
    <mergeCell ref="O10:O11"/>
    <mergeCell ref="O12:O13"/>
    <mergeCell ref="O20:O21"/>
    <mergeCell ref="O22:O23"/>
    <mergeCell ref="O24:O25"/>
    <mergeCell ref="O14:O15"/>
    <mergeCell ref="O16:O17"/>
    <mergeCell ref="O18:O19"/>
    <mergeCell ref="N38:N39"/>
    <mergeCell ref="N22:N23"/>
    <mergeCell ref="N24:N25"/>
    <mergeCell ref="O38:O39"/>
    <mergeCell ref="N10:N11"/>
    <mergeCell ref="N12:N13"/>
    <mergeCell ref="L2:L3"/>
    <mergeCell ref="N2:N3"/>
    <mergeCell ref="N4:N5"/>
    <mergeCell ref="C30:C31"/>
    <mergeCell ref="I30:I31"/>
    <mergeCell ref="K30:K31"/>
    <mergeCell ref="L30:L31"/>
    <mergeCell ref="A32:A33"/>
    <mergeCell ref="B32:B33"/>
    <mergeCell ref="C32:C33"/>
    <mergeCell ref="I32:I33"/>
    <mergeCell ref="K32:K33"/>
    <mergeCell ref="L32:L33"/>
    <mergeCell ref="K34:K35"/>
    <mergeCell ref="L34:L35"/>
    <mergeCell ref="A22:A23"/>
    <mergeCell ref="B22:B23"/>
    <mergeCell ref="C22:C23"/>
    <mergeCell ref="I22:I23"/>
    <mergeCell ref="K22:K23"/>
    <mergeCell ref="L22:L23"/>
    <mergeCell ref="N26:N27"/>
    <mergeCell ref="N28:N29"/>
    <mergeCell ref="A24:A25"/>
    <mergeCell ref="B24:B25"/>
    <mergeCell ref="C24:C25"/>
    <mergeCell ref="I24:I25"/>
    <mergeCell ref="K24:K25"/>
    <mergeCell ref="L24:L25"/>
    <mergeCell ref="C28:C29"/>
    <mergeCell ref="I28:I29"/>
    <mergeCell ref="K28:K29"/>
    <mergeCell ref="L28:L29"/>
    <mergeCell ref="A26:A27"/>
    <mergeCell ref="B26:B27"/>
    <mergeCell ref="C26:C27"/>
    <mergeCell ref="I26:I27"/>
    <mergeCell ref="K26:K27"/>
    <mergeCell ref="L26:L27"/>
    <mergeCell ref="N20:N21"/>
    <mergeCell ref="A16:A17"/>
    <mergeCell ref="B16:B17"/>
    <mergeCell ref="C16:C17"/>
    <mergeCell ref="I16:I17"/>
    <mergeCell ref="K16:K17"/>
    <mergeCell ref="L16:L17"/>
    <mergeCell ref="A14:A15"/>
    <mergeCell ref="B14:B15"/>
    <mergeCell ref="C18:C19"/>
    <mergeCell ref="I18:I19"/>
    <mergeCell ref="K18:K19"/>
    <mergeCell ref="L18:L19"/>
    <mergeCell ref="N14:N15"/>
    <mergeCell ref="N16:N17"/>
    <mergeCell ref="A20:A21"/>
    <mergeCell ref="B20:B21"/>
    <mergeCell ref="C20:C21"/>
    <mergeCell ref="I20:I21"/>
    <mergeCell ref="K20:K21"/>
    <mergeCell ref="L20:L21"/>
    <mergeCell ref="A18:A19"/>
    <mergeCell ref="B18:B19"/>
    <mergeCell ref="C14:C15"/>
    <mergeCell ref="I14:I15"/>
    <mergeCell ref="K14:K15"/>
    <mergeCell ref="L14:L15"/>
    <mergeCell ref="N18:N19"/>
    <mergeCell ref="N6:N7"/>
    <mergeCell ref="N8:N9"/>
    <mergeCell ref="A6:A7"/>
    <mergeCell ref="B6:B7"/>
    <mergeCell ref="C6:C7"/>
    <mergeCell ref="I6:I7"/>
    <mergeCell ref="K6:K7"/>
    <mergeCell ref="L6:L7"/>
    <mergeCell ref="A8:A9"/>
    <mergeCell ref="B8:B9"/>
    <mergeCell ref="C8:C9"/>
    <mergeCell ref="I8:I9"/>
    <mergeCell ref="K8:K9"/>
    <mergeCell ref="K4:K5"/>
    <mergeCell ref="L4:L5"/>
    <mergeCell ref="K2:K3"/>
    <mergeCell ref="A2:A3"/>
    <mergeCell ref="B2:B3"/>
    <mergeCell ref="C2:C3"/>
    <mergeCell ref="I2:I3"/>
    <mergeCell ref="A12:A13"/>
    <mergeCell ref="A10:A11"/>
    <mergeCell ref="B10:B11"/>
    <mergeCell ref="C10:C11"/>
    <mergeCell ref="I10:I11"/>
    <mergeCell ref="A4:A5"/>
    <mergeCell ref="B4:B5"/>
    <mergeCell ref="C4:C5"/>
    <mergeCell ref="I4:I5"/>
    <mergeCell ref="K12:K13"/>
    <mergeCell ref="L10:L11"/>
    <mergeCell ref="L12:L13"/>
    <mergeCell ref="K10:K11"/>
    <mergeCell ref="L8:L9"/>
    <mergeCell ref="B12:B13"/>
    <mergeCell ref="C12:C13"/>
    <mergeCell ref="I12:I13"/>
  </mergeCells>
  <conditionalFormatting sqref="N269:N1048576 N1:N41">
    <cfRule type="containsText" dxfId="2397" priority="14" operator="containsText" text="No">
      <formula>NOT(ISERROR(SEARCH("No",N1)))</formula>
    </cfRule>
    <cfRule type="containsText" dxfId="2396" priority="15" operator="containsText" text="Yes">
      <formula>NOT(ISERROR(SEARCH("Yes",N1)))</formula>
    </cfRule>
  </conditionalFormatting>
  <conditionalFormatting sqref="J269:L1048576 J1:L41">
    <cfRule type="containsText" dxfId="2395" priority="16" operator="containsText" text="Review">
      <formula>NOT(ISERROR(SEARCH("Review",J1)))</formula>
    </cfRule>
    <cfRule type="containsText" dxfId="2394" priority="17" operator="containsText" text="Other">
      <formula>NOT(ISERROR(SEARCH("Other",J1)))</formula>
    </cfRule>
    <cfRule type="containsText" dxfId="2393" priority="18" operator="containsText" text="Incomplete">
      <formula>NOT(ISERROR(SEARCH("Incomplete",J1)))</formula>
    </cfRule>
    <cfRule type="containsText" dxfId="2392" priority="19" operator="containsText" text="Untraceable">
      <formula>NOT(ISERROR(SEARCH("Untraceable",J1)))</formula>
    </cfRule>
    <cfRule type="containsText" dxfId="2391" priority="20" operator="containsText" text="Completed">
      <formula>NOT(ISERROR(SEARCH("Completed",J1)))</formula>
    </cfRule>
    <cfRule type="containsText" dxfId="2390" priority="22" operator="containsText" text="Ignore">
      <formula>NOT(ISERROR(SEARCH("Ignore",J1)))</formula>
    </cfRule>
  </conditionalFormatting>
  <conditionalFormatting sqref="J269:L1048576 N269:N1048576 J1:L41 N1:N41">
    <cfRule type="containsText" dxfId="2389" priority="21" operator="containsText" text="In Progress">
      <formula>NOT(ISERROR(SEARCH("In Progress",J1)))</formula>
    </cfRule>
  </conditionalFormatting>
  <conditionalFormatting sqref="O1">
    <cfRule type="containsText" dxfId="2388" priority="11" operator="containsText" text="No">
      <formula>NOT(ISERROR(SEARCH("No",O1)))</formula>
    </cfRule>
    <cfRule type="containsText" dxfId="2387" priority="12" operator="containsText" text="Yes">
      <formula>NOT(ISERROR(SEARCH("Yes",O1)))</formula>
    </cfRule>
  </conditionalFormatting>
  <conditionalFormatting sqref="O1">
    <cfRule type="containsText" dxfId="2386" priority="13" operator="containsText" text="In Progress">
      <formula>NOT(ISERROR(SEARCH("In Progress",O1)))</formula>
    </cfRule>
  </conditionalFormatting>
  <conditionalFormatting sqref="J64:L1048576 J1:L41">
    <cfRule type="containsText" dxfId="2385" priority="10" operator="containsText" text="Waiting">
      <formula>NOT(ISERROR(SEARCH("Waiting",J1)))</formula>
    </cfRule>
  </conditionalFormatting>
  <dataValidations count="7">
    <dataValidation type="list" allowBlank="1" showInputMessage="1" showErrorMessage="1" sqref="N38 N2 N4 N6 N8 N10 N12 N14 N16 N18 N20 N22 N24 N26 N28 N30 N32 N34 N36 N40">
      <formula1>"Yes, No, In Progress"</formula1>
    </dataValidation>
    <dataValidation type="list" operator="equal" allowBlank="1" showInputMessage="1" sqref="E2">
      <formula1>"Manual,Auto,Semi-Auto"</formula1>
    </dataValidation>
    <dataValidation type="list" operator="equal" allowBlank="1" showInputMessage="1" showErrorMessage="1" sqref="E3 E4:E5 E6:E7 E8:E9 E10:E11 E12:E13 E14:E15 E16:E17 E18:E19 E20:E21 E22:E23 E24:E25 E26:E27 E28:E29 E30:E31 E32:E33 E34:E35 E36:E37 E38:E39 E40:E41">
      <formula1>"Manual,Auto,Semi-Auto"</formula1>
    </dataValidation>
    <dataValidation type="list" operator="equal" allowBlank="1" showInputMessage="1" showErrorMessage="1" sqref="D2:D3 D4:D5 D6:D7 D8:D9 D10:D11 D12:D13 D14:D15 D16:D17 D18:D19 D20:D21 D22:D23 D24:D25 D26:D27 D28:D29 D30:D31 D32:D33 D34:D35 D36:D37 D38:D39 D40:D41">
      <formula1>"Amina,Bruno,Cameron,Daniel,Gina,Monet,Perry,???"</formula1>
    </dataValidation>
    <dataValidation type="list" allowBlank="1" showInputMessage="1" sqref="I8 G2:I3 G4:I5 G6:I7 G8:H9 G10:I11 G12:I13 G14:I15 G16:I17 G18:I19 G20:I21 G22:I23 G24:I25 G26:I27 G28:I29 G30:I31 G32:I33 G34:I35 G36:I37 G38:I39 G40:I41">
      <formula1>"Ø"</formula1>
    </dataValidation>
    <dataValidation type="list" allowBlank="1" showInputMessage="1" showErrorMessage="1" sqref="J269:K1048576 J2:K41">
      <formula1>"In Progress, Completed, Untraceable, Incomplete, Other, Review, Waiting"</formula1>
    </dataValidation>
    <dataValidation type="list" allowBlank="1" showInputMessage="1" showErrorMessage="1" sqref="L269:L1048576 L2:L41">
      <formula1>"In Progress, Completed, Untraceable, Ignore, Review, Waiting"</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7"/>
  <sheetViews>
    <sheetView zoomScale="90" zoomScaleNormal="90" workbookViewId="0">
      <pane ySplit="1" topLeftCell="A46" activePane="bottomLeft" state="frozen"/>
      <selection activeCell="K77" sqref="K77:K78"/>
      <selection pane="bottomLeft" activeCell="A84" sqref="A84:XFD84"/>
    </sheetView>
  </sheetViews>
  <sheetFormatPr defaultRowHeight="15" x14ac:dyDescent="0.25"/>
  <cols>
    <col min="1" max="1" width="18.5703125" bestFit="1" customWidth="1"/>
    <col min="2" max="2" width="26.14062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73.8554687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0" t="s">
        <v>135</v>
      </c>
      <c r="B2" s="110" t="s">
        <v>136</v>
      </c>
      <c r="C2" s="109"/>
      <c r="D2" s="87" t="s">
        <v>30</v>
      </c>
      <c r="E2" s="86" t="s">
        <v>24</v>
      </c>
      <c r="F2" s="7" t="str">
        <f>IF(D2="Amina",A2&amp;"_AZ",IF(D2="Perry",A2&amp;"_PB",IF(D2="Gina",A2&amp;"_GB",IF(D2="Cameron",A2&amp;"_CA",IF(D2="Bruno",A2&amp;"_BDS",IF(D2="Daniel",A2&amp;"_DR",IF(D2="Monet",A2&amp;"_MW","")))))))</f>
        <v>2015-07-11_G-001_PB</v>
      </c>
      <c r="G2" s="88">
        <v>42458</v>
      </c>
      <c r="H2" s="88">
        <v>42465</v>
      </c>
      <c r="I2" s="111">
        <v>42508</v>
      </c>
      <c r="J2" s="86" t="str">
        <f>IF(AND(NOT(OR(G2="",G2="Ø")),H2=""),"In Progress",IF(AND(NOT(OR(H2="Ø",H2="")),NOT(OR(G2="Ø",G2=""))),"Completed",""))</f>
        <v>Completed</v>
      </c>
      <c r="K2" s="109"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09" t="s">
        <v>0</v>
      </c>
      <c r="M2" s="8"/>
      <c r="N2" s="114" t="s">
        <v>25</v>
      </c>
      <c r="O2" s="113" t="s">
        <v>137</v>
      </c>
    </row>
    <row r="3" spans="1:15" x14ac:dyDescent="0.25">
      <c r="A3" s="109"/>
      <c r="B3" s="109"/>
      <c r="C3" s="109"/>
      <c r="D3" s="86" t="s">
        <v>23</v>
      </c>
      <c r="E3" s="86" t="s">
        <v>24</v>
      </c>
      <c r="F3" s="7" t="str">
        <f>IF(D3="Amina",A2&amp;"_AZ",IF(D3="Perry",A2&amp;"_PB",IF(D3="Gina",A2&amp;"_GB",IF(D3="Cameron",A2&amp;"_CA",IF(D3="Bruno",A2&amp;"_BDS",IF(D3="Daniel",A2&amp;"_DR",IF(D3="Monet",A2&amp;"_MW","")))))))</f>
        <v>2015-07-11_G-001_CA</v>
      </c>
      <c r="G3" s="88">
        <v>42472</v>
      </c>
      <c r="H3" s="88">
        <v>42478</v>
      </c>
      <c r="I3" s="109"/>
      <c r="J3" s="86" t="str">
        <f t="shared" ref="J3:J17" si="0">IF(AND(NOT(OR(G3="",G3="Ø")),H3=""),"In Progress",IF(AND(NOT(OR(H3="Ø",H3="")),NOT(OR(G3="Ø",G3=""))),"Completed",""))</f>
        <v>Completed</v>
      </c>
      <c r="K3" s="109"/>
      <c r="L3" s="109"/>
      <c r="M3" s="4"/>
      <c r="N3" s="114"/>
      <c r="O3" s="113"/>
    </row>
    <row r="4" spans="1:15" x14ac:dyDescent="0.25">
      <c r="A4" s="110" t="s">
        <v>138</v>
      </c>
      <c r="B4" s="110" t="s">
        <v>139</v>
      </c>
      <c r="C4" s="109"/>
      <c r="D4" s="86" t="s">
        <v>23</v>
      </c>
      <c r="E4" s="86" t="s">
        <v>24</v>
      </c>
      <c r="F4" s="5" t="str">
        <f>IF(D4="Amina",A4&amp;"_AZ",IF(D4="Perry",A4&amp;"_PB",IF(D4="Gina",A4&amp;"_GB",IF(D4="Cameron",A4&amp;"_CA",IF(D4="Bruno",A4&amp;"_BDS",IF(D4="Daniel",A4&amp;"_DR",IF(D4="Monet",A4&amp;"_MW","")))))))</f>
        <v>2015-07-11_G-002_CA</v>
      </c>
      <c r="G4" s="88">
        <v>42458</v>
      </c>
      <c r="H4" s="88">
        <v>42472</v>
      </c>
      <c r="I4" s="111">
        <v>42510</v>
      </c>
      <c r="J4" s="86" t="str">
        <f t="shared" si="0"/>
        <v>Completed</v>
      </c>
      <c r="K4" s="109"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09" t="s">
        <v>0</v>
      </c>
      <c r="M4" s="4"/>
      <c r="N4" s="114" t="s">
        <v>25</v>
      </c>
      <c r="O4" s="113" t="s">
        <v>140</v>
      </c>
    </row>
    <row r="5" spans="1:15" x14ac:dyDescent="0.25">
      <c r="A5" s="109"/>
      <c r="B5" s="109"/>
      <c r="C5" s="109"/>
      <c r="D5" s="86" t="s">
        <v>32</v>
      </c>
      <c r="E5" s="86" t="s">
        <v>24</v>
      </c>
      <c r="F5" s="5" t="str">
        <f>IF(D5="Amina",A4&amp;"_AZ",IF(D5="Perry",A4&amp;"_PB",IF(D5="Gina",A4&amp;"_GB",IF(D5="Cameron",A4&amp;"_CA",IF(D5="Bruno",A4&amp;"_BDS",IF(D5="Daniel",A4&amp;"_DR",IF(D5="Monet",A4&amp;"_MW","")))))))</f>
        <v>2015-07-11_G-002_AZ</v>
      </c>
      <c r="G5" s="88">
        <v>42461</v>
      </c>
      <c r="H5" s="88">
        <v>42482</v>
      </c>
      <c r="I5" s="111"/>
      <c r="J5" s="86" t="str">
        <f t="shared" si="0"/>
        <v>Completed</v>
      </c>
      <c r="K5" s="109"/>
      <c r="L5" s="109"/>
      <c r="M5" s="4"/>
      <c r="N5" s="114"/>
      <c r="O5" s="113"/>
    </row>
    <row r="6" spans="1:15" x14ac:dyDescent="0.25">
      <c r="A6" s="110" t="s">
        <v>141</v>
      </c>
      <c r="B6" s="110" t="s">
        <v>142</v>
      </c>
      <c r="C6" s="109"/>
      <c r="D6" s="86" t="s">
        <v>30</v>
      </c>
      <c r="E6" s="86" t="s">
        <v>24</v>
      </c>
      <c r="F6" s="5" t="str">
        <f>IF(D6="Amina",A6&amp;"_AZ",IF(D6="Perry",A6&amp;"_PB",IF(D6="Gina",A6&amp;"_GB",IF(D6="Cameron",A6&amp;"_CA",IF(D6="Bruno",A6&amp;"_BDS",IF(D6="Daniel",A6&amp;"_DR",IF(D6="Monet",A6&amp;"_MW","")))))))</f>
        <v>2015-07-11_G-003_PB</v>
      </c>
      <c r="G6" s="88">
        <v>42465</v>
      </c>
      <c r="H6" s="88">
        <v>42467</v>
      </c>
      <c r="I6" s="111">
        <v>42521</v>
      </c>
      <c r="J6" s="86" t="str">
        <f t="shared" si="0"/>
        <v>Completed</v>
      </c>
      <c r="K6" s="109"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0" t="s">
        <v>0</v>
      </c>
      <c r="M6" s="4"/>
      <c r="N6" s="114" t="s">
        <v>25</v>
      </c>
      <c r="O6" s="113" t="s">
        <v>143</v>
      </c>
    </row>
    <row r="7" spans="1:15" x14ac:dyDescent="0.25">
      <c r="A7" s="109"/>
      <c r="B7" s="109"/>
      <c r="C7" s="109"/>
      <c r="D7" s="86" t="s">
        <v>23</v>
      </c>
      <c r="E7" s="86" t="s">
        <v>24</v>
      </c>
      <c r="F7" s="5" t="str">
        <f>IF(D7="Amina",A6&amp;"_AZ",IF(D7="Perry",A6&amp;"_PB",IF(D7="Gina",A6&amp;"_GB",IF(D7="Cameron",A6&amp;"_CA",IF(D7="Bruno",A6&amp;"_BDS",IF(D7="Daniel",A6&amp;"_DR",IF(D7="Monet",A6&amp;"_MW","")))))))</f>
        <v>2015-07-11_G-003_CA</v>
      </c>
      <c r="G7" s="88">
        <v>42478</v>
      </c>
      <c r="H7" s="88">
        <v>42479</v>
      </c>
      <c r="I7" s="111"/>
      <c r="J7" s="86" t="str">
        <f t="shared" si="0"/>
        <v>Completed</v>
      </c>
      <c r="K7" s="109"/>
      <c r="L7" s="109"/>
      <c r="M7" s="4"/>
      <c r="N7" s="114"/>
      <c r="O7" s="113"/>
    </row>
    <row r="8" spans="1:15" x14ac:dyDescent="0.25">
      <c r="A8" s="110" t="s">
        <v>144</v>
      </c>
      <c r="B8" s="110" t="s">
        <v>145</v>
      </c>
      <c r="C8" s="109"/>
      <c r="D8" s="86" t="s">
        <v>30</v>
      </c>
      <c r="E8" s="86" t="s">
        <v>24</v>
      </c>
      <c r="F8" s="5" t="str">
        <f>IF(D8="Amina",A8&amp;"_AZ",IF(D8="Perry",A8&amp;"_PB",IF(D8="Gina",A8&amp;"_GB",IF(D8="Cameron",A8&amp;"_CA",IF(D8="Bruno",A8&amp;"_BDS",IF(D8="Daniel",A8&amp;"_DR",IF(D8="Monet",A8&amp;"_MW","")))))))</f>
        <v>2015-07-11_G-004_PB</v>
      </c>
      <c r="G8" s="88">
        <v>42468</v>
      </c>
      <c r="H8" s="88">
        <v>42473</v>
      </c>
      <c r="I8" s="111">
        <v>42509</v>
      </c>
      <c r="J8" s="86" t="str">
        <f t="shared" si="0"/>
        <v>Completed</v>
      </c>
      <c r="K8" s="109"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09" t="s">
        <v>0</v>
      </c>
      <c r="M8" s="4"/>
      <c r="N8" s="114" t="s">
        <v>25</v>
      </c>
      <c r="O8" s="113" t="s">
        <v>146</v>
      </c>
    </row>
    <row r="9" spans="1:15" x14ac:dyDescent="0.25">
      <c r="A9" s="109"/>
      <c r="B9" s="109"/>
      <c r="C9" s="109"/>
      <c r="D9" s="86" t="s">
        <v>27</v>
      </c>
      <c r="E9" s="86" t="s">
        <v>24</v>
      </c>
      <c r="F9" s="5" t="str">
        <f>IF(D9="Amina",A8&amp;"_AZ",IF(D9="Perry",A8&amp;"_PB",IF(D9="Gina",A8&amp;"_GB",IF(D9="Cameron",A8&amp;"_CA",IF(D9="Bruno",A8&amp;"_BDS",IF(D9="Daniel",A8&amp;"_DR",IF(D9="Monet",A8&amp;"_MW","")))))))</f>
        <v>2015-07-11_G-004_GB</v>
      </c>
      <c r="G9" s="88">
        <v>42453</v>
      </c>
      <c r="H9" s="88">
        <v>42466</v>
      </c>
      <c r="I9" s="111"/>
      <c r="J9" s="86" t="str">
        <f t="shared" si="0"/>
        <v>Completed</v>
      </c>
      <c r="K9" s="109"/>
      <c r="L9" s="109"/>
      <c r="M9" s="4"/>
      <c r="N9" s="114"/>
      <c r="O9" s="113"/>
    </row>
    <row r="10" spans="1:15" x14ac:dyDescent="0.25">
      <c r="A10" s="110" t="s">
        <v>147</v>
      </c>
      <c r="B10" s="110" t="s">
        <v>148</v>
      </c>
      <c r="C10" s="109"/>
      <c r="D10" s="86" t="s">
        <v>23</v>
      </c>
      <c r="E10" s="86" t="s">
        <v>24</v>
      </c>
      <c r="F10" s="5" t="str">
        <f>IF(D10="Amina",A10&amp;"_AZ",IF(D10="Perry",A10&amp;"_PB",IF(D10="Gina",A10&amp;"_GB",IF(D10="Cameron",A10&amp;"_CA",IF(D10="Bruno",A10&amp;"_BDS",IF(D10="Daniel",A10&amp;"_DR",IF(D10="Monet",A10&amp;"_MW","")))))))</f>
        <v>2015-07-11_G-005_CA</v>
      </c>
      <c r="G10" s="88">
        <v>42479</v>
      </c>
      <c r="H10" s="88">
        <v>42481</v>
      </c>
      <c r="I10" s="111">
        <v>42521</v>
      </c>
      <c r="J10" s="86" t="str">
        <f t="shared" si="0"/>
        <v>Completed</v>
      </c>
      <c r="K10" s="109"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09" t="s">
        <v>0</v>
      </c>
      <c r="M10" s="4"/>
      <c r="N10" s="114" t="s">
        <v>25</v>
      </c>
      <c r="O10" s="113" t="s">
        <v>149</v>
      </c>
    </row>
    <row r="11" spans="1:15" x14ac:dyDescent="0.25">
      <c r="A11" s="109"/>
      <c r="B11" s="109"/>
      <c r="C11" s="109"/>
      <c r="D11" s="86" t="s">
        <v>30</v>
      </c>
      <c r="E11" s="86" t="s">
        <v>24</v>
      </c>
      <c r="F11" s="5" t="str">
        <f>IF(D11="Amina",A10&amp;"_AZ",IF(D11="Perry",A10&amp;"_PB",IF(D11="Gina",A10&amp;"_GB",IF(D11="Cameron",A10&amp;"_CA",IF(D11="Bruno",A10&amp;"_BDS",IF(D11="Daniel",A10&amp;"_DR",IF(D11="Monet",A10&amp;"_MW","")))))))</f>
        <v>2015-07-11_G-005_PB</v>
      </c>
      <c r="G11" s="88">
        <v>42482</v>
      </c>
      <c r="H11" s="88">
        <v>42486</v>
      </c>
      <c r="I11" s="111"/>
      <c r="J11" s="86" t="str">
        <f t="shared" si="0"/>
        <v>Completed</v>
      </c>
      <c r="K11" s="109"/>
      <c r="L11" s="109"/>
      <c r="M11" s="4"/>
      <c r="N11" s="114"/>
      <c r="O11" s="113"/>
    </row>
    <row r="12" spans="1:15" x14ac:dyDescent="0.25">
      <c r="A12" s="110" t="s">
        <v>150</v>
      </c>
      <c r="B12" s="110" t="s">
        <v>151</v>
      </c>
      <c r="C12" s="109"/>
      <c r="D12" s="86" t="s">
        <v>23</v>
      </c>
      <c r="E12" s="86" t="s">
        <v>24</v>
      </c>
      <c r="F12" s="5" t="str">
        <f>IF(D12="Amina",A12&amp;"_AZ",IF(D12="Perry",A12&amp;"_PB",IF(D12="Gina",A12&amp;"_GB",IF(D12="Cameron",A12&amp;"_CA",IF(D12="Bruno",A12&amp;"_BDS",IF(D12="Daniel",A12&amp;"_DR",IF(D12="Monet",A12&amp;"_MW","")))))))</f>
        <v>2015-07-11_G-006_CA</v>
      </c>
      <c r="G12" s="88">
        <v>42481</v>
      </c>
      <c r="H12" s="88">
        <v>42482</v>
      </c>
      <c r="I12" s="111">
        <v>42508</v>
      </c>
      <c r="J12" s="86" t="str">
        <f t="shared" si="0"/>
        <v>Completed</v>
      </c>
      <c r="K12" s="109"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09" t="s">
        <v>0</v>
      </c>
      <c r="M12" s="4"/>
      <c r="N12" s="114" t="s">
        <v>25</v>
      </c>
      <c r="O12" s="113" t="s">
        <v>152</v>
      </c>
    </row>
    <row r="13" spans="1:15" x14ac:dyDescent="0.25">
      <c r="A13" s="109"/>
      <c r="B13" s="109"/>
      <c r="C13" s="109"/>
      <c r="D13" s="86" t="s">
        <v>32</v>
      </c>
      <c r="E13" s="86" t="s">
        <v>24</v>
      </c>
      <c r="F13" s="5" t="str">
        <f>IF(D13="Amina",A12&amp;"_AZ",IF(D13="Perry",A12&amp;"_PB",IF(D13="Gina",A12&amp;"_GB",IF(D13="Cameron",A12&amp;"_CA",IF(D13="Bruno",A12&amp;"_BDS",IF(D13="Daniel",A12&amp;"_DR",IF(D13="Monet",A12&amp;"_MW","")))))))</f>
        <v>2015-07-11_G-006_AZ</v>
      </c>
      <c r="G13" s="88">
        <v>42482</v>
      </c>
      <c r="H13" s="88">
        <v>42486</v>
      </c>
      <c r="I13" s="111"/>
      <c r="J13" s="86" t="str">
        <f t="shared" si="0"/>
        <v>Completed</v>
      </c>
      <c r="K13" s="109"/>
      <c r="L13" s="109"/>
      <c r="M13" s="4"/>
      <c r="N13" s="114"/>
      <c r="O13" s="113"/>
    </row>
    <row r="14" spans="1:15" x14ac:dyDescent="0.25">
      <c r="A14" s="110" t="s">
        <v>153</v>
      </c>
      <c r="B14" s="110" t="s">
        <v>154</v>
      </c>
      <c r="C14" s="109"/>
      <c r="D14" s="86" t="s">
        <v>23</v>
      </c>
      <c r="E14" s="86" t="s">
        <v>24</v>
      </c>
      <c r="F14" s="5" t="str">
        <f>IF(D14="Amina",A14&amp;"_AZ",IF(D14="Perry",A14&amp;"_PB",IF(D14="Gina",A14&amp;"_GB",IF(D14="Cameron",A14&amp;"_CA",IF(D14="Bruno",A14&amp;"_BDS",IF(D14="Daniel",A14&amp;"_DR",IF(D14="Monet",A14&amp;"_MW","")))))))</f>
        <v>2015-07-11_G-007_CA</v>
      </c>
      <c r="G14" s="88">
        <v>42509</v>
      </c>
      <c r="H14" s="88">
        <v>42514</v>
      </c>
      <c r="I14" s="111">
        <v>42517</v>
      </c>
      <c r="J14" s="86" t="str">
        <f t="shared" si="0"/>
        <v>Completed</v>
      </c>
      <c r="K14" s="109"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09" t="s">
        <v>0</v>
      </c>
      <c r="M14" s="4"/>
      <c r="N14" s="114" t="s">
        <v>25</v>
      </c>
      <c r="O14" s="113" t="s">
        <v>155</v>
      </c>
    </row>
    <row r="15" spans="1:15" x14ac:dyDescent="0.25">
      <c r="A15" s="109"/>
      <c r="B15" s="109"/>
      <c r="C15" s="109"/>
      <c r="D15" s="86" t="s">
        <v>32</v>
      </c>
      <c r="E15" s="86" t="s">
        <v>24</v>
      </c>
      <c r="F15" s="5" t="str">
        <f>IF(D15="Amina",A14&amp;"_AZ",IF(D15="Perry",A14&amp;"_PB",IF(D15="Gina",A14&amp;"_GB",IF(D15="Cameron",A14&amp;"_CA",IF(D15="Bruno",A14&amp;"_BDS",IF(D15="Daniel",A14&amp;"_DR",IF(D15="Monet",A14&amp;"_MW","")))))))</f>
        <v>2015-07-11_G-007_AZ</v>
      </c>
      <c r="G15" s="88">
        <v>42486</v>
      </c>
      <c r="H15" s="88">
        <v>42493</v>
      </c>
      <c r="I15" s="111"/>
      <c r="J15" s="86" t="str">
        <f t="shared" si="0"/>
        <v>Completed</v>
      </c>
      <c r="K15" s="109"/>
      <c r="L15" s="109"/>
      <c r="M15" s="4"/>
      <c r="N15" s="114"/>
      <c r="O15" s="113"/>
    </row>
    <row r="16" spans="1:15" x14ac:dyDescent="0.25">
      <c r="A16" s="110" t="s">
        <v>156</v>
      </c>
      <c r="B16" s="110" t="s">
        <v>157</v>
      </c>
      <c r="C16" s="109"/>
      <c r="D16" s="86" t="s">
        <v>30</v>
      </c>
      <c r="E16" s="86" t="s">
        <v>24</v>
      </c>
      <c r="F16" s="5" t="str">
        <f>IF(D16="Amina",A16&amp;"_AZ",IF(D16="Perry",A16&amp;"_PB",IF(D16="Gina",A16&amp;"_GB",IF(D16="Cameron",A16&amp;"_CA",IF(D16="Bruno",A16&amp;"_BDS",IF(D16="Daniel",A16&amp;"_DR",IF(D16="Monet",A16&amp;"_MW","")))))))</f>
        <v>2015-07-11_G-008_PB</v>
      </c>
      <c r="G16" s="88">
        <v>42506</v>
      </c>
      <c r="H16" s="88">
        <v>42510</v>
      </c>
      <c r="I16" s="111">
        <v>42517</v>
      </c>
      <c r="J16" s="86" t="str">
        <f t="shared" si="0"/>
        <v>Completed</v>
      </c>
      <c r="K16" s="109"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09" t="s">
        <v>0</v>
      </c>
      <c r="M16" s="4"/>
      <c r="N16" s="114" t="s">
        <v>25</v>
      </c>
      <c r="O16" s="113" t="s">
        <v>158</v>
      </c>
    </row>
    <row r="17" spans="1:16" x14ac:dyDescent="0.25">
      <c r="A17" s="109"/>
      <c r="B17" s="109"/>
      <c r="C17" s="109"/>
      <c r="D17" s="86" t="s">
        <v>32</v>
      </c>
      <c r="E17" s="86" t="s">
        <v>24</v>
      </c>
      <c r="F17" s="5" t="str">
        <f>IF(D17="Amina",A16&amp;"_AZ",IF(D17="Perry",A16&amp;"_PB",IF(D17="Gina",A16&amp;"_GB",IF(D17="Cameron",A16&amp;"_CA",IF(D17="Bruno",A16&amp;"_BDS",IF(D17="Daniel",A16&amp;"_DR",IF(D17="Monet",A16&amp;"_MW","")))))))</f>
        <v>2015-07-11_G-008_AZ</v>
      </c>
      <c r="G17" s="88">
        <v>42514</v>
      </c>
      <c r="H17" s="88">
        <v>42517</v>
      </c>
      <c r="I17" s="111"/>
      <c r="J17" s="86" t="str">
        <f t="shared" si="0"/>
        <v>Completed</v>
      </c>
      <c r="K17" s="109"/>
      <c r="L17" s="109"/>
      <c r="M17" s="4"/>
      <c r="N17" s="114"/>
      <c r="O17" s="113"/>
    </row>
    <row r="18" spans="1:16" x14ac:dyDescent="0.25">
      <c r="A18" s="124" t="s">
        <v>159</v>
      </c>
      <c r="B18" s="117" t="s">
        <v>160</v>
      </c>
      <c r="C18" s="117"/>
      <c r="D18" s="86" t="s">
        <v>161</v>
      </c>
      <c r="E18" s="86" t="s">
        <v>24</v>
      </c>
      <c r="F18" s="5" t="str">
        <f>IF(D18="Amina",A18&amp;"_AZ",IF(D18="Perry",A18&amp;"_PB",IF(D18="Gina",A18&amp;"_GB",IF(D18="Cameron",A18&amp;"_CA",IF(D18="Bruno",A18&amp;"_BDS",IF(D18="Daniel",A18&amp;"_DR",IF(D18="Monet",A18&amp;"_MW","")))))))</f>
        <v>2015-07-11_G-010_BDS</v>
      </c>
      <c r="G18" s="88">
        <v>42865</v>
      </c>
      <c r="H18" s="88">
        <v>42866</v>
      </c>
      <c r="I18" s="126">
        <v>42872</v>
      </c>
      <c r="J18" s="86" t="str">
        <f>IF(AND(NOT(OR(G18="",G18="Ø")),H18=""),"In Progress",IF(AND(NOT(OR(H18="Ø",H18="")),NOT(OR(G18="Ø",G18=""))),"Completed",""))</f>
        <v>Completed</v>
      </c>
      <c r="K18" s="117"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7" t="s">
        <v>0</v>
      </c>
      <c r="M18" s="4" t="s">
        <v>162</v>
      </c>
      <c r="N18" s="128" t="s">
        <v>25</v>
      </c>
      <c r="O18" s="130" t="s">
        <v>163</v>
      </c>
    </row>
    <row r="19" spans="1:16" x14ac:dyDescent="0.25">
      <c r="A19" s="125"/>
      <c r="B19" s="118"/>
      <c r="C19" s="118"/>
      <c r="D19" s="86" t="s">
        <v>113</v>
      </c>
      <c r="E19" s="86" t="s">
        <v>24</v>
      </c>
      <c r="F19" s="5" t="str">
        <f>IF(D19="Amina",A18&amp;"_AZ",IF(D19="Perry",A18&amp;"_PB",IF(D19="Gina",A18&amp;"_GB",IF(D19="Cameron",A18&amp;"_CA",IF(D19="Bruno",A18&amp;"_BDS",IF(D19="Daniel",A18&amp;"_DR",IF(D19="Monet",A18&amp;"_MW","")))))))</f>
        <v>2015-07-11_G-010_DR</v>
      </c>
      <c r="G19" s="88">
        <v>42866</v>
      </c>
      <c r="H19" s="88">
        <v>42867</v>
      </c>
      <c r="I19" s="127"/>
      <c r="J19" s="86" t="str">
        <f>IF(AND(NOT(OR(G19="",G19="Ø")),H19=""),"In Progress",IF(AND(NOT(OR(H19="Ø",H19="")),NOT(OR(G19="Ø",G19=""))),"Completed",""))</f>
        <v>Completed</v>
      </c>
      <c r="K19" s="118"/>
      <c r="L19" s="118"/>
      <c r="M19" s="4"/>
      <c r="N19" s="129"/>
      <c r="O19" s="131"/>
    </row>
    <row r="20" spans="1:16" x14ac:dyDescent="0.25">
      <c r="A20" s="124" t="s">
        <v>164</v>
      </c>
      <c r="B20" s="117" t="s">
        <v>165</v>
      </c>
      <c r="C20" s="117"/>
      <c r="D20" s="86" t="s">
        <v>113</v>
      </c>
      <c r="E20" s="86" t="s">
        <v>24</v>
      </c>
      <c r="F20" s="5" t="str">
        <f>IF(D20="Amina",A20&amp;"_AZ",IF(D20="Perry",A20&amp;"_PB",IF(D20="Gina",A20&amp;"_GB",IF(D20="Cameron",A20&amp;"_CA",IF(D20="Bruno",A20&amp;"_BDS",IF(D20="Daniel",A20&amp;"_DR",IF(D20="Monet",A20&amp;"_MW","")))))))</f>
        <v>2015-07-11_G-011_DR</v>
      </c>
      <c r="G20" s="88">
        <v>42870</v>
      </c>
      <c r="H20" s="88">
        <v>42871</v>
      </c>
      <c r="I20" s="126">
        <v>42877</v>
      </c>
      <c r="J20" s="86" t="str">
        <f>IF(AND(NOT(OR(G20="",G20="Ø")),H20=""),"In Progress",IF(AND(NOT(OR(H20="Ø",H20="")),NOT(OR(G20="Ø",G20=""))),"Completed",""))</f>
        <v>Completed</v>
      </c>
      <c r="K20" s="117" t="s">
        <v>4</v>
      </c>
      <c r="L20" s="117" t="s">
        <v>0</v>
      </c>
      <c r="M20" s="4" t="s">
        <v>166</v>
      </c>
      <c r="N20" s="128" t="str">
        <f>IF(NOT(A20=""),"In Progress","")</f>
        <v>In Progress</v>
      </c>
      <c r="O20" s="130"/>
    </row>
    <row r="21" spans="1:16" x14ac:dyDescent="0.25">
      <c r="A21" s="125"/>
      <c r="B21" s="118"/>
      <c r="C21" s="118"/>
      <c r="D21" s="86" t="s">
        <v>32</v>
      </c>
      <c r="E21" s="86" t="s">
        <v>24</v>
      </c>
      <c r="F21" s="5" t="str">
        <f>IF(D21="Amina",A20&amp;"_AZ",IF(D21="Perry",A20&amp;"_PB",IF(D21="Gina",A20&amp;"_GB",IF(D21="Cameron",A20&amp;"_CA",IF(D21="Bruno",A20&amp;"_BDS",IF(D21="Daniel",A20&amp;"_DR",IF(D21="Monet",A20&amp;"_MW","")))))))</f>
        <v>2015-07-11_G-011_AZ</v>
      </c>
      <c r="G21" s="88">
        <v>42871</v>
      </c>
      <c r="H21" s="88">
        <v>42871</v>
      </c>
      <c r="I21" s="127"/>
      <c r="J21" s="86" t="str">
        <f>IF(AND(NOT(OR(G21="",G21="Ø")),H21=""),"In Progress",IF(AND(NOT(OR(H21="Ø",H21="")),NOT(OR(G21="Ø",G21=""))),"Completed",""))</f>
        <v>Completed</v>
      </c>
      <c r="K21" s="118"/>
      <c r="L21" s="118"/>
      <c r="M21" s="4"/>
      <c r="N21" s="129"/>
      <c r="O21" s="131"/>
    </row>
    <row r="22" spans="1:16" x14ac:dyDescent="0.25">
      <c r="A22" s="124" t="s">
        <v>167</v>
      </c>
      <c r="B22" s="117" t="s">
        <v>168</v>
      </c>
      <c r="C22" s="117"/>
      <c r="D22" s="86" t="s">
        <v>113</v>
      </c>
      <c r="E22" s="86" t="s">
        <v>24</v>
      </c>
      <c r="F22" s="5" t="str">
        <f>IF(D22="Amina",A22&amp;"_AZ",IF(D22="Perry",A22&amp;"_PB",IF(D22="Gina",A22&amp;"_GB",IF(D22="Cameron",A22&amp;"_CA",IF(D22="Bruno",A22&amp;"_BDS",IF(D22="Daniel",A22&amp;"_DR",IF(D22="Monet",A22&amp;"_MW","")))))))</f>
        <v>2015-07-11_G-012_DR</v>
      </c>
      <c r="G22" s="88">
        <v>42867</v>
      </c>
      <c r="H22" s="88" t="s">
        <v>51</v>
      </c>
      <c r="I22" s="126" t="s">
        <v>51</v>
      </c>
      <c r="J22" s="86" t="s">
        <v>2</v>
      </c>
      <c r="K22" s="117" t="s">
        <v>1</v>
      </c>
      <c r="L22" s="117" t="str">
        <f>IF(K22="Untraceable","Ignore",IF(K22="Incomplete","Ignore",IF(K22="Other","Ignore","")))</f>
        <v>Ignore</v>
      </c>
      <c r="M22" s="4" t="s">
        <v>169</v>
      </c>
      <c r="N22" s="128" t="s">
        <v>53</v>
      </c>
      <c r="O22" s="130"/>
    </row>
    <row r="23" spans="1:16" x14ac:dyDescent="0.25">
      <c r="A23" s="125"/>
      <c r="B23" s="118"/>
      <c r="C23" s="118"/>
      <c r="D23" s="86" t="str">
        <f>IF(NOT(A22=""),"???","")</f>
        <v>???</v>
      </c>
      <c r="E23" s="86"/>
      <c r="F23" s="5" t="str">
        <f>IF(D23="Amina",A22&amp;"_AZ",IF(D23="Perry",A22&amp;"_PB",IF(D23="Gina",A22&amp;"_GB",IF(D23="Cameron",A22&amp;"_CA",IF(D23="Bruno",A22&amp;"_BDS",IF(D23="Daniel",A22&amp;"_DR",IF(D23="Monet",A22&amp;"_MW","")))))))</f>
        <v/>
      </c>
      <c r="G23" s="88"/>
      <c r="H23" s="88"/>
      <c r="I23" s="127"/>
      <c r="J23" s="86" t="str">
        <f>IF(AND(NOT(OR(G23="",G23="Ø")),H23=""),"In Progress",IF(AND(NOT(OR(H23="Ø",H23="")),NOT(OR(G23="Ø",G23=""))),"Completed",""))</f>
        <v/>
      </c>
      <c r="K23" s="118"/>
      <c r="L23" s="118"/>
      <c r="M23" s="4"/>
      <c r="N23" s="129"/>
      <c r="O23" s="131"/>
    </row>
    <row r="24" spans="1:16" x14ac:dyDescent="0.25">
      <c r="A24" s="124" t="s">
        <v>170</v>
      </c>
      <c r="B24" s="117" t="s">
        <v>171</v>
      </c>
      <c r="C24" s="117"/>
      <c r="D24" s="86" t="s">
        <v>27</v>
      </c>
      <c r="E24" s="86" t="s">
        <v>24</v>
      </c>
      <c r="F24" s="5" t="str">
        <f>IF(D24="Amina",A24&amp;"_AZ",IF(D24="Perry",A24&amp;"_PB",IF(D24="Gina",A24&amp;"_GB",IF(D24="Cameron",A24&amp;"_CA",IF(D24="Bruno",A24&amp;"_BDS",IF(D24="Daniel",A24&amp;"_DR",IF(D24="Monet",A24&amp;"_MW","")))))))</f>
        <v>2015-07-11_G-013_GB</v>
      </c>
      <c r="G24" s="88">
        <v>42877</v>
      </c>
      <c r="H24" s="88">
        <v>42880</v>
      </c>
      <c r="I24" s="126">
        <v>42885</v>
      </c>
      <c r="J24" s="86" t="s">
        <v>0</v>
      </c>
      <c r="K24" s="117" t="s">
        <v>0</v>
      </c>
      <c r="L24" s="117" t="s">
        <v>0</v>
      </c>
      <c r="M24" s="4"/>
      <c r="N24" s="128" t="s">
        <v>25</v>
      </c>
      <c r="O24" s="130" t="s">
        <v>172</v>
      </c>
    </row>
    <row r="25" spans="1:16" x14ac:dyDescent="0.25">
      <c r="A25" s="125"/>
      <c r="B25" s="118"/>
      <c r="C25" s="118"/>
      <c r="D25" s="86" t="s">
        <v>161</v>
      </c>
      <c r="E25" s="86" t="s">
        <v>24</v>
      </c>
      <c r="F25" s="5" t="str">
        <f>IF(D25="Amina",A24&amp;"_AZ",IF(D25="Perry",A24&amp;"_PB",IF(D25="Gina",A24&amp;"_GB",IF(D25="Cameron",A24&amp;"_CA",IF(D25="Bruno",A24&amp;"_BDS",IF(D25="Daniel",A24&amp;"_DR",IF(D25="Monet",A24&amp;"_MW","")))))))</f>
        <v>2015-07-11_G-013_BDS</v>
      </c>
      <c r="G25" s="88">
        <v>42871</v>
      </c>
      <c r="H25" s="88">
        <v>42873</v>
      </c>
      <c r="I25" s="127"/>
      <c r="J25" s="86" t="s">
        <v>0</v>
      </c>
      <c r="K25" s="118"/>
      <c r="L25" s="118"/>
      <c r="M25" s="4"/>
      <c r="N25" s="129"/>
      <c r="O25" s="131"/>
    </row>
    <row r="26" spans="1:16" x14ac:dyDescent="0.25">
      <c r="A26" s="124" t="s">
        <v>173</v>
      </c>
      <c r="B26" s="117" t="s">
        <v>174</v>
      </c>
      <c r="C26" s="117"/>
      <c r="D26" s="86" t="s">
        <v>27</v>
      </c>
      <c r="E26" s="86" t="s">
        <v>24</v>
      </c>
      <c r="F26" s="5" t="str">
        <f>IF(D26="Amina",A26&amp;"_AZ",IF(D26="Perry",A26&amp;"_PB",IF(D26="Gina",A26&amp;"_GB",IF(D26="Cameron",A26&amp;"_CA",IF(D26="Bruno",A26&amp;"_BDS",IF(D26="Daniel",A26&amp;"_DR",IF(D26="Monet",A26&amp;"_MW","")))))))</f>
        <v>2015-07-11_G-014_GB</v>
      </c>
      <c r="G26" s="88">
        <v>42867</v>
      </c>
      <c r="H26" s="88">
        <v>42867</v>
      </c>
      <c r="I26" s="126" t="s">
        <v>51</v>
      </c>
      <c r="J26" s="86" t="s">
        <v>2</v>
      </c>
      <c r="K26" s="117" t="s">
        <v>2</v>
      </c>
      <c r="L26" s="117" t="s">
        <v>0</v>
      </c>
      <c r="M26" s="4" t="s">
        <v>175</v>
      </c>
      <c r="N26" s="128" t="s">
        <v>53</v>
      </c>
      <c r="O26" s="130"/>
    </row>
    <row r="27" spans="1:16" x14ac:dyDescent="0.25">
      <c r="A27" s="125"/>
      <c r="B27" s="118"/>
      <c r="C27" s="118"/>
      <c r="D27" s="86" t="str">
        <f>IF(NOT(A26=""),"???","")</f>
        <v>???</v>
      </c>
      <c r="E27" s="86"/>
      <c r="F27" s="5" t="str">
        <f>IF(D27="Amina",A26&amp;"_AZ",IF(D27="Perry",A26&amp;"_PB",IF(D27="Gina",A26&amp;"_GB",IF(D27="Cameron",A26&amp;"_CA",IF(D27="Bruno",A26&amp;"_BDS",IF(D27="Daniel",A26&amp;"_DR",IF(D27="Monet",A26&amp;"_MW","")))))))</f>
        <v/>
      </c>
      <c r="G27" s="88"/>
      <c r="H27" s="88"/>
      <c r="I27" s="127"/>
      <c r="J27" s="86" t="str">
        <f>IF(AND(NOT(OR(G27="",G27="Ø")),H27=""),"In Progress",IF(AND(NOT(OR(H27="Ø",H27="")),NOT(OR(G27="Ø",G27=""))),"Completed",""))</f>
        <v/>
      </c>
      <c r="K27" s="118"/>
      <c r="L27" s="118"/>
      <c r="M27" s="4"/>
      <c r="N27" s="129"/>
      <c r="O27" s="131"/>
    </row>
    <row r="28" spans="1:16" x14ac:dyDescent="0.25">
      <c r="A28" s="119" t="s">
        <v>176</v>
      </c>
      <c r="B28" s="120" t="s">
        <v>177</v>
      </c>
      <c r="C28" s="109"/>
      <c r="D28" s="102" t="s">
        <v>27</v>
      </c>
      <c r="E28" s="86" t="s">
        <v>24</v>
      </c>
      <c r="F28" s="5" t="str">
        <f>IF(D28="Amina",A28&amp;"_AZ",IF(D28="Perry",A28&amp;"_PB",IF(D28="Gina",A28&amp;"_GB",IF(D28="Cameron",A28&amp;"_CA",IF(D28="Bruno",A28&amp;"_BDS",IF(D28="Daniel",A28&amp;"_DR",IF(D28="Monet",A28&amp;"_MW","")))))))</f>
        <v>2015-07-11_G-015_GB</v>
      </c>
      <c r="G28" s="88">
        <v>42867</v>
      </c>
      <c r="H28" s="46">
        <v>42870</v>
      </c>
      <c r="I28" s="111" t="s">
        <v>51</v>
      </c>
      <c r="J28" s="102" t="s">
        <v>2</v>
      </c>
      <c r="K28" s="117" t="s">
        <v>2</v>
      </c>
      <c r="L28" s="117" t="s">
        <v>0</v>
      </c>
      <c r="M28" s="4" t="s">
        <v>178</v>
      </c>
      <c r="N28" s="122" t="s">
        <v>53</v>
      </c>
      <c r="O28" s="113"/>
    </row>
    <row r="29" spans="1:16" x14ac:dyDescent="0.25">
      <c r="A29" s="119"/>
      <c r="B29" s="120"/>
      <c r="C29" s="109"/>
      <c r="D29" s="82" t="str">
        <f>IF(NOT(A28=""),"???","")</f>
        <v>???</v>
      </c>
      <c r="E29" s="90"/>
      <c r="F29" s="40" t="str">
        <f>IF(D29="Amina",A28&amp;"_AZ",IF(D29="Perry",A28&amp;"_PB",IF(D29="Gina",A28&amp;"_GB",IF(D29="Cameron",A28&amp;"_CA",IF(D29="Bruno",A28&amp;"_BDS",IF(D29="Daniel",A28&amp;"_DR",IF(D29="Monet",A28&amp;"_MW","")))))))</f>
        <v/>
      </c>
      <c r="G29" s="93"/>
      <c r="H29" s="81"/>
      <c r="I29" s="111"/>
      <c r="J29" s="82" t="str">
        <f>IF(AND(NOT(OR(G29="",G29="Ø")),H29=""),"In Progress",IF(AND(NOT(OR(H29="Ø",H29="")),NOT(OR(G29="Ø",G29=""))),"Completed",""))</f>
        <v/>
      </c>
      <c r="K29" s="121"/>
      <c r="L29" s="121"/>
      <c r="M29" s="41"/>
      <c r="N29" s="123"/>
      <c r="O29" s="113"/>
    </row>
    <row r="30" spans="1:16" x14ac:dyDescent="0.25">
      <c r="A30" s="134" t="s">
        <v>179</v>
      </c>
      <c r="B30" s="121" t="s">
        <v>180</v>
      </c>
      <c r="C30" s="121"/>
      <c r="D30" s="91" t="s">
        <v>113</v>
      </c>
      <c r="E30" s="91" t="s">
        <v>24</v>
      </c>
      <c r="F30" s="44" t="s">
        <v>181</v>
      </c>
      <c r="G30" s="94">
        <v>42870</v>
      </c>
      <c r="H30" s="91" t="s">
        <v>51</v>
      </c>
      <c r="I30" s="135" t="s">
        <v>51</v>
      </c>
      <c r="J30" s="91" t="s">
        <v>2</v>
      </c>
      <c r="K30" s="121" t="s">
        <v>2</v>
      </c>
      <c r="L30" s="121" t="s">
        <v>0</v>
      </c>
      <c r="M30" s="45" t="s">
        <v>182</v>
      </c>
      <c r="N30" s="132" t="s">
        <v>53</v>
      </c>
      <c r="O30" s="133"/>
    </row>
    <row r="31" spans="1:16" x14ac:dyDescent="0.25">
      <c r="A31" s="125"/>
      <c r="B31" s="118"/>
      <c r="C31" s="118"/>
      <c r="D31" s="90" t="s">
        <v>50</v>
      </c>
      <c r="E31" s="43"/>
      <c r="F31" s="43"/>
      <c r="G31" s="43"/>
      <c r="H31" s="43"/>
      <c r="I31" s="127"/>
      <c r="J31" s="43"/>
      <c r="K31" s="118"/>
      <c r="L31" s="118"/>
      <c r="M31" s="43"/>
      <c r="N31" s="129"/>
      <c r="O31" s="131"/>
      <c r="P31" s="42"/>
    </row>
    <row r="32" spans="1:16" x14ac:dyDescent="0.25">
      <c r="A32" s="134" t="s">
        <v>183</v>
      </c>
      <c r="B32" s="121" t="s">
        <v>184</v>
      </c>
      <c r="C32" s="121"/>
      <c r="D32" s="91" t="s">
        <v>23</v>
      </c>
      <c r="E32" s="91" t="s">
        <v>24</v>
      </c>
      <c r="F32" s="44" t="str">
        <f>IF(D32="Amina",A32&amp;"_AZ",IF(D32="Perry",A32&amp;"_PB",IF(D32="Gina",A32&amp;"_GB",IF(D32="Cameron",A32&amp;"_CA",IF(D32="Bruno",A32&amp;"_BDS",IF(D32="Daniel",A32&amp;"_DR",IF(D32="Monet",A32&amp;"_MW","")))))))</f>
        <v>2015-07-11_G-017_CA</v>
      </c>
      <c r="G32" s="94">
        <v>42865</v>
      </c>
      <c r="H32" s="94">
        <v>42866</v>
      </c>
      <c r="I32" s="135"/>
      <c r="J32" s="91" t="str">
        <f>IF(AND(NOT(OR(G32="",G32="Ø")),H32=""),"In Progress",IF(AND(NOT(OR(H32="Ø",H32="")),NOT(OR(G32="Ø",G32=""))),"Completed",""))</f>
        <v>Completed</v>
      </c>
      <c r="K32" s="121" t="s">
        <v>0</v>
      </c>
      <c r="L32" s="121" t="s">
        <v>0</v>
      </c>
      <c r="M32" s="45" t="s">
        <v>185</v>
      </c>
      <c r="N32" s="132" t="s">
        <v>25</v>
      </c>
      <c r="O32" s="133" t="s">
        <v>186</v>
      </c>
    </row>
    <row r="33" spans="1:15" x14ac:dyDescent="0.25">
      <c r="A33" s="125"/>
      <c r="B33" s="118"/>
      <c r="C33" s="118"/>
      <c r="D33" s="86" t="s">
        <v>187</v>
      </c>
      <c r="E33" s="86" t="s">
        <v>24</v>
      </c>
      <c r="F33" s="5" t="str">
        <f>IF(D33="Amina",A32&amp;"_AZ",IF(D33="Perry",A32&amp;"_PB",IF(D33="Gina",A32&amp;"_GB",IF(D33="Cameron",A32&amp;"_CA",IF(D33="Bruno",A32&amp;"_BDS",IF(D33="Daniel",A32&amp;"_DR",IF(D33="Monet",A32&amp;"_MW","")))))))</f>
        <v>2015-07-11_G-017_MW</v>
      </c>
      <c r="G33" s="88">
        <v>42871</v>
      </c>
      <c r="H33" s="88">
        <v>42871</v>
      </c>
      <c r="I33" s="127"/>
      <c r="J33" s="86" t="str">
        <f>IF(AND(NOT(OR(G33="",G33="Ø")),H33=""),"In Progress",IF(AND(NOT(OR(H33="Ø",H33="")),NOT(OR(G33="Ø",G33=""))),"Completed",""))</f>
        <v>Completed</v>
      </c>
      <c r="K33" s="118"/>
      <c r="L33" s="118"/>
      <c r="M33" s="4"/>
      <c r="N33" s="129"/>
      <c r="O33" s="131"/>
    </row>
    <row r="34" spans="1:15" x14ac:dyDescent="0.25">
      <c r="A34" s="124" t="s">
        <v>188</v>
      </c>
      <c r="B34" s="117" t="s">
        <v>189</v>
      </c>
      <c r="C34" s="117"/>
      <c r="D34" s="86" t="s">
        <v>27</v>
      </c>
      <c r="E34" s="86" t="s">
        <v>24</v>
      </c>
      <c r="F34" s="5" t="str">
        <f>IF(D34="Amina",A34&amp;"_AZ",IF(D34="Perry",A34&amp;"_PB",IF(D34="Gina",A34&amp;"_GB",IF(D34="Cameron",A34&amp;"_CA",IF(D34="Bruno",A34&amp;"_BDS",IF(D34="Daniel",A34&amp;"_DR",IF(D34="Monet",A34&amp;"_MW","")))))))</f>
        <v>2015-07-11_G-018_GB</v>
      </c>
      <c r="G34" s="88">
        <v>42870</v>
      </c>
      <c r="H34" s="88"/>
      <c r="I34" s="126" t="s">
        <v>51</v>
      </c>
      <c r="J34" s="86" t="s">
        <v>2</v>
      </c>
      <c r="K34" s="117" t="s">
        <v>1</v>
      </c>
      <c r="L34" s="117" t="s">
        <v>190</v>
      </c>
      <c r="M34" s="4" t="s">
        <v>191</v>
      </c>
      <c r="N34" s="128" t="s">
        <v>53</v>
      </c>
      <c r="O34" s="130"/>
    </row>
    <row r="35" spans="1:15" x14ac:dyDescent="0.25">
      <c r="A35" s="125"/>
      <c r="B35" s="118"/>
      <c r="C35" s="118"/>
      <c r="D35" s="86" t="str">
        <f>IF(NOT(A34=""),"???","")</f>
        <v>???</v>
      </c>
      <c r="E35" s="86"/>
      <c r="F35" s="5" t="str">
        <f>IF(D35="Amina",A34&amp;"_AZ",IF(D35="Perry",A34&amp;"_PB",IF(D35="Gina",A34&amp;"_GB",IF(D35="Cameron",A34&amp;"_CA",IF(D35="Bruno",A34&amp;"_BDS",IF(D35="Daniel",A34&amp;"_DR",IF(D35="Monet",A34&amp;"_MW","")))))))</f>
        <v/>
      </c>
      <c r="G35" s="88"/>
      <c r="H35" s="88"/>
      <c r="I35" s="127"/>
      <c r="J35" s="86" t="str">
        <f>IF(AND(NOT(OR(G35="",G35="Ø")),H35=""),"In Progress",IF(AND(NOT(OR(H35="Ø",H35="")),NOT(OR(G35="Ø",G35=""))),"Completed",""))</f>
        <v/>
      </c>
      <c r="K35" s="118"/>
      <c r="L35" s="118"/>
      <c r="M35" s="4"/>
      <c r="N35" s="129"/>
      <c r="O35" s="131"/>
    </row>
    <row r="36" spans="1:15" x14ac:dyDescent="0.25">
      <c r="A36" s="124" t="s">
        <v>192</v>
      </c>
      <c r="B36" s="117" t="s">
        <v>193</v>
      </c>
      <c r="C36" s="117" t="s">
        <v>194</v>
      </c>
      <c r="D36" s="86" t="s">
        <v>23</v>
      </c>
      <c r="E36" s="86"/>
      <c r="F36" s="5" t="str">
        <f>IF(D36="Amina",A36&amp;"_AZ",IF(D36="Perry",A36&amp;"_PB",IF(D36="Gina",A36&amp;"_GB",IF(D36="Cameron",A36&amp;"_CA",IF(D36="Bruno",A36&amp;"_BDS",IF(D36="Daniel",A36&amp;"_DR",IF(D36="Monet",A36&amp;"_MW","")))))))</f>
        <v>2015-07-11_G-019_CA</v>
      </c>
      <c r="G36" s="88">
        <v>42870</v>
      </c>
      <c r="H36" s="88">
        <v>42871</v>
      </c>
      <c r="I36" s="126"/>
      <c r="J36" s="86" t="s">
        <v>0</v>
      </c>
      <c r="K36" s="117" t="s">
        <v>0</v>
      </c>
      <c r="L36" s="117" t="s">
        <v>0</v>
      </c>
      <c r="M36" s="4"/>
      <c r="N36" s="128" t="s">
        <v>25</v>
      </c>
      <c r="O36" s="130" t="s">
        <v>195</v>
      </c>
    </row>
    <row r="37" spans="1:15" x14ac:dyDescent="0.25">
      <c r="A37" s="125"/>
      <c r="B37" s="118"/>
      <c r="C37" s="118"/>
      <c r="D37" s="86" t="s">
        <v>161</v>
      </c>
      <c r="E37" s="86"/>
      <c r="F37" s="5" t="str">
        <f>IF(D37="Amina",A36&amp;"_AZ",IF(D37="Perry",A36&amp;"_PB",IF(D37="Gina",A36&amp;"_GB",IF(D37="Cameron",A36&amp;"_CA",IF(D37="Bruno",A36&amp;"_BDS",IF(D37="Daniel",A36&amp;"_DR",IF(D37="Monet",A36&amp;"_MW","")))))))</f>
        <v>2015-07-11_G-019_BDS</v>
      </c>
      <c r="G37" s="88">
        <v>42870</v>
      </c>
      <c r="H37" s="88">
        <v>42871</v>
      </c>
      <c r="I37" s="127"/>
      <c r="J37" s="86" t="str">
        <f t="shared" ref="J37:J43" si="1">IF(AND(NOT(OR(G37="",G37="Ø")),H37=""),"In Progress",IF(AND(NOT(OR(H37="Ø",H37="")),NOT(OR(G37="Ø",G37=""))),"Completed",""))</f>
        <v>Completed</v>
      </c>
      <c r="K37" s="118"/>
      <c r="L37" s="118"/>
      <c r="M37" s="4" t="s">
        <v>196</v>
      </c>
      <c r="N37" s="129"/>
      <c r="O37" s="131"/>
    </row>
    <row r="38" spans="1:15" x14ac:dyDescent="0.25">
      <c r="A38" s="124" t="s">
        <v>197</v>
      </c>
      <c r="B38" s="117" t="s">
        <v>198</v>
      </c>
      <c r="C38" s="117"/>
      <c r="D38" s="86" t="s">
        <v>27</v>
      </c>
      <c r="E38" s="86" t="s">
        <v>24</v>
      </c>
      <c r="F38" s="5" t="str">
        <f>IF(D38="Amina",A38&amp;"_AZ",IF(D38="Perry",A38&amp;"_PB",IF(D38="Gina",A38&amp;"_GB",IF(D38="Cameron",A38&amp;"_CA",IF(D38="Bruno",A38&amp;"_BDS",IF(D38="Daniel",A38&amp;"_DR",IF(D38="Monet",A38&amp;"_MW","")))))))</f>
        <v>2015-07-11_G-020_GB</v>
      </c>
      <c r="G38" s="88">
        <v>42870</v>
      </c>
      <c r="H38" s="88">
        <v>42870</v>
      </c>
      <c r="I38" s="126">
        <v>42878</v>
      </c>
      <c r="J38" s="86" t="str">
        <f t="shared" si="1"/>
        <v>Completed</v>
      </c>
      <c r="K38" s="117" t="s">
        <v>0</v>
      </c>
      <c r="L38" s="117" t="s">
        <v>0</v>
      </c>
      <c r="M38" s="4"/>
      <c r="N38" s="128" t="s">
        <v>25</v>
      </c>
      <c r="O38" s="130" t="s">
        <v>199</v>
      </c>
    </row>
    <row r="39" spans="1:15" x14ac:dyDescent="0.25">
      <c r="A39" s="125"/>
      <c r="B39" s="118"/>
      <c r="C39" s="118"/>
      <c r="D39" s="86" t="s">
        <v>30</v>
      </c>
      <c r="E39" s="86" t="s">
        <v>24</v>
      </c>
      <c r="F39" s="5" t="str">
        <f>IF(D39="Amina",A38&amp;"_AZ",IF(D39="Perry",A38&amp;"_PB",IF(D39="Gina",A38&amp;"_GB",IF(D39="Cameron",A38&amp;"_CA",IF(D39="Bruno",A38&amp;"_BDS",IF(D39="Daniel",A38&amp;"_DR",IF(D39="Monet",A38&amp;"_MW","")))))))</f>
        <v>2015-07-11_G-020_PB</v>
      </c>
      <c r="G39" s="88">
        <v>42871</v>
      </c>
      <c r="H39" s="88">
        <v>42872</v>
      </c>
      <c r="I39" s="127"/>
      <c r="J39" s="86" t="str">
        <f t="shared" si="1"/>
        <v>Completed</v>
      </c>
      <c r="K39" s="118"/>
      <c r="L39" s="118"/>
      <c r="M39" s="4" t="s">
        <v>200</v>
      </c>
      <c r="N39" s="129"/>
      <c r="O39" s="131"/>
    </row>
    <row r="40" spans="1:15" x14ac:dyDescent="0.25">
      <c r="A40" s="124" t="s">
        <v>201</v>
      </c>
      <c r="B40" s="117" t="s">
        <v>202</v>
      </c>
      <c r="C40" s="117"/>
      <c r="D40" s="86" t="s">
        <v>113</v>
      </c>
      <c r="E40" s="86" t="s">
        <v>24</v>
      </c>
      <c r="F40" s="5" t="str">
        <f>IF(D40="Amina",A40&amp;"_AZ",IF(D40="Perry",A40&amp;"_PB",IF(D40="Gina",A40&amp;"_GB",IF(D40="Cameron",A40&amp;"_CA",IF(D40="Bruno",A40&amp;"_BDS",IF(D40="Daniel",A40&amp;"_DR",IF(D40="Monet",A40&amp;"_MW","")))))))</f>
        <v>2015-07-11_G-021_DR</v>
      </c>
      <c r="G40" s="88">
        <v>42871</v>
      </c>
      <c r="H40" s="88">
        <v>42872</v>
      </c>
      <c r="I40" s="126">
        <v>42877</v>
      </c>
      <c r="J40" s="86" t="str">
        <f t="shared" si="1"/>
        <v>Completed</v>
      </c>
      <c r="K40" s="117"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17" t="s">
        <v>0</v>
      </c>
      <c r="M40" s="4"/>
      <c r="N40" s="128" t="s">
        <v>25</v>
      </c>
      <c r="O40" s="130" t="s">
        <v>203</v>
      </c>
    </row>
    <row r="41" spans="1:15" x14ac:dyDescent="0.25">
      <c r="A41" s="125"/>
      <c r="B41" s="118"/>
      <c r="C41" s="118"/>
      <c r="D41" s="86" t="s">
        <v>161</v>
      </c>
      <c r="E41" s="86" t="s">
        <v>24</v>
      </c>
      <c r="F41" s="5" t="str">
        <f>IF(D41="Amina",A40&amp;"_AZ",IF(D41="Perry",A40&amp;"_PB",IF(D41="Gina",A40&amp;"_GB",IF(D41="Cameron",A40&amp;"_CA",IF(D41="Bruno",A40&amp;"_BDS",IF(D41="Daniel",A40&amp;"_DR",IF(D41="Monet",A40&amp;"_MW","")))))))</f>
        <v>2015-07-11_G-021_BDS</v>
      </c>
      <c r="G41" s="88">
        <v>42871</v>
      </c>
      <c r="H41" s="88">
        <v>42871</v>
      </c>
      <c r="I41" s="127"/>
      <c r="J41" s="86" t="str">
        <f t="shared" si="1"/>
        <v>Completed</v>
      </c>
      <c r="K41" s="118"/>
      <c r="L41" s="118"/>
      <c r="M41" s="4"/>
      <c r="N41" s="129"/>
      <c r="O41" s="131"/>
    </row>
    <row r="42" spans="1:15" x14ac:dyDescent="0.25">
      <c r="A42" s="124" t="s">
        <v>204</v>
      </c>
      <c r="B42" s="117" t="s">
        <v>205</v>
      </c>
      <c r="C42" s="117"/>
      <c r="D42" s="86" t="s">
        <v>30</v>
      </c>
      <c r="E42" s="86" t="s">
        <v>24</v>
      </c>
      <c r="F42" s="5" t="str">
        <f>IF(D42="Amina",A42&amp;"_AZ",IF(D42="Perry",A42&amp;"_PB",IF(D42="Gina",A42&amp;"_GB",IF(D42="Cameron",A42&amp;"_CA",IF(D42="Bruno",A42&amp;"_BDS",IF(D42="Daniel",A42&amp;"_DR",IF(D42="Monet",A42&amp;"_MW","")))))))</f>
        <v>2015-07-11_G-022_PB</v>
      </c>
      <c r="G42" s="88">
        <v>42870</v>
      </c>
      <c r="H42" s="88">
        <v>42871</v>
      </c>
      <c r="I42" s="126">
        <v>42877</v>
      </c>
      <c r="J42" s="86" t="str">
        <f t="shared" si="1"/>
        <v>Completed</v>
      </c>
      <c r="K42" s="117" t="s">
        <v>1</v>
      </c>
      <c r="L42" s="117" t="s">
        <v>0</v>
      </c>
      <c r="M42" s="4" t="s">
        <v>206</v>
      </c>
      <c r="N42" s="128" t="s">
        <v>53</v>
      </c>
      <c r="O42" s="130"/>
    </row>
    <row r="43" spans="1:15" x14ac:dyDescent="0.25">
      <c r="A43" s="125"/>
      <c r="B43" s="118"/>
      <c r="C43" s="118"/>
      <c r="D43" s="86" t="s">
        <v>27</v>
      </c>
      <c r="E43" s="86" t="s">
        <v>24</v>
      </c>
      <c r="F43" s="5" t="str">
        <f>IF(D43="Amina",A42&amp;"_AZ",IF(D43="Perry",A42&amp;"_PB",IF(D43="Gina",A42&amp;"_GB",IF(D43="Cameron",A42&amp;"_CA",IF(D43="Bruno",A42&amp;"_BDS",IF(D43="Daniel",A42&amp;"_DR",IF(D43="Monet",A42&amp;"_MW","")))))))</f>
        <v>2015-07-11_G-022_GB</v>
      </c>
      <c r="G43" s="88">
        <v>42871</v>
      </c>
      <c r="H43" s="88">
        <v>42507</v>
      </c>
      <c r="I43" s="127"/>
      <c r="J43" s="86" t="str">
        <f t="shared" si="1"/>
        <v>Completed</v>
      </c>
      <c r="K43" s="118"/>
      <c r="L43" s="118"/>
      <c r="M43" s="4" t="s">
        <v>207</v>
      </c>
      <c r="N43" s="129"/>
      <c r="O43" s="131"/>
    </row>
    <row r="44" spans="1:15" x14ac:dyDescent="0.25">
      <c r="A44" s="110" t="s">
        <v>208</v>
      </c>
      <c r="B44" s="109" t="s">
        <v>209</v>
      </c>
      <c r="C44" s="109"/>
      <c r="D44" s="86" t="s">
        <v>187</v>
      </c>
      <c r="E44" s="86" t="s">
        <v>24</v>
      </c>
      <c r="F44" s="5" t="s">
        <v>210</v>
      </c>
      <c r="G44" s="88">
        <v>42871</v>
      </c>
      <c r="H44" s="88" t="s">
        <v>51</v>
      </c>
      <c r="I44" s="111" t="s">
        <v>51</v>
      </c>
      <c r="J44" s="86" t="s">
        <v>1</v>
      </c>
      <c r="K44" s="109" t="s">
        <v>1</v>
      </c>
      <c r="L44" s="109" t="str">
        <f>IF(K44="Untraceable","Ignore",IF(K44="Incomplete","Ignore",IF(K44="Other","Ignore","")))</f>
        <v>Ignore</v>
      </c>
      <c r="M44" s="6" t="s">
        <v>211</v>
      </c>
      <c r="N44" s="114" t="s">
        <v>53</v>
      </c>
      <c r="O44" s="113"/>
    </row>
    <row r="45" spans="1:15" x14ac:dyDescent="0.25">
      <c r="A45" s="109"/>
      <c r="B45" s="109"/>
      <c r="C45" s="109"/>
      <c r="D45" s="86" t="str">
        <f>IF(NOT(A44=""),"???","")</f>
        <v>???</v>
      </c>
      <c r="E45" s="86"/>
      <c r="F45" s="5" t="str">
        <f>IF(D45="Amina",A44&amp;"_AZ",IF(D45="Perry",A44&amp;"_PB",IF(D45="Gina",A44&amp;"_GB",IF(D45="Cameron",A44&amp;"_CA",IF(D45="Bruno",A44&amp;"_BDS",IF(D45="Daniel",A44&amp;"_DR",IF(D45="Monet",A44&amp;"_MW","")))))))</f>
        <v/>
      </c>
      <c r="G45" s="88"/>
      <c r="H45" s="88"/>
      <c r="I45" s="111"/>
      <c r="J45" s="86" t="str">
        <f>IF(AND(NOT(OR(G45="",G45="Ø")),H45=""),"In Progress",IF(AND(NOT(OR(H45="Ø",H45="")),NOT(OR(G45="Ø",G45=""))),"Completed",""))</f>
        <v/>
      </c>
      <c r="K45" s="109"/>
      <c r="L45" s="109"/>
      <c r="M45" s="4"/>
      <c r="N45" s="114"/>
      <c r="O45" s="113"/>
    </row>
    <row r="46" spans="1:15" x14ac:dyDescent="0.25">
      <c r="A46" s="109" t="s">
        <v>212</v>
      </c>
      <c r="B46" s="109" t="s">
        <v>213</v>
      </c>
      <c r="C46" s="109"/>
      <c r="D46" s="86" t="s">
        <v>113</v>
      </c>
      <c r="E46" s="86" t="s">
        <v>24</v>
      </c>
      <c r="F46" s="5" t="str">
        <f>IF(D46="Amina",A46&amp;"_AZ",IF(D46="Perry",A46&amp;"_PB",IF(D46="Gina",A46&amp;"_GB",IF(D46="Cameron",A46&amp;"_CA",IF(D46="Bruno",A46&amp;"_BDS",IF(D46="Daniel",A46&amp;"_DR",IF(D46="Monet",A46&amp;"_MW","")))))))</f>
        <v>2015-07-11_G-024_DR</v>
      </c>
      <c r="G46" s="88">
        <v>42872</v>
      </c>
      <c r="H46" s="88">
        <v>42874</v>
      </c>
      <c r="I46" s="111">
        <v>42886</v>
      </c>
      <c r="J46" s="86" t="str">
        <f>IF(AND(NOT(OR(G46="",G46="Ø")),H46=""),"In Progress",IF(AND(NOT(OR(H46="Ø",H46="")),NOT(OR(G46="Ø",G46=""))),"Completed",""))</f>
        <v>Completed</v>
      </c>
      <c r="K46" s="109" t="s">
        <v>0</v>
      </c>
      <c r="L46" s="109" t="s">
        <v>0</v>
      </c>
      <c r="M46" s="4"/>
      <c r="N46" s="114" t="s">
        <v>25</v>
      </c>
      <c r="O46" s="113" t="s">
        <v>214</v>
      </c>
    </row>
    <row r="47" spans="1:15" x14ac:dyDescent="0.25">
      <c r="A47" s="109"/>
      <c r="B47" s="109"/>
      <c r="C47" s="109"/>
      <c r="D47" s="86" t="s">
        <v>27</v>
      </c>
      <c r="E47" s="86" t="s">
        <v>24</v>
      </c>
      <c r="F47" s="5" t="str">
        <f>IF(D47="Amina",A46&amp;"_AZ",IF(D47="Perry",A46&amp;"_PB",IF(D47="Gina",A46&amp;"_GB",IF(D47="Cameron",A46&amp;"_CA",IF(D47="Bruno",A46&amp;"_BDS",IF(D47="Daniel",A46&amp;"_DR",IF(D47="Monet",A46&amp;"_MW","")))))))</f>
        <v>2015-07-11_G-024_GB</v>
      </c>
      <c r="G47" s="88">
        <v>42885</v>
      </c>
      <c r="H47" s="88">
        <v>42886</v>
      </c>
      <c r="I47" s="111"/>
      <c r="J47" s="86" t="str">
        <f>IF(AND(NOT(OR(G47="",G47="Ø")),H47=""),"In Progress",IF(AND(NOT(OR(H47="Ø",H47="")),NOT(OR(G47="Ø",G47=""))),"Completed",""))</f>
        <v>Completed</v>
      </c>
      <c r="K47" s="109"/>
      <c r="L47" s="109"/>
      <c r="M47" s="4"/>
      <c r="N47" s="114"/>
      <c r="O47" s="113"/>
    </row>
    <row r="48" spans="1:15" x14ac:dyDescent="0.25">
      <c r="A48" s="109" t="s">
        <v>215</v>
      </c>
      <c r="B48" s="109" t="s">
        <v>216</v>
      </c>
      <c r="C48" s="109"/>
      <c r="D48" s="86" t="s">
        <v>27</v>
      </c>
      <c r="E48" s="86" t="s">
        <v>24</v>
      </c>
      <c r="F48" s="5" t="str">
        <f>IF(D48="Amina",A48&amp;"_AZ",IF(D48="Perry",A48&amp;"_PB",IF(D48="Gina",A48&amp;"_GB",IF(D48="Cameron",A48&amp;"_CA",IF(D48="Bruno",A48&amp;"_BDS",IF(D48="Daniel",A48&amp;"_DR",IF(D48="Monet",A48&amp;"_MW","")))))))</f>
        <v>2015-07-11_G-025_GB</v>
      </c>
      <c r="G48" s="88">
        <v>42872</v>
      </c>
      <c r="H48" s="88">
        <v>42873</v>
      </c>
      <c r="I48" s="111"/>
      <c r="J48" s="86" t="s">
        <v>0</v>
      </c>
      <c r="K48" s="109" t="s">
        <v>2</v>
      </c>
      <c r="L48" s="109" t="s">
        <v>0</v>
      </c>
      <c r="M48" s="4" t="s">
        <v>217</v>
      </c>
      <c r="N48" s="114" t="s">
        <v>53</v>
      </c>
      <c r="O48" s="113"/>
    </row>
    <row r="49" spans="1:15" x14ac:dyDescent="0.25">
      <c r="A49" s="109"/>
      <c r="B49" s="109"/>
      <c r="C49" s="109"/>
      <c r="D49" s="86" t="str">
        <f>IF(NOT(A48=""),"???","")</f>
        <v>???</v>
      </c>
      <c r="E49" s="86"/>
      <c r="F49" s="5" t="str">
        <f>IF(D49="Amina",A48&amp;"_AZ",IF(D49="Perry",A48&amp;"_PB",IF(D49="Gina",A48&amp;"_GB",IF(D49="Cameron",A48&amp;"_CA",IF(D49="Bruno",A48&amp;"_BDS",IF(D49="Daniel",A48&amp;"_DR",IF(D49="Monet",A48&amp;"_MW","")))))))</f>
        <v/>
      </c>
      <c r="G49" s="88"/>
      <c r="H49" s="89"/>
      <c r="I49" s="111"/>
      <c r="J49" s="86" t="str">
        <f>IF(AND(NOT(OR(G49="",G49="Ø")),H49=""),"In Progress",IF(AND(NOT(OR(H49="Ø",H49="")),NOT(OR(G49="Ø",G49=""))),"Completed",""))</f>
        <v/>
      </c>
      <c r="K49" s="109"/>
      <c r="L49" s="109"/>
      <c r="M49" s="4"/>
      <c r="N49" s="114"/>
      <c r="O49" s="113"/>
    </row>
    <row r="50" spans="1:15" x14ac:dyDescent="0.25">
      <c r="A50" s="109" t="s">
        <v>218</v>
      </c>
      <c r="B50" s="109" t="s">
        <v>219</v>
      </c>
      <c r="C50" s="109"/>
      <c r="D50" s="86" t="s">
        <v>23</v>
      </c>
      <c r="E50" s="86"/>
      <c r="F50" s="5" t="str">
        <f>IF(D50="Amina",A50&amp;"_AZ",IF(D50="Perry",A50&amp;"_PB",IF(D50="Gina",A50&amp;"_GB",IF(D50="Cameron",A50&amp;"_CA",IF(D50="Bruno",A50&amp;"_BDS",IF(D50="Daniel",A50&amp;"_DR",IF(D50="Monet",A50&amp;"_MW","")))))))</f>
        <v>2015-07-11_G-026_CA</v>
      </c>
      <c r="G50" s="88">
        <v>42871</v>
      </c>
      <c r="H50" s="89">
        <v>42873</v>
      </c>
      <c r="I50" s="111"/>
      <c r="J50" s="86" t="s">
        <v>3</v>
      </c>
      <c r="K50" s="109" t="s">
        <v>2</v>
      </c>
      <c r="L50" s="109" t="s">
        <v>0</v>
      </c>
      <c r="M50" s="4" t="s">
        <v>220</v>
      </c>
      <c r="N50" s="114" t="s">
        <v>53</v>
      </c>
      <c r="O50" s="113"/>
    </row>
    <row r="51" spans="1:15" x14ac:dyDescent="0.25">
      <c r="A51" s="109"/>
      <c r="B51" s="109"/>
      <c r="C51" s="109"/>
      <c r="D51" s="86" t="s">
        <v>32</v>
      </c>
      <c r="E51" s="86"/>
      <c r="F51" s="5" t="str">
        <f>IF(D51="Amina",A50&amp;"_AZ",IF(D51="Perry",A50&amp;"_PB",IF(D51="Gina",A50&amp;"_GB",IF(D51="Cameron",A50&amp;"_CA",IF(D51="Bruno",A50&amp;"_BDS",IF(D51="Daniel",A50&amp;"_DR",IF(D51="Monet",A50&amp;"_MW","")))))))</f>
        <v>2015-07-11_G-026_AZ</v>
      </c>
      <c r="G51" s="88">
        <v>42871</v>
      </c>
      <c r="H51" s="88">
        <v>42873</v>
      </c>
      <c r="I51" s="111"/>
      <c r="J51" s="86" t="s">
        <v>0</v>
      </c>
      <c r="K51" s="109"/>
      <c r="L51" s="109"/>
      <c r="M51" s="4"/>
      <c r="N51" s="114"/>
      <c r="O51" s="113"/>
    </row>
    <row r="52" spans="1:15" x14ac:dyDescent="0.25">
      <c r="A52" s="109" t="s">
        <v>221</v>
      </c>
      <c r="B52" s="109" t="s">
        <v>222</v>
      </c>
      <c r="C52" s="109" t="s">
        <v>194</v>
      </c>
      <c r="D52" s="86" t="s">
        <v>23</v>
      </c>
      <c r="E52" s="86"/>
      <c r="F52" s="5" t="str">
        <f>IF(D52="Amina",A52&amp;"_AZ",IF(D52="Perry",A52&amp;"_PB",IF(D52="Gina",A52&amp;"_GB",IF(D52="Cameron",A52&amp;"_CA",IF(D52="Bruno",A52&amp;"_BDS",IF(D52="Daniel",A52&amp;"_DR",IF(D52="Monet",A52&amp;"_MW","")))))))</f>
        <v>2015-07-11_G-027_CA</v>
      </c>
      <c r="G52" s="88">
        <v>42866</v>
      </c>
      <c r="H52" s="88">
        <v>42870</v>
      </c>
      <c r="I52" s="111"/>
      <c r="J52" s="86" t="str">
        <f t="shared" ref="J52:J67" si="2">IF(AND(NOT(OR(G52="",G52="Ø")),H52=""),"In Progress",IF(AND(NOT(OR(H52="Ø",H52="")),NOT(OR(G52="Ø",G52=""))),"Completed",""))</f>
        <v>Completed</v>
      </c>
      <c r="K52" s="109" t="s">
        <v>0</v>
      </c>
      <c r="L52" s="109" t="s">
        <v>0</v>
      </c>
      <c r="M52" s="4" t="s">
        <v>223</v>
      </c>
      <c r="N52" s="114" t="s">
        <v>25</v>
      </c>
      <c r="O52" s="113" t="s">
        <v>224</v>
      </c>
    </row>
    <row r="53" spans="1:15" x14ac:dyDescent="0.25">
      <c r="A53" s="109"/>
      <c r="B53" s="109"/>
      <c r="C53" s="109"/>
      <c r="D53" s="86" t="s">
        <v>161</v>
      </c>
      <c r="E53" s="86"/>
      <c r="F53" s="5" t="str">
        <f>IF(D53="Amina",A52&amp;"_AZ",IF(D53="Perry",A52&amp;"_PB",IF(D53="Gina",A52&amp;"_GB",IF(D53="Cameron",A52&amp;"_CA",IF(D53="Bruno",A52&amp;"_BDS",IF(D53="Daniel",A52&amp;"_DR",IF(D53="Monet",A52&amp;"_MW","")))))))</f>
        <v>2015-07-11_G-027_BDS</v>
      </c>
      <c r="G53" s="88">
        <v>42866</v>
      </c>
      <c r="H53" s="89">
        <v>42870</v>
      </c>
      <c r="I53" s="111"/>
      <c r="J53" s="86" t="str">
        <f t="shared" si="2"/>
        <v>Completed</v>
      </c>
      <c r="K53" s="109"/>
      <c r="L53" s="109"/>
      <c r="M53" s="4" t="s">
        <v>225</v>
      </c>
      <c r="N53" s="114"/>
      <c r="O53" s="113"/>
    </row>
    <row r="54" spans="1:15" x14ac:dyDescent="0.25">
      <c r="A54" s="109" t="s">
        <v>226</v>
      </c>
      <c r="B54" s="109" t="s">
        <v>227</v>
      </c>
      <c r="C54" s="109"/>
      <c r="D54" s="86" t="s">
        <v>32</v>
      </c>
      <c r="E54" s="86" t="s">
        <v>24</v>
      </c>
      <c r="F54" s="5" t="str">
        <f>IF(D54="Amina",A54&amp;"_AZ",IF(D54="Perry",A54&amp;"_PB",IF(D54="Gina",A54&amp;"_GB",IF(D54="Cameron",A54&amp;"_CA",IF(D54="Bruno",A54&amp;"_BDS",IF(D54="Daniel",A54&amp;"_DR",IF(D54="Monet",A54&amp;"_MW","")))))))</f>
        <v>2015-07-11_G-028_AZ</v>
      </c>
      <c r="G54" s="88">
        <v>42870</v>
      </c>
      <c r="H54" s="88">
        <v>42871</v>
      </c>
      <c r="I54" s="111">
        <v>42886</v>
      </c>
      <c r="J54" s="86" t="str">
        <f t="shared" si="2"/>
        <v>Completed</v>
      </c>
      <c r="K54" s="109" t="s">
        <v>0</v>
      </c>
      <c r="L54" s="109" t="s">
        <v>0</v>
      </c>
      <c r="M54" s="4" t="s">
        <v>228</v>
      </c>
      <c r="N54" s="114" t="str">
        <f>IF(NOT(A54=""),"In Progress","")</f>
        <v>In Progress</v>
      </c>
      <c r="O54" s="113"/>
    </row>
    <row r="55" spans="1:15" x14ac:dyDescent="0.25">
      <c r="A55" s="109"/>
      <c r="B55" s="109"/>
      <c r="C55" s="109"/>
      <c r="D55" s="86" t="s">
        <v>187</v>
      </c>
      <c r="E55" s="86" t="s">
        <v>24</v>
      </c>
      <c r="F55" s="5" t="str">
        <f>IF(D55="Amina",A54&amp;"_AZ",IF(D55="Perry",A54&amp;"_PB",IF(D55="Gina",A54&amp;"_GB",IF(D55="Cameron",A54&amp;"_CA",IF(D55="Bruno",A54&amp;"_BDS",IF(D55="Daniel",A54&amp;"_DR",IF(D55="Monet",A54&amp;"_MW","")))))))</f>
        <v>2015-07-11_G-028_MW</v>
      </c>
      <c r="G55" s="88">
        <v>42871</v>
      </c>
      <c r="H55" s="88">
        <v>42873</v>
      </c>
      <c r="I55" s="111"/>
      <c r="J55" s="86" t="str">
        <f t="shared" si="2"/>
        <v>Completed</v>
      </c>
      <c r="K55" s="109"/>
      <c r="L55" s="109"/>
      <c r="M55" s="51" t="s">
        <v>229</v>
      </c>
      <c r="N55" s="114"/>
      <c r="O55" s="113"/>
    </row>
    <row r="56" spans="1:15" x14ac:dyDescent="0.25">
      <c r="A56" s="110" t="s">
        <v>230</v>
      </c>
      <c r="B56" s="110" t="s">
        <v>231</v>
      </c>
      <c r="C56" s="109"/>
      <c r="D56" s="86" t="s">
        <v>30</v>
      </c>
      <c r="E56" s="86" t="s">
        <v>24</v>
      </c>
      <c r="F56" s="5" t="str">
        <f>IF(D56="Amina",A56&amp;"_AZ",IF(D56="Perry",A56&amp;"_PB",IF(D56="Gina",A56&amp;"_GB",IF(D56="Cameron",A56&amp;"_CA",IF(D56="Bruno",A56&amp;"_BDS",IF(D56="Daniel",A56&amp;"_DR",IF(D56="Monet",A56&amp;"_MW","")))))))</f>
        <v>2015-07-11_R-001_PB</v>
      </c>
      <c r="G56" s="88">
        <v>42473</v>
      </c>
      <c r="H56" s="88">
        <v>42482</v>
      </c>
      <c r="I56" s="111">
        <v>42521</v>
      </c>
      <c r="J56" s="86" t="str">
        <f t="shared" si="2"/>
        <v>Completed</v>
      </c>
      <c r="K56" s="109" t="str">
        <f>IF(OR(J56="In Progress",J57="In Progress"),"In Progress",IF(OR(AND(J56="Completed",J57="Untraceable"),AND(J56="Untraceable",J57="Completed")),"Review",IF(OR(AND(J56="Completed",J57="Incomplete"),AND(J56="Incomplete",J57="Completed")),"Review",IF(OR(AND(J56="Completed",J57="Other"),AND(J56="Other",J57="Completed")),"Review",IF(OR(AND(J56="Incomplete",J57="Untraceable"),AND(J56="Untraceable",J57="Incomplete")),"Review",IF(OR(AND(J56="Other",J57="Untraceable"),AND(J56="Untraceable",J57="Other")),"Review",IF(OR(AND(J56="Incomplete",J57="Other"),AND(J56="Other",J57="Incomplete")),"Review",IF(AND(NOT(OR(H56="Ø",H56="")),NOT(OR(H57="Ø",H57="")),I56=""),"In Progress",IF(AND(J56="Untraceable",J57="Untraceable"),"Untraceable",IF(AND(NOT(OR(H56="Ø",H56="")),NOT(OR(H57="Ø",H57="")),NOT(OR(I56="Ø",I56=""))),"Completed",IF(AND(J56="Incomplete",J57="Incomplete"),"Incomplete",IF(AND(J56="Other",J57="Other"),"Other",""))))))))))))</f>
        <v>Completed</v>
      </c>
      <c r="L56" s="109" t="s">
        <v>1</v>
      </c>
      <c r="M56" s="4" t="s">
        <v>232</v>
      </c>
      <c r="N56" s="114" t="s">
        <v>25</v>
      </c>
      <c r="O56" s="113" t="s">
        <v>233</v>
      </c>
    </row>
    <row r="57" spans="1:15" x14ac:dyDescent="0.25">
      <c r="A57" s="109"/>
      <c r="B57" s="109"/>
      <c r="C57" s="109"/>
      <c r="D57" s="86" t="s">
        <v>23</v>
      </c>
      <c r="E57" s="86" t="s">
        <v>24</v>
      </c>
      <c r="F57" s="5" t="str">
        <f>IF(D57="Amina",A56&amp;"_AZ",IF(D57="Perry",A56&amp;"_PB",IF(D57="Gina",A56&amp;"_GB",IF(D57="Cameron",A56&amp;"_CA",IF(D57="Bruno",A56&amp;"_BDS",IF(D57="Daniel",A56&amp;"_DR",IF(D57="Monet",A56&amp;"_MW","")))))))</f>
        <v>2015-07-11_R-001_CA</v>
      </c>
      <c r="G57" s="88">
        <v>42482</v>
      </c>
      <c r="H57" s="88">
        <v>42487</v>
      </c>
      <c r="I57" s="111"/>
      <c r="J57" s="86" t="str">
        <f t="shared" si="2"/>
        <v>Completed</v>
      </c>
      <c r="K57" s="109"/>
      <c r="L57" s="109"/>
      <c r="M57" s="4"/>
      <c r="N57" s="114"/>
      <c r="O57" s="113"/>
    </row>
    <row r="58" spans="1:15" x14ac:dyDescent="0.25">
      <c r="A58" s="110" t="s">
        <v>234</v>
      </c>
      <c r="B58" s="110" t="s">
        <v>235</v>
      </c>
      <c r="C58" s="109"/>
      <c r="D58" s="86" t="s">
        <v>23</v>
      </c>
      <c r="E58" s="86" t="s">
        <v>24</v>
      </c>
      <c r="F58" s="5" t="str">
        <f>IF(D58="Amina",A58&amp;"_AZ",IF(D58="Perry",A58&amp;"_PB",IF(D58="Gina",A58&amp;"_GB",IF(D58="Cameron",A58&amp;"_CA",IF(D58="Bruno",A58&amp;"_BDS",IF(D58="Daniel",A58&amp;"_DR",IF(D58="Monet",A58&amp;"_MW","")))))))</f>
        <v>2015-07-11_R-002_CA</v>
      </c>
      <c r="G58" s="88">
        <v>42488</v>
      </c>
      <c r="H58" s="88">
        <v>42495</v>
      </c>
      <c r="I58" s="111">
        <v>42536</v>
      </c>
      <c r="J58" s="86" t="str">
        <f t="shared" si="2"/>
        <v>Completed</v>
      </c>
      <c r="K58" s="109"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09" t="s">
        <v>1</v>
      </c>
      <c r="M58" s="4" t="s">
        <v>236</v>
      </c>
      <c r="N58" s="114" t="s">
        <v>25</v>
      </c>
      <c r="O58" s="113" t="s">
        <v>237</v>
      </c>
    </row>
    <row r="59" spans="1:15" x14ac:dyDescent="0.25">
      <c r="A59" s="109"/>
      <c r="B59" s="109"/>
      <c r="C59" s="109"/>
      <c r="D59" s="86" t="s">
        <v>32</v>
      </c>
      <c r="E59" s="86" t="s">
        <v>24</v>
      </c>
      <c r="F59" s="5" t="str">
        <f>IF(D59="Amina",A58&amp;"_AZ",IF(D59="Perry",A58&amp;"_PB",IF(D59="Gina",A58&amp;"_GB",IF(D59="Cameron",A58&amp;"_CA",IF(D59="Bruno",A58&amp;"_BDS",IF(D59="Daniel",A58&amp;"_DR",IF(D59="Monet",A58&amp;"_MW","")))))))</f>
        <v>2015-07-11_R-002_AZ</v>
      </c>
      <c r="G59" s="88">
        <v>42494</v>
      </c>
      <c r="H59" s="88">
        <v>42502</v>
      </c>
      <c r="I59" s="111"/>
      <c r="J59" s="86" t="str">
        <f t="shared" si="2"/>
        <v>Completed</v>
      </c>
      <c r="K59" s="109"/>
      <c r="L59" s="109"/>
      <c r="M59" s="4"/>
      <c r="N59" s="114"/>
      <c r="O59" s="113"/>
    </row>
    <row r="60" spans="1:15" x14ac:dyDescent="0.25">
      <c r="A60" s="110" t="s">
        <v>238</v>
      </c>
      <c r="B60" s="110" t="s">
        <v>239</v>
      </c>
      <c r="C60" s="109"/>
      <c r="D60" s="86" t="s">
        <v>32</v>
      </c>
      <c r="E60" s="86" t="s">
        <v>24</v>
      </c>
      <c r="F60" s="5" t="str">
        <f>IF(D60="Amina",A60&amp;"_AZ",IF(D60="Perry",A60&amp;"_PB",IF(D60="Gina",A60&amp;"_GB",IF(D60="Cameron",A60&amp;"_CA",IF(D60="Bruno",A60&amp;"_BDS",IF(D60="Daniel",A60&amp;"_DR",IF(D60="Monet",A60&amp;"_MW","")))))))</f>
        <v>2015-07-11_R-003_AZ</v>
      </c>
      <c r="G60" s="88">
        <v>42556</v>
      </c>
      <c r="H60" s="88">
        <v>42562</v>
      </c>
      <c r="I60" s="111">
        <v>42566</v>
      </c>
      <c r="J60" s="86" t="str">
        <f t="shared" si="2"/>
        <v>Completed</v>
      </c>
      <c r="K60" s="109" t="str">
        <f>IF(OR(J60="In Progress",J61="In Progress"),"In Progress",IF(OR(AND(J60="Completed",J61="Untraceable"),AND(J60="Untraceable",J61="Completed")),"Review",IF(OR(AND(J60="Completed",J61="Incomplete"),AND(J60="Incomplete",J61="Completed")),"Review",IF(OR(AND(J60="Completed",J61="Other"),AND(J60="Other",J61="Completed")),"Review",IF(OR(AND(J60="Incomplete",J61="Untraceable"),AND(J60="Untraceable",J61="Incomplete")),"Review",IF(OR(AND(J60="Other",J61="Untraceable"),AND(J60="Untraceable",J61="Other")),"Review",IF(OR(AND(J60="Incomplete",J61="Other"),AND(J60="Other",J61="Incomplete")),"Review",IF(AND(NOT(OR(H60="Ø",H60="")),NOT(OR(H61="Ø",H61="")),I60=""),"In Progress",IF(AND(J60="Untraceable",J61="Untraceable"),"Untraceable",IF(AND(NOT(OR(H60="Ø",H60="")),NOT(OR(H61="Ø",H61="")),NOT(OR(I60="Ø",I60=""))),"Completed",IF(AND(J60="Incomplete",J61="Incomplete"),"Incomplete",IF(AND(J60="Other",J61="Other"),"Other",""))))))))))))</f>
        <v>Completed</v>
      </c>
      <c r="L60" s="109" t="s">
        <v>0</v>
      </c>
      <c r="M60" s="4"/>
      <c r="N60" s="114" t="s">
        <v>25</v>
      </c>
      <c r="O60" s="113" t="s">
        <v>240</v>
      </c>
    </row>
    <row r="61" spans="1:15" x14ac:dyDescent="0.25">
      <c r="A61" s="109"/>
      <c r="B61" s="109"/>
      <c r="C61" s="109"/>
      <c r="D61" s="86" t="s">
        <v>30</v>
      </c>
      <c r="E61" s="86" t="s">
        <v>24</v>
      </c>
      <c r="F61" s="5" t="str">
        <f>IF(D61="Amina",A60&amp;"_AZ",IF(D61="Perry",A60&amp;"_PB",IF(D61="Gina",A60&amp;"_GB",IF(D61="Cameron",A60&amp;"_CA",IF(D61="Bruno",A60&amp;"_BDS",IF(D61="Daniel",A60&amp;"_DR",IF(D61="Monet",A60&amp;"_MW","")))))))</f>
        <v>2015-07-11_R-003_PB</v>
      </c>
      <c r="G61" s="88">
        <v>42562</v>
      </c>
      <c r="H61" s="88">
        <v>42565</v>
      </c>
      <c r="I61" s="111"/>
      <c r="J61" s="86" t="str">
        <f t="shared" si="2"/>
        <v>Completed</v>
      </c>
      <c r="K61" s="109"/>
      <c r="L61" s="109"/>
      <c r="M61" s="4"/>
      <c r="N61" s="114"/>
      <c r="O61" s="113"/>
    </row>
    <row r="62" spans="1:15" x14ac:dyDescent="0.25">
      <c r="A62" s="110" t="s">
        <v>241</v>
      </c>
      <c r="B62" s="110" t="s">
        <v>242</v>
      </c>
      <c r="C62" s="109"/>
      <c r="D62" s="86" t="s">
        <v>23</v>
      </c>
      <c r="E62" s="86" t="s">
        <v>24</v>
      </c>
      <c r="F62" s="5" t="str">
        <f>IF(D62="Amina",A62&amp;"_AZ",IF(D62="Perry",A62&amp;"_PB",IF(D62="Gina",A62&amp;"_GB",IF(D62="Cameron",A62&amp;"_CA",IF(D62="Bruno",A62&amp;"_BDS",IF(D62="Daniel",A62&amp;"_DR",IF(D62="Monet",A62&amp;"_MW","")))))))</f>
        <v>2015-07-11_R-004_CA</v>
      </c>
      <c r="G62" s="88">
        <v>42550</v>
      </c>
      <c r="H62" s="88">
        <v>42558</v>
      </c>
      <c r="I62" s="111">
        <v>42649</v>
      </c>
      <c r="J62" s="86" t="str">
        <f t="shared" si="2"/>
        <v>Completed</v>
      </c>
      <c r="K62" s="109"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09" t="s">
        <v>0</v>
      </c>
      <c r="M62" s="4"/>
      <c r="N62" s="114" t="s">
        <v>25</v>
      </c>
      <c r="O62" s="113" t="s">
        <v>243</v>
      </c>
    </row>
    <row r="63" spans="1:15" x14ac:dyDescent="0.25">
      <c r="A63" s="109"/>
      <c r="B63" s="109"/>
      <c r="C63" s="109"/>
      <c r="D63" s="86" t="s">
        <v>32</v>
      </c>
      <c r="E63" s="86" t="s">
        <v>24</v>
      </c>
      <c r="F63" s="5" t="str">
        <f>IF(D63="Amina",A62&amp;"_AZ",IF(D63="Perry",A62&amp;"_PB",IF(D63="Gina",A62&amp;"_GB",IF(D63="Cameron",A62&amp;"_CA",IF(D63="Bruno",A62&amp;"_BDS",IF(D63="Daniel",A62&amp;"_DR",IF(D63="Monet",A62&amp;"_MW","")))))))</f>
        <v>2015-07-11_R-004_AZ</v>
      </c>
      <c r="G63" s="88">
        <v>42563</v>
      </c>
      <c r="H63" s="88">
        <v>42570</v>
      </c>
      <c r="I63" s="111"/>
      <c r="J63" s="86" t="str">
        <f t="shared" si="2"/>
        <v>Completed</v>
      </c>
      <c r="K63" s="109"/>
      <c r="L63" s="109"/>
      <c r="M63" s="4"/>
      <c r="N63" s="114"/>
      <c r="O63" s="113"/>
    </row>
    <row r="64" spans="1:15" x14ac:dyDescent="0.25">
      <c r="A64" s="110" t="s">
        <v>244</v>
      </c>
      <c r="B64" s="110" t="s">
        <v>245</v>
      </c>
      <c r="C64" s="109"/>
      <c r="D64" s="86" t="s">
        <v>23</v>
      </c>
      <c r="E64" s="86" t="s">
        <v>24</v>
      </c>
      <c r="F64" s="5" t="str">
        <f>IF(D64="Amina",A64&amp;"_AZ",IF(D64="Perry",A64&amp;"_PB",IF(D64="Gina",A64&amp;"_GB",IF(D64="Cameron",A64&amp;"_CA",IF(D64="Bruno",A64&amp;"_BDS",IF(D64="Daniel",A64&amp;"_DR",IF(D64="Monet",A64&amp;"_MW","")))))))</f>
        <v>2015-07-11_R-005_CA</v>
      </c>
      <c r="G64" s="88">
        <v>42563</v>
      </c>
      <c r="H64" s="88">
        <v>42565</v>
      </c>
      <c r="I64" s="111">
        <v>42648</v>
      </c>
      <c r="J64" s="86" t="str">
        <f t="shared" si="2"/>
        <v>Completed</v>
      </c>
      <c r="K64" s="109"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Completed</v>
      </c>
      <c r="L64" s="109" t="s">
        <v>0</v>
      </c>
      <c r="M64" s="4"/>
      <c r="N64" s="114" t="s">
        <v>25</v>
      </c>
      <c r="O64" s="113" t="s">
        <v>246</v>
      </c>
    </row>
    <row r="65" spans="1:15" x14ac:dyDescent="0.25">
      <c r="A65" s="109"/>
      <c r="B65" s="109"/>
      <c r="C65" s="109"/>
      <c r="D65" s="86" t="s">
        <v>27</v>
      </c>
      <c r="E65" s="86" t="s">
        <v>24</v>
      </c>
      <c r="F65" s="5" t="str">
        <f>IF(D65="Amina",A64&amp;"_AZ",IF(D65="Perry",A64&amp;"_PB",IF(D65="Gina",A64&amp;"_GB",IF(D65="Cameron",A64&amp;"_CA",IF(D65="Bruno",A64&amp;"_BDS",IF(D65="Daniel",A64&amp;"_DR",IF(D65="Monet",A64&amp;"_MW","")))))))</f>
        <v>2015-07-11_R-005_GB</v>
      </c>
      <c r="G65" s="88">
        <v>42563</v>
      </c>
      <c r="H65" s="88">
        <v>42578</v>
      </c>
      <c r="I65" s="111"/>
      <c r="J65" s="86" t="str">
        <f t="shared" si="2"/>
        <v>Completed</v>
      </c>
      <c r="K65" s="109"/>
      <c r="L65" s="109"/>
      <c r="M65" s="4"/>
      <c r="N65" s="114"/>
      <c r="O65" s="113"/>
    </row>
    <row r="66" spans="1:15" x14ac:dyDescent="0.25">
      <c r="A66" s="110" t="s">
        <v>247</v>
      </c>
      <c r="B66" s="110" t="s">
        <v>248</v>
      </c>
      <c r="C66" s="109"/>
      <c r="D66" s="86" t="s">
        <v>23</v>
      </c>
      <c r="E66" s="86" t="s">
        <v>24</v>
      </c>
      <c r="F66" s="5" t="str">
        <f>IF(D66="Amina",A66&amp;"_AZ",IF(D66="Perry",A66&amp;"_PB",IF(D66="Gina",A66&amp;"_GB",IF(D66="Cameron",A66&amp;"_CA",IF(D66="Bruno",A66&amp;"_BDS",IF(D66="Daniel",A66&amp;"_DR",IF(D66="Monet",A66&amp;"_MW","")))))))</f>
        <v>2015-07-11_R-006_CA</v>
      </c>
      <c r="G66" s="88">
        <v>42558</v>
      </c>
      <c r="H66" s="88">
        <v>42563</v>
      </c>
      <c r="I66" s="111">
        <v>42587</v>
      </c>
      <c r="J66" s="86" t="str">
        <f t="shared" si="2"/>
        <v>Completed</v>
      </c>
      <c r="K66" s="109"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09" t="s">
        <v>0</v>
      </c>
      <c r="M66" s="4"/>
      <c r="N66" s="114" t="s">
        <v>25</v>
      </c>
      <c r="O66" s="113" t="s">
        <v>249</v>
      </c>
    </row>
    <row r="67" spans="1:15" x14ac:dyDescent="0.25">
      <c r="A67" s="109"/>
      <c r="B67" s="109"/>
      <c r="C67" s="109"/>
      <c r="D67" s="86" t="s">
        <v>30</v>
      </c>
      <c r="E67" s="86" t="s">
        <v>24</v>
      </c>
      <c r="F67" s="5" t="str">
        <f>IF(D67="Amina",A66&amp;"_AZ",IF(D67="Perry",A66&amp;"_PB",IF(D67="Gina",A66&amp;"_GB",IF(D67="Cameron",A66&amp;"_CA",IF(D67="Bruno",A66&amp;"_BDS",IF(D67="Daniel",A66&amp;"_DR",IF(D67="Monet",A66&amp;"_MW","")))))))</f>
        <v>2015-07-11_R-006_PB</v>
      </c>
      <c r="G67" s="88">
        <v>42580</v>
      </c>
      <c r="H67" s="88">
        <v>42586</v>
      </c>
      <c r="I67" s="111"/>
      <c r="J67" s="86" t="str">
        <f t="shared" si="2"/>
        <v>Completed</v>
      </c>
      <c r="K67" s="109"/>
      <c r="L67" s="109"/>
      <c r="M67" s="4"/>
      <c r="N67" s="114"/>
      <c r="O67" s="113"/>
    </row>
    <row r="68" spans="1:15" x14ac:dyDescent="0.25">
      <c r="A68" s="109" t="s">
        <v>250</v>
      </c>
      <c r="B68" s="109" t="s">
        <v>251</v>
      </c>
      <c r="C68" s="109"/>
      <c r="D68" s="86" t="s">
        <v>161</v>
      </c>
      <c r="E68" s="86" t="s">
        <v>24</v>
      </c>
      <c r="F68" s="5" t="str">
        <f>IF(D68="Amina",A68&amp;"_AZ",IF(D68="Perry",A68&amp;"_PB",IF(D68="Gina",A68&amp;"_GB",IF(D68="Cameron",A68&amp;"_CA",IF(D68="Bruno",A68&amp;"_BDS",IF(D68="Daniel",A68&amp;"_DR",IF(D68="Monet",A68&amp;"_MW","")))))))</f>
        <v>2015-07-11_R-007_BDS</v>
      </c>
      <c r="G68" s="88">
        <v>42874</v>
      </c>
      <c r="H68" s="88">
        <v>42877</v>
      </c>
      <c r="I68" s="111">
        <v>42886</v>
      </c>
      <c r="J68" s="86" t="s">
        <v>0</v>
      </c>
      <c r="K68" s="109" t="s">
        <v>0</v>
      </c>
      <c r="L68" s="109" t="s">
        <v>0</v>
      </c>
      <c r="M68" s="4" t="s">
        <v>252</v>
      </c>
      <c r="N68" s="114" t="s">
        <v>25</v>
      </c>
      <c r="O68" s="113" t="s">
        <v>253</v>
      </c>
    </row>
    <row r="69" spans="1:15" x14ac:dyDescent="0.25">
      <c r="A69" s="109"/>
      <c r="B69" s="109"/>
      <c r="C69" s="109"/>
      <c r="D69" s="86" t="s">
        <v>30</v>
      </c>
      <c r="E69" s="86" t="s">
        <v>24</v>
      </c>
      <c r="F69" s="5" t="str">
        <f>IF(D69="Amina",A68&amp;"_AZ",IF(D69="Perry",A68&amp;"_PB",IF(D69="Gina",A68&amp;"_GB",IF(D69="Cameron",A68&amp;"_CA",IF(D69="Bruno",A68&amp;"_BDS",IF(D69="Daniel",A68&amp;"_DR",IF(D69="Monet",A68&amp;"_MW","")))))))</f>
        <v>2015-07-11_R-007_PB</v>
      </c>
      <c r="G69" s="88">
        <v>42879</v>
      </c>
      <c r="H69" s="88">
        <v>42885</v>
      </c>
      <c r="I69" s="111"/>
      <c r="J69" s="86" t="s">
        <v>0</v>
      </c>
      <c r="K69" s="109"/>
      <c r="L69" s="109"/>
      <c r="M69" s="4"/>
      <c r="N69" s="114"/>
      <c r="O69" s="113"/>
    </row>
    <row r="70" spans="1:15" x14ac:dyDescent="0.25">
      <c r="A70" s="109" t="s">
        <v>254</v>
      </c>
      <c r="B70" s="109" t="s">
        <v>255</v>
      </c>
      <c r="C70" s="109"/>
      <c r="D70" s="86" t="s">
        <v>32</v>
      </c>
      <c r="E70" s="86"/>
      <c r="F70" s="5" t="str">
        <f>IF(D70="Amina",A70&amp;"_AZ",IF(D70="Perry",A70&amp;"_PB",IF(D70="Gina",A70&amp;"_GB",IF(D70="Cameron",A70&amp;"_CA",IF(D70="Bruno",A70&amp;"_BDS",IF(D70="Daniel",A70&amp;"_DR",IF(D70="Monet",A70&amp;"_MW","")))))))</f>
        <v>2015-07-11_R-008_AZ</v>
      </c>
      <c r="G70" s="88">
        <v>42874</v>
      </c>
      <c r="H70" s="88">
        <v>42877</v>
      </c>
      <c r="I70" s="111" t="s">
        <v>51</v>
      </c>
      <c r="J70" s="86" t="str">
        <f t="shared" ref="J70:J84" si="3">IF(AND(NOT(OR(G70="",G70="Ø")),H70=""),"In Progress",IF(AND(NOT(OR(H70="Ø",H70="")),NOT(OR(G70="Ø",G70=""))),"Completed",""))</f>
        <v>Completed</v>
      </c>
      <c r="K70" s="109" t="s">
        <v>2</v>
      </c>
      <c r="L70" s="109" t="s">
        <v>0</v>
      </c>
      <c r="M70" s="6" t="s">
        <v>256</v>
      </c>
      <c r="N70" s="114" t="s">
        <v>53</v>
      </c>
      <c r="O70" s="113"/>
    </row>
    <row r="71" spans="1:15" x14ac:dyDescent="0.25">
      <c r="A71" s="109"/>
      <c r="B71" s="109"/>
      <c r="C71" s="109"/>
      <c r="D71" s="86" t="s">
        <v>113</v>
      </c>
      <c r="E71" s="86"/>
      <c r="F71" s="5" t="str">
        <f>IF(D71="Amina",A70&amp;"_AZ",IF(D71="Perry",A70&amp;"_PB",IF(D71="Gina",A70&amp;"_GB",IF(D71="Cameron",A70&amp;"_CA",IF(D71="Bruno",A70&amp;"_BDS",IF(D71="Daniel",A70&amp;"_DR",IF(D71="Monet",A70&amp;"_MW","")))))))</f>
        <v>2015-07-11_R-008_DR</v>
      </c>
      <c r="G71" s="88">
        <v>42885</v>
      </c>
      <c r="H71" s="88">
        <v>42886</v>
      </c>
      <c r="I71" s="111"/>
      <c r="J71" s="86" t="str">
        <f t="shared" si="3"/>
        <v>Completed</v>
      </c>
      <c r="K71" s="109"/>
      <c r="L71" s="109"/>
      <c r="M71" s="4" t="s">
        <v>257</v>
      </c>
      <c r="N71" s="114"/>
      <c r="O71" s="113"/>
    </row>
    <row r="72" spans="1:15" x14ac:dyDescent="0.25">
      <c r="A72" s="109" t="s">
        <v>258</v>
      </c>
      <c r="B72" s="109" t="s">
        <v>259</v>
      </c>
      <c r="C72" s="109"/>
      <c r="D72" s="86" t="s">
        <v>23</v>
      </c>
      <c r="E72" s="86"/>
      <c r="F72" s="5" t="str">
        <f>IF(D72="Amina",A72&amp;"_AZ",IF(D72="Perry",A72&amp;"_PB",IF(D72="Gina",A72&amp;"_GB",IF(D72="Cameron",A72&amp;"_CA",IF(D72="Bruno",A72&amp;"_BDS",IF(D72="Daniel",A72&amp;"_DR",IF(D72="Monet",A72&amp;"_MW","")))))))</f>
        <v>2015-07-11_R-009_CA</v>
      </c>
      <c r="G72" s="88">
        <v>42873</v>
      </c>
      <c r="H72" s="88" t="s">
        <v>51</v>
      </c>
      <c r="I72" s="111" t="s">
        <v>51</v>
      </c>
      <c r="J72" s="86" t="s">
        <v>1</v>
      </c>
      <c r="K72" s="109" t="s">
        <v>1</v>
      </c>
      <c r="L72" s="109" t="str">
        <f>IF(K72="Untraceable","Ignore",IF(K72="Incomplete","Ignore",IF(K72="Other","Ignore","")))</f>
        <v>Ignore</v>
      </c>
      <c r="M72" s="4"/>
      <c r="N72" s="114" t="s">
        <v>53</v>
      </c>
      <c r="O72" s="113"/>
    </row>
    <row r="73" spans="1:15" x14ac:dyDescent="0.25">
      <c r="A73" s="109"/>
      <c r="B73" s="109"/>
      <c r="C73" s="109"/>
      <c r="D73" s="86" t="str">
        <f>IF(NOT(A72=""),"???","")</f>
        <v>???</v>
      </c>
      <c r="E73" s="86"/>
      <c r="F73" s="5" t="str">
        <f>IF(D73="Amina",A72&amp;"_AZ",IF(D73="Perry",A72&amp;"_PB",IF(D73="Gina",A72&amp;"_GB",IF(D73="Cameron",A72&amp;"_CA",IF(D73="Bruno",A72&amp;"_BDS",IF(D73="Daniel",A72&amp;"_DR",IF(D73="Monet",A72&amp;"_MW","")))))))</f>
        <v/>
      </c>
      <c r="G73" s="88"/>
      <c r="H73" s="89"/>
      <c r="I73" s="111"/>
      <c r="J73" s="86" t="str">
        <f t="shared" si="3"/>
        <v/>
      </c>
      <c r="K73" s="109"/>
      <c r="L73" s="109"/>
      <c r="M73" s="4"/>
      <c r="N73" s="114"/>
      <c r="O73" s="113"/>
    </row>
    <row r="74" spans="1:15" x14ac:dyDescent="0.25">
      <c r="A74" s="117" t="s">
        <v>260</v>
      </c>
      <c r="B74" s="117" t="s">
        <v>261</v>
      </c>
      <c r="C74" s="117"/>
      <c r="D74" s="86" t="s">
        <v>23</v>
      </c>
      <c r="E74" s="86"/>
      <c r="F74" s="86" t="s">
        <v>262</v>
      </c>
      <c r="G74" s="88">
        <v>42873</v>
      </c>
      <c r="H74" s="86" t="s">
        <v>51</v>
      </c>
      <c r="I74" s="117" t="s">
        <v>51</v>
      </c>
      <c r="J74" s="86" t="s">
        <v>2</v>
      </c>
      <c r="K74" s="109" t="s">
        <v>2</v>
      </c>
      <c r="L74" s="109" t="s">
        <v>0</v>
      </c>
      <c r="M74" s="86" t="s">
        <v>263</v>
      </c>
      <c r="N74" s="114" t="s">
        <v>53</v>
      </c>
      <c r="O74" s="86"/>
    </row>
    <row r="75" spans="1:15" x14ac:dyDescent="0.25">
      <c r="A75" s="118"/>
      <c r="B75" s="118"/>
      <c r="C75" s="118"/>
      <c r="D75" s="86" t="s">
        <v>50</v>
      </c>
      <c r="E75" s="86"/>
      <c r="F75" s="86"/>
      <c r="G75" s="86"/>
      <c r="H75" s="86"/>
      <c r="I75" s="118"/>
      <c r="J75" s="86"/>
      <c r="K75" s="109"/>
      <c r="L75" s="109"/>
      <c r="M75" s="86"/>
      <c r="N75" s="114"/>
      <c r="O75" s="86"/>
    </row>
    <row r="76" spans="1:15" x14ac:dyDescent="0.25">
      <c r="A76" s="109" t="s">
        <v>264</v>
      </c>
      <c r="B76" s="110" t="s">
        <v>265</v>
      </c>
      <c r="C76" s="109"/>
      <c r="D76" s="86" t="s">
        <v>161</v>
      </c>
      <c r="E76" s="86" t="s">
        <v>24</v>
      </c>
      <c r="F76" s="5" t="str">
        <f>IF(D76="Amina",A76&amp;"_AZ",IF(D76="Perry",A76&amp;"_PB",IF(D76="Gina",A76&amp;"_GB",IF(D76="Cameron",A76&amp;"_CA",IF(D76="Bruno",A76&amp;"_BDS",IF(D76="Daniel",A76&amp;"_DR",IF(D76="Monet",A76&amp;"_MW","")))))))</f>
        <v>2015-07-11_R-011_BDS</v>
      </c>
      <c r="G76" s="88">
        <v>42874</v>
      </c>
      <c r="H76" s="88" t="s">
        <v>51</v>
      </c>
      <c r="I76" s="111" t="s">
        <v>51</v>
      </c>
      <c r="J76" s="86" t="s">
        <v>1</v>
      </c>
      <c r="K76" s="109" t="s">
        <v>1</v>
      </c>
      <c r="L76" s="109" t="str">
        <f>IF(K76="Untraceable","Ignore",IF(K76="Incomplete","Ignore",IF(K76="Other","Ignore","")))</f>
        <v>Ignore</v>
      </c>
      <c r="M76" s="4" t="s">
        <v>266</v>
      </c>
      <c r="N76" s="114" t="s">
        <v>53</v>
      </c>
      <c r="O76" s="113"/>
    </row>
    <row r="77" spans="1:15" x14ac:dyDescent="0.25">
      <c r="A77" s="109"/>
      <c r="B77" s="109"/>
      <c r="C77" s="109"/>
      <c r="D77" s="86" t="str">
        <f>IF(NOT(A76=""),"???","")</f>
        <v>???</v>
      </c>
      <c r="E77" s="86"/>
      <c r="F77" s="5" t="str">
        <f>IF(D77="Amina",A76&amp;"_AZ",IF(D77="Perry",A76&amp;"_PB",IF(D77="Gina",A76&amp;"_GB",IF(D77="Cameron",A76&amp;"_CA",IF(D77="Bruno",A76&amp;"_BDS",IF(D77="Daniel",A76&amp;"_DR",IF(D77="Monet",A76&amp;"_MW","")))))))</f>
        <v/>
      </c>
      <c r="G77" s="88"/>
      <c r="H77" s="88"/>
      <c r="I77" s="111"/>
      <c r="J77" s="86" t="str">
        <f t="shared" si="3"/>
        <v/>
      </c>
      <c r="K77" s="109"/>
      <c r="L77" s="109"/>
      <c r="M77" s="8"/>
      <c r="N77" s="114"/>
      <c r="O77" s="113"/>
    </row>
    <row r="78" spans="1:15" x14ac:dyDescent="0.25">
      <c r="A78" s="109" t="s">
        <v>267</v>
      </c>
      <c r="B78" s="110" t="s">
        <v>268</v>
      </c>
      <c r="C78" s="110"/>
      <c r="D78" s="86" t="s">
        <v>187</v>
      </c>
      <c r="E78" s="86" t="s">
        <v>24</v>
      </c>
      <c r="F78" s="5" t="str">
        <f>IF(D78="Amina",A78&amp;"_AZ",IF(D78="Perry",A78&amp;"_PB",IF(D78="Gina",A78&amp;"_GB",IF(D78="Cameron",A78&amp;"_CA",IF(D78="Bruno",A78&amp;"_BDS",IF(D78="Daniel",A78&amp;"_DR",IF(D78="Monet",A78&amp;"_MW","")))))))</f>
        <v>2015-07-11_R-012_MW</v>
      </c>
      <c r="G78" s="88">
        <v>42873</v>
      </c>
      <c r="H78" s="88">
        <v>42881</v>
      </c>
      <c r="I78" s="111">
        <v>42887</v>
      </c>
      <c r="J78" s="86" t="s">
        <v>0</v>
      </c>
      <c r="K78" s="109" t="s">
        <v>0</v>
      </c>
      <c r="L78" s="109" t="s">
        <v>0</v>
      </c>
      <c r="M78" s="4"/>
      <c r="N78" s="114" t="s">
        <v>25</v>
      </c>
      <c r="O78" s="113" t="s">
        <v>269</v>
      </c>
    </row>
    <row r="79" spans="1:15" x14ac:dyDescent="0.25">
      <c r="A79" s="109"/>
      <c r="B79" s="109"/>
      <c r="C79" s="109"/>
      <c r="D79" s="86" t="s">
        <v>32</v>
      </c>
      <c r="E79" s="86" t="s">
        <v>24</v>
      </c>
      <c r="F79" s="5" t="str">
        <f>IF(D79="Amina",A78&amp;"_AZ",IF(D79="Perry",A78&amp;"_PB",IF(D79="Gina",A78&amp;"_GB",IF(D79="Cameron",A78&amp;"_CA",IF(D79="Bruno",A78&amp;"_BDS",IF(D79="Daniel",A78&amp;"_DR",IF(D79="Monet",A78&amp;"_MW","")))))))</f>
        <v>2015-07-11_R-012_AZ</v>
      </c>
      <c r="G79" s="88">
        <v>42885</v>
      </c>
      <c r="H79" s="88">
        <v>42887</v>
      </c>
      <c r="I79" s="111"/>
      <c r="J79" s="86" t="s">
        <v>0</v>
      </c>
      <c r="K79" s="109"/>
      <c r="L79" s="109"/>
      <c r="M79" s="4"/>
      <c r="N79" s="114"/>
      <c r="O79" s="113"/>
    </row>
    <row r="80" spans="1:15" x14ac:dyDescent="0.25">
      <c r="A80" s="117" t="s">
        <v>270</v>
      </c>
      <c r="B80" s="117" t="s">
        <v>271</v>
      </c>
      <c r="C80" s="117"/>
      <c r="D80" s="86" t="s">
        <v>161</v>
      </c>
      <c r="E80" s="86"/>
      <c r="F80" s="7" t="s">
        <v>272</v>
      </c>
      <c r="G80" s="88">
        <v>42873</v>
      </c>
      <c r="H80" s="86" t="s">
        <v>51</v>
      </c>
      <c r="I80" s="117" t="s">
        <v>51</v>
      </c>
      <c r="J80" s="86" t="s">
        <v>2</v>
      </c>
      <c r="K80" s="109" t="s">
        <v>1</v>
      </c>
      <c r="L80" s="109" t="str">
        <f>IF(K80="Untraceable","Ignore",IF(K80="Incomplete","Ignore",IF(K80="Other","Ignore","")))</f>
        <v>Ignore</v>
      </c>
      <c r="M80" s="86" t="s">
        <v>273</v>
      </c>
      <c r="N80" s="114" t="s">
        <v>53</v>
      </c>
      <c r="O80" s="117"/>
    </row>
    <row r="81" spans="1:15" x14ac:dyDescent="0.25">
      <c r="A81" s="118"/>
      <c r="B81" s="118"/>
      <c r="C81" s="118"/>
      <c r="D81" s="86" t="s">
        <v>50</v>
      </c>
      <c r="E81" s="86"/>
      <c r="F81" s="7"/>
      <c r="G81" s="86"/>
      <c r="H81" s="86"/>
      <c r="I81" s="118"/>
      <c r="J81" s="86"/>
      <c r="K81" s="109"/>
      <c r="L81" s="109"/>
      <c r="M81" s="86"/>
      <c r="N81" s="114"/>
      <c r="O81" s="118"/>
    </row>
    <row r="82" spans="1:15" x14ac:dyDescent="0.25">
      <c r="A82" s="109" t="s">
        <v>274</v>
      </c>
      <c r="B82" s="110" t="s">
        <v>275</v>
      </c>
      <c r="C82" s="109"/>
      <c r="D82" s="86" t="s">
        <v>161</v>
      </c>
      <c r="E82" s="86" t="s">
        <v>24</v>
      </c>
      <c r="F82" s="5" t="str">
        <f>IF(D82="Amina",A82&amp;"_AZ",IF(D82="Perry",A82&amp;"_PB",IF(D82="Gina",A82&amp;"_GB",IF(D82="Cameron",A82&amp;"_CA",IF(D82="Bruno",A82&amp;"_BDS",IF(D82="Daniel",A82&amp;"_DR",IF(D82="Monet",A82&amp;"_MW","")))))))</f>
        <v>2015-07-11_R-014_BDS</v>
      </c>
      <c r="G82" s="88">
        <v>42874</v>
      </c>
      <c r="H82" s="88" t="s">
        <v>51</v>
      </c>
      <c r="I82" s="111" t="s">
        <v>51</v>
      </c>
      <c r="J82" s="86" t="s">
        <v>2</v>
      </c>
      <c r="K82" s="109" t="s">
        <v>1</v>
      </c>
      <c r="L82" s="109" t="s">
        <v>0</v>
      </c>
      <c r="M82" s="4" t="s">
        <v>276</v>
      </c>
      <c r="N82" s="114" t="s">
        <v>53</v>
      </c>
      <c r="O82" s="113"/>
    </row>
    <row r="83" spans="1:15" x14ac:dyDescent="0.25">
      <c r="A83" s="109"/>
      <c r="B83" s="109"/>
      <c r="C83" s="109"/>
      <c r="D83" s="86" t="str">
        <f>IF(NOT(A82=""),"???","")</f>
        <v>???</v>
      </c>
      <c r="E83" s="86"/>
      <c r="F83" s="5" t="str">
        <f>IF(D83="Amina",A82&amp;"_AZ",IF(D83="Perry",A82&amp;"_PB",IF(D83="Gina",A82&amp;"_GB",IF(D83="Cameron",A82&amp;"_CA",IF(D83="Bruno",A82&amp;"_BDS",IF(D83="Daniel",A82&amp;"_DR",IF(D83="Monet",A82&amp;"_MW","")))))))</f>
        <v/>
      </c>
      <c r="G83" s="88"/>
      <c r="H83" s="89"/>
      <c r="I83" s="111"/>
      <c r="J83" s="86" t="str">
        <f t="shared" si="3"/>
        <v/>
      </c>
      <c r="K83" s="109"/>
      <c r="L83" s="109"/>
      <c r="M83" s="4"/>
      <c r="N83" s="114"/>
      <c r="O83" s="113"/>
    </row>
    <row r="84" spans="1:15" x14ac:dyDescent="0.25">
      <c r="A84" s="109" t="s">
        <v>277</v>
      </c>
      <c r="B84" s="110" t="s">
        <v>278</v>
      </c>
      <c r="C84" s="109"/>
      <c r="D84" s="86" t="s">
        <v>30</v>
      </c>
      <c r="E84" s="86" t="s">
        <v>24</v>
      </c>
      <c r="F84" s="5" t="str">
        <f>IF(D84="Amina",A84&amp;"_AZ",IF(D84="Perry",A84&amp;"_PB",IF(D84="Gina",A84&amp;"_GB",IF(D84="Cameron",A84&amp;"_CA",IF(D84="Bruno",A84&amp;"_BDS",IF(D84="Daniel",A84&amp;"_DR",IF(D84="Monet",A84&amp;"_MW","")))))))</f>
        <v>2015-07-11_R-015_PB</v>
      </c>
      <c r="G84" s="88">
        <v>42874</v>
      </c>
      <c r="H84" s="88">
        <v>42878</v>
      </c>
      <c r="I84" s="111">
        <v>42887</v>
      </c>
      <c r="J84" s="86" t="str">
        <f t="shared" si="3"/>
        <v>Completed</v>
      </c>
      <c r="K84" s="109" t="s">
        <v>0</v>
      </c>
      <c r="L84" s="109" t="s">
        <v>0</v>
      </c>
      <c r="M84" s="4" t="s">
        <v>279</v>
      </c>
      <c r="N84" s="114" t="s">
        <v>25</v>
      </c>
      <c r="O84" s="113" t="s">
        <v>280</v>
      </c>
    </row>
    <row r="85" spans="1:15" x14ac:dyDescent="0.25">
      <c r="A85" s="109"/>
      <c r="B85" s="109"/>
      <c r="C85" s="109"/>
      <c r="D85" s="86" t="s">
        <v>187</v>
      </c>
      <c r="E85" s="86" t="s">
        <v>24</v>
      </c>
      <c r="F85" s="5" t="str">
        <f>IF(D85="Amina",A84&amp;"_AZ",IF(D85="Perry",A84&amp;"_PB",IF(D85="Gina",A84&amp;"_GB",IF(D85="Cameron",A84&amp;"_CA",IF(D85="Bruno",A84&amp;"_BDS",IF(D85="Daniel",A84&amp;"_DR",IF(D85="Monet",A84&amp;"_MW","")))))))</f>
        <v>2015-07-11_R-015_MW</v>
      </c>
      <c r="G85" s="88">
        <v>42885</v>
      </c>
      <c r="H85" s="88">
        <v>42887</v>
      </c>
      <c r="I85" s="111"/>
      <c r="J85" s="86" t="s">
        <v>0</v>
      </c>
      <c r="K85" s="109"/>
      <c r="L85" s="109"/>
      <c r="M85" s="4"/>
      <c r="N85" s="114"/>
      <c r="O85" s="11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sheetData>
  <autoFilter ref="A1:O97"/>
  <mergeCells count="335">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 ref="A8:A9"/>
    <mergeCell ref="B8:B9"/>
    <mergeCell ref="C8:C9"/>
    <mergeCell ref="I8:I9"/>
    <mergeCell ref="K8:K9"/>
    <mergeCell ref="L8:L9"/>
    <mergeCell ref="N8:N9"/>
    <mergeCell ref="O8:O9"/>
    <mergeCell ref="A6:A7"/>
    <mergeCell ref="B6:B7"/>
    <mergeCell ref="C6:C7"/>
    <mergeCell ref="I6:I7"/>
    <mergeCell ref="K6:K7"/>
    <mergeCell ref="L6:L7"/>
    <mergeCell ref="N6:N7"/>
    <mergeCell ref="O6:O7"/>
    <mergeCell ref="A12:A13"/>
    <mergeCell ref="B12:B13"/>
    <mergeCell ref="C12:C13"/>
    <mergeCell ref="I12:I13"/>
    <mergeCell ref="K12:K13"/>
    <mergeCell ref="L12:L13"/>
    <mergeCell ref="N12:N13"/>
    <mergeCell ref="O12:O13"/>
    <mergeCell ref="A10:A11"/>
    <mergeCell ref="B10:B11"/>
    <mergeCell ref="C10:C11"/>
    <mergeCell ref="I10:I11"/>
    <mergeCell ref="K10:K11"/>
    <mergeCell ref="L10:L11"/>
    <mergeCell ref="N10:N11"/>
    <mergeCell ref="O10:O11"/>
    <mergeCell ref="A16:A17"/>
    <mergeCell ref="B16:B17"/>
    <mergeCell ref="C16:C17"/>
    <mergeCell ref="I16:I17"/>
    <mergeCell ref="K16:K17"/>
    <mergeCell ref="L16:L17"/>
    <mergeCell ref="N16:N17"/>
    <mergeCell ref="O16:O17"/>
    <mergeCell ref="A14:A15"/>
    <mergeCell ref="B14:B15"/>
    <mergeCell ref="C14:C15"/>
    <mergeCell ref="I14:I15"/>
    <mergeCell ref="K14:K15"/>
    <mergeCell ref="L14:L15"/>
    <mergeCell ref="N14:N15"/>
    <mergeCell ref="O14:O1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56:N57"/>
    <mergeCell ref="O56:O57"/>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60:N61"/>
    <mergeCell ref="O60:O61"/>
    <mergeCell ref="N22:N23"/>
    <mergeCell ref="O22:O23"/>
    <mergeCell ref="A24:A25"/>
    <mergeCell ref="B24:B25"/>
    <mergeCell ref="C24:C25"/>
    <mergeCell ref="I24:I25"/>
    <mergeCell ref="K24:K25"/>
    <mergeCell ref="L24:L25"/>
    <mergeCell ref="N24:N25"/>
    <mergeCell ref="O24:O25"/>
    <mergeCell ref="I26:I27"/>
    <mergeCell ref="K26:K27"/>
    <mergeCell ref="A30:A31"/>
    <mergeCell ref="B30:B31"/>
    <mergeCell ref="C30:C31"/>
    <mergeCell ref="I30:I31"/>
    <mergeCell ref="K30:K31"/>
    <mergeCell ref="L30:L31"/>
    <mergeCell ref="A22:A23"/>
    <mergeCell ref="B22:B23"/>
    <mergeCell ref="C22:C23"/>
    <mergeCell ref="I22:I23"/>
    <mergeCell ref="K22:K23"/>
    <mergeCell ref="L22:L23"/>
    <mergeCell ref="N30:N31"/>
    <mergeCell ref="O30:O31"/>
    <mergeCell ref="L26:L27"/>
    <mergeCell ref="N26:N27"/>
    <mergeCell ref="O26:O27"/>
    <mergeCell ref="A34:A35"/>
    <mergeCell ref="B34:B35"/>
    <mergeCell ref="C34:C35"/>
    <mergeCell ref="I34:I35"/>
    <mergeCell ref="K34:K35"/>
    <mergeCell ref="L34:L35"/>
    <mergeCell ref="N34:N35"/>
    <mergeCell ref="O34:O35"/>
    <mergeCell ref="A32:A33"/>
    <mergeCell ref="B32:B33"/>
    <mergeCell ref="C32:C33"/>
    <mergeCell ref="I32:I33"/>
    <mergeCell ref="K32:K33"/>
    <mergeCell ref="L32:L33"/>
    <mergeCell ref="N32:N33"/>
    <mergeCell ref="O32:O33"/>
    <mergeCell ref="A26:A27"/>
    <mergeCell ref="B26:B27"/>
    <mergeCell ref="C26:C27"/>
    <mergeCell ref="A38:A39"/>
    <mergeCell ref="B38:B39"/>
    <mergeCell ref="C38:C39"/>
    <mergeCell ref="I38:I39"/>
    <mergeCell ref="K38:K39"/>
    <mergeCell ref="L38:L39"/>
    <mergeCell ref="N38:N39"/>
    <mergeCell ref="O38:O39"/>
    <mergeCell ref="A36:A37"/>
    <mergeCell ref="B36:B37"/>
    <mergeCell ref="C36:C37"/>
    <mergeCell ref="I36:I37"/>
    <mergeCell ref="K36:K37"/>
    <mergeCell ref="L36:L37"/>
    <mergeCell ref="N36:N37"/>
    <mergeCell ref="O36:O37"/>
    <mergeCell ref="A42:A43"/>
    <mergeCell ref="B42:B43"/>
    <mergeCell ref="C42:C43"/>
    <mergeCell ref="I42:I43"/>
    <mergeCell ref="K42:K43"/>
    <mergeCell ref="L42:L43"/>
    <mergeCell ref="N42:N43"/>
    <mergeCell ref="O42:O43"/>
    <mergeCell ref="A40:A41"/>
    <mergeCell ref="B40:B41"/>
    <mergeCell ref="C40:C41"/>
    <mergeCell ref="I40:I41"/>
    <mergeCell ref="K40:K41"/>
    <mergeCell ref="L40:L41"/>
    <mergeCell ref="N40:N41"/>
    <mergeCell ref="O40:O41"/>
    <mergeCell ref="A46:A47"/>
    <mergeCell ref="B46:B47"/>
    <mergeCell ref="C46:C47"/>
    <mergeCell ref="I46:I47"/>
    <mergeCell ref="K46:K47"/>
    <mergeCell ref="L46:L47"/>
    <mergeCell ref="N46:N47"/>
    <mergeCell ref="O46:O47"/>
    <mergeCell ref="A44:A45"/>
    <mergeCell ref="B44:B45"/>
    <mergeCell ref="C44:C45"/>
    <mergeCell ref="I44:I45"/>
    <mergeCell ref="K44:K45"/>
    <mergeCell ref="L44:L45"/>
    <mergeCell ref="N44:N45"/>
    <mergeCell ref="O44:O45"/>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N48:N49"/>
    <mergeCell ref="O48:O49"/>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2:N53"/>
    <mergeCell ref="O52:O53"/>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N64:N65"/>
    <mergeCell ref="O64:O65"/>
    <mergeCell ref="O70:O71"/>
    <mergeCell ref="A68:A69"/>
    <mergeCell ref="B68:B69"/>
    <mergeCell ref="C68:C69"/>
    <mergeCell ref="I68:I69"/>
    <mergeCell ref="K68:K69"/>
    <mergeCell ref="L68:L69"/>
    <mergeCell ref="N68:N69"/>
    <mergeCell ref="O68:O69"/>
    <mergeCell ref="K74:K75"/>
    <mergeCell ref="L74:L75"/>
    <mergeCell ref="N74:N75"/>
    <mergeCell ref="A76:A77"/>
    <mergeCell ref="B76:B77"/>
    <mergeCell ref="C76:C77"/>
    <mergeCell ref="A70:A71"/>
    <mergeCell ref="B70:B71"/>
    <mergeCell ref="C70:C71"/>
    <mergeCell ref="I70:I71"/>
    <mergeCell ref="K70:K71"/>
    <mergeCell ref="L70:L71"/>
    <mergeCell ref="N70:N71"/>
    <mergeCell ref="I76:I77"/>
    <mergeCell ref="K76:K77"/>
    <mergeCell ref="A72:A73"/>
    <mergeCell ref="B72:B73"/>
    <mergeCell ref="C72:C73"/>
    <mergeCell ref="I72:I73"/>
    <mergeCell ref="K72:K73"/>
    <mergeCell ref="L84:L85"/>
    <mergeCell ref="N84:N85"/>
    <mergeCell ref="O84:O85"/>
    <mergeCell ref="A82:A83"/>
    <mergeCell ref="B82:B83"/>
    <mergeCell ref="C82:C83"/>
    <mergeCell ref="I82:I83"/>
    <mergeCell ref="K82:K83"/>
    <mergeCell ref="L82:L83"/>
    <mergeCell ref="N82:N83"/>
    <mergeCell ref="O82:O83"/>
    <mergeCell ref="A84:A85"/>
    <mergeCell ref="B84:B85"/>
    <mergeCell ref="C84:C85"/>
    <mergeCell ref="I84:I85"/>
    <mergeCell ref="K84:K85"/>
    <mergeCell ref="A80:A81"/>
    <mergeCell ref="B80:B81"/>
    <mergeCell ref="C80:C81"/>
    <mergeCell ref="I80:I81"/>
    <mergeCell ref="K80:K81"/>
    <mergeCell ref="A78:A79"/>
    <mergeCell ref="B78:B79"/>
    <mergeCell ref="C78:C79"/>
    <mergeCell ref="I78:I79"/>
    <mergeCell ref="K78:K79"/>
    <mergeCell ref="L80:L81"/>
    <mergeCell ref="N80:N81"/>
    <mergeCell ref="O80:O81"/>
    <mergeCell ref="A28:A29"/>
    <mergeCell ref="B28:B29"/>
    <mergeCell ref="C28:C29"/>
    <mergeCell ref="I28:I29"/>
    <mergeCell ref="K28:K29"/>
    <mergeCell ref="L28:L29"/>
    <mergeCell ref="N28:N29"/>
    <mergeCell ref="O28:O29"/>
    <mergeCell ref="L78:L79"/>
    <mergeCell ref="N78:N79"/>
    <mergeCell ref="O78:O79"/>
    <mergeCell ref="L76:L77"/>
    <mergeCell ref="N76:N77"/>
    <mergeCell ref="O76:O77"/>
    <mergeCell ref="L72:L73"/>
    <mergeCell ref="N72:N73"/>
    <mergeCell ref="O72:O73"/>
    <mergeCell ref="A74:A75"/>
    <mergeCell ref="B74:B75"/>
    <mergeCell ref="C74:C75"/>
    <mergeCell ref="I74:I75"/>
  </mergeCells>
  <conditionalFormatting sqref="N1:O1 N388:O1048576 N76:N79 J76:L79 J388:L1048576 J82:L85 J32:L73 N82:N85 N32:N73 J31 N2:N30 J1:L30">
    <cfRule type="containsText" dxfId="2384" priority="59" operator="containsText" text="In Progress">
      <formula>NOT(ISERROR(SEARCH("In Progress",J1)))</formula>
    </cfRule>
  </conditionalFormatting>
  <conditionalFormatting sqref="N1:O1 N388:O1048576 N76:N79 N82:N85 N32:N73 N2:N30">
    <cfRule type="containsText" dxfId="2383" priority="54" operator="containsText" text="No">
      <formula>NOT(ISERROR(SEARCH("No",N1)))</formula>
    </cfRule>
    <cfRule type="containsText" dxfId="2382" priority="55" operator="containsText" text="Yes">
      <formula>NOT(ISERROR(SEARCH("Yes",N1)))</formula>
    </cfRule>
  </conditionalFormatting>
  <conditionalFormatting sqref="J76:L79 J388:L1048576 J82:L85 J32:L73 J31 J1:L30">
    <cfRule type="containsText" dxfId="2381" priority="56" operator="containsText" text="Review">
      <formula>NOT(ISERROR(SEARCH("Review",J1)))</formula>
    </cfRule>
    <cfRule type="containsText" dxfId="2380" priority="57" operator="containsText" text="Other">
      <formula>NOT(ISERROR(SEARCH("Other",J1)))</formula>
    </cfRule>
    <cfRule type="containsText" dxfId="2379" priority="58" operator="containsText" text="Incomplete">
      <formula>NOT(ISERROR(SEARCH("Incomplete",J1)))</formula>
    </cfRule>
    <cfRule type="containsText" dxfId="2378" priority="60" operator="containsText" text="Ignore">
      <formula>NOT(ISERROR(SEARCH("Ignore",J1)))</formula>
    </cfRule>
    <cfRule type="containsText" dxfId="2377" priority="61" operator="containsText" text="Untraceable">
      <formula>NOT(ISERROR(SEARCH("Untraceable",J1)))</formula>
    </cfRule>
    <cfRule type="containsText" dxfId="2376" priority="62" operator="containsText" text="Completed">
      <formula>NOT(ISERROR(SEARCH("Completed",J1)))</formula>
    </cfRule>
  </conditionalFormatting>
  <conditionalFormatting sqref="J388:L1048576 M31 J74:J75 J80:J81 J1:L30 J32:L73 J76:L79 J82:L85">
    <cfRule type="containsText" dxfId="2375" priority="53" operator="containsText" text="Waiting">
      <formula>NOT(ISERROR(SEARCH("Waiting",J1)))</formula>
    </cfRule>
  </conditionalFormatting>
  <conditionalFormatting sqref="J74">
    <cfRule type="containsText" dxfId="2374" priority="49" operator="containsText" text="In Progress">
      <formula>NOT(ISERROR(SEARCH("In Progress",J74)))</formula>
    </cfRule>
  </conditionalFormatting>
  <conditionalFormatting sqref="J74">
    <cfRule type="containsText" dxfId="2373" priority="46" operator="containsText" text="Review">
      <formula>NOT(ISERROR(SEARCH("Review",J74)))</formula>
    </cfRule>
    <cfRule type="containsText" dxfId="2372" priority="47" operator="containsText" text="Other">
      <formula>NOT(ISERROR(SEARCH("Other",J74)))</formula>
    </cfRule>
    <cfRule type="containsText" dxfId="2371" priority="48" operator="containsText" text="Incomplete">
      <formula>NOT(ISERROR(SEARCH("Incomplete",J74)))</formula>
    </cfRule>
    <cfRule type="containsText" dxfId="2370" priority="50" operator="containsText" text="Ignore">
      <formula>NOT(ISERROR(SEARCH("Ignore",J74)))</formula>
    </cfRule>
    <cfRule type="containsText" dxfId="2369" priority="51" operator="containsText" text="Untraceable">
      <formula>NOT(ISERROR(SEARCH("Untraceable",J74)))</formula>
    </cfRule>
    <cfRule type="containsText" dxfId="2368" priority="52" operator="containsText" text="Completed">
      <formula>NOT(ISERROR(SEARCH("Completed",J74)))</formula>
    </cfRule>
  </conditionalFormatting>
  <conditionalFormatting sqref="J80">
    <cfRule type="containsText" dxfId="2367" priority="42" operator="containsText" text="In Progress">
      <formula>NOT(ISERROR(SEARCH("In Progress",J80)))</formula>
    </cfRule>
  </conditionalFormatting>
  <conditionalFormatting sqref="J80">
    <cfRule type="containsText" dxfId="2366" priority="39" operator="containsText" text="Review">
      <formula>NOT(ISERROR(SEARCH("Review",J80)))</formula>
    </cfRule>
    <cfRule type="containsText" dxfId="2365" priority="40" operator="containsText" text="Other">
      <formula>NOT(ISERROR(SEARCH("Other",J80)))</formula>
    </cfRule>
    <cfRule type="containsText" dxfId="2364" priority="41" operator="containsText" text="Incomplete">
      <formula>NOT(ISERROR(SEARCH("Incomplete",J80)))</formula>
    </cfRule>
    <cfRule type="containsText" dxfId="2363" priority="43" operator="containsText" text="Ignore">
      <formula>NOT(ISERROR(SEARCH("Ignore",J80)))</formula>
    </cfRule>
    <cfRule type="containsText" dxfId="2362" priority="44" operator="containsText" text="Untraceable">
      <formula>NOT(ISERROR(SEARCH("Untraceable",J80)))</formula>
    </cfRule>
    <cfRule type="containsText" dxfId="2361" priority="45" operator="containsText" text="Completed">
      <formula>NOT(ISERROR(SEARCH("Completed",J80)))</formula>
    </cfRule>
  </conditionalFormatting>
  <conditionalFormatting sqref="K74:K75">
    <cfRule type="containsText" dxfId="2360" priority="35" operator="containsText" text="In Progress">
      <formula>NOT(ISERROR(SEARCH("In Progress",K74)))</formula>
    </cfRule>
  </conditionalFormatting>
  <conditionalFormatting sqref="K74:K75">
    <cfRule type="containsText" dxfId="2359" priority="32" operator="containsText" text="Review">
      <formula>NOT(ISERROR(SEARCH("Review",K74)))</formula>
    </cfRule>
    <cfRule type="containsText" dxfId="2358" priority="33" operator="containsText" text="Other">
      <formula>NOT(ISERROR(SEARCH("Other",K74)))</formula>
    </cfRule>
    <cfRule type="containsText" dxfId="2357" priority="34" operator="containsText" text="Incomplete">
      <formula>NOT(ISERROR(SEARCH("Incomplete",K74)))</formula>
    </cfRule>
    <cfRule type="containsText" dxfId="2356" priority="36" operator="containsText" text="Ignore">
      <formula>NOT(ISERROR(SEARCH("Ignore",K74)))</formula>
    </cfRule>
    <cfRule type="containsText" dxfId="2355" priority="37" operator="containsText" text="Untraceable">
      <formula>NOT(ISERROR(SEARCH("Untraceable",K74)))</formula>
    </cfRule>
    <cfRule type="containsText" dxfId="2354" priority="38" operator="containsText" text="Completed">
      <formula>NOT(ISERROR(SEARCH("Completed",K74)))</formula>
    </cfRule>
  </conditionalFormatting>
  <conditionalFormatting sqref="K74:K75">
    <cfRule type="containsText" dxfId="2353" priority="31" operator="containsText" text="Waiting">
      <formula>NOT(ISERROR(SEARCH("Waiting",K74)))</formula>
    </cfRule>
  </conditionalFormatting>
  <conditionalFormatting sqref="K80:K81">
    <cfRule type="containsText" dxfId="2352" priority="27" operator="containsText" text="In Progress">
      <formula>NOT(ISERROR(SEARCH("In Progress",K80)))</formula>
    </cfRule>
  </conditionalFormatting>
  <conditionalFormatting sqref="K80:K81">
    <cfRule type="containsText" dxfId="2351" priority="24" operator="containsText" text="Review">
      <formula>NOT(ISERROR(SEARCH("Review",K80)))</formula>
    </cfRule>
    <cfRule type="containsText" dxfId="2350" priority="25" operator="containsText" text="Other">
      <formula>NOT(ISERROR(SEARCH("Other",K80)))</formula>
    </cfRule>
    <cfRule type="containsText" dxfId="2349" priority="26" operator="containsText" text="Incomplete">
      <formula>NOT(ISERROR(SEARCH("Incomplete",K80)))</formula>
    </cfRule>
    <cfRule type="containsText" dxfId="2348" priority="28" operator="containsText" text="Ignore">
      <formula>NOT(ISERROR(SEARCH("Ignore",K80)))</formula>
    </cfRule>
    <cfRule type="containsText" dxfId="2347" priority="29" operator="containsText" text="Untraceable">
      <formula>NOT(ISERROR(SEARCH("Untraceable",K80)))</formula>
    </cfRule>
    <cfRule type="containsText" dxfId="2346" priority="30" operator="containsText" text="Completed">
      <formula>NOT(ISERROR(SEARCH("Completed",K80)))</formula>
    </cfRule>
  </conditionalFormatting>
  <conditionalFormatting sqref="K80:K81">
    <cfRule type="containsText" dxfId="2345" priority="23" operator="containsText" text="Waiting">
      <formula>NOT(ISERROR(SEARCH("Waiting",K80)))</formula>
    </cfRule>
  </conditionalFormatting>
  <conditionalFormatting sqref="L74:L75">
    <cfRule type="containsText" dxfId="2344" priority="19" operator="containsText" text="In Progress">
      <formula>NOT(ISERROR(SEARCH("In Progress",L74)))</formula>
    </cfRule>
  </conditionalFormatting>
  <conditionalFormatting sqref="L74:L75">
    <cfRule type="containsText" dxfId="2343" priority="16" operator="containsText" text="Review">
      <formula>NOT(ISERROR(SEARCH("Review",L74)))</formula>
    </cfRule>
    <cfRule type="containsText" dxfId="2342" priority="17" operator="containsText" text="Other">
      <formula>NOT(ISERROR(SEARCH("Other",L74)))</formula>
    </cfRule>
    <cfRule type="containsText" dxfId="2341" priority="18" operator="containsText" text="Incomplete">
      <formula>NOT(ISERROR(SEARCH("Incomplete",L74)))</formula>
    </cfRule>
    <cfRule type="containsText" dxfId="2340" priority="20" operator="containsText" text="Ignore">
      <formula>NOT(ISERROR(SEARCH("Ignore",L74)))</formula>
    </cfRule>
    <cfRule type="containsText" dxfId="2339" priority="21" operator="containsText" text="Untraceable">
      <formula>NOT(ISERROR(SEARCH("Untraceable",L74)))</formula>
    </cfRule>
    <cfRule type="containsText" dxfId="2338" priority="22" operator="containsText" text="Completed">
      <formula>NOT(ISERROR(SEARCH("Completed",L74)))</formula>
    </cfRule>
  </conditionalFormatting>
  <conditionalFormatting sqref="L74:L75">
    <cfRule type="containsText" dxfId="2337" priority="15" operator="containsText" text="Waiting">
      <formula>NOT(ISERROR(SEARCH("Waiting",L74)))</formula>
    </cfRule>
  </conditionalFormatting>
  <conditionalFormatting sqref="L80:L81">
    <cfRule type="containsText" dxfId="2336" priority="11" operator="containsText" text="In Progress">
      <formula>NOT(ISERROR(SEARCH("In Progress",L80)))</formula>
    </cfRule>
  </conditionalFormatting>
  <conditionalFormatting sqref="L80:L81">
    <cfRule type="containsText" dxfId="2335" priority="8" operator="containsText" text="Review">
      <formula>NOT(ISERROR(SEARCH("Review",L80)))</formula>
    </cfRule>
    <cfRule type="containsText" dxfId="2334" priority="9" operator="containsText" text="Other">
      <formula>NOT(ISERROR(SEARCH("Other",L80)))</formula>
    </cfRule>
    <cfRule type="containsText" dxfId="2333" priority="10" operator="containsText" text="Incomplete">
      <formula>NOT(ISERROR(SEARCH("Incomplete",L80)))</formula>
    </cfRule>
    <cfRule type="containsText" dxfId="2332" priority="12" operator="containsText" text="Ignore">
      <formula>NOT(ISERROR(SEARCH("Ignore",L80)))</formula>
    </cfRule>
    <cfRule type="containsText" dxfId="2331" priority="13" operator="containsText" text="Untraceable">
      <formula>NOT(ISERROR(SEARCH("Untraceable",L80)))</formula>
    </cfRule>
    <cfRule type="containsText" dxfId="2330" priority="14" operator="containsText" text="Completed">
      <formula>NOT(ISERROR(SEARCH("Completed",L80)))</formula>
    </cfRule>
  </conditionalFormatting>
  <conditionalFormatting sqref="L80:L81">
    <cfRule type="containsText" dxfId="2329" priority="7" operator="containsText" text="Waiting">
      <formula>NOT(ISERROR(SEARCH("Waiting",L80)))</formula>
    </cfRule>
  </conditionalFormatting>
  <conditionalFormatting sqref="N74:N75">
    <cfRule type="containsText" dxfId="2328" priority="6" operator="containsText" text="In Progress">
      <formula>NOT(ISERROR(SEARCH("In Progress",N74)))</formula>
    </cfRule>
  </conditionalFormatting>
  <conditionalFormatting sqref="N74:N75">
    <cfRule type="containsText" dxfId="2327" priority="4" operator="containsText" text="No">
      <formula>NOT(ISERROR(SEARCH("No",N74)))</formula>
    </cfRule>
    <cfRule type="containsText" dxfId="2326" priority="5" operator="containsText" text="Yes">
      <formula>NOT(ISERROR(SEARCH("Yes",N74)))</formula>
    </cfRule>
  </conditionalFormatting>
  <conditionalFormatting sqref="N80:N81">
    <cfRule type="containsText" dxfId="2325" priority="3" operator="containsText" text="In Progress">
      <formula>NOT(ISERROR(SEARCH("In Progress",N80)))</formula>
    </cfRule>
  </conditionalFormatting>
  <conditionalFormatting sqref="N80:N81">
    <cfRule type="containsText" dxfId="2324" priority="1" operator="containsText" text="No">
      <formula>NOT(ISERROR(SEARCH("No",N80)))</formula>
    </cfRule>
    <cfRule type="containsText" dxfId="2323" priority="2" operator="containsText" text="Yes">
      <formula>NOT(ISERROR(SEARCH("Yes",N80)))</formula>
    </cfRule>
  </conditionalFormatting>
  <dataValidations count="6">
    <dataValidation type="list" allowBlank="1" showInputMessage="1" showErrorMessage="1" sqref="L385:L1048576 M31 L2:L30 L32:L85">
      <formula1>"In Progress, Completed, Untraceable, Ignore, Review, Waiting"</formula1>
    </dataValidation>
    <dataValidation type="list" allowBlank="1" showInputMessage="1" showErrorMessage="1" sqref="J385:K1048576 J2:K30 J32:K85">
      <formula1>"In Progress, Completed, Untraceable, Incomplete, Other, Review, Waiting"</formula1>
    </dataValidation>
    <dataValidation type="list" allowBlank="1" showInputMessage="1" showErrorMessage="1" sqref="N2 N10 N6 N8 N12 N14 N16 N56 N58 N60 N62 N64 N66 N18 N20 N22 N24 N26 N28 N32 N34 N36 N38 N40 N42 N44 N46 N48 N50 N52 N54 N68 N70 N72 N76 N78 N82 N84 N4 N74 N80">
      <formula1>"Yes, No, In Progress"</formula1>
    </dataValidation>
    <dataValidation type="list" operator="equal" allowBlank="1" showInputMessage="1" showErrorMessage="1" sqref="E2:E3 E4:E5 E6:E7 E8:E9 E10:E11 E12:E13 E14:E15 E16:E17 E56:E57 E58:E59 E60:E61 E62:E63 E64:E65 E66:E67 E18:E19 E20:E21 E22:E23 E24:E25 E26:E27 E84:E85 E32:E33 E34:E35 E36:E37 E38:E39 E40:E41 E42:E43 E44:E45 E46:E47 E48:E49 E50:E51 E52:E53 E54:E55 E68:E69 E70:E71 E72:E73 E76:E77 E78:E79 E82:E83 E28:E29 E30:E31">
      <formula1>"Manual,Auto,Semi-Auto"</formula1>
    </dataValidation>
    <dataValidation type="list" operator="equal" allowBlank="1" showInputMessage="1" showErrorMessage="1" sqref="D2:D3 D4:D5 D6:D7 D8:D9 D10:D11 D12:D13 D14:D15 D16:D17 D56:D57 D58:D59 D60:D61 D62:D63 D64:D65 D66:D67 D18:D19 D20:D21 D22:D23 D24:D25 D26:D27 D84:D85 D32:D33 D34:D35 D36:D37 D38:D39 D40:D41 D42:D43 D44:D45 D46:D47 D48:D49 D50:D51 D52:D53 D54:D55 D68:D69 D70:D71 D72:D73 D76:D77 D78:D79 D82:D83 D28:D29 D30:D31">
      <formula1>"Amina,Bruno,Cameron,Daniel,Gina,Monet,Perry,???"</formula1>
    </dataValidation>
    <dataValidation type="list" allowBlank="1" showInputMessage="1" sqref="G2:I3 G4:I5 G6:I7 G8:I9 G10:I11 G12:I13 G14:I15 G16:I17 G56:I57 G58:I59 G60:I61 G62:I63 G64:I65 G66:I67 G18:I19 G20:I21 G22:I23 G24:I25 G26:I27 G84:I85 G32:I33 G34:I35 G36:I37 G38:I39 G40:I41 G42:I43 G44:I45 G46:I47 G48:I49 G50:I51 G52:I53 G54:I55 G68:I69 G70:I71 G72:I73 G76:I77 G78:I79 G82:I83 I30 G28:I29 G30:H31">
      <formula1>"Ø"</formula1>
    </dataValidation>
  </dataValidation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5"/>
  <sheetViews>
    <sheetView zoomScale="90" zoomScaleNormal="90" workbookViewId="0">
      <pane ySplit="1" topLeftCell="A6" activePane="bottomLeft" state="frozen"/>
      <selection activeCell="A45" sqref="A45"/>
      <selection pane="bottomLeft" activeCell="A48" sqref="A48:XFD48"/>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4.7109375" customWidth="1"/>
    <col min="14" max="14" width="14.5703125" style="1" bestFit="1" customWidth="1"/>
    <col min="15" max="15" width="14.7109375" style="1" bestFit="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24" t="s">
        <v>281</v>
      </c>
      <c r="B2" s="110" t="s">
        <v>282</v>
      </c>
      <c r="C2" s="109"/>
      <c r="D2" s="86" t="s">
        <v>161</v>
      </c>
      <c r="E2" s="86" t="s">
        <v>24</v>
      </c>
      <c r="F2" s="7" t="str">
        <f>IF(D2="Amina",A2&amp;"_AZ",IF(D2="Perry",A2&amp;"_PB",IF(D2="Gina",A2&amp;"_GB",IF(D2="Cameron",A2&amp;"_CA",IF(D2="Bruno",A2&amp;"_BDS",IF(D2="Daniel",A2&amp;"_DR",IF(D2="Monet",A2&amp;"_MW","")))))))</f>
        <v>2016-04-04_G-001 _BDS</v>
      </c>
      <c r="G2" s="88">
        <v>42604</v>
      </c>
      <c r="H2" s="88">
        <v>42607</v>
      </c>
      <c r="I2" s="111">
        <v>42628</v>
      </c>
      <c r="J2" s="86" t="str">
        <f>IF(AND(NOT(OR(G2="",G2="Ø")),H2=""),"In Progress",IF(AND(NOT(OR(H2="Ø",H2="")),NOT(OR(G2="Ø",G2=""))),"Completed",""))</f>
        <v>Completed</v>
      </c>
      <c r="K2" s="109"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09" t="s">
        <v>0</v>
      </c>
      <c r="M2" s="49" t="s">
        <v>283</v>
      </c>
      <c r="N2" s="117" t="s">
        <v>25</v>
      </c>
      <c r="O2" s="109" t="s">
        <v>284</v>
      </c>
    </row>
    <row r="3" spans="1:15" x14ac:dyDescent="0.25">
      <c r="A3" s="118"/>
      <c r="B3" s="109"/>
      <c r="C3" s="109"/>
      <c r="D3" s="86" t="s">
        <v>113</v>
      </c>
      <c r="E3" s="86" t="s">
        <v>24</v>
      </c>
      <c r="F3" s="7" t="str">
        <f>IF(D3="Amina",A2&amp;"_AZ",IF(D3="Perry",A2&amp;"_PB",IF(D3="Gina",A2&amp;"_GB",IF(D3="Cameron",A2&amp;"_CA",IF(D3="Bruno",A2&amp;"_BDS",IF(D3="Daniel",A2&amp;"_DR",IF(D3="Monet",A2&amp;"_MW","")))))))</f>
        <v>2016-04-04_G-001 _DR</v>
      </c>
      <c r="G3" s="88">
        <v>42613</v>
      </c>
      <c r="H3" s="88">
        <v>42621</v>
      </c>
      <c r="I3" s="109"/>
      <c r="J3" s="86" t="str">
        <f t="shared" ref="J3:J49" si="0">IF(AND(NOT(OR(G3="",G3="Ø")),H3=""),"In Progress",IF(AND(NOT(OR(H3="Ø",H3="")),NOT(OR(G3="Ø",G3=""))),"Completed",""))</f>
        <v>Completed</v>
      </c>
      <c r="K3" s="109"/>
      <c r="L3" s="109"/>
      <c r="M3" s="50"/>
      <c r="N3" s="118"/>
      <c r="O3" s="109"/>
    </row>
    <row r="4" spans="1:15" x14ac:dyDescent="0.25">
      <c r="A4" s="124" t="s">
        <v>285</v>
      </c>
      <c r="B4" s="110" t="s">
        <v>286</v>
      </c>
      <c r="C4" s="109"/>
      <c r="D4" s="86" t="s">
        <v>113</v>
      </c>
      <c r="E4" s="86" t="s">
        <v>24</v>
      </c>
      <c r="F4" s="44" t="str">
        <f>IF(D4="Amina",A4&amp;"_AZ",IF(D4="Perry",A4&amp;"_PB",IF(D4="Gina",A4&amp;"_GB",IF(D4="Cameron",A4&amp;"_CA",IF(D4="Bruno",A4&amp;"_BDS",IF(D4="Daniel",A4&amp;"_DR",IF(D4="Monet",A4&amp;"_MW","")))))))</f>
        <v>2016-04-04_G-002_DR</v>
      </c>
      <c r="G4" s="94">
        <v>42604</v>
      </c>
      <c r="H4" s="94">
        <v>42611</v>
      </c>
      <c r="I4" s="135">
        <v>42628</v>
      </c>
      <c r="J4" s="91" t="str">
        <f t="shared" si="0"/>
        <v>Completed</v>
      </c>
      <c r="K4" s="118"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8" t="s">
        <v>0</v>
      </c>
      <c r="M4" s="4"/>
      <c r="N4" s="117" t="s">
        <v>25</v>
      </c>
      <c r="O4" s="109" t="s">
        <v>287</v>
      </c>
    </row>
    <row r="5" spans="1:15" x14ac:dyDescent="0.25">
      <c r="A5" s="118"/>
      <c r="B5" s="109"/>
      <c r="C5" s="109"/>
      <c r="D5" s="86" t="s">
        <v>161</v>
      </c>
      <c r="E5" s="86" t="s">
        <v>24</v>
      </c>
      <c r="F5" s="5" t="str">
        <f>IF(D5="Amina",A4&amp;"_AZ",IF(D5="Perry",A4&amp;"_PB",IF(D5="Gina",A4&amp;"_GB",IF(D5="Cameron",A4&amp;"_CA",IF(D5="Bruno",A4&amp;"_BDS",IF(D5="Daniel",A4&amp;"_DR",IF(D5="Monet",A4&amp;"_MW","")))))))</f>
        <v>2016-04-04_G-002_BDS</v>
      </c>
      <c r="G5" s="88">
        <v>42612</v>
      </c>
      <c r="H5" s="88">
        <v>42613</v>
      </c>
      <c r="I5" s="127"/>
      <c r="J5" s="86" t="str">
        <f t="shared" si="0"/>
        <v>Completed</v>
      </c>
      <c r="K5" s="109"/>
      <c r="L5" s="109"/>
      <c r="M5" s="4"/>
      <c r="N5" s="118"/>
      <c r="O5" s="109"/>
    </row>
    <row r="6" spans="1:15" x14ac:dyDescent="0.25">
      <c r="A6" s="124" t="s">
        <v>288</v>
      </c>
      <c r="B6" s="110" t="s">
        <v>289</v>
      </c>
      <c r="C6" s="109"/>
      <c r="D6" s="86" t="s">
        <v>113</v>
      </c>
      <c r="E6" s="86" t="s">
        <v>24</v>
      </c>
      <c r="F6" s="5" t="str">
        <f>IF(D6="Amina",A6&amp;"_AZ",IF(D6="Perry",A6&amp;"_PB",IF(D6="Gina",A6&amp;"_GB",IF(D6="Cameron",A6&amp;"_CA",IF(D6="Bruno",A6&amp;"_BDS",IF(D6="Daniel",A6&amp;"_DR",IF(D6="Monet",A6&amp;"_MW","")))))))</f>
        <v>2016-04-04_G-003_DR</v>
      </c>
      <c r="G6" s="88">
        <v>42604</v>
      </c>
      <c r="H6" s="88">
        <v>42612</v>
      </c>
      <c r="I6" s="126">
        <v>42629</v>
      </c>
      <c r="J6" s="86" t="str">
        <f t="shared" si="0"/>
        <v>Completed</v>
      </c>
      <c r="K6" s="109"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09" t="s">
        <v>0</v>
      </c>
      <c r="M6" s="4"/>
      <c r="N6" s="117" t="s">
        <v>25</v>
      </c>
      <c r="O6" s="109" t="s">
        <v>290</v>
      </c>
    </row>
    <row r="7" spans="1:15" x14ac:dyDescent="0.25">
      <c r="A7" s="118"/>
      <c r="B7" s="109"/>
      <c r="C7" s="109"/>
      <c r="D7" s="86" t="s">
        <v>161</v>
      </c>
      <c r="E7" s="86" t="s">
        <v>24</v>
      </c>
      <c r="F7" s="5" t="str">
        <f>IF(D7="Amina",A6&amp;"_AZ",IF(D7="Perry",A6&amp;"_PB",IF(D7="Gina",A6&amp;"_GB",IF(D7="Cameron",A6&amp;"_CA",IF(D7="Bruno",A6&amp;"_BDS",IF(D7="Daniel",A6&amp;"_DR",IF(D7="Monet",A6&amp;"_MW","")))))))</f>
        <v>2016-04-04_G-003_BDS</v>
      </c>
      <c r="G7" s="88">
        <v>42615</v>
      </c>
      <c r="H7" s="88">
        <v>42619</v>
      </c>
      <c r="I7" s="127"/>
      <c r="J7" s="86" t="str">
        <f t="shared" si="0"/>
        <v>Completed</v>
      </c>
      <c r="K7" s="109"/>
      <c r="L7" s="109"/>
      <c r="M7" s="4"/>
      <c r="N7" s="118"/>
      <c r="O7" s="109"/>
    </row>
    <row r="8" spans="1:15" x14ac:dyDescent="0.25">
      <c r="A8" s="124" t="s">
        <v>291</v>
      </c>
      <c r="B8" s="124" t="s">
        <v>292</v>
      </c>
      <c r="C8" s="117"/>
      <c r="D8" s="86" t="s">
        <v>161</v>
      </c>
      <c r="E8" s="86" t="s">
        <v>24</v>
      </c>
      <c r="F8" s="5" t="str">
        <f>IF(D8="Amina",A8&amp;"_AZ",IF(D8="Perry",A8&amp;"_PB",IF(D8="Gina",A8&amp;"_GB",IF(D8="Cameron",A8&amp;"_CA",IF(D8="Bruno",A8&amp;"_BDS",IF(D8="Daniel",A8&amp;"_DR",IF(D8="Monet",A8&amp;"_MW","")))))))</f>
        <v>2016-04-04_G-004_BDS</v>
      </c>
      <c r="G8" s="88">
        <v>42608</v>
      </c>
      <c r="H8" s="88">
        <v>42612</v>
      </c>
      <c r="I8" s="136" t="s">
        <v>293</v>
      </c>
      <c r="J8" s="86" t="str">
        <f t="shared" si="0"/>
        <v>Completed</v>
      </c>
      <c r="K8" s="117"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7" t="s">
        <v>0</v>
      </c>
      <c r="M8" s="4"/>
      <c r="N8" s="117" t="s">
        <v>25</v>
      </c>
      <c r="O8" s="117" t="s">
        <v>294</v>
      </c>
    </row>
    <row r="9" spans="1:15" x14ac:dyDescent="0.25">
      <c r="A9" s="134"/>
      <c r="B9" s="134"/>
      <c r="C9" s="121"/>
      <c r="D9" s="86" t="s">
        <v>23</v>
      </c>
      <c r="E9" s="86" t="s">
        <v>24</v>
      </c>
      <c r="F9" s="5" t="str">
        <f>IF(D9="Amina",A8&amp;"_AZ",IF(D9="Perry",A8&amp;"_PB",IF(D9="Gina",A8&amp;"_GB",IF(D9="Cameron",A8&amp;"_CA",IF(D9="Bruno",A8&amp;"_BDS",IF(D9="Daniel",A8&amp;"_DR",IF(D9="Monet",A8&amp;"_MW","")))))))</f>
        <v>2016-04-04_G-004_CA</v>
      </c>
      <c r="G9" s="88">
        <v>42615</v>
      </c>
      <c r="H9" s="88">
        <v>42620</v>
      </c>
      <c r="I9" s="135"/>
      <c r="J9" s="86" t="str">
        <f t="shared" si="0"/>
        <v>Completed</v>
      </c>
      <c r="K9" s="121"/>
      <c r="L9" s="121"/>
      <c r="M9" s="4"/>
      <c r="N9" s="121"/>
      <c r="O9" s="121"/>
    </row>
    <row r="10" spans="1:15" x14ac:dyDescent="0.25">
      <c r="A10" s="124" t="s">
        <v>295</v>
      </c>
      <c r="B10" s="110" t="s">
        <v>296</v>
      </c>
      <c r="C10" s="109"/>
      <c r="D10" s="86" t="s">
        <v>30</v>
      </c>
      <c r="E10" s="86" t="s">
        <v>24</v>
      </c>
      <c r="F10" s="5" t="str">
        <f>IF(D10="Amina",A10&amp;"_AZ",IF(D10="Perry",A10&amp;"_PB",IF(D10="Gina",A10&amp;"_GB",IF(D10="Cameron",A10&amp;"_CA",IF(D10="Bruno",A10&amp;"_BDS",IF(D10="Daniel",A10&amp;"_DR",IF(D10="Monet",A10&amp;"_MW","")))))))</f>
        <v>2016-04-04_G-005_PB</v>
      </c>
      <c r="G10" s="88">
        <v>42613</v>
      </c>
      <c r="H10" s="88">
        <v>42615</v>
      </c>
      <c r="I10" s="126">
        <v>42615</v>
      </c>
      <c r="J10" s="86" t="str">
        <f t="shared" si="0"/>
        <v>Completed</v>
      </c>
      <c r="K10" s="109"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09" t="s">
        <v>0</v>
      </c>
      <c r="M10" s="4"/>
      <c r="N10" s="117" t="s">
        <v>25</v>
      </c>
      <c r="O10" s="109" t="s">
        <v>297</v>
      </c>
    </row>
    <row r="11" spans="1:15" x14ac:dyDescent="0.25">
      <c r="A11" s="118"/>
      <c r="B11" s="109"/>
      <c r="C11" s="109"/>
      <c r="D11" s="86" t="s">
        <v>161</v>
      </c>
      <c r="E11" s="86" t="s">
        <v>24</v>
      </c>
      <c r="F11" s="5" t="str">
        <f>IF(D11="Amina",A10&amp;"_AZ",IF(D11="Perry",A10&amp;"_PB",IF(D11="Gina",A10&amp;"_GB",IF(D11="Cameron",A10&amp;"_CA",IF(D11="Bruno",A10&amp;"_BDS",IF(D11="Daniel",A10&amp;"_DR",IF(D11="Monet",A10&amp;"_MW","")))))))</f>
        <v>2016-04-04_G-005_BDS</v>
      </c>
      <c r="G11" s="88">
        <v>42614</v>
      </c>
      <c r="H11" s="88">
        <v>42615</v>
      </c>
      <c r="I11" s="127"/>
      <c r="J11" s="86" t="str">
        <f t="shared" si="0"/>
        <v>Completed</v>
      </c>
      <c r="K11" s="109"/>
      <c r="L11" s="109"/>
      <c r="M11" s="4"/>
      <c r="N11" s="118"/>
      <c r="O11" s="109"/>
    </row>
    <row r="12" spans="1:15" x14ac:dyDescent="0.25">
      <c r="A12" s="110" t="s">
        <v>298</v>
      </c>
      <c r="B12" s="110" t="s">
        <v>299</v>
      </c>
      <c r="C12" s="109"/>
      <c r="D12" s="86" t="s">
        <v>32</v>
      </c>
      <c r="E12" s="86" t="s">
        <v>24</v>
      </c>
      <c r="F12" s="5" t="str">
        <f>IF(D12="Amina",A12&amp;"_AZ",IF(D12="Perry",A12&amp;"_PB",IF(D12="Gina",A12&amp;"_GB",IF(D12="Cameron",A12&amp;"_CA",IF(D12="Bruno",A12&amp;"_BDS",IF(D12="Daniel",A12&amp;"_DR",IF(D12="Monet",A12&amp;"_MW","")))))))</f>
        <v>2016-04-04_R-001 _AZ</v>
      </c>
      <c r="G12" s="88">
        <v>42620</v>
      </c>
      <c r="H12" s="88">
        <v>42621</v>
      </c>
      <c r="I12" s="126"/>
      <c r="J12" s="86" t="str">
        <f t="shared" si="0"/>
        <v>Completed</v>
      </c>
      <c r="K12" s="109" t="s">
        <v>0</v>
      </c>
      <c r="L12" s="109" t="s">
        <v>0</v>
      </c>
      <c r="M12" s="4"/>
      <c r="N12" s="117" t="s">
        <v>25</v>
      </c>
      <c r="O12" s="109" t="s">
        <v>300</v>
      </c>
    </row>
    <row r="13" spans="1:15" x14ac:dyDescent="0.25">
      <c r="A13" s="109"/>
      <c r="B13" s="109"/>
      <c r="C13" s="109"/>
      <c r="D13" s="86" t="s">
        <v>23</v>
      </c>
      <c r="E13" s="86" t="s">
        <v>24</v>
      </c>
      <c r="F13" s="5" t="str">
        <f>IF(D13="Amina",A12&amp;"_AZ",IF(D13="Perry",A12&amp;"_PB",IF(D13="Gina",A12&amp;"_GB",IF(D13="Cameron",A12&amp;"_CA",IF(D13="Bruno",A12&amp;"_BDS",IF(D13="Daniel",A12&amp;"_DR",IF(D13="Monet",A12&amp;"_MW","")))))))</f>
        <v>2016-04-04_R-001 _CA</v>
      </c>
      <c r="G13" s="88">
        <v>42625</v>
      </c>
      <c r="H13" s="88">
        <v>42628</v>
      </c>
      <c r="I13" s="127"/>
      <c r="J13" s="86" t="str">
        <f t="shared" si="0"/>
        <v>Completed</v>
      </c>
      <c r="K13" s="109"/>
      <c r="L13" s="109"/>
      <c r="M13" s="4"/>
      <c r="N13" s="118"/>
      <c r="O13" s="109"/>
    </row>
    <row r="14" spans="1:15" x14ac:dyDescent="0.25">
      <c r="A14" s="110" t="s">
        <v>301</v>
      </c>
      <c r="B14" s="110" t="s">
        <v>302</v>
      </c>
      <c r="C14" s="109"/>
      <c r="D14" s="86" t="s">
        <v>30</v>
      </c>
      <c r="E14" s="86" t="s">
        <v>24</v>
      </c>
      <c r="F14" s="5" t="str">
        <f>IF(D14="Amina",A14&amp;"_AZ",IF(D14="Perry",A14&amp;"_PB",IF(D14="Gina",A14&amp;"_GB",IF(D14="Cameron",A14&amp;"_CA",IF(D14="Bruno",A14&amp;"_BDS",IF(D14="Daniel",A14&amp;"_DR",IF(D14="Monet",A14&amp;"_MW","")))))))</f>
        <v>2016-04-04_R-002_PB</v>
      </c>
      <c r="G14" s="88">
        <v>42619</v>
      </c>
      <c r="H14" s="88">
        <v>42625</v>
      </c>
      <c r="I14" s="126">
        <v>42641</v>
      </c>
      <c r="J14" s="86" t="str">
        <f t="shared" si="0"/>
        <v>Completed</v>
      </c>
      <c r="K14" s="109"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09" t="s">
        <v>0</v>
      </c>
      <c r="M14" s="4"/>
      <c r="N14" s="117" t="s">
        <v>25</v>
      </c>
      <c r="O14" s="109" t="s">
        <v>303</v>
      </c>
    </row>
    <row r="15" spans="1:15" x14ac:dyDescent="0.25">
      <c r="A15" s="109"/>
      <c r="B15" s="109"/>
      <c r="C15" s="109"/>
      <c r="D15" s="86" t="s">
        <v>23</v>
      </c>
      <c r="E15" s="86" t="s">
        <v>24</v>
      </c>
      <c r="F15" s="5" t="str">
        <f>IF(D15="Amina",A14&amp;"_AZ",IF(D15="Perry",A14&amp;"_PB",IF(D15="Gina",A14&amp;"_GB",IF(D15="Cameron",A14&amp;"_CA",IF(D15="Bruno",A14&amp;"_BDS",IF(D15="Daniel",A14&amp;"_DR",IF(D15="Monet",A14&amp;"_MW","")))))))</f>
        <v>2016-04-04_R-002_CA</v>
      </c>
      <c r="G15" s="88">
        <v>42629</v>
      </c>
      <c r="H15" s="88">
        <v>42634</v>
      </c>
      <c r="I15" s="127"/>
      <c r="J15" s="86" t="str">
        <f t="shared" si="0"/>
        <v>Completed</v>
      </c>
      <c r="K15" s="109"/>
      <c r="L15" s="109"/>
      <c r="M15" s="4"/>
      <c r="N15" s="118"/>
      <c r="O15" s="109"/>
    </row>
    <row r="16" spans="1:15" x14ac:dyDescent="0.25">
      <c r="A16" s="110" t="s">
        <v>304</v>
      </c>
      <c r="B16" s="110" t="s">
        <v>305</v>
      </c>
      <c r="C16" s="109"/>
      <c r="D16" s="86" t="s">
        <v>161</v>
      </c>
      <c r="E16" s="86" t="s">
        <v>24</v>
      </c>
      <c r="F16" s="5" t="str">
        <f>IF(D16="Amina",A16&amp;"_AZ",IF(D16="Perry",A16&amp;"_PB",IF(D16="Gina",A16&amp;"_GB",IF(D16="Cameron",A16&amp;"_CA",IF(D16="Bruno",A16&amp;"_BDS",IF(D16="Daniel",A16&amp;"_DR",IF(D16="Monet",A16&amp;"_MW","")))))))</f>
        <v>2016-04-04_R-003_BDS</v>
      </c>
      <c r="G16" s="88">
        <v>42620</v>
      </c>
      <c r="H16" s="88">
        <v>42622</v>
      </c>
      <c r="I16" s="126">
        <v>42632</v>
      </c>
      <c r="J16" s="86" t="str">
        <f t="shared" si="0"/>
        <v>Completed</v>
      </c>
      <c r="K16" s="109"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09" t="s">
        <v>0</v>
      </c>
      <c r="M16" s="4"/>
      <c r="N16" s="117" t="s">
        <v>25</v>
      </c>
      <c r="O16" s="109" t="s">
        <v>306</v>
      </c>
    </row>
    <row r="17" spans="1:15" x14ac:dyDescent="0.25">
      <c r="A17" s="109"/>
      <c r="B17" s="109"/>
      <c r="C17" s="109"/>
      <c r="D17" s="86" t="s">
        <v>32</v>
      </c>
      <c r="E17" s="86" t="s">
        <v>24</v>
      </c>
      <c r="F17" s="5" t="str">
        <f>IF(D17="Amina",A16&amp;"_AZ",IF(D17="Perry",A16&amp;"_PB",IF(D17="Gina",A16&amp;"_GB",IF(D17="Cameron",A16&amp;"_CA",IF(D17="Bruno",A16&amp;"_BDS",IF(D17="Daniel",A16&amp;"_DR",IF(D17="Monet",A16&amp;"_MW","")))))))</f>
        <v>2016-04-04_R-003_AZ</v>
      </c>
      <c r="G17" s="88">
        <v>42621</v>
      </c>
      <c r="H17" s="88">
        <v>42627</v>
      </c>
      <c r="I17" s="127"/>
      <c r="J17" s="86" t="str">
        <f t="shared" si="0"/>
        <v>Completed</v>
      </c>
      <c r="K17" s="109"/>
      <c r="L17" s="109"/>
      <c r="M17" s="4"/>
      <c r="N17" s="118"/>
      <c r="O17" s="109"/>
    </row>
    <row r="18" spans="1:15" x14ac:dyDescent="0.25">
      <c r="A18" s="110" t="s">
        <v>307</v>
      </c>
      <c r="B18" s="110" t="s">
        <v>308</v>
      </c>
      <c r="C18" s="109"/>
      <c r="D18" s="86" t="s">
        <v>27</v>
      </c>
      <c r="E18" s="86" t="s">
        <v>24</v>
      </c>
      <c r="F18" s="5" t="str">
        <f>IF(D18="Amina",A18&amp;"_AZ",IF(D18="Perry",A18&amp;"_PB",IF(D18="Gina",A18&amp;"_GB",IF(D18="Cameron",A18&amp;"_CA",IF(D18="Bruno",A18&amp;"_BDS",IF(D18="Daniel",A18&amp;"_DR",IF(D18="Monet",A18&amp;"_MW","")))))))</f>
        <v>2016-04-04_R-004_GB</v>
      </c>
      <c r="G18" s="88">
        <v>42626</v>
      </c>
      <c r="H18" s="88">
        <v>42627</v>
      </c>
      <c r="I18" s="126">
        <v>42635</v>
      </c>
      <c r="J18" s="86" t="str">
        <f t="shared" si="0"/>
        <v>Completed</v>
      </c>
      <c r="K18" s="109"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09" t="s">
        <v>0</v>
      </c>
      <c r="M18" s="4" t="s">
        <v>309</v>
      </c>
      <c r="N18" s="117" t="s">
        <v>25</v>
      </c>
      <c r="O18" s="109" t="s">
        <v>310</v>
      </c>
    </row>
    <row r="19" spans="1:15" x14ac:dyDescent="0.25">
      <c r="A19" s="109"/>
      <c r="B19" s="109"/>
      <c r="C19" s="109"/>
      <c r="D19" s="86" t="s">
        <v>161</v>
      </c>
      <c r="E19" s="86" t="s">
        <v>24</v>
      </c>
      <c r="F19" s="5" t="str">
        <f>IF(D19="Amina",A18&amp;"_AZ",IF(D19="Perry",A18&amp;"_PB",IF(D19="Gina",A18&amp;"_GB",IF(D19="Cameron",A18&amp;"_CA",IF(D19="Bruno",A18&amp;"_BDS",IF(D19="Daniel",A18&amp;"_DR",IF(D19="Monet",A18&amp;"_MW","")))))))</f>
        <v>2016-04-04_R-004_BDS</v>
      </c>
      <c r="G19" s="88">
        <v>42626</v>
      </c>
      <c r="H19" s="88">
        <v>42627</v>
      </c>
      <c r="I19" s="127"/>
      <c r="J19" s="86" t="str">
        <f t="shared" si="0"/>
        <v>Completed</v>
      </c>
      <c r="K19" s="109"/>
      <c r="L19" s="109"/>
      <c r="M19" s="4"/>
      <c r="N19" s="118"/>
      <c r="O19" s="109"/>
    </row>
    <row r="20" spans="1:15" x14ac:dyDescent="0.25">
      <c r="A20" s="110" t="s">
        <v>311</v>
      </c>
      <c r="B20" s="110" t="s">
        <v>312</v>
      </c>
      <c r="C20" s="109"/>
      <c r="D20" s="86" t="s">
        <v>27</v>
      </c>
      <c r="E20" s="86" t="s">
        <v>24</v>
      </c>
      <c r="F20" s="5" t="str">
        <f>IF(D20="Amina",A20&amp;"_AZ",IF(D20="Perry",A20&amp;"_PB",IF(D20="Gina",A20&amp;"_GB",IF(D20="Cameron",A20&amp;"_CA",IF(D20="Bruno",A20&amp;"_BDS",IF(D20="Daniel",A20&amp;"_DR",IF(D20="Monet",A20&amp;"_MW","")))))))</f>
        <v>2016-04-04_R-005_GB</v>
      </c>
      <c r="G20" s="88">
        <v>42627</v>
      </c>
      <c r="H20" s="88">
        <v>42635</v>
      </c>
      <c r="I20" s="126">
        <v>42647</v>
      </c>
      <c r="J20" s="86" t="str">
        <f t="shared" si="0"/>
        <v>Completed</v>
      </c>
      <c r="K20" s="109" t="s">
        <v>0</v>
      </c>
      <c r="L20" s="109" t="s">
        <v>0</v>
      </c>
      <c r="M20" s="4" t="s">
        <v>313</v>
      </c>
      <c r="N20" s="117" t="s">
        <v>25</v>
      </c>
      <c r="O20" s="109" t="s">
        <v>314</v>
      </c>
    </row>
    <row r="21" spans="1:15" x14ac:dyDescent="0.25">
      <c r="A21" s="109"/>
      <c r="B21" s="109"/>
      <c r="C21" s="109"/>
      <c r="D21" s="86" t="s">
        <v>32</v>
      </c>
      <c r="E21" s="86" t="s">
        <v>24</v>
      </c>
      <c r="F21" s="5" t="str">
        <f>IF(D21="Amina",A20&amp;"_AZ",IF(D21="Perry",A20&amp;"_PB",IF(D21="Gina",A20&amp;"_GB",IF(D21="Cameron",A20&amp;"_CA",IF(D21="Bruno",A20&amp;"_BDS",IF(D21="Daniel",A20&amp;"_DR",IF(D21="Monet",A20&amp;"_MW","")))))))</f>
        <v>2016-04-04_R-005_AZ</v>
      </c>
      <c r="G21" s="88">
        <v>42626</v>
      </c>
      <c r="H21" s="88">
        <v>42633</v>
      </c>
      <c r="I21" s="127"/>
      <c r="J21" s="86" t="str">
        <f t="shared" si="0"/>
        <v>Completed</v>
      </c>
      <c r="K21" s="109"/>
      <c r="L21" s="109"/>
      <c r="M21" s="4"/>
      <c r="N21" s="118"/>
      <c r="O21" s="109"/>
    </row>
    <row r="22" spans="1:15" x14ac:dyDescent="0.25">
      <c r="A22" s="124" t="s">
        <v>315</v>
      </c>
      <c r="B22" s="124" t="s">
        <v>316</v>
      </c>
      <c r="C22" s="117"/>
      <c r="D22" s="86" t="s">
        <v>23</v>
      </c>
      <c r="E22" s="86" t="s">
        <v>24</v>
      </c>
      <c r="F22" s="5" t="str">
        <f>IF(D22="Amina",A22&amp;"_AZ",IF(D22="Perry",A22&amp;"_PB",IF(D22="Gina",A22&amp;"_GB",IF(D22="Cameron",A22&amp;"_CA",IF(D22="Bruno",A22&amp;"_BDS",IF(D22="Daniel",A22&amp;"_DR",IF(D22="Monet",A22&amp;"_MW","")))))))</f>
        <v>2016-04-04_R-006_CA</v>
      </c>
      <c r="G22" s="88">
        <v>42621</v>
      </c>
      <c r="H22" s="88">
        <v>42625</v>
      </c>
      <c r="I22" s="126">
        <v>42642</v>
      </c>
      <c r="J22" s="86" t="str">
        <f t="shared" si="0"/>
        <v>Completed</v>
      </c>
      <c r="K22" s="117"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7" t="s">
        <v>0</v>
      </c>
      <c r="M22" s="4" t="s">
        <v>317</v>
      </c>
      <c r="N22" s="117" t="s">
        <v>25</v>
      </c>
      <c r="O22" s="117" t="s">
        <v>318</v>
      </c>
    </row>
    <row r="23" spans="1:15" x14ac:dyDescent="0.25">
      <c r="A23" s="134"/>
      <c r="B23" s="121"/>
      <c r="C23" s="121"/>
      <c r="D23" s="86" t="s">
        <v>30</v>
      </c>
      <c r="E23" s="86" t="s">
        <v>24</v>
      </c>
      <c r="F23" s="5" t="str">
        <f>IF(D23="Amina",A22&amp;"_AZ",IF(D23="Perry",A22&amp;"_PB",IF(D23="Gina",A22&amp;"_GB",IF(D23="Cameron",A22&amp;"_CA",IF(D23="Bruno",A22&amp;"_BDS",IF(D23="Daniel",A22&amp;"_DR",IF(D23="Monet",A22&amp;"_MW","")))))))</f>
        <v>2016-04-04_R-006_PB</v>
      </c>
      <c r="G23" s="88">
        <v>42626</v>
      </c>
      <c r="H23" s="88">
        <v>42628</v>
      </c>
      <c r="I23" s="135"/>
      <c r="J23" s="86" t="str">
        <f t="shared" si="0"/>
        <v>Completed</v>
      </c>
      <c r="K23" s="121"/>
      <c r="L23" s="121"/>
      <c r="M23" s="4" t="s">
        <v>319</v>
      </c>
      <c r="N23" s="121"/>
      <c r="O23" s="121"/>
    </row>
    <row r="24" spans="1:15" x14ac:dyDescent="0.25">
      <c r="A24" s="110" t="s">
        <v>320</v>
      </c>
      <c r="B24" s="110" t="s">
        <v>321</v>
      </c>
      <c r="C24" s="109"/>
      <c r="D24" s="86" t="s">
        <v>23</v>
      </c>
      <c r="E24" s="86" t="s">
        <v>24</v>
      </c>
      <c r="F24" s="5" t="str">
        <f>IF(D24="Amina",A24&amp;"_AZ",IF(D24="Perry",A24&amp;"_PB",IF(D24="Gina",A24&amp;"_GB",IF(D24="Cameron",A24&amp;"_CA",IF(D24="Bruno",A24&amp;"_BDS",IF(D24="Daniel",A24&amp;"_DR",IF(D24="Monet",A24&amp;"_MW","")))))))</f>
        <v>2016-04-04_R-007_CA</v>
      </c>
      <c r="G24" s="88">
        <v>42620</v>
      </c>
      <c r="H24" s="88">
        <v>42621</v>
      </c>
      <c r="I24" s="126">
        <v>42628</v>
      </c>
      <c r="J24" s="86" t="str">
        <f t="shared" si="0"/>
        <v>Completed</v>
      </c>
      <c r="K24" s="109"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37" t="s">
        <v>0</v>
      </c>
      <c r="M24" s="4"/>
      <c r="N24" s="117" t="s">
        <v>25</v>
      </c>
      <c r="O24" s="109" t="s">
        <v>322</v>
      </c>
    </row>
    <row r="25" spans="1:15" x14ac:dyDescent="0.25">
      <c r="A25" s="109"/>
      <c r="B25" s="109"/>
      <c r="C25" s="109"/>
      <c r="D25" s="86" t="s">
        <v>161</v>
      </c>
      <c r="E25" s="86" t="s">
        <v>24</v>
      </c>
      <c r="F25" s="5" t="str">
        <f>IF(D25="Amina",A24&amp;"_AZ",IF(D25="Perry",A24&amp;"_PB",IF(D25="Gina",A24&amp;"_GB",IF(D25="Cameron",A24&amp;"_CA",IF(D25="Bruno",A24&amp;"_BDS",IF(D25="Daniel",A24&amp;"_DR",IF(D25="Monet",A24&amp;"_MW","")))))))</f>
        <v>2016-04-04_R-007_BDS</v>
      </c>
      <c r="G25" s="88">
        <v>42625</v>
      </c>
      <c r="H25" s="88">
        <v>42626</v>
      </c>
      <c r="I25" s="127"/>
      <c r="J25" s="86" t="str">
        <f t="shared" si="0"/>
        <v>Completed</v>
      </c>
      <c r="K25" s="109"/>
      <c r="L25" s="137"/>
      <c r="M25" s="4"/>
      <c r="N25" s="118"/>
      <c r="O25" s="109"/>
    </row>
    <row r="26" spans="1:15" x14ac:dyDescent="0.25">
      <c r="A26" s="110" t="s">
        <v>323</v>
      </c>
      <c r="B26" s="110" t="s">
        <v>324</v>
      </c>
      <c r="C26" s="109"/>
      <c r="D26" s="86" t="s">
        <v>23</v>
      </c>
      <c r="E26" s="86" t="s">
        <v>24</v>
      </c>
      <c r="F26" s="5" t="str">
        <f>IF(D26="Amina",A26&amp;"_AZ",IF(D26="Perry",A26&amp;"_PB",IF(D26="Gina",A26&amp;"_GB",IF(D26="Cameron",A26&amp;"_CA",IF(D26="Bruno",A26&amp;"_BDS",IF(D26="Daniel",A26&amp;"_DR",IF(D26="Monet",A26&amp;"_MW","")))))))</f>
        <v>2016-04-04_R-008_CA</v>
      </c>
      <c r="G26" s="88">
        <v>42628</v>
      </c>
      <c r="H26" s="88">
        <v>42629</v>
      </c>
      <c r="I26" s="126">
        <v>42634</v>
      </c>
      <c r="J26" s="86" t="str">
        <f t="shared" si="0"/>
        <v>Completed</v>
      </c>
      <c r="K26" s="109"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09" t="s">
        <v>0</v>
      </c>
      <c r="M26" s="4"/>
      <c r="N26" s="117" t="s">
        <v>25</v>
      </c>
      <c r="O26" s="109" t="s">
        <v>325</v>
      </c>
    </row>
    <row r="27" spans="1:15" x14ac:dyDescent="0.25">
      <c r="A27" s="109"/>
      <c r="B27" s="109"/>
      <c r="C27" s="109"/>
      <c r="D27" s="86" t="s">
        <v>161</v>
      </c>
      <c r="E27" s="86" t="s">
        <v>24</v>
      </c>
      <c r="F27" s="5" t="str">
        <f>IF(D27="Amina",A26&amp;"_AZ",IF(D27="Perry",A26&amp;"_PB",IF(D27="Gina",A26&amp;"_GB",IF(D27="Cameron",A26&amp;"_CA",IF(D27="Bruno",A26&amp;"_BDS",IF(D27="Daniel",A26&amp;"_DR",IF(D27="Monet",A26&amp;"_MW","")))))))</f>
        <v>2016-04-04_R-008_BDS</v>
      </c>
      <c r="G27" s="88">
        <v>42628</v>
      </c>
      <c r="H27" s="88">
        <v>42629</v>
      </c>
      <c r="I27" s="127"/>
      <c r="J27" s="86" t="str">
        <f t="shared" si="0"/>
        <v>Completed</v>
      </c>
      <c r="K27" s="109"/>
      <c r="L27" s="109"/>
      <c r="M27" s="4"/>
      <c r="N27" s="118"/>
      <c r="O27" s="109"/>
    </row>
    <row r="28" spans="1:15" x14ac:dyDescent="0.25">
      <c r="A28" s="110" t="s">
        <v>326</v>
      </c>
      <c r="B28" s="110" t="s">
        <v>327</v>
      </c>
      <c r="C28" s="109"/>
      <c r="D28" s="86" t="s">
        <v>50</v>
      </c>
      <c r="E28" s="86"/>
      <c r="F28" s="5" t="str">
        <f>IF(D28="Amina",A28&amp;"_AZ",IF(D28="Perry",A28&amp;"_PB",IF(D28="Gina",A28&amp;"_GB",IF(D28="Cameron",A28&amp;"_CA",IF(D28="Bruno",A28&amp;"_BDS",IF(D28="Daniel",A28&amp;"_DR",IF(D28="Monet",A28&amp;"_MW","")))))))</f>
        <v/>
      </c>
      <c r="G28" s="88"/>
      <c r="H28" s="88"/>
      <c r="I28" s="126" t="s">
        <v>51</v>
      </c>
      <c r="J28" s="86" t="str">
        <f t="shared" si="0"/>
        <v/>
      </c>
      <c r="K28" s="109" t="s">
        <v>1</v>
      </c>
      <c r="L28" s="109" t="str">
        <f>IF(K28="Untraceable","Ignore",IF(K28="Incomplete","Ignore",IF(K28="Other","Ignore","")))</f>
        <v>Ignore</v>
      </c>
      <c r="M28" s="4"/>
      <c r="N28" s="117" t="s">
        <v>53</v>
      </c>
      <c r="O28" s="109"/>
    </row>
    <row r="29" spans="1:15" x14ac:dyDescent="0.25">
      <c r="A29" s="109"/>
      <c r="B29" s="109"/>
      <c r="C29" s="109"/>
      <c r="D29" s="86" t="s">
        <v>50</v>
      </c>
      <c r="E29" s="86"/>
      <c r="F29" s="5" t="str">
        <f>IF(D29="Amina",A28&amp;"_AZ",IF(D29="Perry",A28&amp;"_PB",IF(D29="Gina",A28&amp;"_GB",IF(D29="Cameron",A28&amp;"_CA",IF(D29="Bruno",A28&amp;"_BDS",IF(D29="Daniel",A28&amp;"_DR",IF(D29="Monet",A28&amp;"_MW","")))))))</f>
        <v/>
      </c>
      <c r="G29" s="88"/>
      <c r="H29" s="88"/>
      <c r="I29" s="127"/>
      <c r="J29" s="86" t="str">
        <f t="shared" si="0"/>
        <v/>
      </c>
      <c r="K29" s="109"/>
      <c r="L29" s="109"/>
      <c r="M29" s="4"/>
      <c r="N29" s="118"/>
      <c r="O29" s="109"/>
    </row>
    <row r="30" spans="1:15" x14ac:dyDescent="0.25">
      <c r="A30" s="110" t="s">
        <v>328</v>
      </c>
      <c r="B30" s="110" t="s">
        <v>329</v>
      </c>
      <c r="C30" s="109"/>
      <c r="D30" s="86" t="s">
        <v>161</v>
      </c>
      <c r="E30" s="86" t="s">
        <v>24</v>
      </c>
      <c r="F30" s="5" t="str">
        <f>IF(D30="Amina",A30&amp;"_AZ",IF(D30="Perry",A30&amp;"_PB",IF(D30="Gina",A30&amp;"_GB",IF(D30="Cameron",A30&amp;"_CA",IF(D30="Bruno",A30&amp;"_BDS",IF(D30="Daniel",A30&amp;"_DR",IF(D30="Monet",A30&amp;"_MW","")))))))</f>
        <v>2016-04-04_R-010_BDS</v>
      </c>
      <c r="G30" s="88">
        <v>42642</v>
      </c>
      <c r="H30" s="88">
        <v>42643</v>
      </c>
      <c r="I30" s="126">
        <v>42646</v>
      </c>
      <c r="J30" s="86" t="str">
        <f t="shared" si="0"/>
        <v>Completed</v>
      </c>
      <c r="K30" s="109" t="s">
        <v>2</v>
      </c>
      <c r="L30" s="109" t="s">
        <v>0</v>
      </c>
      <c r="M30" s="6" t="s">
        <v>330</v>
      </c>
      <c r="N30" s="117" t="s">
        <v>53</v>
      </c>
      <c r="O30" s="109"/>
    </row>
    <row r="31" spans="1:15" x14ac:dyDescent="0.25">
      <c r="A31" s="109"/>
      <c r="B31" s="109"/>
      <c r="C31" s="109"/>
      <c r="D31" s="86" t="s">
        <v>23</v>
      </c>
      <c r="E31" s="86" t="s">
        <v>24</v>
      </c>
      <c r="F31" s="5" t="str">
        <f>IF(D31="Amina",A30&amp;"_AZ",IF(D31="Perry",A30&amp;"_PB",IF(D31="Gina",A30&amp;"_GB",IF(D31="Cameron",A30&amp;"_CA",IF(D31="Bruno",A30&amp;"_BDS",IF(D31="Daniel",A30&amp;"_DR",IF(D31="Monet",A30&amp;"_MW","")))))))</f>
        <v>2016-04-04_R-010_CA</v>
      </c>
      <c r="G31" s="88">
        <v>42642</v>
      </c>
      <c r="H31" s="88">
        <v>42646</v>
      </c>
      <c r="I31" s="127"/>
      <c r="J31" s="86" t="str">
        <f t="shared" si="0"/>
        <v>Completed</v>
      </c>
      <c r="K31" s="109"/>
      <c r="L31" s="109"/>
      <c r="M31" s="4" t="s">
        <v>331</v>
      </c>
      <c r="N31" s="118"/>
      <c r="O31" s="109"/>
    </row>
    <row r="32" spans="1:15" x14ac:dyDescent="0.25">
      <c r="A32" s="110" t="s">
        <v>332</v>
      </c>
      <c r="B32" s="110" t="s">
        <v>333</v>
      </c>
      <c r="C32" s="109"/>
      <c r="D32" s="86" t="s">
        <v>23</v>
      </c>
      <c r="E32" s="86" t="s">
        <v>24</v>
      </c>
      <c r="F32" s="5" t="str">
        <f>IF(D32="Amina",A32&amp;"_AZ",IF(D32="Perry",A32&amp;"_PB",IF(D32="Gina",A32&amp;"_GB",IF(D32="Cameron",A32&amp;"_CA",IF(D32="Bruno",A32&amp;"_BDS",IF(D32="Daniel",A32&amp;"_DR",IF(D32="Monet",A32&amp;"_MW","")))))))</f>
        <v>2016-04-04_R-011_CA</v>
      </c>
      <c r="G32" s="88">
        <v>42634</v>
      </c>
      <c r="H32" s="88">
        <v>42636</v>
      </c>
      <c r="I32" s="126">
        <v>42647</v>
      </c>
      <c r="J32" s="86" t="str">
        <f t="shared" si="0"/>
        <v>Completed</v>
      </c>
      <c r="K32" s="109"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09" t="s">
        <v>0</v>
      </c>
      <c r="M32" s="4" t="s">
        <v>334</v>
      </c>
      <c r="N32" s="117" t="s">
        <v>25</v>
      </c>
      <c r="O32" s="109" t="s">
        <v>335</v>
      </c>
    </row>
    <row r="33" spans="1:15" x14ac:dyDescent="0.25">
      <c r="A33" s="109"/>
      <c r="B33" s="109"/>
      <c r="C33" s="109"/>
      <c r="D33" s="86" t="s">
        <v>32</v>
      </c>
      <c r="E33" s="86" t="s">
        <v>24</v>
      </c>
      <c r="F33" s="5" t="str">
        <f>IF(D33="Amina",A32&amp;"_AZ",IF(D33="Perry",A32&amp;"_PB",IF(D33="Gina",A32&amp;"_GB",IF(D33="Cameron",A32&amp;"_CA",IF(D33="Bruno",A32&amp;"_BDS",IF(D33="Daniel",A32&amp;"_DR",IF(D33="Monet",A32&amp;"_MW","")))))))</f>
        <v>2016-04-04_R-011_AZ</v>
      </c>
      <c r="G33" s="88">
        <v>42640</v>
      </c>
      <c r="H33" s="88">
        <v>42643</v>
      </c>
      <c r="I33" s="127"/>
      <c r="J33" s="86" t="str">
        <f t="shared" si="0"/>
        <v>Completed</v>
      </c>
      <c r="K33" s="109"/>
      <c r="L33" s="109"/>
      <c r="M33" s="4" t="s">
        <v>336</v>
      </c>
      <c r="N33" s="118"/>
      <c r="O33" s="109"/>
    </row>
    <row r="34" spans="1:15" x14ac:dyDescent="0.25">
      <c r="A34" s="110" t="s">
        <v>337</v>
      </c>
      <c r="B34" s="110" t="s">
        <v>338</v>
      </c>
      <c r="C34" s="109"/>
      <c r="D34" s="86" t="s">
        <v>161</v>
      </c>
      <c r="E34" s="86" t="s">
        <v>24</v>
      </c>
      <c r="F34" s="5" t="str">
        <f>IF(D34="Amina",A34&amp;"_AZ",IF(D34="Perry",A34&amp;"_PB",IF(D34="Gina",A34&amp;"_GB",IF(D34="Cameron",A34&amp;"_CA",IF(D34="Bruno",A34&amp;"_BDS",IF(D34="Daniel",A34&amp;"_DR",IF(D34="Monet",A34&amp;"_MW","")))))))</f>
        <v>2016-04-04_R-012_BDS</v>
      </c>
      <c r="G34" s="88">
        <v>42635</v>
      </c>
      <c r="H34" s="88">
        <v>42640</v>
      </c>
      <c r="I34" s="126">
        <v>42653</v>
      </c>
      <c r="J34" s="86" t="str">
        <f t="shared" si="0"/>
        <v>Completed</v>
      </c>
      <c r="K34" s="109"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09" t="s">
        <v>0</v>
      </c>
      <c r="M34" s="4" t="s">
        <v>339</v>
      </c>
      <c r="N34" s="117" t="s">
        <v>25</v>
      </c>
      <c r="O34" s="109" t="s">
        <v>340</v>
      </c>
    </row>
    <row r="35" spans="1:15" x14ac:dyDescent="0.25">
      <c r="A35" s="109"/>
      <c r="B35" s="109"/>
      <c r="C35" s="109"/>
      <c r="D35" s="86" t="s">
        <v>27</v>
      </c>
      <c r="E35" s="86" t="s">
        <v>24</v>
      </c>
      <c r="F35" s="5" t="str">
        <f>IF(D35="Amina",A34&amp;"_AZ",IF(D35="Perry",A34&amp;"_PB",IF(D35="Gina",A34&amp;"_GB",IF(D35="Cameron",A34&amp;"_CA",IF(D35="Bruno",A34&amp;"_BDS",IF(D35="Daniel",A34&amp;"_DR",IF(D35="Monet",A34&amp;"_MW","")))))))</f>
        <v>2016-04-04_R-012_GB</v>
      </c>
      <c r="G35" s="88">
        <v>42640</v>
      </c>
      <c r="H35" s="89">
        <v>42653</v>
      </c>
      <c r="I35" s="127"/>
      <c r="J35" s="86" t="str">
        <f t="shared" si="0"/>
        <v>Completed</v>
      </c>
      <c r="K35" s="109"/>
      <c r="L35" s="109"/>
      <c r="M35" s="4" t="s">
        <v>341</v>
      </c>
      <c r="N35" s="118"/>
      <c r="O35" s="109"/>
    </row>
    <row r="36" spans="1:15" x14ac:dyDescent="0.25">
      <c r="A36" s="110" t="s">
        <v>342</v>
      </c>
      <c r="B36" s="110" t="s">
        <v>343</v>
      </c>
      <c r="C36" s="109"/>
      <c r="D36" s="86" t="s">
        <v>161</v>
      </c>
      <c r="E36" s="86" t="s">
        <v>24</v>
      </c>
      <c r="F36" s="5" t="str">
        <f>IF(D36="Amina",A36&amp;"_AZ",IF(D36="Perry",A36&amp;"_PB",IF(D36="Gina",A36&amp;"_GB",IF(D36="Cameron",A36&amp;"_CA",IF(D36="Bruno",A36&amp;"_BDS",IF(D36="Daniel",A36&amp;"_DR",IF(D36="Monet",A36&amp;"_MW","")))))))</f>
        <v>2016-04-04_R-013_BDS</v>
      </c>
      <c r="G36" s="88">
        <v>42640</v>
      </c>
      <c r="H36" s="89">
        <v>42642</v>
      </c>
      <c r="I36" s="126">
        <v>42647</v>
      </c>
      <c r="J36" s="86" t="str">
        <f t="shared" si="0"/>
        <v>Completed</v>
      </c>
      <c r="K36" s="109" t="s">
        <v>2</v>
      </c>
      <c r="L36" s="109" t="s">
        <v>0</v>
      </c>
      <c r="M36" s="4" t="s">
        <v>344</v>
      </c>
      <c r="N36" s="117" t="s">
        <v>53</v>
      </c>
      <c r="O36" s="109"/>
    </row>
    <row r="37" spans="1:15" x14ac:dyDescent="0.25">
      <c r="A37" s="109"/>
      <c r="B37" s="109"/>
      <c r="C37" s="109"/>
      <c r="D37" s="86" t="s">
        <v>113</v>
      </c>
      <c r="E37" s="86" t="s">
        <v>24</v>
      </c>
      <c r="F37" s="5" t="str">
        <f>IF(D37="Amina",A36&amp;"_AZ",IF(D37="Perry",A36&amp;"_PB",IF(D37="Gina",A36&amp;"_GB",IF(D37="Cameron",A36&amp;"_CA",IF(D37="Bruno",A36&amp;"_BDS",IF(D37="Daniel",A36&amp;"_DR",IF(D37="Monet",A36&amp;"_MW","")))))))</f>
        <v>2016-04-04_R-013_DR</v>
      </c>
      <c r="G37" s="88">
        <v>42642</v>
      </c>
      <c r="H37" s="88">
        <v>42647</v>
      </c>
      <c r="I37" s="127"/>
      <c r="J37" s="86" t="str">
        <f t="shared" si="0"/>
        <v>Completed</v>
      </c>
      <c r="K37" s="109"/>
      <c r="L37" s="109"/>
      <c r="M37" s="4" t="s">
        <v>345</v>
      </c>
      <c r="N37" s="118"/>
      <c r="O37" s="109"/>
    </row>
    <row r="38" spans="1:15" x14ac:dyDescent="0.25">
      <c r="A38" s="110" t="s">
        <v>346</v>
      </c>
      <c r="B38" s="110" t="s">
        <v>347</v>
      </c>
      <c r="C38" s="109"/>
      <c r="D38" s="86" t="s">
        <v>32</v>
      </c>
      <c r="E38" s="86" t="s">
        <v>24</v>
      </c>
      <c r="F38" s="5" t="str">
        <f>IF(D38="Amina",A38&amp;"_AZ",IF(D38="Perry",A38&amp;"_PB",IF(D38="Gina",A38&amp;"_GB",IF(D38="Cameron",A38&amp;"_CA",IF(D38="Bruno",A38&amp;"_BDS",IF(D38="Daniel",A38&amp;"_DR",IF(D38="Monet",A38&amp;"_MW","")))))))</f>
        <v>2016-04-04_R-014_AZ</v>
      </c>
      <c r="G38" s="88">
        <v>42635</v>
      </c>
      <c r="H38" s="88">
        <v>42636</v>
      </c>
      <c r="I38" s="126">
        <v>42647</v>
      </c>
      <c r="J38" s="86" t="str">
        <f t="shared" si="0"/>
        <v>Completed</v>
      </c>
      <c r="K38" s="109" t="s">
        <v>2</v>
      </c>
      <c r="L38" s="109" t="s">
        <v>0</v>
      </c>
      <c r="M38" s="4" t="s">
        <v>348</v>
      </c>
      <c r="N38" s="117" t="s">
        <v>53</v>
      </c>
      <c r="O38" s="109"/>
    </row>
    <row r="39" spans="1:15" x14ac:dyDescent="0.25">
      <c r="A39" s="109"/>
      <c r="B39" s="109"/>
      <c r="C39" s="109"/>
      <c r="D39" s="86" t="s">
        <v>23</v>
      </c>
      <c r="E39" s="86" t="s">
        <v>24</v>
      </c>
      <c r="F39" s="5" t="str">
        <f>IF(D39="Amina",A38&amp;"_AZ",IF(D39="Perry",A38&amp;"_PB",IF(D39="Gina",A38&amp;"_GB",IF(D39="Cameron",A38&amp;"_CA",IF(D39="Bruno",A38&amp;"_BDS",IF(D39="Daniel",A38&amp;"_DR",IF(D39="Monet",A38&amp;"_MW","")))))))</f>
        <v>2016-04-04_R-014_CA</v>
      </c>
      <c r="G39" s="88">
        <v>42636</v>
      </c>
      <c r="H39" s="89">
        <v>42639</v>
      </c>
      <c r="I39" s="127"/>
      <c r="J39" s="86" t="str">
        <f t="shared" si="0"/>
        <v>Completed</v>
      </c>
      <c r="K39" s="109"/>
      <c r="L39" s="109"/>
      <c r="M39" s="4" t="s">
        <v>349</v>
      </c>
      <c r="N39" s="118"/>
      <c r="O39" s="109"/>
    </row>
    <row r="40" spans="1:15" x14ac:dyDescent="0.25">
      <c r="A40" s="110" t="s">
        <v>350</v>
      </c>
      <c r="B40" s="110" t="s">
        <v>351</v>
      </c>
      <c r="C40" s="109"/>
      <c r="D40" s="86" t="s">
        <v>30</v>
      </c>
      <c r="E40" s="86" t="s">
        <v>24</v>
      </c>
      <c r="F40" s="5" t="str">
        <f>IF(D40="Amina",A40&amp;"_AZ",IF(D40="Perry",A40&amp;"_PB",IF(D40="Gina",A40&amp;"_GB",IF(D40="Cameron",A40&amp;"_CA",IF(D40="Bruno",A40&amp;"_BDS",IF(D40="Daniel",A40&amp;"_DR",IF(D40="Monet",A40&amp;"_MW","")))))))</f>
        <v>2016-04-04_R-015_PB</v>
      </c>
      <c r="G40" s="88">
        <v>42636</v>
      </c>
      <c r="H40" s="88">
        <v>42639</v>
      </c>
      <c r="I40" s="126">
        <v>42639</v>
      </c>
      <c r="J40" s="86" t="str">
        <f t="shared" si="0"/>
        <v>Completed</v>
      </c>
      <c r="K40" s="109" t="s">
        <v>2</v>
      </c>
      <c r="L40" s="109" t="s">
        <v>0</v>
      </c>
      <c r="M40" s="4" t="s">
        <v>352</v>
      </c>
      <c r="N40" s="117" t="s">
        <v>53</v>
      </c>
      <c r="O40" s="109"/>
    </row>
    <row r="41" spans="1:15" x14ac:dyDescent="0.25">
      <c r="A41" s="109"/>
      <c r="B41" s="109"/>
      <c r="C41" s="109"/>
      <c r="D41" s="86" t="s">
        <v>32</v>
      </c>
      <c r="E41" s="86" t="s">
        <v>24</v>
      </c>
      <c r="F41" s="5" t="str">
        <f>IF(D41="Amina",A40&amp;"_AZ",IF(D41="Perry",A40&amp;"_PB",IF(D41="Gina",A40&amp;"_GB",IF(D41="Cameron",A40&amp;"_CA",IF(D41="Bruno",A40&amp;"_BDS",IF(D41="Daniel",A40&amp;"_DR",IF(D41="Monet",A40&amp;"_MW","")))))))</f>
        <v>2016-04-04_R-015_AZ</v>
      </c>
      <c r="G41" s="88">
        <v>42636</v>
      </c>
      <c r="H41" s="88">
        <v>42639</v>
      </c>
      <c r="I41" s="127"/>
      <c r="J41" s="86" t="str">
        <f t="shared" si="0"/>
        <v>Completed</v>
      </c>
      <c r="K41" s="109"/>
      <c r="L41" s="109"/>
      <c r="M41" s="4"/>
      <c r="N41" s="118"/>
      <c r="O41" s="109"/>
    </row>
    <row r="42" spans="1:15" x14ac:dyDescent="0.25">
      <c r="A42" s="110" t="s">
        <v>353</v>
      </c>
      <c r="B42" s="110" t="s">
        <v>354</v>
      </c>
      <c r="C42" s="109"/>
      <c r="D42" s="86" t="s">
        <v>113</v>
      </c>
      <c r="E42" s="86" t="s">
        <v>24</v>
      </c>
      <c r="F42" s="5" t="str">
        <f>IF(D42="Amina",A42&amp;"_AZ",IF(D42="Perry",A42&amp;"_PB",IF(D42="Gina",A42&amp;"_GB",IF(D42="Cameron",A42&amp;"_CA",IF(D42="Bruno",A42&amp;"_BDS",IF(D42="Daniel",A42&amp;"_DR",IF(D42="Monet",A42&amp;"_MW","")))))))</f>
        <v>2016-04-04_R-016_DR</v>
      </c>
      <c r="G42" s="88">
        <v>42639</v>
      </c>
      <c r="H42" s="88">
        <v>42640</v>
      </c>
      <c r="I42" s="126">
        <v>42641</v>
      </c>
      <c r="J42" s="86" t="str">
        <f t="shared" si="0"/>
        <v>Completed</v>
      </c>
      <c r="K42" s="109" t="s">
        <v>2</v>
      </c>
      <c r="L42" s="109" t="s">
        <v>0</v>
      </c>
      <c r="M42" s="4" t="s">
        <v>355</v>
      </c>
      <c r="N42" s="117" t="s">
        <v>53</v>
      </c>
      <c r="O42" s="109"/>
    </row>
    <row r="43" spans="1:15" x14ac:dyDescent="0.25">
      <c r="A43" s="109"/>
      <c r="B43" s="109"/>
      <c r="C43" s="109"/>
      <c r="D43" s="86" t="s">
        <v>32</v>
      </c>
      <c r="E43" s="86" t="s">
        <v>24</v>
      </c>
      <c r="F43" s="5" t="str">
        <f>IF(D43="Amina",A42&amp;"_AZ",IF(D43="Perry",A42&amp;"_PB",IF(D43="Gina",A42&amp;"_GB",IF(D43="Cameron",A42&amp;"_CA",IF(D43="Bruno",A42&amp;"_BDS",IF(D43="Daniel",A42&amp;"_DR",IF(D43="Monet",A42&amp;"_MW","")))))))</f>
        <v>2016-04-04_R-016_AZ</v>
      </c>
      <c r="G43" s="88">
        <v>42639</v>
      </c>
      <c r="H43" s="88">
        <v>42640</v>
      </c>
      <c r="I43" s="127"/>
      <c r="J43" s="86" t="str">
        <f t="shared" si="0"/>
        <v>Completed</v>
      </c>
      <c r="K43" s="109"/>
      <c r="L43" s="109"/>
      <c r="M43" s="4"/>
      <c r="N43" s="118"/>
      <c r="O43" s="109"/>
    </row>
    <row r="44" spans="1:15" x14ac:dyDescent="0.25">
      <c r="A44" s="110" t="s">
        <v>356</v>
      </c>
      <c r="B44" s="110" t="s">
        <v>357</v>
      </c>
      <c r="C44" s="109"/>
      <c r="D44" s="86" t="s">
        <v>30</v>
      </c>
      <c r="E44" s="86" t="s">
        <v>24</v>
      </c>
      <c r="F44" s="5" t="str">
        <f>IF(D44="Amina",A44&amp;"_AZ",IF(D44="Perry",A44&amp;"_PB",IF(D44="Gina",A44&amp;"_GB",IF(D44="Cameron",A44&amp;"_CA",IF(D44="Bruno",A44&amp;"_BDS",IF(D44="Daniel",A44&amp;"_DR",IF(D44="Monet",A44&amp;"_MW","")))))))</f>
        <v>2016-04-04_R-017_PB</v>
      </c>
      <c r="G44" s="88">
        <v>42640</v>
      </c>
      <c r="H44" s="88">
        <v>42640</v>
      </c>
      <c r="I44" s="126">
        <v>42642</v>
      </c>
      <c r="J44" s="86" t="str">
        <f t="shared" si="0"/>
        <v>Completed</v>
      </c>
      <c r="K44" s="109" t="s">
        <v>2</v>
      </c>
      <c r="L44" s="137" t="s">
        <v>0</v>
      </c>
      <c r="M44" s="6" t="s">
        <v>358</v>
      </c>
      <c r="N44" s="117" t="s">
        <v>53</v>
      </c>
      <c r="O44" s="109"/>
    </row>
    <row r="45" spans="1:15" x14ac:dyDescent="0.25">
      <c r="A45" s="109"/>
      <c r="B45" s="109"/>
      <c r="C45" s="109"/>
      <c r="D45" s="86" t="s">
        <v>113</v>
      </c>
      <c r="E45" s="86" t="s">
        <v>24</v>
      </c>
      <c r="F45" s="5" t="str">
        <f>IF(D45="Amina",A44&amp;"_AZ",IF(D45="Perry",A44&amp;"_PB",IF(D45="Gina",A44&amp;"_GB",IF(D45="Cameron",A44&amp;"_CA",IF(D45="Bruno",A44&amp;"_BDS",IF(D45="Daniel",A44&amp;"_DR",IF(D45="Monet",A44&amp;"_MW","")))))))</f>
        <v>2016-04-04_R-017_DR</v>
      </c>
      <c r="G45" s="88">
        <v>42640</v>
      </c>
      <c r="H45" s="88">
        <v>42642</v>
      </c>
      <c r="I45" s="127"/>
      <c r="J45" s="86" t="str">
        <f t="shared" si="0"/>
        <v>Completed</v>
      </c>
      <c r="K45" s="109"/>
      <c r="L45" s="137"/>
      <c r="M45" s="4" t="s">
        <v>359</v>
      </c>
      <c r="N45" s="118"/>
      <c r="O45" s="109"/>
    </row>
    <row r="46" spans="1:15" x14ac:dyDescent="0.25">
      <c r="A46" s="109" t="s">
        <v>360</v>
      </c>
      <c r="B46" s="109" t="s">
        <v>361</v>
      </c>
      <c r="C46" s="109"/>
      <c r="D46" s="86" t="s">
        <v>23</v>
      </c>
      <c r="E46" s="86" t="s">
        <v>24</v>
      </c>
      <c r="F46" s="7" t="s">
        <v>362</v>
      </c>
      <c r="G46" s="88">
        <v>42639</v>
      </c>
      <c r="H46" s="88">
        <v>42642</v>
      </c>
      <c r="I46" s="111">
        <v>42898</v>
      </c>
      <c r="J46" s="86" t="str">
        <f t="shared" si="0"/>
        <v>Completed</v>
      </c>
      <c r="K46" s="109"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37" t="s">
        <v>0</v>
      </c>
      <c r="M46" s="86" t="s">
        <v>363</v>
      </c>
      <c r="N46" s="109" t="s">
        <v>25</v>
      </c>
      <c r="O46" s="109" t="s">
        <v>364</v>
      </c>
    </row>
    <row r="47" spans="1:15" x14ac:dyDescent="0.25">
      <c r="A47" s="109"/>
      <c r="B47" s="109"/>
      <c r="C47" s="109"/>
      <c r="D47" s="86" t="s">
        <v>187</v>
      </c>
      <c r="E47" s="86" t="s">
        <v>24</v>
      </c>
      <c r="F47" s="7" t="s">
        <v>365</v>
      </c>
      <c r="G47" s="88">
        <v>42642</v>
      </c>
      <c r="H47" s="88">
        <v>42649</v>
      </c>
      <c r="I47" s="111"/>
      <c r="J47" s="86" t="str">
        <f t="shared" si="0"/>
        <v>Completed</v>
      </c>
      <c r="K47" s="109"/>
      <c r="L47" s="137"/>
      <c r="M47" s="7" t="s">
        <v>366</v>
      </c>
      <c r="N47" s="109"/>
      <c r="O47" s="109"/>
    </row>
    <row r="48" spans="1:15" x14ac:dyDescent="0.25">
      <c r="A48" s="110" t="s">
        <v>367</v>
      </c>
      <c r="B48" s="110" t="s">
        <v>368</v>
      </c>
      <c r="C48" s="110"/>
      <c r="D48" s="86" t="s">
        <v>27</v>
      </c>
      <c r="E48" s="86" t="s">
        <v>24</v>
      </c>
      <c r="F48" s="5" t="str">
        <f>IF(D48="Amina",A48&amp;"_AZ",IF(D48="Perry",A48&amp;"_PB",IF(D48="Gina",A48&amp;"_GB",IF(D48="Cameron",A48&amp;"_CA",IF(D48="Bruno",A48&amp;"_BDS",IF(D48="Daniel",A48&amp;"_DR",IF(D48="Monet",A48&amp;"_MW","")))))))</f>
        <v>2016-04-04_R-019_GB</v>
      </c>
      <c r="G48" s="88">
        <v>42653</v>
      </c>
      <c r="H48" s="88">
        <v>42655</v>
      </c>
      <c r="I48" s="126">
        <v>42660</v>
      </c>
      <c r="J48" s="86" t="str">
        <f t="shared" si="0"/>
        <v>Completed</v>
      </c>
      <c r="K48" s="109" t="s">
        <v>0</v>
      </c>
      <c r="L48" s="109" t="s">
        <v>0</v>
      </c>
      <c r="M48" s="6" t="s">
        <v>369</v>
      </c>
      <c r="N48" s="117" t="s">
        <v>25</v>
      </c>
      <c r="O48" s="109" t="s">
        <v>370</v>
      </c>
    </row>
    <row r="49" spans="1:15" x14ac:dyDescent="0.25">
      <c r="A49" s="109"/>
      <c r="B49" s="109"/>
      <c r="C49" s="109"/>
      <c r="D49" s="86" t="s">
        <v>161</v>
      </c>
      <c r="E49" s="86" t="s">
        <v>24</v>
      </c>
      <c r="F49" s="5" t="str">
        <f>IF(D49="Amina",A48&amp;"_AZ",IF(D49="Perry",A48&amp;"_PB",IF(D49="Gina",A48&amp;"_GB",IF(D49="Cameron",A48&amp;"_CA",IF(D49="Bruno",A48&amp;"_BDS",IF(D49="Daniel",A48&amp;"_DR",IF(D49="Monet",A48&amp;"_MW","")))))))</f>
        <v>2016-04-04_R-019_BDS</v>
      </c>
      <c r="G49" s="88">
        <v>42653</v>
      </c>
      <c r="H49" s="88">
        <v>42655</v>
      </c>
      <c r="I49" s="127"/>
      <c r="J49" s="86" t="str">
        <f t="shared" si="0"/>
        <v>Completed</v>
      </c>
      <c r="K49" s="109"/>
      <c r="L49" s="109"/>
      <c r="M49" s="4"/>
      <c r="N49" s="118"/>
      <c r="O49" s="109"/>
    </row>
    <row r="50" spans="1:15" x14ac:dyDescent="0.25">
      <c r="N50"/>
      <c r="O50"/>
    </row>
    <row r="51" spans="1:15" x14ac:dyDescent="0.25">
      <c r="N51"/>
      <c r="O51"/>
    </row>
    <row r="52" spans="1:15" x14ac:dyDescent="0.25">
      <c r="N52"/>
      <c r="O52"/>
    </row>
    <row r="53" spans="1:15" x14ac:dyDescent="0.25">
      <c r="N53"/>
      <c r="O53"/>
    </row>
    <row r="54" spans="1:15" x14ac:dyDescent="0.25">
      <c r="N54"/>
      <c r="O54"/>
    </row>
    <row r="55" spans="1:15" x14ac:dyDescent="0.25">
      <c r="N55"/>
      <c r="O55"/>
    </row>
    <row r="56" spans="1:15" x14ac:dyDescent="0.25">
      <c r="N56"/>
      <c r="O56"/>
    </row>
    <row r="57" spans="1:15" x14ac:dyDescent="0.25">
      <c r="N57"/>
      <c r="O57"/>
    </row>
    <row r="58" spans="1:15" x14ac:dyDescent="0.25">
      <c r="N58"/>
      <c r="O58"/>
    </row>
    <row r="59" spans="1:15" x14ac:dyDescent="0.25">
      <c r="N59"/>
      <c r="O59"/>
    </row>
    <row r="60" spans="1:15" x14ac:dyDescent="0.25">
      <c r="N60"/>
      <c r="O60"/>
    </row>
    <row r="61" spans="1:15" x14ac:dyDescent="0.25">
      <c r="N61"/>
      <c r="O61"/>
    </row>
    <row r="62" spans="1:15" x14ac:dyDescent="0.25">
      <c r="N62"/>
      <c r="O62"/>
    </row>
    <row r="63" spans="1:15" x14ac:dyDescent="0.25">
      <c r="N63"/>
      <c r="O63"/>
    </row>
    <row r="64" spans="1: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row>
    <row r="99" spans="14:15" x14ac:dyDescent="0.25">
      <c r="N99"/>
    </row>
    <row r="100" spans="14:15" x14ac:dyDescent="0.25">
      <c r="N100"/>
    </row>
    <row r="101" spans="14:15" x14ac:dyDescent="0.25">
      <c r="N101"/>
    </row>
    <row r="102" spans="14:15" x14ac:dyDescent="0.25">
      <c r="N102"/>
    </row>
    <row r="103" spans="14:15" x14ac:dyDescent="0.25">
      <c r="N103"/>
    </row>
    <row r="104" spans="14:15" x14ac:dyDescent="0.25">
      <c r="N104"/>
    </row>
    <row r="105" spans="14:15" x14ac:dyDescent="0.25">
      <c r="N105"/>
    </row>
    <row r="106" spans="14:15" x14ac:dyDescent="0.25">
      <c r="N106"/>
    </row>
    <row r="107" spans="14:15" x14ac:dyDescent="0.25">
      <c r="N107"/>
    </row>
    <row r="108" spans="14:15" x14ac:dyDescent="0.25">
      <c r="N108"/>
    </row>
    <row r="109" spans="14:15" x14ac:dyDescent="0.25">
      <c r="N109"/>
    </row>
    <row r="110" spans="14:15" x14ac:dyDescent="0.25">
      <c r="N110"/>
    </row>
    <row r="111" spans="14:15" x14ac:dyDescent="0.25">
      <c r="N111"/>
    </row>
    <row r="112" spans="14:15" x14ac:dyDescent="0.25">
      <c r="N112"/>
    </row>
    <row r="113" spans="14:14" x14ac:dyDescent="0.25">
      <c r="N113"/>
    </row>
    <row r="114" spans="14:14" x14ac:dyDescent="0.25">
      <c r="N114"/>
    </row>
    <row r="115" spans="14:14" x14ac:dyDescent="0.25">
      <c r="N115"/>
    </row>
    <row r="116" spans="14:14" x14ac:dyDescent="0.25">
      <c r="N116"/>
    </row>
    <row r="117" spans="14:14" x14ac:dyDescent="0.25">
      <c r="N117"/>
    </row>
    <row r="118" spans="14:14" x14ac:dyDescent="0.25">
      <c r="N118"/>
    </row>
    <row r="119" spans="14:14" x14ac:dyDescent="0.25">
      <c r="N119"/>
    </row>
    <row r="120" spans="14:14" x14ac:dyDescent="0.25">
      <c r="N120"/>
    </row>
    <row r="121" spans="14:14" x14ac:dyDescent="0.25">
      <c r="N121"/>
    </row>
    <row r="122" spans="14:14" x14ac:dyDescent="0.25">
      <c r="N122"/>
    </row>
    <row r="123" spans="14:14" x14ac:dyDescent="0.25">
      <c r="N123"/>
    </row>
    <row r="124" spans="14:14" x14ac:dyDescent="0.25">
      <c r="N124"/>
    </row>
    <row r="125" spans="14:14" x14ac:dyDescent="0.25">
      <c r="N125"/>
    </row>
    <row r="126" spans="14:14" x14ac:dyDescent="0.25">
      <c r="N126"/>
    </row>
    <row r="127" spans="14:14" x14ac:dyDescent="0.25">
      <c r="N127"/>
    </row>
    <row r="128" spans="14:14" x14ac:dyDescent="0.25">
      <c r="N128"/>
    </row>
    <row r="129" spans="14:14" x14ac:dyDescent="0.25">
      <c r="N129"/>
    </row>
    <row r="130" spans="14:14" x14ac:dyDescent="0.25">
      <c r="N130"/>
    </row>
    <row r="131" spans="14:14" x14ac:dyDescent="0.25">
      <c r="N131"/>
    </row>
    <row r="132" spans="14:14" x14ac:dyDescent="0.25">
      <c r="N132"/>
    </row>
    <row r="133" spans="14:14" x14ac:dyDescent="0.25">
      <c r="N133"/>
    </row>
    <row r="134" spans="14:14" x14ac:dyDescent="0.25">
      <c r="N134"/>
    </row>
    <row r="135" spans="14:14" x14ac:dyDescent="0.25">
      <c r="N135"/>
    </row>
  </sheetData>
  <autoFilter ref="A1:O97"/>
  <mergeCells count="192">
    <mergeCell ref="A48:A49"/>
    <mergeCell ref="B48:B49"/>
    <mergeCell ref="C48:C49"/>
    <mergeCell ref="I48:I49"/>
    <mergeCell ref="K48:K49"/>
    <mergeCell ref="L48:L49"/>
    <mergeCell ref="N48:N49"/>
    <mergeCell ref="O48:O49"/>
    <mergeCell ref="A46:A47"/>
    <mergeCell ref="B46:B47"/>
    <mergeCell ref="C46:C47"/>
    <mergeCell ref="I46:I47"/>
    <mergeCell ref="K46:K47"/>
    <mergeCell ref="L46:L47"/>
    <mergeCell ref="N46:N47"/>
    <mergeCell ref="O46:O47"/>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s>
  <conditionalFormatting sqref="L136:L1048576 L1:L8 L10:L22 L24:L45 L48:L49">
    <cfRule type="containsText" dxfId="2322" priority="39" operator="containsText" text="Ignore">
      <formula>NOT(ISERROR(SEARCH("Ignore",L1)))</formula>
    </cfRule>
  </conditionalFormatting>
  <conditionalFormatting sqref="J136:L1048576 J9 J23 J1:L8 J10:L22 J24:L45 J48:L49">
    <cfRule type="containsText" dxfId="2321" priority="33" operator="containsText" text="Review">
      <formula>NOT(ISERROR(SEARCH("Review",J1)))</formula>
    </cfRule>
    <cfRule type="containsText" dxfId="2320" priority="34" operator="containsText" text="Other">
      <formula>NOT(ISERROR(SEARCH("Other",J1)))</formula>
    </cfRule>
    <cfRule type="containsText" dxfId="2319" priority="35" operator="containsText" text="Incomplete">
      <formula>NOT(ISERROR(SEARCH("Incomplete",J1)))</formula>
    </cfRule>
    <cfRule type="containsText" dxfId="2318" priority="36" operator="containsText" text="Untraceable">
      <formula>NOT(ISERROR(SEARCH("Untraceable",J1)))</formula>
    </cfRule>
    <cfRule type="containsText" dxfId="2317" priority="37" operator="containsText" text="Completed">
      <formula>NOT(ISERROR(SEARCH("Completed",J1)))</formula>
    </cfRule>
  </conditionalFormatting>
  <conditionalFormatting sqref="N1:O1 N136:O1048576 J136:L1048576 J9 J23 J1:L8 J10:L22 J24:L45 J48:L49 N2:N8 N10:N22 N24:N45 N48:N49 O98:O135">
    <cfRule type="containsText" dxfId="2316" priority="38" operator="containsText" text="In Progress">
      <formula>NOT(ISERROR(SEARCH("In Progress",J1)))</formula>
    </cfRule>
  </conditionalFormatting>
  <conditionalFormatting sqref="N1:O1 N136:O1048576 N2:N8 N10:N22 N24:N45 N48:N49 O98:O135">
    <cfRule type="containsText" dxfId="2315" priority="31" operator="containsText" text="No">
      <formula>NOT(ISERROR(SEARCH("No",N1)))</formula>
    </cfRule>
    <cfRule type="containsText" dxfId="2314" priority="32" operator="containsText" text="Yes">
      <formula>NOT(ISERROR(SEARCH("Yes",N1)))</formula>
    </cfRule>
  </conditionalFormatting>
  <conditionalFormatting sqref="J136:L1048576 J48:L49 J46:J47 L46:L47 J1:L45">
    <cfRule type="containsText" dxfId="2313" priority="30" operator="containsText" text="Waiting">
      <formula>NOT(ISERROR(SEARCH("Waiting",J1)))</formula>
    </cfRule>
  </conditionalFormatting>
  <conditionalFormatting sqref="J46">
    <cfRule type="containsText" dxfId="2312" priority="24" operator="containsText" text="Review">
      <formula>NOT(ISERROR(SEARCH("Review",J46)))</formula>
    </cfRule>
    <cfRule type="containsText" dxfId="2311" priority="25" operator="containsText" text="Other">
      <formula>NOT(ISERROR(SEARCH("Other",J46)))</formula>
    </cfRule>
    <cfRule type="containsText" dxfId="2310" priority="26" operator="containsText" text="Incomplete">
      <formula>NOT(ISERROR(SEARCH("Incomplete",J46)))</formula>
    </cfRule>
    <cfRule type="containsText" dxfId="2309" priority="27" operator="containsText" text="Untraceable">
      <formula>NOT(ISERROR(SEARCH("Untraceable",J46)))</formula>
    </cfRule>
    <cfRule type="containsText" dxfId="2308" priority="28" operator="containsText" text="Completed">
      <formula>NOT(ISERROR(SEARCH("Completed",J46)))</formula>
    </cfRule>
  </conditionalFormatting>
  <conditionalFormatting sqref="J46">
    <cfRule type="containsText" dxfId="2307" priority="29" operator="containsText" text="In Progress">
      <formula>NOT(ISERROR(SEARCH("In Progress",J46)))</formula>
    </cfRule>
  </conditionalFormatting>
  <conditionalFormatting sqref="J47">
    <cfRule type="containsText" dxfId="2306" priority="18" operator="containsText" text="Review">
      <formula>NOT(ISERROR(SEARCH("Review",J47)))</formula>
    </cfRule>
    <cfRule type="containsText" dxfId="2305" priority="19" operator="containsText" text="Other">
      <formula>NOT(ISERROR(SEARCH("Other",J47)))</formula>
    </cfRule>
    <cfRule type="containsText" dxfId="2304" priority="20" operator="containsText" text="Incomplete">
      <formula>NOT(ISERROR(SEARCH("Incomplete",J47)))</formula>
    </cfRule>
    <cfRule type="containsText" dxfId="2303" priority="21" operator="containsText" text="Untraceable">
      <formula>NOT(ISERROR(SEARCH("Untraceable",J47)))</formula>
    </cfRule>
    <cfRule type="containsText" dxfId="2302" priority="22" operator="containsText" text="Completed">
      <formula>NOT(ISERROR(SEARCH("Completed",J47)))</formula>
    </cfRule>
  </conditionalFormatting>
  <conditionalFormatting sqref="J47">
    <cfRule type="containsText" dxfId="2301" priority="23" operator="containsText" text="In Progress">
      <formula>NOT(ISERROR(SEARCH("In Progress",J47)))</formula>
    </cfRule>
  </conditionalFormatting>
  <conditionalFormatting sqref="K46:K47">
    <cfRule type="containsText" dxfId="2300" priority="12" operator="containsText" text="Review">
      <formula>NOT(ISERROR(SEARCH("Review",K46)))</formula>
    </cfRule>
    <cfRule type="containsText" dxfId="2299" priority="13" operator="containsText" text="Other">
      <formula>NOT(ISERROR(SEARCH("Other",K46)))</formula>
    </cfRule>
    <cfRule type="containsText" dxfId="2298" priority="14" operator="containsText" text="Incomplete">
      <formula>NOT(ISERROR(SEARCH("Incomplete",K46)))</formula>
    </cfRule>
    <cfRule type="containsText" dxfId="2297" priority="15" operator="containsText" text="Untraceable">
      <formula>NOT(ISERROR(SEARCH("Untraceable",K46)))</formula>
    </cfRule>
    <cfRule type="containsText" dxfId="2296" priority="16" operator="containsText" text="Completed">
      <formula>NOT(ISERROR(SEARCH("Completed",K46)))</formula>
    </cfRule>
  </conditionalFormatting>
  <conditionalFormatting sqref="K46:K47">
    <cfRule type="containsText" dxfId="2295" priority="17" operator="containsText" text="In Progress">
      <formula>NOT(ISERROR(SEARCH("In Progress",K46)))</formula>
    </cfRule>
  </conditionalFormatting>
  <conditionalFormatting sqref="K46:K47">
    <cfRule type="containsText" dxfId="2294" priority="11" operator="containsText" text="Waiting">
      <formula>NOT(ISERROR(SEARCH("Waiting",K46)))</formula>
    </cfRule>
  </conditionalFormatting>
  <conditionalFormatting sqref="L46:L47">
    <cfRule type="containsText" dxfId="2293" priority="10" operator="containsText" text="Ignore">
      <formula>NOT(ISERROR(SEARCH("Ignore",L46)))</formula>
    </cfRule>
  </conditionalFormatting>
  <conditionalFormatting sqref="L46:L47">
    <cfRule type="containsText" dxfId="2292" priority="4" operator="containsText" text="Review">
      <formula>NOT(ISERROR(SEARCH("Review",L46)))</formula>
    </cfRule>
    <cfRule type="containsText" dxfId="2291" priority="5" operator="containsText" text="Other">
      <formula>NOT(ISERROR(SEARCH("Other",L46)))</formula>
    </cfRule>
    <cfRule type="containsText" dxfId="2290" priority="6" operator="containsText" text="Incomplete">
      <formula>NOT(ISERROR(SEARCH("Incomplete",L46)))</formula>
    </cfRule>
    <cfRule type="containsText" dxfId="2289" priority="7" operator="containsText" text="Untraceable">
      <formula>NOT(ISERROR(SEARCH("Untraceable",L46)))</formula>
    </cfRule>
    <cfRule type="containsText" dxfId="2288" priority="8" operator="containsText" text="Completed">
      <formula>NOT(ISERROR(SEARCH("Completed",L46)))</formula>
    </cfRule>
  </conditionalFormatting>
  <conditionalFormatting sqref="L46:L47">
    <cfRule type="containsText" dxfId="2287" priority="9" operator="containsText" text="In Progress">
      <formula>NOT(ISERROR(SEARCH("In Progress",L46)))</formula>
    </cfRule>
  </conditionalFormatting>
  <conditionalFormatting sqref="N46:N47">
    <cfRule type="containsText" dxfId="2286" priority="3" operator="containsText" text="In Progress">
      <formula>NOT(ISERROR(SEARCH("In Progress",N46)))</formula>
    </cfRule>
  </conditionalFormatting>
  <conditionalFormatting sqref="N46:N47">
    <cfRule type="containsText" dxfId="2285" priority="1" operator="containsText" text="No">
      <formula>NOT(ISERROR(SEARCH("No",N46)))</formula>
    </cfRule>
    <cfRule type="containsText" dxfId="2284" priority="2" operator="containsText" text="Yes">
      <formula>NOT(ISERROR(SEARCH("Yes",N46)))</formula>
    </cfRule>
  </conditionalFormatting>
  <dataValidations count="6">
    <dataValidation type="list" allowBlank="1" showInputMessage="1" showErrorMessage="1" sqref="J136:K1048576 J48:K49 J2:K47">
      <formula1>"In Progress, Completed, Untraceable, Incomplete, Other, Review, Waiting"</formula1>
    </dataValidation>
    <dataValidation type="list" allowBlank="1" showInputMessage="1" showErrorMessage="1" sqref="L136:L1048576 L48:L49 L2:L47">
      <formula1>"In Progress, Completed, Untraceable, Ignore, Review, Waiting"</formula1>
    </dataValidation>
    <dataValidation type="list" allowBlank="1" showInputMessage="1" sqref="I8 I22 G2:I3 G4:I5 G6:I7 G8:H9 G10:I11 G12:I13 G14:I15 G16:I17 G18:I19 G20:I21 G22:H23 G24:I25 G26:I27 G28:I29 G30:I31 G32:I33 G34:I35 G36:I37 G38:I39 G40:I41 G42:I43 G44:I45 G48:I49">
      <formula1>"Ø"</formula1>
    </dataValidation>
    <dataValidation type="list" operator="equal" allowBlank="1" showInputMessage="1" showErrorMessage="1" sqref="E2:E3 E4:E5 E6:E7 E8:E9 E10:E11 E12:E13 E14:E15 E16:E17 E18:E19 E20:E21 E22:E23 E24:E25 E26:E27 E28:E29 E30:E31 E32:E33 E34:E35 E36:E37 E38:E39 E40:E41 E42:E43 E44:E45 E48:E49">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D48:D49">
      <formula1>"Amina,Bruno,Cameron,Daniel,Gina,Monet,Perry,???"</formula1>
    </dataValidation>
    <dataValidation type="list" allowBlank="1" showInputMessage="1" showErrorMessage="1" sqref="N2 N4 N8 N6 N10 N12 N14 N16 N18 N22 N20 N24 N26 N28 N30 N32 N34 N36 N38 N40 N42 N44 N48 N46">
      <formula1>"Yes, No, In Progress"</formula1>
    </dataValidation>
  </dataValidation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3"/>
  <sheetViews>
    <sheetView zoomScale="90" zoomScaleNormal="90" workbookViewId="0">
      <pane ySplit="1" topLeftCell="A2" activePane="bottomLeft" state="frozen"/>
      <selection activeCell="M26" sqref="M26"/>
      <selection pane="bottomLeft" activeCell="A44" sqref="A44:XFD44"/>
    </sheetView>
  </sheetViews>
  <sheetFormatPr defaultRowHeight="15" x14ac:dyDescent="0.25"/>
  <cols>
    <col min="1" max="1" width="18.5703125" bestFit="1" customWidth="1"/>
    <col min="2" max="2" width="25.8554687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84.2851562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0" t="s">
        <v>371</v>
      </c>
      <c r="B2" s="110" t="s">
        <v>372</v>
      </c>
      <c r="C2" s="109"/>
      <c r="D2" s="86" t="s">
        <v>113</v>
      </c>
      <c r="E2" s="86" t="s">
        <v>24</v>
      </c>
      <c r="F2" s="7" t="str">
        <f>IF(D2="Amina",A2&amp;"_AZ",IF(D2="Perry",A2&amp;"_PB",IF(D2="Gina",A2&amp;"_GB",IF(D2="Cameron",A2&amp;"_CA",IF(D2="Bruno",A2&amp;"_BDS",IF(D2="Daniel",A2&amp;"_DR",IF(D2="Monet",A2&amp;"_MW","")))))))</f>
        <v>2016-07-18_G-001 _DR</v>
      </c>
      <c r="G2" s="88">
        <v>42656</v>
      </c>
      <c r="H2" s="88">
        <v>42667</v>
      </c>
      <c r="I2" s="111">
        <v>42676</v>
      </c>
      <c r="J2" s="86" t="str">
        <f t="shared" ref="J2:J41" si="0">IF(AND(NOT(OR(G2="",G2="Ø")),H2=""),"In Progress",IF(AND(NOT(OR(H2="Ø",H2="")),NOT(OR(G2="Ø",G2=""))),"Completed",""))</f>
        <v>Completed</v>
      </c>
      <c r="K2" s="109"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09" t="s">
        <v>0</v>
      </c>
      <c r="M2" s="8" t="s">
        <v>373</v>
      </c>
      <c r="N2" s="114" t="s">
        <v>25</v>
      </c>
      <c r="O2" s="113" t="s">
        <v>374</v>
      </c>
    </row>
    <row r="3" spans="1:15" x14ac:dyDescent="0.25">
      <c r="A3" s="109"/>
      <c r="B3" s="109"/>
      <c r="C3" s="109"/>
      <c r="D3" s="86" t="s">
        <v>27</v>
      </c>
      <c r="E3" s="86" t="s">
        <v>24</v>
      </c>
      <c r="F3" s="7" t="str">
        <f>IF(D3="Amina",A2&amp;"_AZ",IF(D3="Perry",A2&amp;"_PB",IF(D3="Gina",A2&amp;"_GB",IF(D3="Cameron",A2&amp;"_CA",IF(D3="Bruno",A2&amp;"_BDS",IF(D3="Daniel",A2&amp;"_DR",IF(D3="Monet",A2&amp;"_MW","")))))))</f>
        <v>2016-07-18_G-001 _GB</v>
      </c>
      <c r="G3" s="88">
        <v>42660</v>
      </c>
      <c r="H3" s="88">
        <v>42675</v>
      </c>
      <c r="I3" s="109"/>
      <c r="J3" s="86" t="str">
        <f t="shared" si="0"/>
        <v>Completed</v>
      </c>
      <c r="K3" s="109"/>
      <c r="L3" s="109"/>
      <c r="M3" s="4"/>
      <c r="N3" s="114"/>
      <c r="O3" s="113"/>
    </row>
    <row r="4" spans="1:15" x14ac:dyDescent="0.25">
      <c r="A4" s="110" t="s">
        <v>375</v>
      </c>
      <c r="B4" s="110" t="s">
        <v>376</v>
      </c>
      <c r="C4" s="109"/>
      <c r="D4" s="86" t="s">
        <v>32</v>
      </c>
      <c r="E4" s="86" t="s">
        <v>24</v>
      </c>
      <c r="F4" s="5" t="str">
        <f>IF(D4="Amina",A4&amp;"_AZ",IF(D4="Perry",A4&amp;"_PB",IF(D4="Gina",A4&amp;"_GB",IF(D4="Cameron",A4&amp;"_CA",IF(D4="Bruno",A4&amp;"_BDS",IF(D4="Daniel",A4&amp;"_DR",IF(D4="Monet",A4&amp;"_MW","")))))))</f>
        <v>2016-07-18_G-002 _AZ</v>
      </c>
      <c r="G4" s="88">
        <v>42656</v>
      </c>
      <c r="H4" s="88">
        <v>42663</v>
      </c>
      <c r="I4" s="111">
        <v>42668</v>
      </c>
      <c r="J4" s="86" t="str">
        <f t="shared" si="0"/>
        <v>Completed</v>
      </c>
      <c r="K4" s="109"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09" t="s">
        <v>0</v>
      </c>
      <c r="M4" s="4"/>
      <c r="N4" s="114" t="s">
        <v>25</v>
      </c>
      <c r="O4" s="113" t="s">
        <v>377</v>
      </c>
    </row>
    <row r="5" spans="1:15" x14ac:dyDescent="0.25">
      <c r="A5" s="109"/>
      <c r="B5" s="109"/>
      <c r="C5" s="109"/>
      <c r="D5" s="86" t="s">
        <v>161</v>
      </c>
      <c r="E5" s="86" t="s">
        <v>24</v>
      </c>
      <c r="F5" s="5" t="str">
        <f>IF(D5="Amina",A4&amp;"_AZ",IF(D5="Perry",A4&amp;"_PB",IF(D5="Gina",A4&amp;"_GB",IF(D5="Cameron",A4&amp;"_CA",IF(D5="Bruno",A4&amp;"_BDS",IF(D5="Daniel",A4&amp;"_DR",IF(D5="Monet",A4&amp;"_MW","")))))))</f>
        <v>2016-07-18_G-002 _BDS</v>
      </c>
      <c r="G5" s="88">
        <v>42657</v>
      </c>
      <c r="H5" s="88">
        <v>42662</v>
      </c>
      <c r="I5" s="111"/>
      <c r="J5" s="86" t="str">
        <f t="shared" si="0"/>
        <v>Completed</v>
      </c>
      <c r="K5" s="109"/>
      <c r="L5" s="109"/>
      <c r="M5" s="4"/>
      <c r="N5" s="114"/>
      <c r="O5" s="113"/>
    </row>
    <row r="6" spans="1:15" x14ac:dyDescent="0.25">
      <c r="A6" s="110" t="s">
        <v>378</v>
      </c>
      <c r="B6" s="110" t="s">
        <v>379</v>
      </c>
      <c r="C6" s="109"/>
      <c r="D6" s="86" t="s">
        <v>161</v>
      </c>
      <c r="E6" s="86" t="s">
        <v>24</v>
      </c>
      <c r="F6" s="5" t="str">
        <f>IF(D6="Amina",A6&amp;"_AZ",IF(D6="Perry",A6&amp;"_PB",IF(D6="Gina",A6&amp;"_GB",IF(D6="Cameron",A6&amp;"_CA",IF(D6="Bruno",A6&amp;"_BDS",IF(D6="Daniel",A6&amp;"_DR",IF(D6="Monet",A6&amp;"_MW","")))))))</f>
        <v>2016-07-18_G-003 _BDS</v>
      </c>
      <c r="G6" s="88">
        <v>42656</v>
      </c>
      <c r="H6" s="88">
        <v>42657</v>
      </c>
      <c r="I6" s="111">
        <v>42669</v>
      </c>
      <c r="J6" s="86" t="str">
        <f t="shared" si="0"/>
        <v>Completed</v>
      </c>
      <c r="K6" s="109"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09" t="s">
        <v>0</v>
      </c>
      <c r="M6" s="4" t="s">
        <v>380</v>
      </c>
      <c r="N6" s="114" t="s">
        <v>25</v>
      </c>
      <c r="O6" s="113" t="s">
        <v>381</v>
      </c>
    </row>
    <row r="7" spans="1:15" x14ac:dyDescent="0.25">
      <c r="A7" s="109"/>
      <c r="B7" s="109"/>
      <c r="C7" s="109"/>
      <c r="D7" s="86" t="s">
        <v>23</v>
      </c>
      <c r="E7" s="86" t="s">
        <v>24</v>
      </c>
      <c r="F7" s="5" t="str">
        <f>IF(D7="Amina",A6&amp;"_AZ",IF(D7="Perry",A6&amp;"_PB",IF(D7="Gina",A6&amp;"_GB",IF(D7="Cameron",A6&amp;"_CA",IF(D7="Bruno",A6&amp;"_BDS",IF(D7="Daniel",A6&amp;"_DR",IF(D7="Monet",A6&amp;"_MW","")))))))</f>
        <v>2016-07-18_G-003 _CA</v>
      </c>
      <c r="G7" s="88">
        <v>42663</v>
      </c>
      <c r="H7" s="88">
        <v>42664</v>
      </c>
      <c r="I7" s="111"/>
      <c r="J7" s="86" t="str">
        <f t="shared" si="0"/>
        <v>Completed</v>
      </c>
      <c r="K7" s="109"/>
      <c r="L7" s="109"/>
      <c r="M7" s="4"/>
      <c r="N7" s="114"/>
      <c r="O7" s="113"/>
    </row>
    <row r="8" spans="1:15" x14ac:dyDescent="0.25">
      <c r="A8" s="110" t="s">
        <v>382</v>
      </c>
      <c r="B8" s="110" t="s">
        <v>383</v>
      </c>
      <c r="C8" s="109"/>
      <c r="D8" s="86" t="s">
        <v>27</v>
      </c>
      <c r="E8" s="86" t="s">
        <v>24</v>
      </c>
      <c r="F8" s="5" t="str">
        <f>IF(D8="Amina",A8&amp;"_AZ",IF(D8="Perry",A8&amp;"_PB",IF(D8="Gina",A8&amp;"_GB",IF(D8="Cameron",A8&amp;"_CA",IF(D8="Bruno",A8&amp;"_BDS",IF(D8="Daniel",A8&amp;"_DR",IF(D8="Monet",A8&amp;"_MW","")))))))</f>
        <v>2016-07-18_G-004 _GB</v>
      </c>
      <c r="G8" s="88">
        <v>42656</v>
      </c>
      <c r="H8" s="88">
        <v>42660</v>
      </c>
      <c r="I8" s="111">
        <v>42667</v>
      </c>
      <c r="J8" s="86" t="str">
        <f t="shared" si="0"/>
        <v>Completed</v>
      </c>
      <c r="K8" s="109"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09" t="s">
        <v>0</v>
      </c>
      <c r="M8" s="4" t="s">
        <v>384</v>
      </c>
      <c r="N8" s="114" t="s">
        <v>25</v>
      </c>
      <c r="O8" s="113" t="s">
        <v>385</v>
      </c>
    </row>
    <row r="9" spans="1:15" x14ac:dyDescent="0.25">
      <c r="A9" s="109"/>
      <c r="B9" s="109"/>
      <c r="C9" s="109"/>
      <c r="D9" s="86" t="s">
        <v>23</v>
      </c>
      <c r="E9" s="86" t="s">
        <v>24</v>
      </c>
      <c r="F9" s="5" t="str">
        <f>IF(D9="Amina",A8&amp;"_AZ",IF(D9="Perry",A8&amp;"_PB",IF(D9="Gina",A8&amp;"_GB",IF(D9="Cameron",A8&amp;"_CA",IF(D9="Bruno",A8&amp;"_BDS",IF(D9="Daniel",A8&amp;"_DR",IF(D9="Monet",A8&amp;"_MW","")))))))</f>
        <v>2016-07-18_G-004 _CA</v>
      </c>
      <c r="G9" s="88">
        <v>42664</v>
      </c>
      <c r="H9" s="88">
        <v>42667</v>
      </c>
      <c r="I9" s="111"/>
      <c r="J9" s="86" t="str">
        <f t="shared" si="0"/>
        <v>Completed</v>
      </c>
      <c r="K9" s="109"/>
      <c r="L9" s="109"/>
      <c r="M9" s="4"/>
      <c r="N9" s="114"/>
      <c r="O9" s="113"/>
    </row>
    <row r="10" spans="1:15" x14ac:dyDescent="0.25">
      <c r="A10" s="110" t="s">
        <v>386</v>
      </c>
      <c r="B10" s="138" t="s">
        <v>387</v>
      </c>
      <c r="C10" s="109"/>
      <c r="D10" s="86" t="s">
        <v>187</v>
      </c>
      <c r="E10" s="86" t="s">
        <v>24</v>
      </c>
      <c r="F10" s="5" t="str">
        <f>IF(D10="Amina",A10&amp;"_AZ",IF(D10="Perry",A10&amp;"_PB",IF(D10="Gina",A10&amp;"_GB",IF(D10="Cameron",A10&amp;"_CA",IF(D10="Bruno",A10&amp;"_BDS",IF(D10="Daniel",A10&amp;"_DR",IF(D10="Monet",A10&amp;"_MW","")))))))</f>
        <v>2016-07-18_G-005_MW</v>
      </c>
      <c r="G10" s="88">
        <v>42656</v>
      </c>
      <c r="H10" s="88">
        <v>42660</v>
      </c>
      <c r="I10" s="111">
        <v>42667</v>
      </c>
      <c r="J10" s="86" t="str">
        <f t="shared" si="0"/>
        <v>Completed</v>
      </c>
      <c r="K10" s="109"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09" t="s">
        <v>0</v>
      </c>
      <c r="M10" s="4"/>
      <c r="N10" s="114" t="s">
        <v>25</v>
      </c>
      <c r="O10" s="113" t="s">
        <v>388</v>
      </c>
    </row>
    <row r="11" spans="1:15" x14ac:dyDescent="0.25">
      <c r="A11" s="109"/>
      <c r="B11" s="109"/>
      <c r="C11" s="109"/>
      <c r="D11" s="86" t="s">
        <v>161</v>
      </c>
      <c r="E11" s="86" t="s">
        <v>24</v>
      </c>
      <c r="F11" s="5" t="str">
        <f>IF(D11="Amina",A10&amp;"_AZ",IF(D11="Perry",A10&amp;"_PB",IF(D11="Gina",A10&amp;"_GB",IF(D11="Cameron",A10&amp;"_CA",IF(D11="Bruno",A10&amp;"_BDS",IF(D11="Daniel",A10&amp;"_DR",IF(D11="Monet",A10&amp;"_MW","")))))))</f>
        <v>2016-07-18_G-005_BDS</v>
      </c>
      <c r="G11" s="88">
        <v>42664</v>
      </c>
      <c r="H11" s="88">
        <v>42667</v>
      </c>
      <c r="I11" s="111"/>
      <c r="J11" s="86" t="str">
        <f t="shared" si="0"/>
        <v>Completed</v>
      </c>
      <c r="K11" s="109"/>
      <c r="L11" s="109"/>
      <c r="M11" s="4"/>
      <c r="N11" s="114"/>
      <c r="O11" s="113"/>
    </row>
    <row r="12" spans="1:15" x14ac:dyDescent="0.25">
      <c r="A12" s="110" t="s">
        <v>389</v>
      </c>
      <c r="B12" s="110" t="s">
        <v>390</v>
      </c>
      <c r="C12" s="109"/>
      <c r="D12" s="86" t="s">
        <v>30</v>
      </c>
      <c r="E12" s="86" t="s">
        <v>24</v>
      </c>
      <c r="F12" s="5" t="str">
        <f>IF(D12="Amina",A12&amp;"_AZ",IF(D12="Perry",A12&amp;"_PB",IF(D12="Gina",A12&amp;"_GB",IF(D12="Cameron",A12&amp;"_CA",IF(D12="Bruno",A12&amp;"_BDS",IF(D12="Daniel",A12&amp;"_DR",IF(D12="Monet",A12&amp;"_MW","")))))))</f>
        <v>2016-07-18_G-006 _PB</v>
      </c>
      <c r="G12" s="88">
        <v>42660</v>
      </c>
      <c r="H12" s="88">
        <v>42662</v>
      </c>
      <c r="I12" s="111">
        <v>42669</v>
      </c>
      <c r="J12" s="86" t="str">
        <f t="shared" si="0"/>
        <v>Completed</v>
      </c>
      <c r="K12" s="109"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09" t="s">
        <v>0</v>
      </c>
      <c r="M12" s="4"/>
      <c r="N12" s="114" t="s">
        <v>25</v>
      </c>
      <c r="O12" s="113" t="s">
        <v>391</v>
      </c>
    </row>
    <row r="13" spans="1:15" x14ac:dyDescent="0.25">
      <c r="A13" s="109"/>
      <c r="B13" s="109"/>
      <c r="C13" s="109"/>
      <c r="D13" s="86" t="s">
        <v>161</v>
      </c>
      <c r="E13" s="86" t="s">
        <v>24</v>
      </c>
      <c r="F13" s="5" t="str">
        <f>IF(D13="Amina",A12&amp;"_AZ",IF(D13="Perry",A12&amp;"_PB",IF(D13="Gina",A12&amp;"_GB",IF(D13="Cameron",A12&amp;"_CA",IF(D13="Bruno",A12&amp;"_BDS",IF(D13="Daniel",A12&amp;"_DR",IF(D13="Monet",A12&amp;"_MW","")))))))</f>
        <v>2016-07-18_G-006 _BDS</v>
      </c>
      <c r="G13" s="88">
        <v>42662</v>
      </c>
      <c r="H13" s="88">
        <v>42664</v>
      </c>
      <c r="I13" s="111"/>
      <c r="J13" s="86" t="str">
        <f t="shared" si="0"/>
        <v>Completed</v>
      </c>
      <c r="K13" s="109"/>
      <c r="L13" s="109"/>
      <c r="M13" s="4"/>
      <c r="N13" s="114"/>
      <c r="O13" s="113"/>
    </row>
    <row r="14" spans="1:15" x14ac:dyDescent="0.25">
      <c r="A14" s="110" t="s">
        <v>392</v>
      </c>
      <c r="B14" s="110" t="s">
        <v>393</v>
      </c>
      <c r="C14" s="109"/>
      <c r="D14" s="86" t="s">
        <v>23</v>
      </c>
      <c r="E14" s="86" t="s">
        <v>24</v>
      </c>
      <c r="F14" s="5" t="str">
        <f>IF(D14="Amina",A14&amp;"_AZ",IF(D14="Perry",A14&amp;"_PB",IF(D14="Gina",A14&amp;"_GB",IF(D14="Cameron",A14&amp;"_CA",IF(D14="Bruno",A14&amp;"_BDS",IF(D14="Daniel",A14&amp;"_DR",IF(D14="Monet",A14&amp;"_MW","")))))))</f>
        <v>2016-07-18_G-007 _CA</v>
      </c>
      <c r="G14" s="88">
        <v>42667</v>
      </c>
      <c r="H14" s="88">
        <v>42668</v>
      </c>
      <c r="I14" s="111">
        <v>42669</v>
      </c>
      <c r="J14" s="86" t="str">
        <f t="shared" si="0"/>
        <v>Completed</v>
      </c>
      <c r="K14" s="109"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09" t="s">
        <v>0</v>
      </c>
      <c r="M14" s="4" t="s">
        <v>394</v>
      </c>
      <c r="N14" s="114" t="s">
        <v>25</v>
      </c>
      <c r="O14" s="113" t="s">
        <v>395</v>
      </c>
    </row>
    <row r="15" spans="1:15" x14ac:dyDescent="0.25">
      <c r="A15" s="109"/>
      <c r="B15" s="109"/>
      <c r="C15" s="109"/>
      <c r="D15" s="86" t="s">
        <v>113</v>
      </c>
      <c r="E15" s="86" t="s">
        <v>24</v>
      </c>
      <c r="F15" s="5" t="str">
        <f>IF(D15="Amina",A14&amp;"_AZ",IF(D15="Perry",A14&amp;"_PB",IF(D15="Gina",A14&amp;"_GB",IF(D15="Cameron",A14&amp;"_CA",IF(D15="Bruno",A14&amp;"_BDS",IF(D15="Daniel",A14&amp;"_DR",IF(D15="Monet",A14&amp;"_MW","")))))))</f>
        <v>2016-07-18_G-007 _DR</v>
      </c>
      <c r="G15" s="88">
        <v>42667</v>
      </c>
      <c r="H15" s="88">
        <v>42669</v>
      </c>
      <c r="I15" s="111"/>
      <c r="J15" s="86" t="str">
        <f t="shared" si="0"/>
        <v>Completed</v>
      </c>
      <c r="K15" s="109"/>
      <c r="L15" s="109"/>
      <c r="M15" s="4"/>
      <c r="N15" s="114"/>
      <c r="O15" s="113"/>
    </row>
    <row r="16" spans="1:15" x14ac:dyDescent="0.25">
      <c r="A16" s="110" t="s">
        <v>396</v>
      </c>
      <c r="B16" s="110" t="s">
        <v>397</v>
      </c>
      <c r="C16" s="109"/>
      <c r="D16" s="86" t="s">
        <v>23</v>
      </c>
      <c r="E16" s="86" t="s">
        <v>24</v>
      </c>
      <c r="F16" s="5" t="str">
        <f>IF(D16="Amina",A16&amp;"_AZ",IF(D16="Perry",A16&amp;"_PB",IF(D16="Gina",A16&amp;"_GB",IF(D16="Cameron",A16&amp;"_CA",IF(D16="Bruno",A16&amp;"_BDS",IF(D16="Daniel",A16&amp;"_DR",IF(D16="Monet",A16&amp;"_MW","")))))))</f>
        <v>2016-07-18_G-008 _CA</v>
      </c>
      <c r="G16" s="88">
        <v>42656</v>
      </c>
      <c r="H16" s="88">
        <v>42660</v>
      </c>
      <c r="I16" s="111" t="s">
        <v>51</v>
      </c>
      <c r="J16" s="86" t="str">
        <f t="shared" si="0"/>
        <v>Completed</v>
      </c>
      <c r="K16" s="109" t="s">
        <v>2</v>
      </c>
      <c r="L16" s="109" t="str">
        <f>IF(K16="Untraceable","Ignore",IF(K16="Incomplete","Ignore",IF(K16="Other","Ignore","")))</f>
        <v>Ignore</v>
      </c>
      <c r="M16" s="4" t="s">
        <v>398</v>
      </c>
      <c r="N16" s="114" t="s">
        <v>53</v>
      </c>
      <c r="O16" s="113"/>
    </row>
    <row r="17" spans="1:15" x14ac:dyDescent="0.25">
      <c r="A17" s="109"/>
      <c r="B17" s="109"/>
      <c r="C17" s="109"/>
      <c r="D17" s="86" t="s">
        <v>161</v>
      </c>
      <c r="E17" s="86" t="s">
        <v>24</v>
      </c>
      <c r="F17" s="5" t="str">
        <f>IF(D17="Amina",A16&amp;"_AZ",IF(D17="Perry",A16&amp;"_PB",IF(D17="Gina",A16&amp;"_GB",IF(D17="Cameron",A16&amp;"_CA",IF(D17="Bruno",A16&amp;"_BDS",IF(D17="Daniel",A16&amp;"_DR",IF(D17="Monet",A16&amp;"_MW","")))))))</f>
        <v>2016-07-18_G-008 _BDS</v>
      </c>
      <c r="G17" s="88">
        <v>42667</v>
      </c>
      <c r="H17" s="88">
        <v>42668</v>
      </c>
      <c r="I17" s="111"/>
      <c r="J17" s="86" t="str">
        <f t="shared" si="0"/>
        <v>Completed</v>
      </c>
      <c r="K17" s="109"/>
      <c r="L17" s="109"/>
      <c r="M17" s="4" t="s">
        <v>399</v>
      </c>
      <c r="N17" s="114"/>
      <c r="O17" s="113"/>
    </row>
    <row r="18" spans="1:15" x14ac:dyDescent="0.25">
      <c r="A18" s="110" t="s">
        <v>400</v>
      </c>
      <c r="B18" s="110" t="s">
        <v>401</v>
      </c>
      <c r="C18" s="109"/>
      <c r="D18" s="86" t="s">
        <v>23</v>
      </c>
      <c r="E18" s="86" t="s">
        <v>24</v>
      </c>
      <c r="F18" s="5" t="str">
        <f>IF(D18="Amina",A18&amp;"_AZ",IF(D18="Perry",A18&amp;"_PB",IF(D18="Gina",A18&amp;"_GB",IF(D18="Cameron",A18&amp;"_CA",IF(D18="Bruno",A18&amp;"_BDS",IF(D18="Daniel",A18&amp;"_DR",IF(D18="Monet",A18&amp;"_MW","")))))))</f>
        <v>2016-07-18_G-009 _CA</v>
      </c>
      <c r="G18" s="88">
        <v>42660</v>
      </c>
      <c r="H18" s="88">
        <v>42662</v>
      </c>
      <c r="I18" s="111">
        <v>42674</v>
      </c>
      <c r="J18" s="86" t="str">
        <f t="shared" si="0"/>
        <v>Completed</v>
      </c>
      <c r="K18" s="109"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09" t="s">
        <v>0</v>
      </c>
      <c r="M18" s="4"/>
      <c r="N18" s="114" t="s">
        <v>25</v>
      </c>
      <c r="O18" s="113" t="s">
        <v>402</v>
      </c>
    </row>
    <row r="19" spans="1:15" x14ac:dyDescent="0.25">
      <c r="A19" s="109"/>
      <c r="B19" s="109"/>
      <c r="C19" s="109"/>
      <c r="D19" s="86" t="s">
        <v>32</v>
      </c>
      <c r="E19" s="86" t="s">
        <v>24</v>
      </c>
      <c r="F19" s="5" t="str">
        <f>IF(D19="Amina",A18&amp;"_AZ",IF(D19="Perry",A18&amp;"_PB",IF(D19="Gina",A18&amp;"_GB",IF(D19="Cameron",A18&amp;"_CA",IF(D19="Bruno",A18&amp;"_BDS",IF(D19="Daniel",A18&amp;"_DR",IF(D19="Monet",A18&amp;"_MW","")))))))</f>
        <v>2016-07-18_G-009 _AZ</v>
      </c>
      <c r="G19" s="88">
        <v>42664</v>
      </c>
      <c r="H19" s="88">
        <v>42669</v>
      </c>
      <c r="I19" s="111"/>
      <c r="J19" s="86" t="str">
        <f t="shared" si="0"/>
        <v>Completed</v>
      </c>
      <c r="K19" s="109"/>
      <c r="L19" s="109"/>
      <c r="M19" s="4"/>
      <c r="N19" s="114"/>
      <c r="O19" s="113"/>
    </row>
    <row r="20" spans="1:15" x14ac:dyDescent="0.25">
      <c r="A20" s="110" t="s">
        <v>403</v>
      </c>
      <c r="B20" s="110" t="s">
        <v>404</v>
      </c>
      <c r="C20" s="109"/>
      <c r="D20" s="86" t="s">
        <v>187</v>
      </c>
      <c r="E20" s="86" t="s">
        <v>24</v>
      </c>
      <c r="F20" s="5" t="str">
        <f>IF(D20="Amina",A20&amp;"_AZ",IF(D20="Perry",A20&amp;"_PB",IF(D20="Gina",A20&amp;"_GB",IF(D20="Cameron",A20&amp;"_CA",IF(D20="Bruno",A20&amp;"_BDS",IF(D20="Daniel",A20&amp;"_DR",IF(D20="Monet",A20&amp;"_MW","")))))))</f>
        <v>2016-07-18_G-010 _MW</v>
      </c>
      <c r="G20" s="88">
        <v>42660</v>
      </c>
      <c r="H20" s="88">
        <v>42668</v>
      </c>
      <c r="I20" s="111">
        <v>42683</v>
      </c>
      <c r="J20" s="86" t="str">
        <f t="shared" si="0"/>
        <v>Completed</v>
      </c>
      <c r="K20" s="109"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09" t="s">
        <v>0</v>
      </c>
      <c r="M20" s="4"/>
      <c r="N20" s="114" t="s">
        <v>25</v>
      </c>
      <c r="O20" s="113" t="s">
        <v>405</v>
      </c>
    </row>
    <row r="21" spans="1:15" x14ac:dyDescent="0.25">
      <c r="A21" s="109"/>
      <c r="B21" s="109"/>
      <c r="C21" s="109"/>
      <c r="D21" s="86" t="s">
        <v>161</v>
      </c>
      <c r="E21" s="86" t="s">
        <v>24</v>
      </c>
      <c r="F21" s="5" t="str">
        <f>IF(D21="Amina",A20&amp;"_AZ",IF(D21="Perry",A20&amp;"_PB",IF(D21="Gina",A20&amp;"_GB",IF(D21="Cameron",A20&amp;"_CA",IF(D21="Bruno",A20&amp;"_BDS",IF(D21="Daniel",A20&amp;"_DR",IF(D21="Monet",A20&amp;"_MW","")))))))</f>
        <v>2016-07-18_G-010 _BDS</v>
      </c>
      <c r="G21" s="88">
        <v>42668</v>
      </c>
      <c r="H21" s="88">
        <v>42677</v>
      </c>
      <c r="I21" s="111"/>
      <c r="J21" s="86" t="str">
        <f t="shared" si="0"/>
        <v>Completed</v>
      </c>
      <c r="K21" s="109"/>
      <c r="L21" s="109"/>
      <c r="M21" s="4" t="s">
        <v>406</v>
      </c>
      <c r="N21" s="114"/>
      <c r="O21" s="113"/>
    </row>
    <row r="22" spans="1:15" x14ac:dyDescent="0.25">
      <c r="A22" s="110" t="s">
        <v>407</v>
      </c>
      <c r="B22" s="110" t="s">
        <v>408</v>
      </c>
      <c r="C22" s="109"/>
      <c r="D22" s="86" t="s">
        <v>23</v>
      </c>
      <c r="E22" s="86" t="s">
        <v>24</v>
      </c>
      <c r="F22" s="5" t="str">
        <f>IF(D22="Amina",A22&amp;"_AZ",IF(D22="Perry",A22&amp;"_PB",IF(D22="Gina",A22&amp;"_GB",IF(D22="Cameron",A22&amp;"_CA",IF(D22="Bruno",A22&amp;"_BDS",IF(D22="Daniel",A22&amp;"_DR",IF(D22="Monet",A22&amp;"_MW","")))))))</f>
        <v>2016-07-18_G-011 _CA</v>
      </c>
      <c r="G22" s="88">
        <v>42668</v>
      </c>
      <c r="H22" s="88">
        <v>42669</v>
      </c>
      <c r="I22" s="111">
        <v>42675</v>
      </c>
      <c r="J22" s="86" t="str">
        <f t="shared" si="0"/>
        <v>Completed</v>
      </c>
      <c r="K22" s="109"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09" t="s">
        <v>0</v>
      </c>
      <c r="M22" s="4" t="s">
        <v>409</v>
      </c>
      <c r="N22" s="114" t="s">
        <v>25</v>
      </c>
      <c r="O22" s="113" t="s">
        <v>410</v>
      </c>
    </row>
    <row r="23" spans="1:15" x14ac:dyDescent="0.25">
      <c r="A23" s="109"/>
      <c r="B23" s="109"/>
      <c r="C23" s="109"/>
      <c r="D23" s="86" t="s">
        <v>32</v>
      </c>
      <c r="E23" s="86" t="s">
        <v>24</v>
      </c>
      <c r="F23" s="5" t="str">
        <f>IF(D23="Amina",A22&amp;"_AZ",IF(D23="Perry",A22&amp;"_PB",IF(D23="Gina",A22&amp;"_GB",IF(D23="Cameron",A22&amp;"_CA",IF(D23="Bruno",A22&amp;"_BDS",IF(D23="Daniel",A22&amp;"_DR",IF(D23="Monet",A22&amp;"_MW","")))))))</f>
        <v>2016-07-18_G-011 _AZ</v>
      </c>
      <c r="G23" s="88">
        <v>42669</v>
      </c>
      <c r="H23" s="88">
        <v>42671</v>
      </c>
      <c r="I23" s="111"/>
      <c r="J23" s="86" t="str">
        <f t="shared" si="0"/>
        <v>Completed</v>
      </c>
      <c r="K23" s="109"/>
      <c r="L23" s="109"/>
      <c r="M23" s="4"/>
      <c r="N23" s="114"/>
      <c r="O23" s="113"/>
    </row>
    <row r="24" spans="1:15" x14ac:dyDescent="0.25">
      <c r="A24" s="110" t="s">
        <v>411</v>
      </c>
      <c r="B24" s="110" t="s">
        <v>412</v>
      </c>
      <c r="C24" s="109"/>
      <c r="D24" s="86" t="s">
        <v>23</v>
      </c>
      <c r="E24" s="86" t="s">
        <v>24</v>
      </c>
      <c r="F24" s="5" t="str">
        <f>IF(D24="Amina",A24&amp;"_AZ",IF(D24="Perry",A24&amp;"_PB",IF(D24="Gina",A24&amp;"_GB",IF(D24="Cameron",A24&amp;"_CA",IF(D24="Bruno",A24&amp;"_BDS",IF(D24="Daniel",A24&amp;"_DR",IF(D24="Monet",A24&amp;"_MW","")))))))</f>
        <v>2016-07-18_G-012 _CA</v>
      </c>
      <c r="G24" s="88">
        <v>42669</v>
      </c>
      <c r="H24" s="88">
        <v>42671</v>
      </c>
      <c r="I24" s="111" t="s">
        <v>51</v>
      </c>
      <c r="J24" s="86" t="str">
        <f t="shared" si="0"/>
        <v>Completed</v>
      </c>
      <c r="K24" s="109" t="s">
        <v>2</v>
      </c>
      <c r="L24" s="109" t="str">
        <f>IF(K24="Untraceable","Ignore",IF(K24="Incomplete","Ignore",IF(K24="Other","Ignore","")))</f>
        <v>Ignore</v>
      </c>
      <c r="M24" s="4" t="s">
        <v>413</v>
      </c>
      <c r="N24" s="114" t="s">
        <v>53</v>
      </c>
      <c r="O24" s="113"/>
    </row>
    <row r="25" spans="1:15" x14ac:dyDescent="0.25">
      <c r="A25" s="109"/>
      <c r="B25" s="109"/>
      <c r="C25" s="109"/>
      <c r="D25" s="86" t="s">
        <v>187</v>
      </c>
      <c r="E25" s="86" t="s">
        <v>24</v>
      </c>
      <c r="F25" s="5" t="str">
        <f>IF(D25="Amina",A24&amp;"_AZ",IF(D25="Perry",A24&amp;"_PB",IF(D25="Gina",A24&amp;"_GB",IF(D25="Cameron",A24&amp;"_CA",IF(D25="Bruno",A24&amp;"_BDS",IF(D25="Daniel",A24&amp;"_DR",IF(D25="Monet",A24&amp;"_MW","")))))))</f>
        <v>2016-07-18_G-012 _MW</v>
      </c>
      <c r="G25" s="88">
        <v>42670</v>
      </c>
      <c r="H25" s="88">
        <v>42671</v>
      </c>
      <c r="I25" s="111"/>
      <c r="J25" s="86" t="str">
        <f t="shared" si="0"/>
        <v>Completed</v>
      </c>
      <c r="K25" s="109"/>
      <c r="L25" s="109"/>
      <c r="M25" s="4"/>
      <c r="N25" s="114"/>
      <c r="O25" s="113"/>
    </row>
    <row r="26" spans="1:15" x14ac:dyDescent="0.25">
      <c r="A26" s="110" t="s">
        <v>414</v>
      </c>
      <c r="B26" s="110" t="s">
        <v>415</v>
      </c>
      <c r="C26" s="109"/>
      <c r="D26" s="86" t="s">
        <v>113</v>
      </c>
      <c r="E26" s="86" t="s">
        <v>24</v>
      </c>
      <c r="F26" s="5" t="str">
        <f>IF(D26="Amina",A26&amp;"_AZ",IF(D26="Perry",A26&amp;"_PB",IF(D26="Gina",A26&amp;"_GB",IF(D26="Cameron",A26&amp;"_CA",IF(D26="Bruno",A26&amp;"_BDS",IF(D26="Daniel",A26&amp;"_DR",IF(D26="Monet",A26&amp;"_MW","")))))))</f>
        <v>2016-07-18_G-013 _DR</v>
      </c>
      <c r="G26" s="88">
        <v>42671</v>
      </c>
      <c r="H26" s="88">
        <v>42674</v>
      </c>
      <c r="I26" s="115" t="s">
        <v>416</v>
      </c>
      <c r="J26" s="86" t="str">
        <f t="shared" si="0"/>
        <v>Completed</v>
      </c>
      <c r="K26" s="109"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09" t="s">
        <v>0</v>
      </c>
      <c r="M26" s="4" t="s">
        <v>417</v>
      </c>
      <c r="N26" s="114" t="s">
        <v>25</v>
      </c>
      <c r="O26" s="113" t="s">
        <v>418</v>
      </c>
    </row>
    <row r="27" spans="1:15" x14ac:dyDescent="0.25">
      <c r="A27" s="109"/>
      <c r="B27" s="109"/>
      <c r="C27" s="109"/>
      <c r="D27" s="86" t="s">
        <v>30</v>
      </c>
      <c r="E27" s="86" t="s">
        <v>24</v>
      </c>
      <c r="F27" s="5" t="str">
        <f>IF(D27="Amina",A26&amp;"_AZ",IF(D27="Perry",A26&amp;"_PB",IF(D27="Gina",A26&amp;"_GB",IF(D27="Cameron",A26&amp;"_CA",IF(D27="Bruno",A26&amp;"_BDS",IF(D27="Daniel",A26&amp;"_DR",IF(D27="Monet",A26&amp;"_MW","")))))))</f>
        <v>2016-07-18_G-013 _PB</v>
      </c>
      <c r="G27" s="88">
        <v>42671</v>
      </c>
      <c r="H27" s="88">
        <v>42674</v>
      </c>
      <c r="I27" s="111"/>
      <c r="J27" s="86" t="str">
        <f t="shared" si="0"/>
        <v>Completed</v>
      </c>
      <c r="K27" s="109"/>
      <c r="L27" s="109"/>
      <c r="M27" s="4" t="s">
        <v>419</v>
      </c>
      <c r="N27" s="114"/>
      <c r="O27" s="113"/>
    </row>
    <row r="28" spans="1:15" x14ac:dyDescent="0.25">
      <c r="A28" s="110" t="s">
        <v>420</v>
      </c>
      <c r="B28" s="110" t="s">
        <v>421</v>
      </c>
      <c r="C28" s="109"/>
      <c r="D28" s="86" t="s">
        <v>32</v>
      </c>
      <c r="E28" s="86" t="s">
        <v>24</v>
      </c>
      <c r="F28" s="5" t="str">
        <f>IF(D28="Amina",A28&amp;"_AZ",IF(D28="Perry",A28&amp;"_PB",IF(D28="Gina",A28&amp;"_GB",IF(D28="Cameron",A28&amp;"_CA",IF(D28="Bruno",A28&amp;"_BDS",IF(D28="Daniel",A28&amp;"_DR",IF(D28="Monet",A28&amp;"_MW","")))))))</f>
        <v>2016-07-18_G-014 _AZ</v>
      </c>
      <c r="G28" s="88">
        <v>42671</v>
      </c>
      <c r="H28" s="88">
        <v>42676</v>
      </c>
      <c r="I28" s="111" t="s">
        <v>51</v>
      </c>
      <c r="J28" s="86" t="str">
        <f t="shared" si="0"/>
        <v>Completed</v>
      </c>
      <c r="K28" s="109" t="s">
        <v>2</v>
      </c>
      <c r="L28" s="109" t="str">
        <f>IF(K28="Untraceable","Ignore",IF(K28="Incomplete","Ignore",IF(K28="Other","Ignore","")))</f>
        <v>Ignore</v>
      </c>
      <c r="M28" s="4" t="s">
        <v>422</v>
      </c>
      <c r="N28" s="114" t="s">
        <v>53</v>
      </c>
      <c r="O28" s="113"/>
    </row>
    <row r="29" spans="1:15" x14ac:dyDescent="0.25">
      <c r="A29" s="109"/>
      <c r="B29" s="109"/>
      <c r="C29" s="109"/>
      <c r="D29" s="86" t="s">
        <v>187</v>
      </c>
      <c r="E29" s="86" t="s">
        <v>24</v>
      </c>
      <c r="F29" s="5" t="str">
        <f>IF(D29="Amina",A28&amp;"_AZ",IF(D29="Perry",A28&amp;"_PB",IF(D29="Gina",A28&amp;"_GB",IF(D29="Cameron",A28&amp;"_CA",IF(D29="Bruno",A28&amp;"_BDS",IF(D29="Daniel",A28&amp;"_DR",IF(D29="Monet",A28&amp;"_MW","")))))))</f>
        <v>2016-07-18_G-014 _MW</v>
      </c>
      <c r="G29" s="88">
        <v>42671</v>
      </c>
      <c r="H29" s="88">
        <v>42678</v>
      </c>
      <c r="I29" s="111"/>
      <c r="J29" s="86" t="str">
        <f t="shared" si="0"/>
        <v>Completed</v>
      </c>
      <c r="K29" s="109"/>
      <c r="L29" s="109"/>
      <c r="M29" s="4" t="s">
        <v>423</v>
      </c>
      <c r="N29" s="114"/>
      <c r="O29" s="113"/>
    </row>
    <row r="30" spans="1:15" x14ac:dyDescent="0.25">
      <c r="A30" s="110" t="s">
        <v>424</v>
      </c>
      <c r="B30" s="110" t="s">
        <v>425</v>
      </c>
      <c r="C30" s="109"/>
      <c r="D30" s="86" t="s">
        <v>50</v>
      </c>
      <c r="E30" s="86" t="s">
        <v>24</v>
      </c>
      <c r="F30" s="5" t="str">
        <f>IF(D30="Amina",A30&amp;"_AZ",IF(D30="Perry",A30&amp;"_PB",IF(D30="Gina",A30&amp;"_GB",IF(D30="Cameron",A30&amp;"_CA",IF(D30="Bruno",A30&amp;"_BDS",IF(D30="Daniel",A30&amp;"_DR",IF(D30="Monet",A30&amp;"_MW","")))))))</f>
        <v/>
      </c>
      <c r="G30" s="88"/>
      <c r="H30" s="88"/>
      <c r="I30" s="111" t="s">
        <v>51</v>
      </c>
      <c r="J30" s="86" t="str">
        <f t="shared" si="0"/>
        <v/>
      </c>
      <c r="K30" s="109" t="s">
        <v>1</v>
      </c>
      <c r="L30" s="109" t="str">
        <f>IF(K30="Untraceable","Ignore",IF(K30="Incomplete","Ignore",IF(K30="Other","Ignore","")))</f>
        <v>Ignore</v>
      </c>
      <c r="M30" s="6"/>
      <c r="N30" s="114" t="s">
        <v>53</v>
      </c>
      <c r="O30" s="113"/>
    </row>
    <row r="31" spans="1:15" x14ac:dyDescent="0.25">
      <c r="A31" s="109"/>
      <c r="B31" s="109"/>
      <c r="C31" s="109"/>
      <c r="D31" s="86" t="str">
        <f>IF(NOT(A30=""),"???","")</f>
        <v>???</v>
      </c>
      <c r="E31" s="86" t="s">
        <v>24</v>
      </c>
      <c r="F31" s="5" t="str">
        <f>IF(D31="Amina",A30&amp;"_AZ",IF(D31="Perry",A30&amp;"_PB",IF(D31="Gina",A30&amp;"_GB",IF(D31="Cameron",A30&amp;"_CA",IF(D31="Bruno",A30&amp;"_BDS",IF(D31="Daniel",A30&amp;"_DR",IF(D31="Monet",A30&amp;"_MW","")))))))</f>
        <v/>
      </c>
      <c r="G31" s="88"/>
      <c r="H31" s="88"/>
      <c r="I31" s="111"/>
      <c r="J31" s="86" t="str">
        <f t="shared" si="0"/>
        <v/>
      </c>
      <c r="K31" s="109"/>
      <c r="L31" s="109"/>
      <c r="M31" s="4"/>
      <c r="N31" s="114"/>
      <c r="O31" s="113"/>
    </row>
    <row r="32" spans="1:15" x14ac:dyDescent="0.25">
      <c r="A32" s="110" t="s">
        <v>426</v>
      </c>
      <c r="B32" s="110" t="s">
        <v>427</v>
      </c>
      <c r="C32" s="109"/>
      <c r="D32" s="86" t="s">
        <v>23</v>
      </c>
      <c r="E32" s="86" t="s">
        <v>24</v>
      </c>
      <c r="F32" s="5" t="str">
        <f>IF(D32="Amina",A32&amp;"_AZ",IF(D32="Perry",A32&amp;"_PB",IF(D32="Gina",A32&amp;"_GB",IF(D32="Cameron",A32&amp;"_CA",IF(D32="Bruno",A32&amp;"_BDS",IF(D32="Daniel",A32&amp;"_DR",IF(D32="Monet",A32&amp;"_MW","")))))))</f>
        <v>2016-07-18_G-016 _CA</v>
      </c>
      <c r="G32" s="88">
        <v>42674</v>
      </c>
      <c r="H32" s="88">
        <v>42674</v>
      </c>
      <c r="I32" s="115" t="s">
        <v>51</v>
      </c>
      <c r="J32" s="86" t="str">
        <f t="shared" si="0"/>
        <v>Completed</v>
      </c>
      <c r="K32" s="109" t="s">
        <v>2</v>
      </c>
      <c r="L32" s="109" t="str">
        <f>IF(K32="Untraceable","Ignore",IF(K32="Incomplete","Ignore",IF(K32="Other","Ignore","")))</f>
        <v>Ignore</v>
      </c>
      <c r="M32" s="4" t="s">
        <v>428</v>
      </c>
      <c r="N32" s="114" t="s">
        <v>53</v>
      </c>
      <c r="O32" s="113"/>
    </row>
    <row r="33" spans="1:15" x14ac:dyDescent="0.25">
      <c r="A33" s="109"/>
      <c r="B33" s="109"/>
      <c r="C33" s="109"/>
      <c r="D33" s="86" t="s">
        <v>113</v>
      </c>
      <c r="E33" s="86" t="s">
        <v>24</v>
      </c>
      <c r="F33" s="5" t="str">
        <f>IF(D33="Amina",A32&amp;"_AZ",IF(D33="Perry",A32&amp;"_PB",IF(D33="Gina",A32&amp;"_GB",IF(D33="Cameron",A32&amp;"_CA",IF(D33="Bruno",A32&amp;"_BDS",IF(D33="Daniel",A32&amp;"_DR",IF(D33="Monet",A32&amp;"_MW","")))))))</f>
        <v>2016-07-18_G-016 _DR</v>
      </c>
      <c r="G33" s="88">
        <v>42674</v>
      </c>
      <c r="H33" s="88">
        <v>42674</v>
      </c>
      <c r="I33" s="111"/>
      <c r="J33" s="86" t="str">
        <f t="shared" si="0"/>
        <v>Completed</v>
      </c>
      <c r="K33" s="109"/>
      <c r="L33" s="109"/>
      <c r="M33" s="4" t="s">
        <v>429</v>
      </c>
      <c r="N33" s="114"/>
      <c r="O33" s="113"/>
    </row>
    <row r="34" spans="1:15" x14ac:dyDescent="0.25">
      <c r="A34" s="110" t="s">
        <v>430</v>
      </c>
      <c r="B34" s="110" t="s">
        <v>431</v>
      </c>
      <c r="C34" s="109"/>
      <c r="D34" s="86" t="s">
        <v>23</v>
      </c>
      <c r="E34" s="86" t="s">
        <v>24</v>
      </c>
      <c r="F34" s="5" t="str">
        <f>IF(D34="Amina",A34&amp;"_AZ",IF(D34="Perry",A34&amp;"_PB",IF(D34="Gina",A34&amp;"_GB",IF(D34="Cameron",A34&amp;"_CA",IF(D34="Bruno",A34&amp;"_BDS",IF(D34="Daniel",A34&amp;"_DR",IF(D34="Monet",A34&amp;"_MW","")))))))</f>
        <v>2016-07-18_G-017 _CA</v>
      </c>
      <c r="G34" s="88">
        <v>42674</v>
      </c>
      <c r="H34" s="88">
        <v>42675</v>
      </c>
      <c r="I34" s="111">
        <v>42675</v>
      </c>
      <c r="J34" s="86" t="str">
        <f t="shared" si="0"/>
        <v>Completed</v>
      </c>
      <c r="K34" s="109"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09" t="s">
        <v>0</v>
      </c>
      <c r="M34" s="4"/>
      <c r="N34" s="114" t="s">
        <v>25</v>
      </c>
      <c r="O34" s="113" t="s">
        <v>432</v>
      </c>
    </row>
    <row r="35" spans="1:15" x14ac:dyDescent="0.25">
      <c r="A35" s="109"/>
      <c r="B35" s="109"/>
      <c r="C35" s="109"/>
      <c r="D35" s="86" t="s">
        <v>30</v>
      </c>
      <c r="E35" s="86" t="s">
        <v>24</v>
      </c>
      <c r="F35" s="5" t="str">
        <f>IF(D35="Amina",A34&amp;"_AZ",IF(D35="Perry",A34&amp;"_PB",IF(D35="Gina",A34&amp;"_GB",IF(D35="Cameron",A34&amp;"_CA",IF(D35="Bruno",A34&amp;"_BDS",IF(D35="Daniel",A34&amp;"_DR",IF(D35="Monet",A34&amp;"_MW","")))))))</f>
        <v>2016-07-18_G-017 _PB</v>
      </c>
      <c r="G35" s="88">
        <v>42674</v>
      </c>
      <c r="H35" s="89">
        <v>42675</v>
      </c>
      <c r="I35" s="111"/>
      <c r="J35" s="86" t="str">
        <f t="shared" si="0"/>
        <v>Completed</v>
      </c>
      <c r="K35" s="109"/>
      <c r="L35" s="109"/>
      <c r="M35" s="4"/>
      <c r="N35" s="114"/>
      <c r="O35" s="113"/>
    </row>
    <row r="36" spans="1:15" x14ac:dyDescent="0.25">
      <c r="A36" s="110" t="s">
        <v>433</v>
      </c>
      <c r="B36" s="110" t="s">
        <v>434</v>
      </c>
      <c r="C36" s="109"/>
      <c r="D36" s="86" t="s">
        <v>187</v>
      </c>
      <c r="E36" s="86" t="s">
        <v>24</v>
      </c>
      <c r="F36" s="5" t="str">
        <f>IF(D36="Amina",A36&amp;"_AZ",IF(D36="Perry",A36&amp;"_PB",IF(D36="Gina",A36&amp;"_GB",IF(D36="Cameron",A36&amp;"_CA",IF(D36="Bruno",A36&amp;"_BDS",IF(D36="Daniel",A36&amp;"_DR",IF(D36="Monet",A36&amp;"_MW","")))))))</f>
        <v>2016-07-18_G-018 _MW</v>
      </c>
      <c r="G36" s="88">
        <v>42675</v>
      </c>
      <c r="H36" s="89">
        <v>42678</v>
      </c>
      <c r="I36" s="111">
        <v>42681</v>
      </c>
      <c r="J36" s="86" t="str">
        <f t="shared" si="0"/>
        <v>Completed</v>
      </c>
      <c r="K36" s="109"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09" t="s">
        <v>0</v>
      </c>
      <c r="M36" s="4" t="s">
        <v>413</v>
      </c>
      <c r="N36" s="114" t="s">
        <v>25</v>
      </c>
      <c r="O36" s="113" t="s">
        <v>435</v>
      </c>
    </row>
    <row r="37" spans="1:15" x14ac:dyDescent="0.25">
      <c r="A37" s="109"/>
      <c r="B37" s="109"/>
      <c r="C37" s="109"/>
      <c r="D37" s="86" t="s">
        <v>23</v>
      </c>
      <c r="E37" s="86" t="s">
        <v>24</v>
      </c>
      <c r="F37" s="5" t="str">
        <f>IF(D37="Amina",A36&amp;"_AZ",IF(D37="Perry",A36&amp;"_PB",IF(D37="Gina",A36&amp;"_GB",IF(D37="Cameron",A36&amp;"_CA",IF(D37="Bruno",A36&amp;"_BDS",IF(D37="Daniel",A36&amp;"_DR",IF(D37="Monet",A36&amp;"_MW","")))))))</f>
        <v>2016-07-18_G-018 _CA</v>
      </c>
      <c r="G37" s="88">
        <v>42675</v>
      </c>
      <c r="H37" s="88">
        <v>42678</v>
      </c>
      <c r="I37" s="111"/>
      <c r="J37" s="86" t="str">
        <f t="shared" si="0"/>
        <v>Completed</v>
      </c>
      <c r="K37" s="109"/>
      <c r="L37" s="109"/>
      <c r="M37" s="4"/>
      <c r="N37" s="114"/>
      <c r="O37" s="113"/>
    </row>
    <row r="38" spans="1:15" x14ac:dyDescent="0.25">
      <c r="A38" s="110" t="s">
        <v>436</v>
      </c>
      <c r="B38" s="110" t="s">
        <v>437</v>
      </c>
      <c r="C38" s="109"/>
      <c r="D38" s="86" t="str">
        <f>IF(NOT(A38=""),"???","")</f>
        <v>???</v>
      </c>
      <c r="E38" s="86" t="s">
        <v>24</v>
      </c>
      <c r="F38" s="5" t="str">
        <f>IF(D38="Amina",A38&amp;"_AZ",IF(D38="Perry",A38&amp;"_PB",IF(D38="Gina",A38&amp;"_GB",IF(D38="Cameron",A38&amp;"_CA",IF(D38="Bruno",A38&amp;"_BDS",IF(D38="Daniel",A38&amp;"_DR",IF(D38="Monet",A38&amp;"_MW","")))))))</f>
        <v/>
      </c>
      <c r="G38" s="88"/>
      <c r="H38" s="88"/>
      <c r="I38" s="115" t="s">
        <v>51</v>
      </c>
      <c r="J38" s="86" t="str">
        <f t="shared" si="0"/>
        <v/>
      </c>
      <c r="K38" s="109" t="s">
        <v>1</v>
      </c>
      <c r="L38" s="109" t="str">
        <f>IF(K38="Untraceable","Ignore",IF(K38="Incomplete","Ignore",IF(K38="Other","Ignore","")))</f>
        <v>Ignore</v>
      </c>
      <c r="M38" s="4"/>
      <c r="N38" s="114" t="s">
        <v>53</v>
      </c>
      <c r="O38" s="113"/>
    </row>
    <row r="39" spans="1:15" x14ac:dyDescent="0.25">
      <c r="A39" s="109"/>
      <c r="B39" s="109"/>
      <c r="C39" s="109"/>
      <c r="D39" s="86" t="str">
        <f>IF(NOT(A38=""),"???","")</f>
        <v>???</v>
      </c>
      <c r="E39" s="86" t="s">
        <v>24</v>
      </c>
      <c r="F39" s="5" t="str">
        <f>IF(D39="Amina",A38&amp;"_AZ",IF(D39="Perry",A38&amp;"_PB",IF(D39="Gina",A38&amp;"_GB",IF(D39="Cameron",A38&amp;"_CA",IF(D39="Bruno",A38&amp;"_BDS",IF(D39="Daniel",A38&amp;"_DR",IF(D39="Monet",A38&amp;"_MW","")))))))</f>
        <v/>
      </c>
      <c r="G39" s="88"/>
      <c r="H39" s="89"/>
      <c r="I39" s="111"/>
      <c r="J39" s="86" t="str">
        <f t="shared" si="0"/>
        <v/>
      </c>
      <c r="K39" s="109"/>
      <c r="L39" s="109"/>
      <c r="M39" s="4"/>
      <c r="N39" s="114"/>
      <c r="O39" s="113"/>
    </row>
    <row r="40" spans="1:15" x14ac:dyDescent="0.25">
      <c r="A40" s="110" t="s">
        <v>438</v>
      </c>
      <c r="B40" s="110" t="s">
        <v>439</v>
      </c>
      <c r="C40" s="109"/>
      <c r="D40" s="86" t="str">
        <f>IF(NOT(A40=""),"???","")</f>
        <v>???</v>
      </c>
      <c r="E40" s="86" t="s">
        <v>24</v>
      </c>
      <c r="F40" s="5" t="str">
        <f>IF(D40="Amina",A40&amp;"_AZ",IF(D40="Perry",A40&amp;"_PB",IF(D40="Gina",A40&amp;"_GB",IF(D40="Cameron",A40&amp;"_CA",IF(D40="Bruno",A40&amp;"_BDS",IF(D40="Daniel",A40&amp;"_DR",IF(D40="Monet",A40&amp;"_MW","")))))))</f>
        <v/>
      </c>
      <c r="G40" s="88"/>
      <c r="H40" s="88"/>
      <c r="I40" s="111" t="s">
        <v>51</v>
      </c>
      <c r="J40" s="86" t="str">
        <f t="shared" si="0"/>
        <v/>
      </c>
      <c r="K40" s="109" t="s">
        <v>1</v>
      </c>
      <c r="L40" s="109" t="str">
        <f>IF(K40="Untraceable","Ignore",IF(K40="Incomplete","Ignore",IF(K40="Other","Ignore","")))</f>
        <v>Ignore</v>
      </c>
      <c r="M40" s="4"/>
      <c r="N40" s="114" t="s">
        <v>53</v>
      </c>
      <c r="O40" s="113"/>
    </row>
    <row r="41" spans="1:15" x14ac:dyDescent="0.25">
      <c r="A41" s="109"/>
      <c r="B41" s="109"/>
      <c r="C41" s="109"/>
      <c r="D41" s="86" t="str">
        <f>IF(NOT(A40=""),"???","")</f>
        <v>???</v>
      </c>
      <c r="E41" s="86" t="s">
        <v>24</v>
      </c>
      <c r="F41" s="5" t="str">
        <f>IF(D41="Amina",A40&amp;"_AZ",IF(D41="Perry",A40&amp;"_PB",IF(D41="Gina",A40&amp;"_GB",IF(D41="Cameron",A40&amp;"_CA",IF(D41="Bruno",A40&amp;"_BDS",IF(D41="Daniel",A40&amp;"_DR",IF(D41="Monet",A40&amp;"_MW","")))))))</f>
        <v/>
      </c>
      <c r="G41" s="88"/>
      <c r="H41" s="88"/>
      <c r="I41" s="111"/>
      <c r="J41" s="86" t="str">
        <f t="shared" si="0"/>
        <v/>
      </c>
      <c r="K41" s="109"/>
      <c r="L41" s="109"/>
      <c r="M41" s="4"/>
      <c r="N41" s="114"/>
      <c r="O41" s="113"/>
    </row>
    <row r="42" spans="1:15" x14ac:dyDescent="0.25">
      <c r="A42" s="110" t="s">
        <v>440</v>
      </c>
      <c r="B42" s="110" t="s">
        <v>441</v>
      </c>
      <c r="C42" s="109"/>
      <c r="D42" s="87" t="s">
        <v>30</v>
      </c>
      <c r="E42" s="86" t="s">
        <v>24</v>
      </c>
      <c r="F42" s="5" t="str">
        <f>IF(D42="Amina",A42&amp;"_AZ",IF(D42="Perry",A42&amp;"_PB",IF(D42="Gina",A42&amp;"_GB",IF(D42="Cameron",A42&amp;"_CA",IF(D42="Bruno",A42&amp;"_BDS",IF(D42="Daniel",A42&amp;"_DR",IF(D42="Monet",A42&amp;"_MW","")))))))</f>
        <v>2016-07-18_R-002 _PB</v>
      </c>
      <c r="G42" s="88">
        <v>42676</v>
      </c>
      <c r="H42" s="88" t="s">
        <v>51</v>
      </c>
      <c r="I42" s="111" t="s">
        <v>51</v>
      </c>
      <c r="J42" s="86" t="s">
        <v>2</v>
      </c>
      <c r="K42" s="109" t="s">
        <v>2</v>
      </c>
      <c r="L42" s="109" t="str">
        <f>IF(K42="Untraceable","Ignore",IF(K42="Incomplete","Ignore",IF(K42="Other","Ignore","")))</f>
        <v>Ignore</v>
      </c>
      <c r="M42" s="4" t="s">
        <v>442</v>
      </c>
      <c r="N42" s="114" t="s">
        <v>53</v>
      </c>
      <c r="O42" s="113"/>
    </row>
    <row r="43" spans="1:15" x14ac:dyDescent="0.25">
      <c r="A43" s="109"/>
      <c r="B43" s="109"/>
      <c r="C43" s="109"/>
      <c r="D43" s="86" t="str">
        <f>IF(NOT(A42=""),"???","")</f>
        <v>???</v>
      </c>
      <c r="E43" s="86" t="s">
        <v>24</v>
      </c>
      <c r="F43" s="5" t="str">
        <f>IF(D43="Amina",A42&amp;"_AZ",IF(D43="Perry",A42&amp;"_PB",IF(D43="Gina",A42&amp;"_GB",IF(D43="Cameron",A42&amp;"_CA",IF(D43="Bruno",A42&amp;"_BDS",IF(D43="Daniel",A42&amp;"_DR",IF(D43="Monet",A42&amp;"_MW","")))))))</f>
        <v/>
      </c>
      <c r="G43" s="88"/>
      <c r="H43" s="88"/>
      <c r="I43" s="111"/>
      <c r="J43" s="86" t="str">
        <f>IF(AND(NOT(OR(G43="",G43="Ø")),H43=""),"In Progress",IF(AND(NOT(OR(H43="Ø",H43="")),NOT(OR(G43="Ø",G43=""))),"Completed",""))</f>
        <v/>
      </c>
      <c r="K43" s="109"/>
      <c r="L43" s="109"/>
      <c r="M43" s="4"/>
      <c r="N43" s="114"/>
      <c r="O43" s="113"/>
    </row>
    <row r="44" spans="1:15" x14ac:dyDescent="0.25">
      <c r="A44" s="110" t="s">
        <v>443</v>
      </c>
      <c r="B44" s="110" t="s">
        <v>444</v>
      </c>
      <c r="C44" s="109"/>
      <c r="D44" s="86" t="str">
        <f>IF(NOT(A44=""),"???","")</f>
        <v>???</v>
      </c>
      <c r="E44" s="86" t="s">
        <v>24</v>
      </c>
      <c r="F44" s="5" t="str">
        <f>IF(D44="Amina",A44&amp;"_AZ",IF(D44="Perry",A44&amp;"_PB",IF(D44="Gina",A44&amp;"_GB",IF(D44="Cameron",A44&amp;"_CA",IF(D44="Bruno",A44&amp;"_BDS",IF(D44="Daniel",A44&amp;"_DR",IF(D44="Monet",A44&amp;"_MW","")))))))</f>
        <v/>
      </c>
      <c r="G44" s="88"/>
      <c r="H44" s="88"/>
      <c r="I44" s="111" t="s">
        <v>51</v>
      </c>
      <c r="J44" s="86" t="str">
        <f>IF(AND(NOT(OR(G44="",G44="Ø")),H44=""),"In Progress",IF(AND(NOT(OR(H44="Ø",H44="")),NOT(OR(G44="Ø",G44=""))),"Completed",""))</f>
        <v/>
      </c>
      <c r="K44" s="109" t="s">
        <v>1</v>
      </c>
      <c r="L44" s="109" t="str">
        <f>IF(K44="Untraceable","Ignore",IF(K44="Incomplete","Ignore",IF(K44="Other","Ignore","")))</f>
        <v>Ignore</v>
      </c>
      <c r="M44" s="6"/>
      <c r="N44" s="114" t="s">
        <v>53</v>
      </c>
      <c r="O44" s="113"/>
    </row>
    <row r="45" spans="1:15" x14ac:dyDescent="0.25">
      <c r="A45" s="109"/>
      <c r="B45" s="109"/>
      <c r="C45" s="109"/>
      <c r="D45" s="86" t="str">
        <f>IF(NOT(A44=""),"???","")</f>
        <v>???</v>
      </c>
      <c r="E45" s="86" t="s">
        <v>24</v>
      </c>
      <c r="F45" s="5" t="str">
        <f>IF(D45="Amina",A44&amp;"_AZ",IF(D45="Perry",A44&amp;"_PB",IF(D45="Gina",A44&amp;"_GB",IF(D45="Cameron",A44&amp;"_CA",IF(D45="Bruno",A44&amp;"_BDS",IF(D45="Daniel",A44&amp;"_DR",IF(D45="Monet",A44&amp;"_MW","")))))))</f>
        <v/>
      </c>
      <c r="G45" s="88"/>
      <c r="H45" s="88"/>
      <c r="I45" s="111"/>
      <c r="J45" s="86" t="str">
        <f>IF(AND(NOT(OR(G45="",G45="Ø")),H45=""),"In Progress",IF(AND(NOT(OR(H45="Ø",H45="")),NOT(OR(G45="Ø",G45=""))),"Completed",""))</f>
        <v/>
      </c>
      <c r="K45" s="109"/>
      <c r="L45" s="109"/>
      <c r="M45" s="4"/>
      <c r="N45" s="114"/>
      <c r="O45" s="113"/>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sheetData>
  <autoFilter ref="A1:O106"/>
  <mergeCells count="176">
    <mergeCell ref="A14:A15"/>
    <mergeCell ref="B14:B15"/>
    <mergeCell ref="C14:C15"/>
    <mergeCell ref="K16:K17"/>
    <mergeCell ref="L18:L19"/>
    <mergeCell ref="A24:A25"/>
    <mergeCell ref="B24:B25"/>
    <mergeCell ref="A8:A9"/>
    <mergeCell ref="B8:B9"/>
    <mergeCell ref="C8:C9"/>
    <mergeCell ref="I8:I9"/>
    <mergeCell ref="K8:K9"/>
    <mergeCell ref="L8:L9"/>
    <mergeCell ref="K12:K13"/>
    <mergeCell ref="L12:L13"/>
    <mergeCell ref="A10:A11"/>
    <mergeCell ref="B10:B11"/>
    <mergeCell ref="C10:C11"/>
    <mergeCell ref="I10:I11"/>
    <mergeCell ref="L10:L11"/>
    <mergeCell ref="A12:A13"/>
    <mergeCell ref="B12:B13"/>
    <mergeCell ref="C12:C13"/>
    <mergeCell ref="C24:C25"/>
    <mergeCell ref="A16:A17"/>
    <mergeCell ref="B16:B17"/>
    <mergeCell ref="C16:C17"/>
    <mergeCell ref="I16:I17"/>
    <mergeCell ref="I22:I23"/>
    <mergeCell ref="K22:K23"/>
    <mergeCell ref="L22:L23"/>
    <mergeCell ref="B20:B21"/>
    <mergeCell ref="C20:C21"/>
    <mergeCell ref="I20:I21"/>
    <mergeCell ref="K20:K21"/>
    <mergeCell ref="A18:A19"/>
    <mergeCell ref="B18:B19"/>
    <mergeCell ref="C18:C19"/>
    <mergeCell ref="I18:I19"/>
    <mergeCell ref="K18:K19"/>
    <mergeCell ref="L16:L17"/>
    <mergeCell ref="N8:N9"/>
    <mergeCell ref="N10:N11"/>
    <mergeCell ref="O8:O9"/>
    <mergeCell ref="O10:O11"/>
    <mergeCell ref="O12:O13"/>
    <mergeCell ref="I24:I25"/>
    <mergeCell ref="K24:K25"/>
    <mergeCell ref="L24:L25"/>
    <mergeCell ref="I12:I13"/>
    <mergeCell ref="I14:I15"/>
    <mergeCell ref="K14:K15"/>
    <mergeCell ref="L14:L15"/>
    <mergeCell ref="O14:O15"/>
    <mergeCell ref="O16:O17"/>
    <mergeCell ref="L20:L21"/>
    <mergeCell ref="N18:N19"/>
    <mergeCell ref="K10:K11"/>
    <mergeCell ref="O18:O19"/>
    <mergeCell ref="N12:N13"/>
    <mergeCell ref="N14:N15"/>
    <mergeCell ref="N16:N17"/>
    <mergeCell ref="O20:O21"/>
    <mergeCell ref="O22:O23"/>
    <mergeCell ref="O24:O25"/>
    <mergeCell ref="A2:A3"/>
    <mergeCell ref="B2:B3"/>
    <mergeCell ref="C2:C3"/>
    <mergeCell ref="I2:I3"/>
    <mergeCell ref="K2:K3"/>
    <mergeCell ref="L2:L3"/>
    <mergeCell ref="O2:O3"/>
    <mergeCell ref="O4:O5"/>
    <mergeCell ref="O6:O7"/>
    <mergeCell ref="A4:A5"/>
    <mergeCell ref="B4:B5"/>
    <mergeCell ref="C4:C5"/>
    <mergeCell ref="I4:I5"/>
    <mergeCell ref="K4:K5"/>
    <mergeCell ref="N2:N3"/>
    <mergeCell ref="N4:N5"/>
    <mergeCell ref="N6:N7"/>
    <mergeCell ref="L4:L5"/>
    <mergeCell ref="A6:A7"/>
    <mergeCell ref="B6:B7"/>
    <mergeCell ref="C6:C7"/>
    <mergeCell ref="I6:I7"/>
    <mergeCell ref="K6:K7"/>
    <mergeCell ref="L6:L7"/>
    <mergeCell ref="C26:C27"/>
    <mergeCell ref="A20:A21"/>
    <mergeCell ref="N20:N21"/>
    <mergeCell ref="N22:N23"/>
    <mergeCell ref="N24:N25"/>
    <mergeCell ref="N30:N31"/>
    <mergeCell ref="N32:N33"/>
    <mergeCell ref="N34:N35"/>
    <mergeCell ref="L28:L29"/>
    <mergeCell ref="A22:A23"/>
    <mergeCell ref="B22:B23"/>
    <mergeCell ref="C22:C23"/>
    <mergeCell ref="I28:I29"/>
    <mergeCell ref="K28:K29"/>
    <mergeCell ref="I26:I27"/>
    <mergeCell ref="L34:L35"/>
    <mergeCell ref="K26:K27"/>
    <mergeCell ref="A28:A29"/>
    <mergeCell ref="B28:B29"/>
    <mergeCell ref="C28:C29"/>
    <mergeCell ref="A26:A27"/>
    <mergeCell ref="B26:B27"/>
    <mergeCell ref="L26:L27"/>
    <mergeCell ref="A30:A31"/>
    <mergeCell ref="A32:A33"/>
    <mergeCell ref="B32:B33"/>
    <mergeCell ref="C32:C33"/>
    <mergeCell ref="I32:I33"/>
    <mergeCell ref="K32:K33"/>
    <mergeCell ref="L32:L33"/>
    <mergeCell ref="A42:A43"/>
    <mergeCell ref="A44:A45"/>
    <mergeCell ref="B44:B45"/>
    <mergeCell ref="C44:C45"/>
    <mergeCell ref="I44:I45"/>
    <mergeCell ref="B42:B43"/>
    <mergeCell ref="A34:A35"/>
    <mergeCell ref="B34:B35"/>
    <mergeCell ref="C34:C35"/>
    <mergeCell ref="I34:I35"/>
    <mergeCell ref="A40:A41"/>
    <mergeCell ref="A38:A39"/>
    <mergeCell ref="B38:B39"/>
    <mergeCell ref="C38:C39"/>
    <mergeCell ref="A36:A37"/>
    <mergeCell ref="B40:B41"/>
    <mergeCell ref="C40:C41"/>
    <mergeCell ref="I40:I41"/>
    <mergeCell ref="N40:N41"/>
    <mergeCell ref="N42:N43"/>
    <mergeCell ref="K36:K37"/>
    <mergeCell ref="L36:L37"/>
    <mergeCell ref="B30:B31"/>
    <mergeCell ref="C30:C31"/>
    <mergeCell ref="I30:I31"/>
    <mergeCell ref="K30:K31"/>
    <mergeCell ref="L30:L31"/>
    <mergeCell ref="C42:C43"/>
    <mergeCell ref="I42:I43"/>
    <mergeCell ref="B36:B37"/>
    <mergeCell ref="C36:C37"/>
    <mergeCell ref="I36:I37"/>
    <mergeCell ref="I38:I39"/>
    <mergeCell ref="N26:N27"/>
    <mergeCell ref="N28:N29"/>
    <mergeCell ref="N36:N37"/>
    <mergeCell ref="O44:O45"/>
    <mergeCell ref="O26:O27"/>
    <mergeCell ref="O38:O39"/>
    <mergeCell ref="O40:O41"/>
    <mergeCell ref="O42:O43"/>
    <mergeCell ref="K44:K45"/>
    <mergeCell ref="L44:L45"/>
    <mergeCell ref="L42:L43"/>
    <mergeCell ref="K40:K41"/>
    <mergeCell ref="L40:L41"/>
    <mergeCell ref="O28:O29"/>
    <mergeCell ref="O30:O31"/>
    <mergeCell ref="O32:O33"/>
    <mergeCell ref="O34:O35"/>
    <mergeCell ref="O36:O37"/>
    <mergeCell ref="N44:N45"/>
    <mergeCell ref="K34:K35"/>
    <mergeCell ref="K42:K43"/>
    <mergeCell ref="K38:K39"/>
    <mergeCell ref="L38:L39"/>
    <mergeCell ref="N38:N39"/>
  </mergeCells>
  <conditionalFormatting sqref="J124:L1048576 J1:L45">
    <cfRule type="containsText" dxfId="2283" priority="4" operator="containsText" text="Review">
      <formula>NOT(ISERROR(SEARCH("Review",J1)))</formula>
    </cfRule>
    <cfRule type="containsText" dxfId="2282" priority="5" operator="containsText" text="Other">
      <formula>NOT(ISERROR(SEARCH("Other",J1)))</formula>
    </cfRule>
    <cfRule type="containsText" dxfId="2281" priority="6" operator="containsText" text="Incomplete">
      <formula>NOT(ISERROR(SEARCH("Incomplete",J1)))</formula>
    </cfRule>
    <cfRule type="containsText" dxfId="2280" priority="7" operator="containsText" text="Untraceable">
      <formula>NOT(ISERROR(SEARCH("Untraceable",J1)))</formula>
    </cfRule>
    <cfRule type="containsText" dxfId="2279" priority="8" operator="containsText" text="Completed">
      <formula>NOT(ISERROR(SEARCH("Completed",J1)))</formula>
    </cfRule>
    <cfRule type="containsText" dxfId="2278" priority="10" operator="containsText" text="Ignore">
      <formula>NOT(ISERROR(SEARCH("Ignore",J1)))</formula>
    </cfRule>
  </conditionalFormatting>
  <conditionalFormatting sqref="N124:N1048576 J124:L1048576 J1:L45 N1:N45">
    <cfRule type="containsText" dxfId="2277" priority="9" operator="containsText" text="In Progress">
      <formula>NOT(ISERROR(SEARCH("In Progress",J1)))</formula>
    </cfRule>
  </conditionalFormatting>
  <conditionalFormatting sqref="N124:N1048576 N1:N45">
    <cfRule type="containsText" dxfId="2276" priority="2" operator="containsText" text="No">
      <formula>NOT(ISERROR(SEARCH("No",N1)))</formula>
    </cfRule>
    <cfRule type="containsText" dxfId="2275" priority="3" operator="containsText" text="Yes">
      <formula>NOT(ISERROR(SEARCH("Yes",N1)))</formula>
    </cfRule>
  </conditionalFormatting>
  <conditionalFormatting sqref="J1:L1048576">
    <cfRule type="containsText" dxfId="2274" priority="1" operator="containsText" text="Waiting">
      <formula>NOT(ISERROR(SEARCH("Waiting",J1)))</formula>
    </cfRule>
  </conditionalFormatting>
  <dataValidations count="6">
    <dataValidation type="list" allowBlank="1" showInputMessage="1" showErrorMessage="1" sqref="N2 N4 N8 N10 N12 N14 N16 N18 N20 N22 N24 N26 N28 N30 N32 N34 N36 N38 N40 N42 N44 N6">
      <formula1>"Yes, No, In Progress"</formula1>
    </dataValidation>
    <dataValidation type="list" allowBlank="1" showInputMessage="1" sqref="G2:I3 G4:I5 G6:I7 G8:I9 G10:I11 G12:I13 G14:I15 G16:I17 G18:I19 G20:I21 G22:I23 G24:I25 G26:I27 G28:I29 G30:I31 G32:I33 G34:I35 G36:I37 G38:I39 G40:I41 G42:I43 G44:I45">
      <formula1>"Ø"</formula1>
    </dataValidation>
    <dataValidation type="list" operator="equal" allowBlank="1" showInputMessage="1" showErrorMessage="1" sqref="E2:E3 E4:E5 E6:E7 E8:E9 E10:E11 E12:E13 E14:E15 E16:E17 E18:E19 E20:E21 E22:E23 E24:E25 E26:E27 E28:E29 E30:E31 E32:E33 E34:E35 E36:E37 E38:E39 E40:E41 E42:E43 E44:E45">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formula1>"Amina,Bruno,Cameron,Daniel,Gina,Monet,Perry,???"</formula1>
    </dataValidation>
    <dataValidation type="list" allowBlank="1" showInputMessage="1" showErrorMessage="1" sqref="J124:K1048576 J2:K45">
      <formula1>"In Progress, Completed, Untraceable, Incomplete, Other, Review, Waiting"</formula1>
    </dataValidation>
    <dataValidation type="list" allowBlank="1" showInputMessage="1" showErrorMessage="1" sqref="L124:L1048576 L2:L45">
      <formula1>"In Progress, Completed, Untraceable, Ignore, Review, Waiting"</formula1>
    </dataValidation>
  </dataValidations>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8"/>
  <sheetViews>
    <sheetView zoomScale="90" zoomScaleNormal="90" workbookViewId="0">
      <pane ySplit="1" topLeftCell="A66" activePane="bottomLeft" state="frozen"/>
      <selection activeCell="L8" sqref="L8:L9"/>
      <selection pane="bottomLeft" activeCell="B97" sqref="B97"/>
    </sheetView>
  </sheetViews>
  <sheetFormatPr defaultRowHeight="15" x14ac:dyDescent="0.25"/>
  <cols>
    <col min="1" max="1" width="25.7109375" bestFit="1" customWidth="1"/>
    <col min="2" max="2" width="25.140625" bestFit="1" customWidth="1"/>
    <col min="3" max="3" width="24.42578125" bestFit="1" customWidth="1"/>
    <col min="4" max="4" width="14.5703125" style="3" bestFit="1" customWidth="1"/>
    <col min="5" max="5" width="17.7109375" style="3" bestFit="1" customWidth="1"/>
    <col min="6" max="6" width="25.7109375" style="3" bestFit="1" customWidth="1"/>
    <col min="7" max="7" width="14.28515625" style="3" bestFit="1" customWidth="1"/>
    <col min="8" max="8" width="13.42578125" style="3" bestFit="1" customWidth="1"/>
    <col min="9" max="9" width="19.7109375" bestFit="1" customWidth="1"/>
    <col min="10" max="10" width="22.85546875" bestFit="1" customWidth="1"/>
    <col min="11" max="11" width="18.28515625" bestFit="1" customWidth="1"/>
    <col min="12" max="12" width="14.28515625" bestFit="1" customWidth="1"/>
    <col min="13" max="13" width="89.140625" customWidth="1"/>
    <col min="14" max="14" width="15.5703125" style="2" bestFit="1" customWidth="1"/>
    <col min="15" max="15" width="15.5703125"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0" t="s">
        <v>18</v>
      </c>
      <c r="N1" s="10" t="s">
        <v>19</v>
      </c>
      <c r="O1" s="11" t="s">
        <v>20</v>
      </c>
    </row>
    <row r="2" spans="1:15" x14ac:dyDescent="0.25">
      <c r="A2" s="110" t="s">
        <v>445</v>
      </c>
      <c r="B2" s="110" t="s">
        <v>446</v>
      </c>
      <c r="C2" s="110" t="s">
        <v>447</v>
      </c>
      <c r="D2" s="87" t="s">
        <v>32</v>
      </c>
      <c r="E2" s="86" t="s">
        <v>24</v>
      </c>
      <c r="F2" s="5" t="s">
        <v>448</v>
      </c>
      <c r="G2" s="88">
        <v>42695</v>
      </c>
      <c r="H2" s="88">
        <v>42702</v>
      </c>
      <c r="I2" s="111">
        <v>42706</v>
      </c>
      <c r="J2" s="86" t="s">
        <v>0</v>
      </c>
      <c r="K2" s="109" t="s">
        <v>0</v>
      </c>
      <c r="L2" s="109" t="s">
        <v>0</v>
      </c>
      <c r="M2" s="6"/>
      <c r="N2" s="114" t="s">
        <v>25</v>
      </c>
      <c r="O2" s="116" t="s">
        <v>449</v>
      </c>
    </row>
    <row r="3" spans="1:15" x14ac:dyDescent="0.25">
      <c r="A3" s="109"/>
      <c r="B3" s="109"/>
      <c r="C3" s="109"/>
      <c r="D3" s="87" t="s">
        <v>30</v>
      </c>
      <c r="E3" s="86" t="s">
        <v>24</v>
      </c>
      <c r="F3" s="5" t="s">
        <v>450</v>
      </c>
      <c r="G3" s="88">
        <v>42696</v>
      </c>
      <c r="H3" s="88">
        <v>42705</v>
      </c>
      <c r="I3" s="111"/>
      <c r="J3" s="86" t="s">
        <v>0</v>
      </c>
      <c r="K3" s="109"/>
      <c r="L3" s="109"/>
      <c r="M3" s="4"/>
      <c r="N3" s="114"/>
      <c r="O3" s="116"/>
    </row>
    <row r="4" spans="1:15" x14ac:dyDescent="0.25">
      <c r="A4" s="148" t="s">
        <v>451</v>
      </c>
      <c r="B4" s="140" t="s">
        <v>452</v>
      </c>
      <c r="C4" s="140" t="s">
        <v>447</v>
      </c>
      <c r="D4" s="96" t="s">
        <v>113</v>
      </c>
      <c r="E4" s="96" t="s">
        <v>24</v>
      </c>
      <c r="F4" s="29" t="s">
        <v>453</v>
      </c>
      <c r="G4" s="95">
        <v>42695</v>
      </c>
      <c r="H4" s="95">
        <v>42830</v>
      </c>
      <c r="I4" s="139">
        <v>42831</v>
      </c>
      <c r="J4" s="86" t="s">
        <v>0</v>
      </c>
      <c r="K4" s="109" t="s">
        <v>0</v>
      </c>
      <c r="L4" s="109" t="s">
        <v>0</v>
      </c>
      <c r="M4" s="6" t="s">
        <v>454</v>
      </c>
      <c r="N4" s="114" t="s">
        <v>25</v>
      </c>
      <c r="O4" s="116" t="s">
        <v>455</v>
      </c>
    </row>
    <row r="5" spans="1:15" x14ac:dyDescent="0.25">
      <c r="A5" s="140"/>
      <c r="B5" s="140"/>
      <c r="C5" s="140"/>
      <c r="D5" s="96" t="s">
        <v>161</v>
      </c>
      <c r="E5" s="96" t="s">
        <v>24</v>
      </c>
      <c r="F5" s="29" t="s">
        <v>456</v>
      </c>
      <c r="G5" s="95">
        <v>42829</v>
      </c>
      <c r="H5" s="95">
        <v>42831</v>
      </c>
      <c r="I5" s="140"/>
      <c r="J5" s="86" t="s">
        <v>0</v>
      </c>
      <c r="K5" s="109"/>
      <c r="L5" s="109"/>
      <c r="M5" s="4"/>
      <c r="N5" s="114"/>
      <c r="O5" s="116"/>
    </row>
    <row r="6" spans="1:15" x14ac:dyDescent="0.25">
      <c r="A6" s="115" t="s">
        <v>457</v>
      </c>
      <c r="B6" s="110" t="s">
        <v>458</v>
      </c>
      <c r="C6" s="110" t="s">
        <v>447</v>
      </c>
      <c r="D6" s="87" t="s">
        <v>187</v>
      </c>
      <c r="E6" s="86" t="s">
        <v>24</v>
      </c>
      <c r="F6" s="5" t="s">
        <v>459</v>
      </c>
      <c r="G6" s="88">
        <v>42695</v>
      </c>
      <c r="H6" s="88">
        <v>42801</v>
      </c>
      <c r="I6" s="115" t="s">
        <v>460</v>
      </c>
      <c r="J6" s="86" t="s">
        <v>0</v>
      </c>
      <c r="K6" s="109" t="s">
        <v>0</v>
      </c>
      <c r="L6" s="109" t="s">
        <v>0</v>
      </c>
      <c r="M6" s="4"/>
      <c r="N6" s="114" t="s">
        <v>25</v>
      </c>
      <c r="O6" s="116" t="s">
        <v>461</v>
      </c>
    </row>
    <row r="7" spans="1:15" x14ac:dyDescent="0.25">
      <c r="A7" s="109"/>
      <c r="B7" s="109"/>
      <c r="C7" s="109"/>
      <c r="D7" s="87" t="s">
        <v>161</v>
      </c>
      <c r="E7" s="86" t="s">
        <v>24</v>
      </c>
      <c r="F7" s="5" t="s">
        <v>462</v>
      </c>
      <c r="G7" s="88">
        <v>42800</v>
      </c>
      <c r="H7" s="88">
        <v>42802</v>
      </c>
      <c r="I7" s="111"/>
      <c r="J7" s="86" t="s">
        <v>0</v>
      </c>
      <c r="K7" s="109"/>
      <c r="L7" s="109"/>
      <c r="M7" s="4"/>
      <c r="N7" s="114"/>
      <c r="O7" s="116"/>
    </row>
    <row r="8" spans="1:15" x14ac:dyDescent="0.25">
      <c r="A8" s="115" t="s">
        <v>463</v>
      </c>
      <c r="B8" s="110" t="s">
        <v>464</v>
      </c>
      <c r="C8" s="110" t="s">
        <v>465</v>
      </c>
      <c r="D8" s="87" t="s">
        <v>161</v>
      </c>
      <c r="E8" s="86" t="s">
        <v>24</v>
      </c>
      <c r="F8" s="5" t="s">
        <v>466</v>
      </c>
      <c r="G8" s="88">
        <v>42695</v>
      </c>
      <c r="H8" s="88">
        <v>42797</v>
      </c>
      <c r="I8" s="147" t="s">
        <v>467</v>
      </c>
      <c r="J8" s="86" t="s">
        <v>0</v>
      </c>
      <c r="K8" s="109" t="s">
        <v>0</v>
      </c>
      <c r="L8" s="109" t="s">
        <v>0</v>
      </c>
      <c r="M8" s="4" t="s">
        <v>468</v>
      </c>
      <c r="N8" s="114" t="s">
        <v>25</v>
      </c>
      <c r="O8" s="116" t="s">
        <v>469</v>
      </c>
    </row>
    <row r="9" spans="1:15" x14ac:dyDescent="0.25">
      <c r="A9" s="109"/>
      <c r="B9" s="109"/>
      <c r="C9" s="109"/>
      <c r="D9" s="87" t="s">
        <v>187</v>
      </c>
      <c r="E9" s="86" t="s">
        <v>24</v>
      </c>
      <c r="F9" s="5" t="s">
        <v>470</v>
      </c>
      <c r="G9" s="88">
        <v>42709</v>
      </c>
      <c r="H9" s="88">
        <v>42803</v>
      </c>
      <c r="I9" s="109"/>
      <c r="J9" s="86" t="s">
        <v>0</v>
      </c>
      <c r="K9" s="109"/>
      <c r="L9" s="109"/>
      <c r="M9" s="4"/>
      <c r="N9" s="114"/>
      <c r="O9" s="116"/>
    </row>
    <row r="10" spans="1:15" x14ac:dyDescent="0.25">
      <c r="A10" s="115" t="s">
        <v>471</v>
      </c>
      <c r="B10" s="110" t="s">
        <v>472</v>
      </c>
      <c r="C10" s="110" t="s">
        <v>465</v>
      </c>
      <c r="D10" s="87" t="s">
        <v>113</v>
      </c>
      <c r="E10" s="86" t="s">
        <v>24</v>
      </c>
      <c r="F10" s="5" t="s">
        <v>473</v>
      </c>
      <c r="G10" s="88">
        <v>42800</v>
      </c>
      <c r="H10" s="88">
        <v>42801</v>
      </c>
      <c r="I10" s="111">
        <v>42801</v>
      </c>
      <c r="J10" s="86" t="s">
        <v>0</v>
      </c>
      <c r="K10" s="109" t="s">
        <v>0</v>
      </c>
      <c r="L10" s="109" t="s">
        <v>0</v>
      </c>
      <c r="M10" s="4" t="s">
        <v>474</v>
      </c>
      <c r="N10" s="114" t="s">
        <v>25</v>
      </c>
      <c r="O10" s="116" t="s">
        <v>475</v>
      </c>
    </row>
    <row r="11" spans="1:15" x14ac:dyDescent="0.25">
      <c r="A11" s="109"/>
      <c r="B11" s="109"/>
      <c r="C11" s="109"/>
      <c r="D11" s="87" t="s">
        <v>476</v>
      </c>
      <c r="E11" s="86" t="s">
        <v>24</v>
      </c>
      <c r="F11" s="5" t="s">
        <v>477</v>
      </c>
      <c r="G11" s="88">
        <v>42800</v>
      </c>
      <c r="H11" s="88">
        <v>42800</v>
      </c>
      <c r="I11" s="109"/>
      <c r="J11" s="86" t="s">
        <v>0</v>
      </c>
      <c r="K11" s="109"/>
      <c r="L11" s="109"/>
      <c r="M11" s="4" t="s">
        <v>478</v>
      </c>
      <c r="N11" s="114"/>
      <c r="O11" s="116"/>
    </row>
    <row r="12" spans="1:15" x14ac:dyDescent="0.25">
      <c r="A12" s="115" t="s">
        <v>479</v>
      </c>
      <c r="B12" s="110" t="s">
        <v>480</v>
      </c>
      <c r="C12" s="110" t="s">
        <v>481</v>
      </c>
      <c r="D12" s="87" t="s">
        <v>482</v>
      </c>
      <c r="E12" s="86" t="s">
        <v>24</v>
      </c>
      <c r="F12" s="5" t="s">
        <v>483</v>
      </c>
      <c r="G12" s="88">
        <v>42695</v>
      </c>
      <c r="H12" s="88">
        <v>42704</v>
      </c>
      <c r="I12" s="111">
        <v>42719</v>
      </c>
      <c r="J12" s="86" t="s">
        <v>0</v>
      </c>
      <c r="K12" s="109" t="s">
        <v>0</v>
      </c>
      <c r="L12" s="109" t="s">
        <v>0</v>
      </c>
      <c r="M12" s="4"/>
      <c r="N12" s="114" t="s">
        <v>25</v>
      </c>
      <c r="O12" s="116" t="s">
        <v>484</v>
      </c>
    </row>
    <row r="13" spans="1:15" x14ac:dyDescent="0.25">
      <c r="A13" s="109"/>
      <c r="B13" s="109"/>
      <c r="C13" s="109"/>
      <c r="D13" s="87" t="s">
        <v>485</v>
      </c>
      <c r="E13" s="86" t="s">
        <v>24</v>
      </c>
      <c r="F13" s="5" t="s">
        <v>486</v>
      </c>
      <c r="G13" s="88">
        <v>42704</v>
      </c>
      <c r="H13" s="88">
        <v>42713</v>
      </c>
      <c r="I13" s="111"/>
      <c r="J13" s="86" t="s">
        <v>0</v>
      </c>
      <c r="K13" s="109"/>
      <c r="L13" s="109"/>
      <c r="M13" s="4"/>
      <c r="N13" s="114"/>
      <c r="O13" s="116"/>
    </row>
    <row r="14" spans="1:15" x14ac:dyDescent="0.25">
      <c r="A14" s="115" t="s">
        <v>487</v>
      </c>
      <c r="B14" s="110" t="s">
        <v>488</v>
      </c>
      <c r="C14" s="110" t="s">
        <v>481</v>
      </c>
      <c r="D14" s="87" t="s">
        <v>489</v>
      </c>
      <c r="E14" s="86" t="s">
        <v>24</v>
      </c>
      <c r="F14" s="5" t="s">
        <v>490</v>
      </c>
      <c r="G14" s="88">
        <v>42695</v>
      </c>
      <c r="H14" s="88">
        <v>42702</v>
      </c>
      <c r="I14" s="111">
        <v>42711</v>
      </c>
      <c r="J14" s="86" t="s">
        <v>0</v>
      </c>
      <c r="K14" s="109" t="s">
        <v>0</v>
      </c>
      <c r="L14" s="109" t="s">
        <v>0</v>
      </c>
      <c r="M14" s="4"/>
      <c r="N14" s="114" t="s">
        <v>25</v>
      </c>
      <c r="O14" s="116" t="s">
        <v>491</v>
      </c>
    </row>
    <row r="15" spans="1:15" x14ac:dyDescent="0.25">
      <c r="A15" s="109"/>
      <c r="B15" s="109"/>
      <c r="C15" s="109"/>
      <c r="D15" s="87" t="s">
        <v>492</v>
      </c>
      <c r="E15" s="86" t="s">
        <v>24</v>
      </c>
      <c r="F15" s="5" t="s">
        <v>493</v>
      </c>
      <c r="G15" s="88">
        <v>42695</v>
      </c>
      <c r="H15" s="88">
        <v>42702</v>
      </c>
      <c r="I15" s="109"/>
      <c r="J15" s="86" t="s">
        <v>0</v>
      </c>
      <c r="K15" s="109"/>
      <c r="L15" s="109"/>
      <c r="M15" s="4"/>
      <c r="N15" s="114"/>
      <c r="O15" s="116"/>
    </row>
    <row r="16" spans="1:15" x14ac:dyDescent="0.25">
      <c r="A16" s="115" t="s">
        <v>494</v>
      </c>
      <c r="B16" s="110" t="s">
        <v>495</v>
      </c>
      <c r="C16" s="110" t="s">
        <v>481</v>
      </c>
      <c r="D16" s="87" t="s">
        <v>492</v>
      </c>
      <c r="E16" s="86" t="s">
        <v>24</v>
      </c>
      <c r="F16" s="5" t="s">
        <v>496</v>
      </c>
      <c r="G16" s="88">
        <v>42695</v>
      </c>
      <c r="H16" s="88">
        <v>42695</v>
      </c>
      <c r="I16" s="111">
        <v>42719</v>
      </c>
      <c r="J16" s="86" t="s">
        <v>0</v>
      </c>
      <c r="K16" s="109" t="s">
        <v>0</v>
      </c>
      <c r="L16" s="109" t="s">
        <v>0</v>
      </c>
      <c r="M16" s="4" t="s">
        <v>497</v>
      </c>
      <c r="N16" s="114" t="s">
        <v>25</v>
      </c>
      <c r="O16" s="116" t="s">
        <v>498</v>
      </c>
    </row>
    <row r="17" spans="1:15" x14ac:dyDescent="0.25">
      <c r="A17" s="109"/>
      <c r="B17" s="109"/>
      <c r="C17" s="109"/>
      <c r="D17" s="87" t="s">
        <v>499</v>
      </c>
      <c r="E17" s="86" t="s">
        <v>24</v>
      </c>
      <c r="F17" s="5" t="s">
        <v>500</v>
      </c>
      <c r="G17" s="88">
        <v>42717</v>
      </c>
      <c r="H17" s="88">
        <v>42719</v>
      </c>
      <c r="I17" s="111"/>
      <c r="J17" s="86" t="s">
        <v>0</v>
      </c>
      <c r="K17" s="109"/>
      <c r="L17" s="109"/>
      <c r="M17" s="4"/>
      <c r="N17" s="114"/>
      <c r="O17" s="116"/>
    </row>
    <row r="18" spans="1:15" ht="18" customHeight="1" x14ac:dyDescent="0.25">
      <c r="A18" s="147" t="s">
        <v>501</v>
      </c>
      <c r="B18" s="110" t="s">
        <v>502</v>
      </c>
      <c r="C18" s="138" t="s">
        <v>503</v>
      </c>
      <c r="D18" s="87" t="s">
        <v>504</v>
      </c>
      <c r="E18" s="86" t="s">
        <v>24</v>
      </c>
      <c r="F18" s="5" t="s">
        <v>505</v>
      </c>
      <c r="G18" s="88">
        <v>42696</v>
      </c>
      <c r="H18" s="88">
        <v>42697</v>
      </c>
      <c r="I18" s="111">
        <v>42802</v>
      </c>
      <c r="J18" s="86" t="s">
        <v>0</v>
      </c>
      <c r="K18" s="109" t="s">
        <v>0</v>
      </c>
      <c r="L18" s="109" t="s">
        <v>0</v>
      </c>
      <c r="M18" s="6" t="s">
        <v>506</v>
      </c>
      <c r="N18" s="114" t="s">
        <v>25</v>
      </c>
      <c r="O18" s="116" t="s">
        <v>507</v>
      </c>
    </row>
    <row r="19" spans="1:15" x14ac:dyDescent="0.25">
      <c r="A19" s="147"/>
      <c r="B19" s="110"/>
      <c r="C19" s="109"/>
      <c r="D19" s="87" t="s">
        <v>508</v>
      </c>
      <c r="E19" s="86" t="s">
        <v>24</v>
      </c>
      <c r="F19" s="5" t="s">
        <v>509</v>
      </c>
      <c r="G19" s="89">
        <v>42702</v>
      </c>
      <c r="H19" s="88">
        <v>42704</v>
      </c>
      <c r="I19" s="111"/>
      <c r="J19" s="86" t="s">
        <v>0</v>
      </c>
      <c r="K19" s="109"/>
      <c r="L19" s="109"/>
      <c r="M19" s="4" t="s">
        <v>510</v>
      </c>
      <c r="N19" s="114"/>
      <c r="O19" s="116"/>
    </row>
    <row r="20" spans="1:15" x14ac:dyDescent="0.25">
      <c r="A20" s="115" t="s">
        <v>511</v>
      </c>
      <c r="B20" s="110" t="s">
        <v>512</v>
      </c>
      <c r="C20" s="110" t="s">
        <v>513</v>
      </c>
      <c r="D20" s="87" t="s">
        <v>27</v>
      </c>
      <c r="E20" s="86" t="s">
        <v>24</v>
      </c>
      <c r="F20" s="5" t="s">
        <v>514</v>
      </c>
      <c r="G20" s="88">
        <v>42696</v>
      </c>
      <c r="H20" s="101">
        <v>42702</v>
      </c>
      <c r="I20" s="111">
        <v>42710</v>
      </c>
      <c r="J20" s="86" t="s">
        <v>0</v>
      </c>
      <c r="K20" s="109" t="s">
        <v>0</v>
      </c>
      <c r="L20" s="109" t="s">
        <v>0</v>
      </c>
      <c r="M20" s="4"/>
      <c r="N20" s="114" t="s">
        <v>25</v>
      </c>
      <c r="O20" s="116" t="s">
        <v>515</v>
      </c>
    </row>
    <row r="21" spans="1:15" x14ac:dyDescent="0.25">
      <c r="A21" s="109"/>
      <c r="B21" s="109"/>
      <c r="C21" s="109"/>
      <c r="D21" s="87" t="s">
        <v>489</v>
      </c>
      <c r="E21" s="86" t="s">
        <v>24</v>
      </c>
      <c r="F21" s="5" t="s">
        <v>516</v>
      </c>
      <c r="G21" s="88">
        <v>42702</v>
      </c>
      <c r="H21" s="88">
        <v>42703</v>
      </c>
      <c r="I21" s="109"/>
      <c r="J21" s="86" t="s">
        <v>0</v>
      </c>
      <c r="K21" s="109"/>
      <c r="L21" s="109"/>
      <c r="M21" s="4" t="s">
        <v>517</v>
      </c>
      <c r="N21" s="114"/>
      <c r="O21" s="116"/>
    </row>
    <row r="22" spans="1:15" x14ac:dyDescent="0.25">
      <c r="A22" s="149" t="s">
        <v>518</v>
      </c>
      <c r="B22" s="110" t="s">
        <v>519</v>
      </c>
      <c r="C22" s="110" t="s">
        <v>513</v>
      </c>
      <c r="D22" s="87" t="s">
        <v>499</v>
      </c>
      <c r="E22" s="86" t="s">
        <v>24</v>
      </c>
      <c r="F22" s="5" t="s">
        <v>520</v>
      </c>
      <c r="G22" s="88">
        <v>42696</v>
      </c>
      <c r="H22" s="88" t="s">
        <v>51</v>
      </c>
      <c r="I22" s="111" t="s">
        <v>51</v>
      </c>
      <c r="J22" s="86" t="s">
        <v>0</v>
      </c>
      <c r="K22" s="109" t="s">
        <v>1</v>
      </c>
      <c r="L22" s="109" t="s">
        <v>190</v>
      </c>
      <c r="M22" s="4" t="s">
        <v>521</v>
      </c>
      <c r="N22" s="114" t="s">
        <v>53</v>
      </c>
      <c r="O22" s="146"/>
    </row>
    <row r="23" spans="1:15" x14ac:dyDescent="0.25">
      <c r="A23" s="149"/>
      <c r="B23" s="109"/>
      <c r="C23" s="109"/>
      <c r="D23" s="87"/>
      <c r="E23" s="86"/>
      <c r="F23" s="5"/>
      <c r="G23" s="88"/>
      <c r="H23" s="88"/>
      <c r="I23" s="109"/>
      <c r="J23" s="86"/>
      <c r="K23" s="109"/>
      <c r="L23" s="109"/>
      <c r="M23" s="4"/>
      <c r="N23" s="114"/>
      <c r="O23" s="146"/>
    </row>
    <row r="24" spans="1:15" x14ac:dyDescent="0.25">
      <c r="A24" s="139" t="s">
        <v>522</v>
      </c>
      <c r="B24" s="110" t="s">
        <v>523</v>
      </c>
      <c r="C24" s="110" t="s">
        <v>513</v>
      </c>
      <c r="D24" s="87" t="s">
        <v>504</v>
      </c>
      <c r="E24" s="86" t="s">
        <v>24</v>
      </c>
      <c r="F24" s="31" t="s">
        <v>524</v>
      </c>
      <c r="G24" s="101">
        <v>42702</v>
      </c>
      <c r="H24" s="88">
        <v>42830</v>
      </c>
      <c r="I24" s="111">
        <v>42830</v>
      </c>
      <c r="J24" s="86" t="s">
        <v>0</v>
      </c>
      <c r="K24" s="109" t="s">
        <v>0</v>
      </c>
      <c r="L24" s="109" t="s">
        <v>0</v>
      </c>
      <c r="M24" s="4" t="s">
        <v>525</v>
      </c>
      <c r="N24" s="114" t="s">
        <v>53</v>
      </c>
      <c r="O24" s="146"/>
    </row>
    <row r="25" spans="1:15" x14ac:dyDescent="0.25">
      <c r="A25" s="140"/>
      <c r="B25" s="109"/>
      <c r="C25" s="109"/>
      <c r="D25" s="87" t="s">
        <v>492</v>
      </c>
      <c r="E25" s="86" t="s">
        <v>24</v>
      </c>
      <c r="F25" s="5" t="s">
        <v>526</v>
      </c>
      <c r="G25" s="88">
        <v>42702</v>
      </c>
      <c r="H25" s="89">
        <v>42830</v>
      </c>
      <c r="I25" s="109"/>
      <c r="J25" s="86" t="s">
        <v>0</v>
      </c>
      <c r="K25" s="109"/>
      <c r="L25" s="109"/>
      <c r="M25" s="4" t="s">
        <v>527</v>
      </c>
      <c r="N25" s="114"/>
      <c r="O25" s="146"/>
    </row>
    <row r="26" spans="1:15" x14ac:dyDescent="0.25">
      <c r="A26" s="115" t="s">
        <v>528</v>
      </c>
      <c r="B26" s="110" t="s">
        <v>529</v>
      </c>
      <c r="C26" s="110" t="s">
        <v>530</v>
      </c>
      <c r="D26" s="87" t="s">
        <v>482</v>
      </c>
      <c r="E26" s="86" t="s">
        <v>24</v>
      </c>
      <c r="F26" s="5" t="s">
        <v>531</v>
      </c>
      <c r="G26" s="88">
        <v>42696</v>
      </c>
      <c r="H26" s="88">
        <v>42709</v>
      </c>
      <c r="I26" s="115">
        <v>42711</v>
      </c>
      <c r="J26" s="86" t="s">
        <v>0</v>
      </c>
      <c r="K26" s="109" t="s">
        <v>0</v>
      </c>
      <c r="L26" s="109" t="s">
        <v>0</v>
      </c>
      <c r="M26" s="4"/>
      <c r="N26" s="114" t="s">
        <v>25</v>
      </c>
      <c r="O26" s="116" t="s">
        <v>532</v>
      </c>
    </row>
    <row r="27" spans="1:15" x14ac:dyDescent="0.25">
      <c r="A27" s="109"/>
      <c r="B27" s="109"/>
      <c r="C27" s="109"/>
      <c r="D27" s="87" t="s">
        <v>485</v>
      </c>
      <c r="E27" s="86" t="s">
        <v>24</v>
      </c>
      <c r="F27" s="5" t="s">
        <v>533</v>
      </c>
      <c r="G27" s="88">
        <v>42703</v>
      </c>
      <c r="H27" s="88">
        <v>42704</v>
      </c>
      <c r="I27" s="109"/>
      <c r="J27" s="86" t="s">
        <v>0</v>
      </c>
      <c r="K27" s="109"/>
      <c r="L27" s="109"/>
      <c r="M27" s="4" t="s">
        <v>534</v>
      </c>
      <c r="N27" s="114"/>
      <c r="O27" s="116"/>
    </row>
    <row r="28" spans="1:15" x14ac:dyDescent="0.25">
      <c r="A28" s="115" t="s">
        <v>535</v>
      </c>
      <c r="B28" s="110" t="s">
        <v>536</v>
      </c>
      <c r="C28" s="110" t="s">
        <v>513</v>
      </c>
      <c r="D28" s="87" t="s">
        <v>504</v>
      </c>
      <c r="E28" s="86" t="s">
        <v>24</v>
      </c>
      <c r="F28" s="5" t="s">
        <v>537</v>
      </c>
      <c r="G28" s="88">
        <v>42702</v>
      </c>
      <c r="H28" s="88">
        <v>42704</v>
      </c>
      <c r="I28" s="111">
        <v>42754</v>
      </c>
      <c r="J28" s="86" t="s">
        <v>0</v>
      </c>
      <c r="K28" s="109" t="s">
        <v>0</v>
      </c>
      <c r="L28" s="109" t="s">
        <v>0</v>
      </c>
      <c r="M28" s="6" t="s">
        <v>538</v>
      </c>
      <c r="N28" s="114" t="s">
        <v>25</v>
      </c>
      <c r="O28" s="116" t="s">
        <v>539</v>
      </c>
    </row>
    <row r="29" spans="1:15" x14ac:dyDescent="0.25">
      <c r="A29" s="109"/>
      <c r="B29" s="109"/>
      <c r="C29" s="109"/>
      <c r="D29" s="87" t="s">
        <v>508</v>
      </c>
      <c r="E29" s="86" t="s">
        <v>24</v>
      </c>
      <c r="F29" s="5" t="s">
        <v>540</v>
      </c>
      <c r="G29" s="88">
        <v>42704</v>
      </c>
      <c r="H29" s="88">
        <v>42709</v>
      </c>
      <c r="I29" s="109"/>
      <c r="J29" s="86" t="s">
        <v>0</v>
      </c>
      <c r="K29" s="109"/>
      <c r="L29" s="109"/>
      <c r="M29" s="4" t="s">
        <v>541</v>
      </c>
      <c r="N29" s="114"/>
      <c r="O29" s="116"/>
    </row>
    <row r="30" spans="1:15" x14ac:dyDescent="0.25">
      <c r="A30" s="115" t="s">
        <v>542</v>
      </c>
      <c r="B30" s="110" t="s">
        <v>543</v>
      </c>
      <c r="C30" s="110" t="s">
        <v>544</v>
      </c>
      <c r="D30" s="87" t="s">
        <v>476</v>
      </c>
      <c r="E30" s="86" t="s">
        <v>24</v>
      </c>
      <c r="F30" s="5" t="s">
        <v>545</v>
      </c>
      <c r="G30" s="89">
        <v>42703</v>
      </c>
      <c r="H30" s="88">
        <v>42709</v>
      </c>
      <c r="I30" s="147">
        <v>42814</v>
      </c>
      <c r="J30" s="86" t="s">
        <v>0</v>
      </c>
      <c r="K30" s="109" t="s">
        <v>0</v>
      </c>
      <c r="L30" s="109" t="s">
        <v>0</v>
      </c>
      <c r="M30" s="4"/>
      <c r="N30" s="114" t="s">
        <v>25</v>
      </c>
      <c r="O30" s="116" t="s">
        <v>546</v>
      </c>
    </row>
    <row r="31" spans="1:15" x14ac:dyDescent="0.25">
      <c r="A31" s="109"/>
      <c r="B31" s="109"/>
      <c r="C31" s="109"/>
      <c r="D31" s="87" t="s">
        <v>187</v>
      </c>
      <c r="E31" s="86" t="s">
        <v>24</v>
      </c>
      <c r="F31" s="5" t="s">
        <v>547</v>
      </c>
      <c r="G31" s="88">
        <v>42717</v>
      </c>
      <c r="H31" s="88">
        <v>42810</v>
      </c>
      <c r="I31" s="111"/>
      <c r="J31" s="86" t="s">
        <v>0</v>
      </c>
      <c r="K31" s="109"/>
      <c r="L31" s="109"/>
      <c r="M31" s="4"/>
      <c r="N31" s="114"/>
      <c r="O31" s="116"/>
    </row>
    <row r="32" spans="1:15" ht="39" x14ac:dyDescent="0.25">
      <c r="A32" s="115" t="s">
        <v>548</v>
      </c>
      <c r="B32" s="110" t="s">
        <v>549</v>
      </c>
      <c r="C32" s="110" t="s">
        <v>513</v>
      </c>
      <c r="D32" s="87" t="s">
        <v>113</v>
      </c>
      <c r="E32" s="86" t="s">
        <v>24</v>
      </c>
      <c r="F32" s="5" t="s">
        <v>550</v>
      </c>
      <c r="G32" s="88">
        <v>42697</v>
      </c>
      <c r="H32" s="89" t="s">
        <v>51</v>
      </c>
      <c r="I32" s="111" t="s">
        <v>51</v>
      </c>
      <c r="J32" s="86" t="s">
        <v>2</v>
      </c>
      <c r="K32" s="109" t="s">
        <v>2</v>
      </c>
      <c r="L32" s="109" t="s">
        <v>190</v>
      </c>
      <c r="M32" s="6" t="s">
        <v>551</v>
      </c>
      <c r="N32" s="114" t="s">
        <v>53</v>
      </c>
      <c r="O32" s="116"/>
    </row>
    <row r="33" spans="1:15" x14ac:dyDescent="0.25">
      <c r="A33" s="109"/>
      <c r="B33" s="109"/>
      <c r="C33" s="109"/>
      <c r="D33" s="87" t="s">
        <v>492</v>
      </c>
      <c r="E33" s="86" t="s">
        <v>24</v>
      </c>
      <c r="F33" s="5" t="s">
        <v>552</v>
      </c>
      <c r="G33" s="88">
        <v>42703</v>
      </c>
      <c r="H33" s="89">
        <v>42705</v>
      </c>
      <c r="I33" s="109"/>
      <c r="J33" s="86" t="s">
        <v>0</v>
      </c>
      <c r="K33" s="109"/>
      <c r="L33" s="109"/>
      <c r="M33" s="4" t="s">
        <v>553</v>
      </c>
      <c r="N33" s="114"/>
      <c r="O33" s="116"/>
    </row>
    <row r="34" spans="1:15" x14ac:dyDescent="0.25">
      <c r="A34" s="139" t="s">
        <v>554</v>
      </c>
      <c r="B34" s="110" t="s">
        <v>555</v>
      </c>
      <c r="C34" s="110" t="s">
        <v>513</v>
      </c>
      <c r="D34" s="87" t="s">
        <v>492</v>
      </c>
      <c r="E34" s="86" t="s">
        <v>24</v>
      </c>
      <c r="F34" s="5" t="s">
        <v>556</v>
      </c>
      <c r="G34" s="89">
        <v>42703</v>
      </c>
      <c r="H34" s="89" t="s">
        <v>51</v>
      </c>
      <c r="I34" s="115" t="s">
        <v>51</v>
      </c>
      <c r="J34" s="86" t="s">
        <v>1</v>
      </c>
      <c r="K34" s="109" t="s">
        <v>1</v>
      </c>
      <c r="L34" s="109" t="s">
        <v>190</v>
      </c>
      <c r="M34" s="4" t="s">
        <v>557</v>
      </c>
      <c r="N34" s="114" t="s">
        <v>53</v>
      </c>
      <c r="O34" s="116"/>
    </row>
    <row r="35" spans="1:15" x14ac:dyDescent="0.25">
      <c r="A35" s="140"/>
      <c r="B35" s="109"/>
      <c r="C35" s="109"/>
      <c r="D35" s="87" t="s">
        <v>508</v>
      </c>
      <c r="E35" s="86" t="s">
        <v>24</v>
      </c>
      <c r="F35" s="5" t="s">
        <v>558</v>
      </c>
      <c r="G35" s="88">
        <v>42800</v>
      </c>
      <c r="H35" s="88" t="s">
        <v>51</v>
      </c>
      <c r="I35" s="111"/>
      <c r="J35" s="86" t="s">
        <v>1</v>
      </c>
      <c r="K35" s="109"/>
      <c r="L35" s="109"/>
      <c r="M35" s="4" t="s">
        <v>559</v>
      </c>
      <c r="N35" s="114"/>
      <c r="O35" s="116"/>
    </row>
    <row r="36" spans="1:15" x14ac:dyDescent="0.25">
      <c r="A36" s="115" t="s">
        <v>560</v>
      </c>
      <c r="B36" s="110" t="s">
        <v>561</v>
      </c>
      <c r="C36" s="110" t="s">
        <v>513</v>
      </c>
      <c r="D36" s="87" t="s">
        <v>113</v>
      </c>
      <c r="E36" s="86" t="s">
        <v>24</v>
      </c>
      <c r="F36" s="5" t="s">
        <v>562</v>
      </c>
      <c r="G36" s="88">
        <v>42704</v>
      </c>
      <c r="H36" s="88">
        <v>42704</v>
      </c>
      <c r="I36" s="111">
        <v>42801</v>
      </c>
      <c r="J36" s="86" t="s">
        <v>0</v>
      </c>
      <c r="K36" s="109" t="s">
        <v>0</v>
      </c>
      <c r="L36" s="109" t="s">
        <v>0</v>
      </c>
      <c r="M36" s="4" t="s">
        <v>563</v>
      </c>
      <c r="N36" s="114" t="s">
        <v>25</v>
      </c>
      <c r="O36" s="116" t="s">
        <v>564</v>
      </c>
    </row>
    <row r="37" spans="1:15" x14ac:dyDescent="0.25">
      <c r="A37" s="109"/>
      <c r="B37" s="109"/>
      <c r="C37" s="109"/>
      <c r="D37" s="87" t="s">
        <v>508</v>
      </c>
      <c r="E37" s="86" t="s">
        <v>24</v>
      </c>
      <c r="F37" s="5" t="s">
        <v>565</v>
      </c>
      <c r="G37" s="89">
        <v>42723</v>
      </c>
      <c r="H37" s="89">
        <v>42724</v>
      </c>
      <c r="I37" s="109"/>
      <c r="J37" s="86" t="s">
        <v>0</v>
      </c>
      <c r="K37" s="109"/>
      <c r="L37" s="109"/>
      <c r="M37" s="4"/>
      <c r="N37" s="114"/>
      <c r="O37" s="116"/>
    </row>
    <row r="38" spans="1:15" x14ac:dyDescent="0.25">
      <c r="A38" s="139" t="s">
        <v>566</v>
      </c>
      <c r="B38" s="110" t="s">
        <v>567</v>
      </c>
      <c r="C38" s="110" t="s">
        <v>513</v>
      </c>
      <c r="D38" s="87" t="s">
        <v>504</v>
      </c>
      <c r="E38" s="86" t="s">
        <v>24</v>
      </c>
      <c r="F38" s="5" t="s">
        <v>568</v>
      </c>
      <c r="G38" s="88">
        <v>42705</v>
      </c>
      <c r="H38" s="88">
        <v>42829</v>
      </c>
      <c r="I38" s="111">
        <v>42829</v>
      </c>
      <c r="J38" s="86" t="s">
        <v>0</v>
      </c>
      <c r="K38" s="109" t="s">
        <v>0</v>
      </c>
      <c r="L38" s="109" t="s">
        <v>0</v>
      </c>
      <c r="M38" s="4" t="s">
        <v>569</v>
      </c>
      <c r="N38" s="114" t="s">
        <v>53</v>
      </c>
      <c r="O38" s="116"/>
    </row>
    <row r="39" spans="1:15" x14ac:dyDescent="0.25">
      <c r="A39" s="140"/>
      <c r="B39" s="109"/>
      <c r="C39" s="109"/>
      <c r="D39" s="87" t="s">
        <v>32</v>
      </c>
      <c r="E39" s="86" t="s">
        <v>24</v>
      </c>
      <c r="F39" s="5" t="s">
        <v>570</v>
      </c>
      <c r="G39" s="88">
        <v>42800</v>
      </c>
      <c r="H39" s="88">
        <v>42829</v>
      </c>
      <c r="I39" s="109"/>
      <c r="J39" s="86" t="s">
        <v>0</v>
      </c>
      <c r="K39" s="109"/>
      <c r="L39" s="109"/>
      <c r="M39" s="4" t="s">
        <v>571</v>
      </c>
      <c r="N39" s="114"/>
      <c r="O39" s="116"/>
    </row>
    <row r="40" spans="1:15" x14ac:dyDescent="0.25">
      <c r="A40" s="144" t="s">
        <v>572</v>
      </c>
      <c r="B40" s="110" t="s">
        <v>573</v>
      </c>
      <c r="C40" s="143" t="s">
        <v>530</v>
      </c>
      <c r="D40" s="99" t="s">
        <v>30</v>
      </c>
      <c r="E40" s="98" t="s">
        <v>24</v>
      </c>
      <c r="F40" s="30" t="s">
        <v>574</v>
      </c>
      <c r="G40" s="97">
        <v>42724</v>
      </c>
      <c r="H40" s="97" t="s">
        <v>51</v>
      </c>
      <c r="I40" s="141" t="s">
        <v>51</v>
      </c>
      <c r="J40" s="86" t="s">
        <v>1</v>
      </c>
      <c r="K40" s="109" t="s">
        <v>1</v>
      </c>
      <c r="L40" s="109" t="s">
        <v>190</v>
      </c>
      <c r="M40" s="4" t="s">
        <v>575</v>
      </c>
      <c r="N40" s="114" t="s">
        <v>53</v>
      </c>
      <c r="O40" s="146"/>
    </row>
    <row r="41" spans="1:15" x14ac:dyDescent="0.25">
      <c r="A41" s="145"/>
      <c r="B41" s="109"/>
      <c r="C41" s="142"/>
      <c r="D41" s="99" t="s">
        <v>187</v>
      </c>
      <c r="E41" s="98" t="s">
        <v>24</v>
      </c>
      <c r="F41" s="30" t="s">
        <v>576</v>
      </c>
      <c r="G41" s="97">
        <v>42767</v>
      </c>
      <c r="H41" s="97" t="s">
        <v>51</v>
      </c>
      <c r="I41" s="142"/>
      <c r="J41" s="86" t="s">
        <v>1</v>
      </c>
      <c r="K41" s="109"/>
      <c r="L41" s="109"/>
      <c r="M41" s="4" t="s">
        <v>577</v>
      </c>
      <c r="N41" s="114"/>
      <c r="O41" s="146"/>
    </row>
    <row r="42" spans="1:15" x14ac:dyDescent="0.25">
      <c r="A42" s="115" t="s">
        <v>578</v>
      </c>
      <c r="B42" s="110" t="s">
        <v>579</v>
      </c>
      <c r="C42" s="110" t="s">
        <v>530</v>
      </c>
      <c r="D42" s="87" t="s">
        <v>113</v>
      </c>
      <c r="E42" s="86" t="s">
        <v>24</v>
      </c>
      <c r="F42" s="5" t="s">
        <v>580</v>
      </c>
      <c r="G42" s="88">
        <v>42705</v>
      </c>
      <c r="H42" s="88" t="s">
        <v>51</v>
      </c>
      <c r="I42" s="111" t="s">
        <v>51</v>
      </c>
      <c r="J42" s="86" t="s">
        <v>1</v>
      </c>
      <c r="K42" s="109" t="s">
        <v>1</v>
      </c>
      <c r="L42" s="109" t="s">
        <v>190</v>
      </c>
      <c r="M42" s="6" t="s">
        <v>581</v>
      </c>
      <c r="N42" s="114" t="s">
        <v>53</v>
      </c>
      <c r="O42" s="146"/>
    </row>
    <row r="43" spans="1:15" x14ac:dyDescent="0.25">
      <c r="A43" s="109"/>
      <c r="B43" s="109"/>
      <c r="C43" s="109"/>
      <c r="D43" s="87"/>
      <c r="E43" s="86"/>
      <c r="F43" s="5"/>
      <c r="G43" s="88"/>
      <c r="H43" s="88"/>
      <c r="I43" s="109"/>
      <c r="J43" s="86"/>
      <c r="K43" s="109"/>
      <c r="L43" s="109"/>
      <c r="M43" s="4"/>
      <c r="N43" s="114"/>
      <c r="O43" s="146"/>
    </row>
    <row r="44" spans="1:15" x14ac:dyDescent="0.25">
      <c r="A44" s="115" t="s">
        <v>582</v>
      </c>
      <c r="B44" s="110" t="s">
        <v>583</v>
      </c>
      <c r="C44" s="110" t="s">
        <v>530</v>
      </c>
      <c r="D44" s="87"/>
      <c r="E44" s="86"/>
      <c r="F44" s="5"/>
      <c r="G44" s="88"/>
      <c r="H44" s="88"/>
      <c r="I44" s="115" t="s">
        <v>51</v>
      </c>
      <c r="J44" s="86"/>
      <c r="K44" s="109" t="s">
        <v>1</v>
      </c>
      <c r="L44" s="109" t="s">
        <v>190</v>
      </c>
      <c r="M44" s="4"/>
      <c r="N44" s="114" t="s">
        <v>53</v>
      </c>
      <c r="O44" s="146"/>
    </row>
    <row r="45" spans="1:15" x14ac:dyDescent="0.25">
      <c r="A45" s="109"/>
      <c r="B45" s="109"/>
      <c r="C45" s="109"/>
      <c r="D45" s="87"/>
      <c r="E45" s="86"/>
      <c r="F45" s="5"/>
      <c r="G45" s="89"/>
      <c r="H45" s="89"/>
      <c r="I45" s="109"/>
      <c r="J45" s="86"/>
      <c r="K45" s="109"/>
      <c r="L45" s="109"/>
      <c r="M45" s="4"/>
      <c r="N45" s="114"/>
      <c r="O45" s="146"/>
    </row>
    <row r="46" spans="1:15" ht="26.25" customHeight="1" x14ac:dyDescent="0.25">
      <c r="A46" s="150" t="s">
        <v>584</v>
      </c>
      <c r="B46" s="110" t="s">
        <v>585</v>
      </c>
      <c r="C46" s="110" t="s">
        <v>530</v>
      </c>
      <c r="D46" s="87" t="s">
        <v>504</v>
      </c>
      <c r="E46" s="86" t="s">
        <v>24</v>
      </c>
      <c r="F46" s="5" t="s">
        <v>586</v>
      </c>
      <c r="G46" s="88">
        <v>42706</v>
      </c>
      <c r="H46" s="88" t="s">
        <v>51</v>
      </c>
      <c r="I46" s="111" t="s">
        <v>51</v>
      </c>
      <c r="J46" s="86" t="s">
        <v>1</v>
      </c>
      <c r="K46" s="109" t="s">
        <v>1</v>
      </c>
      <c r="L46" s="109" t="s">
        <v>190</v>
      </c>
      <c r="M46" s="6" t="s">
        <v>587</v>
      </c>
      <c r="N46" s="114" t="s">
        <v>53</v>
      </c>
      <c r="O46" s="146"/>
    </row>
    <row r="47" spans="1:15" x14ac:dyDescent="0.25">
      <c r="A47" s="150"/>
      <c r="B47" s="109"/>
      <c r="C47" s="109"/>
      <c r="D47" s="87"/>
      <c r="E47" s="86"/>
      <c r="F47" s="5"/>
      <c r="G47" s="88"/>
      <c r="H47" s="88"/>
      <c r="I47" s="111"/>
      <c r="J47" s="86"/>
      <c r="K47" s="109"/>
      <c r="L47" s="109"/>
      <c r="M47" s="4"/>
      <c r="N47" s="114"/>
      <c r="O47" s="146"/>
    </row>
    <row r="48" spans="1:15" x14ac:dyDescent="0.25">
      <c r="A48" s="115" t="s">
        <v>588</v>
      </c>
      <c r="B48" s="110" t="s">
        <v>589</v>
      </c>
      <c r="C48" s="110" t="s">
        <v>590</v>
      </c>
      <c r="D48" s="87" t="s">
        <v>492</v>
      </c>
      <c r="E48" s="86" t="s">
        <v>24</v>
      </c>
      <c r="F48" s="5" t="s">
        <v>591</v>
      </c>
      <c r="G48" s="88">
        <v>42709</v>
      </c>
      <c r="H48" s="89" t="s">
        <v>51</v>
      </c>
      <c r="I48" s="109" t="s">
        <v>51</v>
      </c>
      <c r="J48" s="86" t="s">
        <v>1</v>
      </c>
      <c r="K48" s="109" t="s">
        <v>1</v>
      </c>
      <c r="L48" s="109" t="s">
        <v>190</v>
      </c>
      <c r="M48" s="4" t="s">
        <v>592</v>
      </c>
      <c r="N48" s="114" t="s">
        <v>53</v>
      </c>
      <c r="O48" s="146"/>
    </row>
    <row r="49" spans="1:15" x14ac:dyDescent="0.25">
      <c r="A49" s="109"/>
      <c r="B49" s="109"/>
      <c r="C49" s="109"/>
      <c r="D49" s="86"/>
      <c r="E49" s="86"/>
      <c r="F49" s="7"/>
      <c r="G49" s="88"/>
      <c r="H49" s="88"/>
      <c r="I49" s="109"/>
      <c r="J49" s="86"/>
      <c r="K49" s="109"/>
      <c r="L49" s="109"/>
      <c r="M49" s="6"/>
      <c r="N49" s="114"/>
      <c r="O49" s="146"/>
    </row>
    <row r="50" spans="1:15" x14ac:dyDescent="0.25">
      <c r="A50" s="115" t="s">
        <v>593</v>
      </c>
      <c r="B50" s="110" t="s">
        <v>594</v>
      </c>
      <c r="C50" s="110" t="s">
        <v>530</v>
      </c>
      <c r="D50" s="87" t="s">
        <v>492</v>
      </c>
      <c r="E50" s="86" t="s">
        <v>24</v>
      </c>
      <c r="F50" s="5" t="s">
        <v>595</v>
      </c>
      <c r="G50" s="88">
        <v>42705</v>
      </c>
      <c r="H50" s="88">
        <v>42709</v>
      </c>
      <c r="I50" s="111">
        <v>42717</v>
      </c>
      <c r="J50" s="86" t="s">
        <v>0</v>
      </c>
      <c r="K50" s="109" t="s">
        <v>0</v>
      </c>
      <c r="L50" s="109" t="s">
        <v>0</v>
      </c>
      <c r="M50" s="4" t="s">
        <v>596</v>
      </c>
      <c r="N50" s="114" t="s">
        <v>25</v>
      </c>
      <c r="O50" s="116" t="s">
        <v>597</v>
      </c>
    </row>
    <row r="51" spans="1:15" x14ac:dyDescent="0.25">
      <c r="A51" s="109"/>
      <c r="B51" s="109"/>
      <c r="C51" s="109"/>
      <c r="D51" s="87" t="s">
        <v>504</v>
      </c>
      <c r="E51" s="86" t="s">
        <v>24</v>
      </c>
      <c r="F51" s="5" t="s">
        <v>598</v>
      </c>
      <c r="G51" s="88">
        <v>42712</v>
      </c>
      <c r="H51" s="88">
        <v>42716</v>
      </c>
      <c r="I51" s="111"/>
      <c r="J51" s="86" t="s">
        <v>0</v>
      </c>
      <c r="K51" s="109"/>
      <c r="L51" s="109"/>
      <c r="M51" s="4"/>
      <c r="N51" s="114"/>
      <c r="O51" s="116"/>
    </row>
    <row r="52" spans="1:15" x14ac:dyDescent="0.25">
      <c r="A52" s="115" t="s">
        <v>599</v>
      </c>
      <c r="B52" s="110" t="s">
        <v>600</v>
      </c>
      <c r="C52" s="110" t="s">
        <v>590</v>
      </c>
      <c r="D52" s="87"/>
      <c r="E52" s="86"/>
      <c r="F52" s="5"/>
      <c r="G52" s="88"/>
      <c r="H52" s="88"/>
      <c r="I52" s="111" t="s">
        <v>51</v>
      </c>
      <c r="J52" s="86"/>
      <c r="K52" s="109" t="s">
        <v>3</v>
      </c>
      <c r="L52" s="109" t="s">
        <v>190</v>
      </c>
      <c r="M52" s="4" t="s">
        <v>601</v>
      </c>
      <c r="N52" s="114" t="s">
        <v>53</v>
      </c>
      <c r="O52" s="146"/>
    </row>
    <row r="53" spans="1:15" x14ac:dyDescent="0.25">
      <c r="A53" s="109"/>
      <c r="B53" s="109"/>
      <c r="C53" s="109"/>
      <c r="D53" s="87"/>
      <c r="E53" s="86"/>
      <c r="F53" s="5"/>
      <c r="G53" s="89"/>
      <c r="H53" s="88"/>
      <c r="I53" s="109"/>
      <c r="J53" s="86"/>
      <c r="K53" s="109"/>
      <c r="L53" s="109"/>
      <c r="M53" s="4"/>
      <c r="N53" s="114"/>
      <c r="O53" s="146"/>
    </row>
    <row r="54" spans="1:15" x14ac:dyDescent="0.25">
      <c r="A54" s="115" t="s">
        <v>602</v>
      </c>
      <c r="B54" s="110" t="s">
        <v>603</v>
      </c>
      <c r="C54" s="110" t="s">
        <v>530</v>
      </c>
      <c r="D54" s="87"/>
      <c r="E54" s="86"/>
      <c r="F54" s="5"/>
      <c r="G54" s="88"/>
      <c r="H54" s="88"/>
      <c r="I54" s="109" t="s">
        <v>51</v>
      </c>
      <c r="J54" s="86"/>
      <c r="K54" s="109" t="s">
        <v>3</v>
      </c>
      <c r="L54" s="109" t="s">
        <v>190</v>
      </c>
      <c r="M54" s="4" t="s">
        <v>601</v>
      </c>
      <c r="N54" s="114" t="s">
        <v>53</v>
      </c>
      <c r="O54" s="146"/>
    </row>
    <row r="55" spans="1:15" x14ac:dyDescent="0.25">
      <c r="A55" s="109"/>
      <c r="B55" s="109"/>
      <c r="C55" s="109"/>
      <c r="D55" s="87"/>
      <c r="E55" s="86"/>
      <c r="F55" s="5"/>
      <c r="G55" s="88"/>
      <c r="H55" s="89"/>
      <c r="I55" s="109"/>
      <c r="J55" s="86"/>
      <c r="K55" s="109"/>
      <c r="L55" s="109"/>
      <c r="M55" s="4"/>
      <c r="N55" s="114"/>
      <c r="O55" s="146"/>
    </row>
    <row r="56" spans="1:15" x14ac:dyDescent="0.25">
      <c r="A56" s="149" t="s">
        <v>604</v>
      </c>
      <c r="B56" s="110" t="s">
        <v>605</v>
      </c>
      <c r="C56" s="110" t="s">
        <v>590</v>
      </c>
      <c r="D56" s="87" t="s">
        <v>27</v>
      </c>
      <c r="E56" s="86" t="s">
        <v>24</v>
      </c>
      <c r="F56" s="5" t="s">
        <v>606</v>
      </c>
      <c r="G56" s="88">
        <v>42717</v>
      </c>
      <c r="H56" s="88">
        <v>42720</v>
      </c>
      <c r="I56" s="111" t="s">
        <v>51</v>
      </c>
      <c r="J56" s="86" t="s">
        <v>0</v>
      </c>
      <c r="K56" s="109" t="s">
        <v>2</v>
      </c>
      <c r="L56" s="109" t="s">
        <v>190</v>
      </c>
      <c r="M56" s="4" t="s">
        <v>607</v>
      </c>
      <c r="N56" s="114" t="s">
        <v>53</v>
      </c>
      <c r="O56" s="146"/>
    </row>
    <row r="57" spans="1:15" x14ac:dyDescent="0.25">
      <c r="A57" s="150"/>
      <c r="B57" s="109"/>
      <c r="C57" s="109"/>
      <c r="D57" s="87" t="s">
        <v>113</v>
      </c>
      <c r="E57" s="86" t="s">
        <v>24</v>
      </c>
      <c r="F57" s="5" t="s">
        <v>608</v>
      </c>
      <c r="G57" s="88">
        <v>42718</v>
      </c>
      <c r="H57" s="89" t="s">
        <v>51</v>
      </c>
      <c r="I57" s="109"/>
      <c r="J57" s="86" t="s">
        <v>2</v>
      </c>
      <c r="K57" s="109"/>
      <c r="L57" s="109"/>
      <c r="M57" s="4" t="s">
        <v>609</v>
      </c>
      <c r="N57" s="114"/>
      <c r="O57" s="146"/>
    </row>
    <row r="58" spans="1:15" x14ac:dyDescent="0.25">
      <c r="A58" s="115" t="s">
        <v>610</v>
      </c>
      <c r="B58" s="110" t="s">
        <v>611</v>
      </c>
      <c r="C58" s="110" t="s">
        <v>465</v>
      </c>
      <c r="D58" s="86"/>
      <c r="E58" s="86"/>
      <c r="F58" s="7"/>
      <c r="G58" s="88"/>
      <c r="H58" s="86"/>
      <c r="I58" s="109" t="s">
        <v>51</v>
      </c>
      <c r="J58" s="86"/>
      <c r="K58" s="110" t="s">
        <v>3</v>
      </c>
      <c r="L58" s="109" t="s">
        <v>190</v>
      </c>
      <c r="M58" s="4" t="s">
        <v>601</v>
      </c>
      <c r="N58" s="114" t="s">
        <v>53</v>
      </c>
      <c r="O58" s="146"/>
    </row>
    <row r="59" spans="1:15" x14ac:dyDescent="0.25">
      <c r="A59" s="109"/>
      <c r="B59" s="109"/>
      <c r="C59" s="109"/>
      <c r="D59" s="86"/>
      <c r="E59" s="86"/>
      <c r="F59" s="7"/>
      <c r="G59" s="88"/>
      <c r="H59" s="86"/>
      <c r="I59" s="109"/>
      <c r="J59" s="86"/>
      <c r="K59" s="109"/>
      <c r="L59" s="109"/>
      <c r="M59" s="4"/>
      <c r="N59" s="114"/>
      <c r="O59" s="146"/>
    </row>
    <row r="60" spans="1:15" x14ac:dyDescent="0.25">
      <c r="A60" s="115" t="s">
        <v>612</v>
      </c>
      <c r="B60" s="110" t="s">
        <v>613</v>
      </c>
      <c r="C60" s="110" t="s">
        <v>465</v>
      </c>
      <c r="D60" s="87"/>
      <c r="E60" s="86"/>
      <c r="F60" s="5"/>
      <c r="G60" s="88"/>
      <c r="H60" s="88"/>
      <c r="I60" s="111" t="s">
        <v>51</v>
      </c>
      <c r="J60" s="86"/>
      <c r="K60" s="109" t="s">
        <v>1</v>
      </c>
      <c r="L60" s="109" t="s">
        <v>190</v>
      </c>
      <c r="M60" s="4"/>
      <c r="N60" s="114" t="s">
        <v>53</v>
      </c>
      <c r="O60" s="146"/>
    </row>
    <row r="61" spans="1:15" x14ac:dyDescent="0.25">
      <c r="A61" s="109"/>
      <c r="B61" s="109"/>
      <c r="C61" s="109"/>
      <c r="D61" s="87"/>
      <c r="E61" s="86"/>
      <c r="F61" s="5"/>
      <c r="G61" s="88"/>
      <c r="H61" s="88"/>
      <c r="I61" s="111"/>
      <c r="J61" s="86"/>
      <c r="K61" s="109"/>
      <c r="L61" s="109"/>
      <c r="M61" s="4"/>
      <c r="N61" s="114"/>
      <c r="O61" s="146"/>
    </row>
    <row r="62" spans="1:15" x14ac:dyDescent="0.25">
      <c r="A62" s="115" t="s">
        <v>614</v>
      </c>
      <c r="B62" s="110" t="s">
        <v>615</v>
      </c>
      <c r="C62" s="110" t="s">
        <v>513</v>
      </c>
      <c r="D62" s="87" t="s">
        <v>23</v>
      </c>
      <c r="E62" s="86" t="s">
        <v>24</v>
      </c>
      <c r="F62" s="5" t="s">
        <v>616</v>
      </c>
      <c r="G62" s="88">
        <v>42710</v>
      </c>
      <c r="H62" s="88">
        <v>42802</v>
      </c>
      <c r="I62" s="109"/>
      <c r="J62" s="86" t="s">
        <v>0</v>
      </c>
      <c r="K62" s="109" t="s">
        <v>0</v>
      </c>
      <c r="L62" s="109" t="s">
        <v>0</v>
      </c>
      <c r="M62" s="4" t="s">
        <v>617</v>
      </c>
      <c r="N62" s="114" t="s">
        <v>25</v>
      </c>
      <c r="O62" s="116" t="s">
        <v>618</v>
      </c>
    </row>
    <row r="63" spans="1:15" x14ac:dyDescent="0.25">
      <c r="A63" s="109"/>
      <c r="B63" s="109"/>
      <c r="C63" s="109"/>
      <c r="D63" s="87" t="s">
        <v>476</v>
      </c>
      <c r="E63" s="86" t="s">
        <v>24</v>
      </c>
      <c r="F63" s="5" t="s">
        <v>619</v>
      </c>
      <c r="G63" s="88">
        <v>42710</v>
      </c>
      <c r="H63" s="88">
        <v>42710</v>
      </c>
      <c r="I63" s="109"/>
      <c r="J63" s="86" t="s">
        <v>0</v>
      </c>
      <c r="K63" s="109"/>
      <c r="L63" s="109"/>
      <c r="M63" s="4" t="s">
        <v>620</v>
      </c>
      <c r="N63" s="114"/>
      <c r="O63" s="116"/>
    </row>
    <row r="64" spans="1:15" x14ac:dyDescent="0.25">
      <c r="A64" s="115" t="s">
        <v>621</v>
      </c>
      <c r="B64" s="110" t="s">
        <v>622</v>
      </c>
      <c r="C64" s="110" t="s">
        <v>513</v>
      </c>
      <c r="D64" s="87" t="s">
        <v>482</v>
      </c>
      <c r="E64" s="86" t="s">
        <v>24</v>
      </c>
      <c r="F64" s="5" t="s">
        <v>623</v>
      </c>
      <c r="G64" s="88">
        <v>42709</v>
      </c>
      <c r="H64" s="88">
        <v>42710</v>
      </c>
      <c r="I64" s="111">
        <v>42753</v>
      </c>
      <c r="J64" s="86" t="s">
        <v>0</v>
      </c>
      <c r="K64" s="109" t="s">
        <v>0</v>
      </c>
      <c r="L64" s="109" t="s">
        <v>0</v>
      </c>
      <c r="M64" s="4"/>
      <c r="N64" s="114" t="s">
        <v>25</v>
      </c>
      <c r="O64" s="116" t="s">
        <v>624</v>
      </c>
    </row>
    <row r="65" spans="1:15" x14ac:dyDescent="0.25">
      <c r="A65" s="109"/>
      <c r="B65" s="109"/>
      <c r="C65" s="109"/>
      <c r="D65" s="87" t="s">
        <v>504</v>
      </c>
      <c r="E65" s="86" t="s">
        <v>24</v>
      </c>
      <c r="F65" s="5" t="s">
        <v>625</v>
      </c>
      <c r="G65" s="88">
        <v>42716</v>
      </c>
      <c r="H65" s="88">
        <v>42718</v>
      </c>
      <c r="I65" s="111"/>
      <c r="J65" s="86" t="s">
        <v>0</v>
      </c>
      <c r="K65" s="109"/>
      <c r="L65" s="109"/>
      <c r="M65" s="4"/>
      <c r="N65" s="114"/>
      <c r="O65" s="116"/>
    </row>
    <row r="66" spans="1:15" x14ac:dyDescent="0.25">
      <c r="A66" s="115" t="s">
        <v>626</v>
      </c>
      <c r="B66" s="110" t="s">
        <v>627</v>
      </c>
      <c r="C66" s="110" t="s">
        <v>628</v>
      </c>
      <c r="D66" s="87" t="s">
        <v>476</v>
      </c>
      <c r="E66" s="86" t="s">
        <v>24</v>
      </c>
      <c r="F66" s="5" t="s">
        <v>629</v>
      </c>
      <c r="G66" s="88">
        <v>42710</v>
      </c>
      <c r="H66" s="88">
        <v>42717</v>
      </c>
      <c r="I66" s="111">
        <v>42717</v>
      </c>
      <c r="J66" s="86" t="s">
        <v>0</v>
      </c>
      <c r="K66" s="109" t="s">
        <v>0</v>
      </c>
      <c r="L66" s="109" t="s">
        <v>1</v>
      </c>
      <c r="M66" s="4"/>
      <c r="N66" s="114" t="s">
        <v>53</v>
      </c>
      <c r="O66" s="146"/>
    </row>
    <row r="67" spans="1:15" x14ac:dyDescent="0.25">
      <c r="A67" s="109"/>
      <c r="B67" s="109"/>
      <c r="C67" s="109"/>
      <c r="D67" s="87" t="s">
        <v>30</v>
      </c>
      <c r="E67" s="86" t="s">
        <v>24</v>
      </c>
      <c r="F67" s="5" t="s">
        <v>630</v>
      </c>
      <c r="G67" s="88">
        <v>42712</v>
      </c>
      <c r="H67" s="88">
        <v>42717</v>
      </c>
      <c r="I67" s="109"/>
      <c r="J67" s="86" t="s">
        <v>0</v>
      </c>
      <c r="K67" s="109"/>
      <c r="L67" s="109"/>
      <c r="M67" s="4" t="s">
        <v>631</v>
      </c>
      <c r="N67" s="114"/>
      <c r="O67" s="146"/>
    </row>
    <row r="68" spans="1:15" ht="39" x14ac:dyDescent="0.25">
      <c r="A68" s="115" t="s">
        <v>632</v>
      </c>
      <c r="B68" s="110" t="s">
        <v>633</v>
      </c>
      <c r="C68" s="110" t="s">
        <v>634</v>
      </c>
      <c r="D68" s="87" t="s">
        <v>492</v>
      </c>
      <c r="E68" s="86" t="s">
        <v>24</v>
      </c>
      <c r="F68" s="5" t="s">
        <v>635</v>
      </c>
      <c r="G68" s="88">
        <v>42710</v>
      </c>
      <c r="H68" s="88">
        <v>42716</v>
      </c>
      <c r="I68" s="111">
        <v>42724</v>
      </c>
      <c r="J68" s="86" t="s">
        <v>0</v>
      </c>
      <c r="K68" s="109" t="s">
        <v>0</v>
      </c>
      <c r="L68" s="109" t="s">
        <v>0</v>
      </c>
      <c r="M68" s="6" t="s">
        <v>636</v>
      </c>
      <c r="N68" s="114" t="s">
        <v>25</v>
      </c>
      <c r="O68" s="116" t="s">
        <v>637</v>
      </c>
    </row>
    <row r="69" spans="1:15" x14ac:dyDescent="0.25">
      <c r="A69" s="109"/>
      <c r="B69" s="109"/>
      <c r="C69" s="109"/>
      <c r="D69" s="87" t="s">
        <v>489</v>
      </c>
      <c r="E69" s="86" t="s">
        <v>24</v>
      </c>
      <c r="F69" s="5" t="s">
        <v>638</v>
      </c>
      <c r="G69" s="89" t="s">
        <v>639</v>
      </c>
      <c r="H69" s="88">
        <v>42720</v>
      </c>
      <c r="I69" s="109"/>
      <c r="J69" s="86" t="s">
        <v>0</v>
      </c>
      <c r="K69" s="109"/>
      <c r="L69" s="109"/>
      <c r="M69" s="4"/>
      <c r="N69" s="114"/>
      <c r="O69" s="116"/>
    </row>
    <row r="70" spans="1:15" x14ac:dyDescent="0.25">
      <c r="A70" s="110" t="s">
        <v>640</v>
      </c>
      <c r="B70" s="110" t="s">
        <v>641</v>
      </c>
      <c r="C70" s="110" t="s">
        <v>642</v>
      </c>
      <c r="D70" s="87" t="s">
        <v>482</v>
      </c>
      <c r="E70" s="86" t="s">
        <v>24</v>
      </c>
      <c r="F70" s="5" t="s">
        <v>643</v>
      </c>
      <c r="G70" s="88">
        <v>42712</v>
      </c>
      <c r="H70" s="88">
        <v>42717</v>
      </c>
      <c r="I70" s="111">
        <v>42769</v>
      </c>
      <c r="J70" s="86" t="s">
        <v>0</v>
      </c>
      <c r="K70" s="109" t="s">
        <v>0</v>
      </c>
      <c r="L70" s="109" t="s">
        <v>0</v>
      </c>
      <c r="M70" s="4" t="s">
        <v>644</v>
      </c>
      <c r="N70" s="114" t="s">
        <v>25</v>
      </c>
      <c r="O70" s="116" t="s">
        <v>645</v>
      </c>
    </row>
    <row r="71" spans="1:15" x14ac:dyDescent="0.25">
      <c r="A71" s="110"/>
      <c r="B71" s="110"/>
      <c r="C71" s="109"/>
      <c r="D71" s="87" t="s">
        <v>476</v>
      </c>
      <c r="E71" s="86" t="s">
        <v>24</v>
      </c>
      <c r="F71" s="5" t="s">
        <v>646</v>
      </c>
      <c r="G71" s="89">
        <v>42716</v>
      </c>
      <c r="H71" s="88"/>
      <c r="I71" s="111"/>
      <c r="J71" s="86" t="s">
        <v>0</v>
      </c>
      <c r="K71" s="109"/>
      <c r="L71" s="109"/>
      <c r="M71" s="4" t="s">
        <v>647</v>
      </c>
      <c r="N71" s="114"/>
      <c r="O71" s="116"/>
    </row>
    <row r="72" spans="1:15" x14ac:dyDescent="0.25">
      <c r="A72" s="115" t="s">
        <v>648</v>
      </c>
      <c r="B72" s="110" t="s">
        <v>649</v>
      </c>
      <c r="C72" s="110" t="s">
        <v>650</v>
      </c>
      <c r="D72" s="87" t="s">
        <v>482</v>
      </c>
      <c r="E72" s="86" t="s">
        <v>24</v>
      </c>
      <c r="F72" s="5" t="s">
        <v>651</v>
      </c>
      <c r="G72" s="88">
        <v>42711</v>
      </c>
      <c r="H72" s="88">
        <v>42716</v>
      </c>
      <c r="I72" s="111">
        <v>42724</v>
      </c>
      <c r="J72" s="86" t="s">
        <v>0</v>
      </c>
      <c r="K72" s="109" t="s">
        <v>0</v>
      </c>
      <c r="L72" s="109" t="s">
        <v>0</v>
      </c>
      <c r="M72" s="4" t="s">
        <v>652</v>
      </c>
      <c r="N72" s="114" t="s">
        <v>25</v>
      </c>
      <c r="O72" s="116" t="s">
        <v>653</v>
      </c>
    </row>
    <row r="73" spans="1:15" x14ac:dyDescent="0.25">
      <c r="A73" s="109"/>
      <c r="B73" s="109"/>
      <c r="C73" s="109"/>
      <c r="D73" s="87" t="s">
        <v>499</v>
      </c>
      <c r="E73" s="86" t="s">
        <v>24</v>
      </c>
      <c r="F73" s="5" t="s">
        <v>654</v>
      </c>
      <c r="G73" s="88">
        <v>42719</v>
      </c>
      <c r="H73" s="88">
        <v>42723</v>
      </c>
      <c r="I73" s="111"/>
      <c r="J73" s="86" t="s">
        <v>0</v>
      </c>
      <c r="K73" s="109"/>
      <c r="L73" s="109"/>
      <c r="M73" s="4"/>
      <c r="N73" s="114"/>
      <c r="O73" s="116"/>
    </row>
    <row r="74" spans="1:15" x14ac:dyDescent="0.25">
      <c r="A74" s="139" t="s">
        <v>655</v>
      </c>
      <c r="B74" s="140" t="s">
        <v>656</v>
      </c>
      <c r="C74" s="140" t="s">
        <v>513</v>
      </c>
      <c r="D74" s="96" t="s">
        <v>27</v>
      </c>
      <c r="E74" s="96" t="s">
        <v>24</v>
      </c>
      <c r="F74" s="29" t="s">
        <v>657</v>
      </c>
      <c r="G74" s="95">
        <v>42801</v>
      </c>
      <c r="H74" s="95">
        <v>42830</v>
      </c>
      <c r="I74" s="139">
        <v>42830</v>
      </c>
      <c r="J74" s="86" t="s">
        <v>0</v>
      </c>
      <c r="K74" s="109" t="s">
        <v>1</v>
      </c>
      <c r="L74" s="110" t="s">
        <v>1</v>
      </c>
      <c r="M74" s="4" t="s">
        <v>658</v>
      </c>
      <c r="N74" s="114" t="s">
        <v>53</v>
      </c>
      <c r="O74" s="116"/>
    </row>
    <row r="75" spans="1:15" x14ac:dyDescent="0.25">
      <c r="A75" s="140"/>
      <c r="B75" s="140"/>
      <c r="C75" s="140"/>
      <c r="D75" s="96" t="s">
        <v>504</v>
      </c>
      <c r="E75" s="96" t="s">
        <v>24</v>
      </c>
      <c r="F75" s="29" t="s">
        <v>659</v>
      </c>
      <c r="G75" s="95">
        <v>42754</v>
      </c>
      <c r="H75" s="95">
        <v>42830</v>
      </c>
      <c r="I75" s="139"/>
      <c r="J75" s="86" t="s">
        <v>0</v>
      </c>
      <c r="K75" s="109"/>
      <c r="L75" s="109"/>
      <c r="M75" s="4"/>
      <c r="N75" s="114"/>
      <c r="O75" s="116"/>
    </row>
    <row r="76" spans="1:15" ht="26.25" customHeight="1" x14ac:dyDescent="0.25">
      <c r="A76" s="115" t="s">
        <v>660</v>
      </c>
      <c r="B76" s="138" t="s">
        <v>661</v>
      </c>
      <c r="C76" s="138" t="s">
        <v>662</v>
      </c>
      <c r="D76" s="87" t="s">
        <v>504</v>
      </c>
      <c r="E76" s="86" t="s">
        <v>24</v>
      </c>
      <c r="F76" s="5" t="s">
        <v>663</v>
      </c>
      <c r="G76" s="88">
        <v>42754</v>
      </c>
      <c r="H76" s="88" t="s">
        <v>51</v>
      </c>
      <c r="I76" s="111" t="s">
        <v>51</v>
      </c>
      <c r="J76" s="86" t="s">
        <v>1</v>
      </c>
      <c r="K76" s="109" t="s">
        <v>1</v>
      </c>
      <c r="L76" s="110" t="s">
        <v>190</v>
      </c>
      <c r="M76" s="6" t="s">
        <v>664</v>
      </c>
      <c r="N76" s="114" t="s">
        <v>53</v>
      </c>
      <c r="O76" s="146"/>
    </row>
    <row r="77" spans="1:15" ht="26.25" customHeight="1" x14ac:dyDescent="0.25">
      <c r="A77" s="115"/>
      <c r="B77" s="110"/>
      <c r="C77" s="109"/>
      <c r="D77" s="87" t="s">
        <v>482</v>
      </c>
      <c r="E77" s="86" t="s">
        <v>24</v>
      </c>
      <c r="F77" s="5" t="s">
        <v>665</v>
      </c>
      <c r="G77" s="88">
        <v>42758</v>
      </c>
      <c r="H77" s="88">
        <v>42804</v>
      </c>
      <c r="I77" s="111"/>
      <c r="J77" s="86" t="s">
        <v>0</v>
      </c>
      <c r="K77" s="109"/>
      <c r="L77" s="109"/>
      <c r="M77" s="6" t="s">
        <v>666</v>
      </c>
      <c r="N77" s="114"/>
      <c r="O77" s="146"/>
    </row>
    <row r="78" spans="1:15" x14ac:dyDescent="0.25">
      <c r="A78" s="115" t="s">
        <v>667</v>
      </c>
      <c r="B78" s="110" t="s">
        <v>668</v>
      </c>
      <c r="C78" s="110" t="s">
        <v>669</v>
      </c>
      <c r="D78" s="87" t="s">
        <v>27</v>
      </c>
      <c r="E78" s="86" t="s">
        <v>24</v>
      </c>
      <c r="F78" s="5" t="s">
        <v>670</v>
      </c>
      <c r="G78" s="89">
        <v>42759</v>
      </c>
      <c r="H78" s="88" t="s">
        <v>51</v>
      </c>
      <c r="I78" s="111" t="s">
        <v>51</v>
      </c>
      <c r="J78" s="86" t="s">
        <v>1</v>
      </c>
      <c r="K78" s="109" t="s">
        <v>1</v>
      </c>
      <c r="L78" s="109" t="s">
        <v>190</v>
      </c>
      <c r="M78" s="4" t="s">
        <v>671</v>
      </c>
      <c r="N78" s="114" t="s">
        <v>53</v>
      </c>
      <c r="O78" s="116"/>
    </row>
    <row r="79" spans="1:15" x14ac:dyDescent="0.25">
      <c r="A79" s="109"/>
      <c r="B79" s="109"/>
      <c r="C79" s="109"/>
      <c r="D79" s="87" t="s">
        <v>482</v>
      </c>
      <c r="E79" s="86" t="s">
        <v>24</v>
      </c>
      <c r="F79" s="5" t="s">
        <v>672</v>
      </c>
      <c r="G79" s="88">
        <v>42758</v>
      </c>
      <c r="H79" s="88" t="s">
        <v>51</v>
      </c>
      <c r="I79" s="111"/>
      <c r="J79" s="86" t="s">
        <v>1</v>
      </c>
      <c r="K79" s="109"/>
      <c r="L79" s="109"/>
      <c r="M79" s="4" t="s">
        <v>673</v>
      </c>
      <c r="N79" s="114"/>
      <c r="O79" s="116"/>
    </row>
    <row r="80" spans="1:15" x14ac:dyDescent="0.25">
      <c r="A80" s="115" t="s">
        <v>674</v>
      </c>
      <c r="B80" s="110" t="s">
        <v>675</v>
      </c>
      <c r="C80" s="110" t="s">
        <v>513</v>
      </c>
      <c r="D80" s="87" t="s">
        <v>27</v>
      </c>
      <c r="E80" s="86" t="s">
        <v>24</v>
      </c>
      <c r="F80" s="5" t="s">
        <v>676</v>
      </c>
      <c r="G80" s="88">
        <v>42759</v>
      </c>
      <c r="H80" s="88"/>
      <c r="I80" s="111">
        <v>42768</v>
      </c>
      <c r="J80" s="86" t="s">
        <v>0</v>
      </c>
      <c r="K80" s="109" t="s">
        <v>0</v>
      </c>
      <c r="L80" s="109" t="s">
        <v>0</v>
      </c>
      <c r="M80" s="4" t="s">
        <v>677</v>
      </c>
      <c r="N80" s="114" t="s">
        <v>25</v>
      </c>
      <c r="O80" s="116" t="s">
        <v>678</v>
      </c>
    </row>
    <row r="81" spans="1:15" x14ac:dyDescent="0.25">
      <c r="A81" s="109"/>
      <c r="B81" s="109"/>
      <c r="C81" s="109"/>
      <c r="D81" s="87" t="s">
        <v>187</v>
      </c>
      <c r="E81" s="86" t="s">
        <v>24</v>
      </c>
      <c r="F81" s="5" t="s">
        <v>679</v>
      </c>
      <c r="G81" s="88">
        <v>42759</v>
      </c>
      <c r="H81" s="89">
        <v>42762</v>
      </c>
      <c r="I81" s="111"/>
      <c r="J81" s="86" t="s">
        <v>0</v>
      </c>
      <c r="K81" s="109"/>
      <c r="L81" s="109"/>
      <c r="M81" s="4" t="s">
        <v>680</v>
      </c>
      <c r="N81" s="114"/>
      <c r="O81" s="116"/>
    </row>
    <row r="82" spans="1:15" x14ac:dyDescent="0.25">
      <c r="A82" s="115" t="s">
        <v>681</v>
      </c>
      <c r="B82" s="110" t="s">
        <v>682</v>
      </c>
      <c r="C82" s="110" t="s">
        <v>669</v>
      </c>
      <c r="D82" s="87" t="s">
        <v>23</v>
      </c>
      <c r="E82" s="86" t="s">
        <v>24</v>
      </c>
      <c r="F82" s="5" t="s">
        <v>683</v>
      </c>
      <c r="G82" s="89">
        <v>42802</v>
      </c>
      <c r="H82" s="89">
        <v>42802</v>
      </c>
      <c r="I82" s="111">
        <v>42802</v>
      </c>
      <c r="J82" s="86" t="s">
        <v>0</v>
      </c>
      <c r="K82" s="109" t="s">
        <v>2</v>
      </c>
      <c r="L82" s="109" t="s">
        <v>190</v>
      </c>
      <c r="M82" s="4" t="s">
        <v>684</v>
      </c>
      <c r="N82" s="114" t="s">
        <v>53</v>
      </c>
      <c r="O82" s="116" t="s">
        <v>685</v>
      </c>
    </row>
    <row r="83" spans="1:15" x14ac:dyDescent="0.25">
      <c r="A83" s="109"/>
      <c r="B83" s="109"/>
      <c r="C83" s="109"/>
      <c r="D83" s="87" t="s">
        <v>504</v>
      </c>
      <c r="E83" s="86" t="s">
        <v>24</v>
      </c>
      <c r="F83" s="5" t="s">
        <v>686</v>
      </c>
      <c r="G83" s="88">
        <v>42754</v>
      </c>
      <c r="H83" s="88">
        <v>42758</v>
      </c>
      <c r="I83" s="111"/>
      <c r="J83" s="86" t="s">
        <v>0</v>
      </c>
      <c r="K83" s="109"/>
      <c r="L83" s="109"/>
      <c r="M83" s="4" t="s">
        <v>687</v>
      </c>
      <c r="N83" s="114"/>
      <c r="O83" s="116"/>
    </row>
    <row r="84" spans="1:15" x14ac:dyDescent="0.25">
      <c r="A84" s="115" t="s">
        <v>688</v>
      </c>
      <c r="B84" s="110" t="s">
        <v>689</v>
      </c>
      <c r="C84" s="110" t="s">
        <v>513</v>
      </c>
      <c r="D84" s="87" t="s">
        <v>23</v>
      </c>
      <c r="E84" s="86" t="s">
        <v>24</v>
      </c>
      <c r="F84" s="5" t="s">
        <v>690</v>
      </c>
      <c r="G84" s="88">
        <v>42758</v>
      </c>
      <c r="H84" s="88">
        <v>42759</v>
      </c>
      <c r="I84" s="115" t="s">
        <v>51</v>
      </c>
      <c r="J84" s="86" t="s">
        <v>0</v>
      </c>
      <c r="K84" s="109" t="s">
        <v>1</v>
      </c>
      <c r="L84" s="109" t="s">
        <v>190</v>
      </c>
      <c r="M84" s="4" t="s">
        <v>691</v>
      </c>
      <c r="N84" s="114" t="s">
        <v>53</v>
      </c>
      <c r="O84" s="146"/>
    </row>
    <row r="85" spans="1:15" x14ac:dyDescent="0.25">
      <c r="A85" s="109"/>
      <c r="B85" s="109"/>
      <c r="C85" s="109"/>
      <c r="D85" s="87" t="s">
        <v>161</v>
      </c>
      <c r="E85" s="86" t="s">
        <v>24</v>
      </c>
      <c r="F85" s="5" t="s">
        <v>692</v>
      </c>
      <c r="G85" s="89">
        <v>42759</v>
      </c>
      <c r="H85" s="88">
        <v>42760</v>
      </c>
      <c r="I85" s="111"/>
      <c r="J85" s="86" t="s">
        <v>0</v>
      </c>
      <c r="K85" s="109"/>
      <c r="L85" s="109"/>
      <c r="M85" s="4" t="s">
        <v>693</v>
      </c>
      <c r="N85" s="114"/>
      <c r="O85" s="146"/>
    </row>
    <row r="86" spans="1:15" x14ac:dyDescent="0.25">
      <c r="A86" s="115" t="s">
        <v>694</v>
      </c>
      <c r="B86" s="110" t="s">
        <v>695</v>
      </c>
      <c r="C86" s="110" t="s">
        <v>513</v>
      </c>
      <c r="D86" s="87" t="s">
        <v>492</v>
      </c>
      <c r="E86" s="87" t="s">
        <v>24</v>
      </c>
      <c r="F86" s="5" t="s">
        <v>696</v>
      </c>
      <c r="G86" s="88">
        <v>42759</v>
      </c>
      <c r="H86" s="88">
        <v>42760</v>
      </c>
      <c r="I86" s="111">
        <v>42396</v>
      </c>
      <c r="J86" s="86" t="s">
        <v>0</v>
      </c>
      <c r="K86" s="109" t="s">
        <v>0</v>
      </c>
      <c r="L86" s="109" t="s">
        <v>0</v>
      </c>
      <c r="M86" s="4" t="s">
        <v>697</v>
      </c>
      <c r="N86" s="114" t="s">
        <v>25</v>
      </c>
      <c r="O86" s="116" t="s">
        <v>685</v>
      </c>
    </row>
    <row r="87" spans="1:15" x14ac:dyDescent="0.25">
      <c r="A87" s="109"/>
      <c r="B87" s="109"/>
      <c r="C87" s="109"/>
      <c r="D87" s="87" t="s">
        <v>499</v>
      </c>
      <c r="E87" s="86" t="s">
        <v>24</v>
      </c>
      <c r="F87" s="5" t="s">
        <v>698</v>
      </c>
      <c r="G87" s="88">
        <v>42394</v>
      </c>
      <c r="H87" s="88">
        <v>42396</v>
      </c>
      <c r="I87" s="111"/>
      <c r="J87" s="86" t="s">
        <v>0</v>
      </c>
      <c r="K87" s="109"/>
      <c r="L87" s="109"/>
      <c r="M87" s="4"/>
      <c r="N87" s="114"/>
      <c r="O87" s="116"/>
    </row>
    <row r="88" spans="1:15" x14ac:dyDescent="0.25">
      <c r="A88" s="115" t="s">
        <v>699</v>
      </c>
      <c r="B88" s="110" t="s">
        <v>700</v>
      </c>
      <c r="C88" s="110" t="s">
        <v>544</v>
      </c>
      <c r="D88" s="87" t="s">
        <v>187</v>
      </c>
      <c r="E88" s="86" t="s">
        <v>24</v>
      </c>
      <c r="F88" s="5" t="s">
        <v>701</v>
      </c>
      <c r="G88" s="88">
        <v>42769</v>
      </c>
      <c r="H88" s="88">
        <v>42773</v>
      </c>
      <c r="I88" s="111">
        <v>42781</v>
      </c>
      <c r="J88" s="86" t="s">
        <v>0</v>
      </c>
      <c r="K88" s="109" t="s">
        <v>0</v>
      </c>
      <c r="L88" s="109" t="s">
        <v>0</v>
      </c>
      <c r="M88" s="4"/>
      <c r="N88" s="114" t="s">
        <v>25</v>
      </c>
      <c r="O88" s="116" t="s">
        <v>702</v>
      </c>
    </row>
    <row r="89" spans="1:15" x14ac:dyDescent="0.25">
      <c r="A89" s="109"/>
      <c r="B89" s="109"/>
      <c r="C89" s="109"/>
      <c r="D89" s="87" t="s">
        <v>32</v>
      </c>
      <c r="E89" s="86" t="s">
        <v>24</v>
      </c>
      <c r="F89" s="5" t="s">
        <v>703</v>
      </c>
      <c r="G89" s="88">
        <v>42769</v>
      </c>
      <c r="H89" s="88">
        <v>42772</v>
      </c>
      <c r="I89" s="111"/>
      <c r="J89" s="86" t="s">
        <v>0</v>
      </c>
      <c r="K89" s="109"/>
      <c r="L89" s="109"/>
      <c r="M89" s="4"/>
      <c r="N89" s="114"/>
      <c r="O89" s="116"/>
    </row>
    <row r="90" spans="1:15" x14ac:dyDescent="0.25">
      <c r="A90" s="149" t="s">
        <v>704</v>
      </c>
      <c r="B90" s="110" t="s">
        <v>705</v>
      </c>
      <c r="C90" s="110" t="s">
        <v>544</v>
      </c>
      <c r="D90" s="87" t="s">
        <v>489</v>
      </c>
      <c r="E90" s="86" t="s">
        <v>24</v>
      </c>
      <c r="F90" s="5" t="s">
        <v>706</v>
      </c>
      <c r="G90" s="88">
        <v>42797</v>
      </c>
      <c r="H90" s="88" t="s">
        <v>51</v>
      </c>
      <c r="I90" s="111" t="s">
        <v>51</v>
      </c>
      <c r="J90" s="86" t="s">
        <v>1</v>
      </c>
      <c r="K90" s="109" t="s">
        <v>1</v>
      </c>
      <c r="L90" s="109" t="s">
        <v>190</v>
      </c>
      <c r="M90" s="4" t="s">
        <v>707</v>
      </c>
      <c r="N90" s="114" t="s">
        <v>53</v>
      </c>
      <c r="O90" s="146"/>
    </row>
    <row r="91" spans="1:15" x14ac:dyDescent="0.25">
      <c r="A91" s="150"/>
      <c r="B91" s="109"/>
      <c r="C91" s="109"/>
      <c r="D91" s="87"/>
      <c r="E91" s="86"/>
      <c r="F91" s="5"/>
      <c r="G91" s="88"/>
      <c r="H91" s="88"/>
      <c r="I91" s="111"/>
      <c r="J91" s="86"/>
      <c r="K91" s="109"/>
      <c r="L91" s="109"/>
      <c r="M91" s="4"/>
      <c r="N91" s="114"/>
      <c r="O91" s="146"/>
    </row>
    <row r="92" spans="1:15" ht="26.25" customHeight="1" x14ac:dyDescent="0.25">
      <c r="A92" s="115" t="s">
        <v>708</v>
      </c>
      <c r="B92" s="110" t="s">
        <v>709</v>
      </c>
      <c r="C92" s="110" t="s">
        <v>710</v>
      </c>
      <c r="D92" s="87" t="s">
        <v>113</v>
      </c>
      <c r="E92" s="86" t="s">
        <v>24</v>
      </c>
      <c r="F92" s="5" t="s">
        <v>711</v>
      </c>
      <c r="G92" s="88">
        <v>42711</v>
      </c>
      <c r="H92" s="88" t="s">
        <v>51</v>
      </c>
      <c r="I92" s="111" t="s">
        <v>51</v>
      </c>
      <c r="J92" s="86" t="s">
        <v>2</v>
      </c>
      <c r="K92" s="109" t="s">
        <v>2</v>
      </c>
      <c r="L92" s="109" t="s">
        <v>190</v>
      </c>
      <c r="M92" s="6" t="s">
        <v>712</v>
      </c>
      <c r="N92" s="114" t="s">
        <v>53</v>
      </c>
      <c r="O92" s="146"/>
    </row>
    <row r="93" spans="1:15" x14ac:dyDescent="0.25">
      <c r="A93" s="109"/>
      <c r="B93" s="109"/>
      <c r="C93" s="109"/>
      <c r="D93" s="87"/>
      <c r="E93" s="86"/>
      <c r="F93" s="5"/>
      <c r="G93" s="88"/>
      <c r="H93" s="88"/>
      <c r="I93" s="111"/>
      <c r="J93" s="86"/>
      <c r="K93" s="109"/>
      <c r="L93" s="109"/>
      <c r="M93" s="4"/>
      <c r="N93" s="114"/>
      <c r="O93" s="146"/>
    </row>
    <row r="94" spans="1:15" x14ac:dyDescent="0.25">
      <c r="D94"/>
      <c r="E94"/>
      <c r="F94"/>
      <c r="G94"/>
      <c r="H94"/>
      <c r="N94"/>
    </row>
    <row r="95" spans="1:15" x14ac:dyDescent="0.25">
      <c r="D95"/>
      <c r="E95"/>
      <c r="F95"/>
      <c r="G95"/>
      <c r="H95"/>
      <c r="N95"/>
    </row>
    <row r="96" spans="1:15" x14ac:dyDescent="0.25">
      <c r="D96"/>
      <c r="E96"/>
      <c r="F96"/>
      <c r="G96"/>
      <c r="H96"/>
      <c r="N96"/>
    </row>
    <row r="97" spans="4:14" x14ac:dyDescent="0.25">
      <c r="D97"/>
      <c r="E97"/>
      <c r="F97"/>
      <c r="G97"/>
      <c r="H97"/>
      <c r="N97"/>
    </row>
    <row r="98" spans="4:14" x14ac:dyDescent="0.25">
      <c r="D98"/>
      <c r="E98"/>
      <c r="F98"/>
      <c r="G98"/>
      <c r="H98"/>
      <c r="N98"/>
    </row>
    <row r="99" spans="4:14" x14ac:dyDescent="0.25">
      <c r="D99"/>
      <c r="E99"/>
      <c r="F99"/>
      <c r="G99"/>
      <c r="H99"/>
      <c r="N99"/>
    </row>
    <row r="100" spans="4:14" x14ac:dyDescent="0.25">
      <c r="D100"/>
      <c r="E100"/>
      <c r="F100"/>
      <c r="G100"/>
      <c r="H100"/>
      <c r="N100"/>
    </row>
    <row r="101" spans="4:14" x14ac:dyDescent="0.25">
      <c r="D101"/>
      <c r="E101"/>
      <c r="F101"/>
      <c r="G101"/>
      <c r="H101"/>
      <c r="N101"/>
    </row>
    <row r="102" spans="4:14" x14ac:dyDescent="0.25">
      <c r="D102"/>
      <c r="E102"/>
      <c r="F102"/>
      <c r="G102"/>
      <c r="H102"/>
      <c r="N102"/>
    </row>
    <row r="103" spans="4:14" x14ac:dyDescent="0.25">
      <c r="D103"/>
      <c r="E103"/>
      <c r="F103"/>
      <c r="G103"/>
      <c r="H103"/>
      <c r="N103"/>
    </row>
    <row r="104" spans="4:14" x14ac:dyDescent="0.25">
      <c r="D104"/>
      <c r="E104"/>
      <c r="F104"/>
      <c r="G104"/>
      <c r="H104"/>
      <c r="N104"/>
    </row>
    <row r="105" spans="4:14" x14ac:dyDescent="0.25">
      <c r="D105"/>
      <c r="E105"/>
      <c r="F105"/>
      <c r="G105"/>
      <c r="H105"/>
      <c r="N105"/>
    </row>
    <row r="106" spans="4:14" x14ac:dyDescent="0.25">
      <c r="D106"/>
      <c r="E106"/>
      <c r="F106"/>
      <c r="G106"/>
      <c r="H106"/>
      <c r="N106"/>
    </row>
    <row r="107" spans="4:14" x14ac:dyDescent="0.25">
      <c r="D107"/>
      <c r="E107"/>
      <c r="F107"/>
      <c r="G107"/>
      <c r="H107"/>
      <c r="N107"/>
    </row>
    <row r="108" spans="4:14" x14ac:dyDescent="0.25">
      <c r="D108"/>
      <c r="E108"/>
      <c r="F108"/>
      <c r="G108"/>
      <c r="H108"/>
      <c r="N108"/>
    </row>
    <row r="109" spans="4:14" x14ac:dyDescent="0.25">
      <c r="D109"/>
      <c r="E109"/>
      <c r="F109"/>
      <c r="G109"/>
      <c r="H109"/>
      <c r="N109"/>
    </row>
    <row r="110" spans="4:14" x14ac:dyDescent="0.25">
      <c r="D110"/>
      <c r="E110"/>
      <c r="F110"/>
      <c r="G110"/>
      <c r="H110"/>
      <c r="N110"/>
    </row>
    <row r="111" spans="4:14" x14ac:dyDescent="0.25">
      <c r="D111"/>
      <c r="E111"/>
      <c r="F111"/>
      <c r="G111"/>
      <c r="H111"/>
      <c r="N111"/>
    </row>
    <row r="112" spans="4:14" x14ac:dyDescent="0.25">
      <c r="D112"/>
      <c r="E112"/>
      <c r="F112"/>
      <c r="G112"/>
      <c r="H112"/>
      <c r="N112"/>
    </row>
    <row r="113" spans="4:14" x14ac:dyDescent="0.25">
      <c r="D113"/>
      <c r="E113"/>
      <c r="F113"/>
      <c r="G113"/>
      <c r="H113"/>
      <c r="N113"/>
    </row>
    <row r="114" spans="4:14" x14ac:dyDescent="0.25">
      <c r="D114"/>
      <c r="E114"/>
      <c r="F114"/>
      <c r="G114"/>
      <c r="H114"/>
      <c r="N114"/>
    </row>
    <row r="115" spans="4:14" x14ac:dyDescent="0.25">
      <c r="D115"/>
      <c r="E115"/>
      <c r="F115"/>
      <c r="G115"/>
      <c r="H115"/>
      <c r="N115"/>
    </row>
    <row r="116" spans="4:14" x14ac:dyDescent="0.25">
      <c r="D116"/>
      <c r="E116"/>
      <c r="F116"/>
      <c r="G116"/>
      <c r="H116"/>
      <c r="N116"/>
    </row>
    <row r="117" spans="4:14" x14ac:dyDescent="0.25">
      <c r="D117"/>
      <c r="E117"/>
      <c r="F117"/>
      <c r="G117"/>
      <c r="H117"/>
      <c r="N117"/>
    </row>
    <row r="118" spans="4:14" x14ac:dyDescent="0.25">
      <c r="D118"/>
      <c r="E118"/>
      <c r="F118"/>
      <c r="G118"/>
      <c r="H118"/>
      <c r="N118"/>
    </row>
    <row r="119" spans="4:14" x14ac:dyDescent="0.25">
      <c r="D119"/>
      <c r="E119"/>
      <c r="F119"/>
      <c r="G119"/>
      <c r="H119"/>
      <c r="N119"/>
    </row>
    <row r="120" spans="4:14" x14ac:dyDescent="0.25">
      <c r="D120"/>
      <c r="E120"/>
      <c r="F120"/>
      <c r="G120"/>
      <c r="H120"/>
      <c r="N120"/>
    </row>
    <row r="121" spans="4:14" x14ac:dyDescent="0.25">
      <c r="D121"/>
      <c r="E121"/>
      <c r="F121"/>
      <c r="G121"/>
      <c r="H121"/>
      <c r="N121"/>
    </row>
    <row r="122" spans="4:14" x14ac:dyDescent="0.25">
      <c r="D122"/>
      <c r="E122"/>
      <c r="F122"/>
      <c r="G122"/>
      <c r="H122"/>
      <c r="N122"/>
    </row>
    <row r="123" spans="4:14" x14ac:dyDescent="0.25">
      <c r="D123"/>
      <c r="E123"/>
      <c r="F123"/>
      <c r="G123"/>
      <c r="H123"/>
      <c r="N123"/>
    </row>
    <row r="124" spans="4:14" x14ac:dyDescent="0.25">
      <c r="D124"/>
      <c r="E124"/>
      <c r="F124"/>
      <c r="G124"/>
      <c r="H124"/>
      <c r="N124"/>
    </row>
    <row r="125" spans="4:14" x14ac:dyDescent="0.25">
      <c r="D125"/>
      <c r="E125"/>
      <c r="F125"/>
      <c r="G125"/>
      <c r="H125"/>
      <c r="N125"/>
    </row>
    <row r="126" spans="4:14" x14ac:dyDescent="0.25">
      <c r="D126"/>
      <c r="E126"/>
      <c r="F126"/>
      <c r="G126"/>
      <c r="H126"/>
      <c r="N126"/>
    </row>
    <row r="127" spans="4:14" x14ac:dyDescent="0.25">
      <c r="D127"/>
      <c r="E127"/>
      <c r="F127"/>
      <c r="G127"/>
      <c r="H127"/>
      <c r="N127"/>
    </row>
    <row r="128" spans="4:14" x14ac:dyDescent="0.25">
      <c r="D128"/>
      <c r="E128"/>
      <c r="F128"/>
      <c r="G128"/>
      <c r="H128"/>
      <c r="N128"/>
    </row>
    <row r="129" spans="4:14" x14ac:dyDescent="0.25">
      <c r="D129"/>
      <c r="E129"/>
      <c r="F129"/>
      <c r="G129"/>
      <c r="H129"/>
      <c r="N129"/>
    </row>
    <row r="130" spans="4:14" x14ac:dyDescent="0.25">
      <c r="D130"/>
      <c r="E130"/>
      <c r="F130"/>
      <c r="G130"/>
      <c r="H130"/>
      <c r="N130"/>
    </row>
    <row r="131" spans="4:14" x14ac:dyDescent="0.25">
      <c r="D131"/>
      <c r="E131"/>
      <c r="F131"/>
      <c r="G131"/>
      <c r="H131"/>
      <c r="N131"/>
    </row>
    <row r="132" spans="4:14" x14ac:dyDescent="0.25">
      <c r="D132"/>
      <c r="E132"/>
      <c r="F132"/>
      <c r="G132"/>
      <c r="H132"/>
      <c r="N132"/>
    </row>
    <row r="133" spans="4:14" x14ac:dyDescent="0.25">
      <c r="D133"/>
      <c r="E133"/>
      <c r="F133"/>
      <c r="G133"/>
      <c r="H133"/>
      <c r="N133"/>
    </row>
    <row r="134" spans="4:14" x14ac:dyDescent="0.25">
      <c r="D134"/>
      <c r="E134"/>
      <c r="F134"/>
      <c r="G134"/>
      <c r="H134"/>
      <c r="N134"/>
    </row>
    <row r="135" spans="4:14" x14ac:dyDescent="0.25">
      <c r="D135"/>
      <c r="E135"/>
      <c r="F135"/>
      <c r="G135"/>
      <c r="H135"/>
      <c r="N135"/>
    </row>
    <row r="136" spans="4:14" x14ac:dyDescent="0.25">
      <c r="D136"/>
      <c r="E136"/>
      <c r="F136"/>
      <c r="G136"/>
      <c r="H136"/>
      <c r="N136"/>
    </row>
    <row r="137" spans="4:14" x14ac:dyDescent="0.25">
      <c r="D137"/>
      <c r="E137"/>
      <c r="F137"/>
      <c r="G137"/>
      <c r="H137"/>
      <c r="N137"/>
    </row>
    <row r="138" spans="4:14" x14ac:dyDescent="0.25">
      <c r="D138"/>
      <c r="E138"/>
      <c r="F138"/>
      <c r="G138"/>
      <c r="H138"/>
      <c r="N138"/>
    </row>
    <row r="139" spans="4:14" x14ac:dyDescent="0.25">
      <c r="D139"/>
      <c r="E139"/>
      <c r="F139"/>
      <c r="G139"/>
      <c r="H139"/>
      <c r="N139"/>
    </row>
    <row r="140" spans="4:14" x14ac:dyDescent="0.25">
      <c r="D140"/>
      <c r="E140"/>
      <c r="F140"/>
      <c r="G140"/>
      <c r="H140"/>
      <c r="N140"/>
    </row>
    <row r="141" spans="4:14" x14ac:dyDescent="0.25">
      <c r="D141"/>
      <c r="E141"/>
      <c r="F141"/>
      <c r="G141"/>
      <c r="H141"/>
      <c r="N141"/>
    </row>
    <row r="142" spans="4:14" x14ac:dyDescent="0.25">
      <c r="D142"/>
      <c r="E142"/>
      <c r="F142"/>
      <c r="G142"/>
      <c r="H142"/>
      <c r="N142"/>
    </row>
    <row r="143" spans="4:14" x14ac:dyDescent="0.25">
      <c r="D143"/>
      <c r="E143"/>
      <c r="F143"/>
      <c r="G143"/>
      <c r="H143"/>
      <c r="N143"/>
    </row>
    <row r="144" spans="4:14" x14ac:dyDescent="0.25">
      <c r="D144"/>
      <c r="E144"/>
      <c r="F144"/>
      <c r="G144"/>
      <c r="H144"/>
      <c r="N144"/>
    </row>
    <row r="145" spans="4:14" x14ac:dyDescent="0.25">
      <c r="D145"/>
      <c r="E145"/>
      <c r="F145"/>
      <c r="G145"/>
      <c r="H145"/>
      <c r="N145"/>
    </row>
    <row r="146" spans="4:14" x14ac:dyDescent="0.25">
      <c r="D146"/>
      <c r="E146"/>
      <c r="F146"/>
      <c r="G146"/>
      <c r="H146"/>
      <c r="N146"/>
    </row>
    <row r="147" spans="4:14" x14ac:dyDescent="0.25">
      <c r="D147"/>
      <c r="E147"/>
      <c r="F147"/>
      <c r="G147"/>
      <c r="H147"/>
      <c r="N147"/>
    </row>
    <row r="148" spans="4:14" x14ac:dyDescent="0.25">
      <c r="D148"/>
      <c r="E148"/>
      <c r="F148"/>
      <c r="G148"/>
      <c r="H148"/>
      <c r="N148"/>
    </row>
    <row r="149" spans="4:14" x14ac:dyDescent="0.25">
      <c r="D149"/>
      <c r="E149"/>
      <c r="F149"/>
      <c r="G149"/>
      <c r="H149"/>
      <c r="N149"/>
    </row>
    <row r="150" spans="4:14" x14ac:dyDescent="0.25">
      <c r="D150"/>
      <c r="E150"/>
      <c r="F150"/>
      <c r="G150"/>
      <c r="H150"/>
      <c r="N150"/>
    </row>
    <row r="151" spans="4:14" x14ac:dyDescent="0.25">
      <c r="D151"/>
      <c r="E151"/>
      <c r="F151"/>
      <c r="G151"/>
      <c r="H151"/>
      <c r="N151"/>
    </row>
    <row r="152" spans="4:14" x14ac:dyDescent="0.25">
      <c r="D152"/>
      <c r="E152"/>
      <c r="F152"/>
      <c r="G152"/>
      <c r="H152"/>
      <c r="N152"/>
    </row>
    <row r="153" spans="4:14" x14ac:dyDescent="0.25">
      <c r="D153"/>
      <c r="E153"/>
      <c r="F153"/>
      <c r="G153"/>
      <c r="H153"/>
      <c r="N153"/>
    </row>
    <row r="154" spans="4:14" x14ac:dyDescent="0.25">
      <c r="D154"/>
      <c r="E154"/>
      <c r="F154"/>
      <c r="G154"/>
      <c r="H154"/>
      <c r="N154"/>
    </row>
    <row r="155" spans="4:14" x14ac:dyDescent="0.25">
      <c r="D155"/>
      <c r="E155"/>
      <c r="F155"/>
      <c r="G155"/>
      <c r="H155"/>
      <c r="N155"/>
    </row>
    <row r="156" spans="4:14" x14ac:dyDescent="0.25">
      <c r="D156"/>
      <c r="E156"/>
      <c r="F156"/>
      <c r="G156"/>
      <c r="H156"/>
      <c r="N156"/>
    </row>
    <row r="157" spans="4:14" x14ac:dyDescent="0.25">
      <c r="D157"/>
      <c r="E157"/>
      <c r="F157"/>
      <c r="G157"/>
      <c r="H157"/>
      <c r="N157"/>
    </row>
    <row r="158" spans="4:14" x14ac:dyDescent="0.25">
      <c r="D158"/>
      <c r="E158"/>
      <c r="F158"/>
      <c r="G158"/>
      <c r="H158"/>
      <c r="N158"/>
    </row>
    <row r="159" spans="4:14" x14ac:dyDescent="0.25">
      <c r="D159"/>
      <c r="E159"/>
      <c r="F159"/>
      <c r="G159"/>
      <c r="H159"/>
      <c r="N159"/>
    </row>
    <row r="160" spans="4:14" x14ac:dyDescent="0.25">
      <c r="D160"/>
      <c r="E160"/>
      <c r="F160"/>
      <c r="G160"/>
      <c r="H160"/>
      <c r="N160"/>
    </row>
    <row r="161" spans="4:14" x14ac:dyDescent="0.25">
      <c r="D161"/>
      <c r="E161"/>
      <c r="F161"/>
      <c r="G161"/>
      <c r="H161"/>
      <c r="N161"/>
    </row>
    <row r="162" spans="4:14" x14ac:dyDescent="0.25">
      <c r="D162"/>
      <c r="E162"/>
      <c r="F162"/>
      <c r="G162"/>
      <c r="H162"/>
      <c r="N162"/>
    </row>
    <row r="163" spans="4:14" x14ac:dyDescent="0.25">
      <c r="D163"/>
      <c r="E163"/>
      <c r="F163"/>
      <c r="G163"/>
      <c r="H163"/>
      <c r="N163"/>
    </row>
    <row r="164" spans="4:14" x14ac:dyDescent="0.25">
      <c r="D164"/>
      <c r="E164"/>
      <c r="F164"/>
      <c r="G164"/>
      <c r="H164"/>
      <c r="N164"/>
    </row>
    <row r="165" spans="4:14" x14ac:dyDescent="0.25">
      <c r="D165"/>
      <c r="E165"/>
      <c r="F165"/>
      <c r="G165"/>
      <c r="H165"/>
      <c r="N165"/>
    </row>
    <row r="166" spans="4:14" x14ac:dyDescent="0.25">
      <c r="D166"/>
      <c r="E166"/>
      <c r="F166"/>
      <c r="G166"/>
      <c r="H166"/>
      <c r="N166"/>
    </row>
    <row r="167" spans="4:14" x14ac:dyDescent="0.25">
      <c r="D167"/>
      <c r="E167"/>
      <c r="F167"/>
      <c r="G167"/>
      <c r="H167"/>
      <c r="N167"/>
    </row>
    <row r="168" spans="4:14" x14ac:dyDescent="0.25">
      <c r="D168"/>
      <c r="E168"/>
      <c r="F168"/>
      <c r="G168"/>
      <c r="H168"/>
      <c r="N168"/>
    </row>
    <row r="169" spans="4:14" x14ac:dyDescent="0.25">
      <c r="D169"/>
      <c r="E169"/>
      <c r="F169"/>
      <c r="G169"/>
      <c r="H169"/>
      <c r="N169"/>
    </row>
    <row r="170" spans="4:14" x14ac:dyDescent="0.25">
      <c r="D170"/>
      <c r="E170"/>
      <c r="F170"/>
      <c r="G170"/>
      <c r="H170"/>
      <c r="N170"/>
    </row>
    <row r="171" spans="4:14" x14ac:dyDescent="0.25">
      <c r="D171"/>
      <c r="E171"/>
      <c r="F171"/>
      <c r="G171"/>
      <c r="H171"/>
      <c r="N171"/>
    </row>
    <row r="172" spans="4:14" x14ac:dyDescent="0.25">
      <c r="D172"/>
      <c r="E172"/>
      <c r="F172"/>
      <c r="G172"/>
      <c r="H172"/>
      <c r="N172"/>
    </row>
    <row r="173" spans="4:14" x14ac:dyDescent="0.25">
      <c r="D173"/>
      <c r="E173"/>
      <c r="F173"/>
      <c r="G173"/>
      <c r="H173"/>
      <c r="N173"/>
    </row>
    <row r="174" spans="4:14" x14ac:dyDescent="0.25">
      <c r="D174"/>
      <c r="E174"/>
      <c r="F174"/>
      <c r="G174"/>
      <c r="H174"/>
      <c r="N174"/>
    </row>
    <row r="175" spans="4:14" x14ac:dyDescent="0.25">
      <c r="D175"/>
      <c r="E175"/>
      <c r="F175"/>
      <c r="G175"/>
      <c r="H175"/>
      <c r="N175"/>
    </row>
    <row r="176" spans="4:14" x14ac:dyDescent="0.25">
      <c r="D176"/>
      <c r="E176"/>
      <c r="F176"/>
      <c r="G176"/>
      <c r="H176"/>
      <c r="N176"/>
    </row>
    <row r="177" spans="4:14" x14ac:dyDescent="0.25">
      <c r="D177"/>
      <c r="E177"/>
      <c r="F177"/>
      <c r="G177"/>
      <c r="H177"/>
      <c r="N177"/>
    </row>
    <row r="178" spans="4:14" x14ac:dyDescent="0.25">
      <c r="D178"/>
      <c r="E178"/>
      <c r="F178"/>
      <c r="G178"/>
      <c r="H178"/>
      <c r="N178"/>
    </row>
    <row r="179" spans="4:14" x14ac:dyDescent="0.25">
      <c r="D179"/>
      <c r="E179"/>
      <c r="F179"/>
      <c r="G179"/>
      <c r="H179"/>
      <c r="N179"/>
    </row>
    <row r="180" spans="4:14" x14ac:dyDescent="0.25">
      <c r="D180"/>
      <c r="E180"/>
      <c r="F180"/>
      <c r="G180"/>
      <c r="H180"/>
      <c r="N180"/>
    </row>
    <row r="181" spans="4:14" x14ac:dyDescent="0.25">
      <c r="D181"/>
      <c r="E181"/>
      <c r="F181"/>
      <c r="G181"/>
      <c r="H181"/>
      <c r="N181"/>
    </row>
    <row r="182" spans="4:14" x14ac:dyDescent="0.25">
      <c r="D182"/>
      <c r="E182"/>
      <c r="F182"/>
      <c r="G182"/>
      <c r="H182"/>
      <c r="N182"/>
    </row>
    <row r="183" spans="4:14" x14ac:dyDescent="0.25">
      <c r="D183"/>
      <c r="E183"/>
      <c r="F183"/>
      <c r="G183"/>
      <c r="H183"/>
      <c r="N183"/>
    </row>
    <row r="184" spans="4:14" x14ac:dyDescent="0.25">
      <c r="D184"/>
      <c r="E184"/>
      <c r="F184"/>
      <c r="G184"/>
      <c r="H184"/>
      <c r="N184"/>
    </row>
    <row r="185" spans="4:14" x14ac:dyDescent="0.25">
      <c r="D185"/>
      <c r="E185"/>
      <c r="F185"/>
      <c r="G185"/>
      <c r="H185"/>
      <c r="N185"/>
    </row>
    <row r="186" spans="4:14" x14ac:dyDescent="0.25">
      <c r="D186"/>
      <c r="E186"/>
      <c r="F186"/>
      <c r="G186"/>
      <c r="H186"/>
      <c r="N186"/>
    </row>
    <row r="187" spans="4:14" x14ac:dyDescent="0.25">
      <c r="D187"/>
      <c r="E187"/>
      <c r="F187"/>
      <c r="G187"/>
      <c r="H187"/>
      <c r="N187"/>
    </row>
    <row r="188" spans="4:14" x14ac:dyDescent="0.25">
      <c r="D188"/>
      <c r="E188"/>
      <c r="F188"/>
      <c r="G188"/>
      <c r="H188"/>
      <c r="N188"/>
    </row>
    <row r="189" spans="4:14" x14ac:dyDescent="0.25">
      <c r="D189"/>
      <c r="E189"/>
      <c r="F189"/>
      <c r="G189"/>
      <c r="H189"/>
      <c r="N189"/>
    </row>
    <row r="190" spans="4:14" x14ac:dyDescent="0.25">
      <c r="D190"/>
      <c r="E190"/>
      <c r="F190"/>
      <c r="G190"/>
      <c r="H190"/>
      <c r="N190"/>
    </row>
    <row r="191" spans="4:14" x14ac:dyDescent="0.25">
      <c r="D191"/>
      <c r="E191"/>
      <c r="F191"/>
      <c r="G191"/>
      <c r="H191"/>
      <c r="N191"/>
    </row>
    <row r="192" spans="4:14" x14ac:dyDescent="0.25">
      <c r="D192"/>
      <c r="E192"/>
      <c r="F192"/>
      <c r="G192"/>
      <c r="H192"/>
      <c r="N192"/>
    </row>
    <row r="193" spans="4:14" x14ac:dyDescent="0.25">
      <c r="D193"/>
      <c r="E193"/>
      <c r="F193"/>
      <c r="G193"/>
      <c r="H193"/>
      <c r="N193"/>
    </row>
    <row r="194" spans="4:14" x14ac:dyDescent="0.25">
      <c r="D194"/>
      <c r="E194"/>
      <c r="F194"/>
      <c r="G194"/>
      <c r="H194"/>
      <c r="N194"/>
    </row>
    <row r="195" spans="4:14" x14ac:dyDescent="0.25">
      <c r="D195"/>
      <c r="E195"/>
      <c r="F195"/>
      <c r="G195"/>
      <c r="H195"/>
      <c r="N195"/>
    </row>
    <row r="196" spans="4:14" x14ac:dyDescent="0.25">
      <c r="D196"/>
      <c r="E196"/>
      <c r="F196"/>
      <c r="G196"/>
      <c r="H196"/>
      <c r="N196"/>
    </row>
    <row r="197" spans="4:14" x14ac:dyDescent="0.25">
      <c r="D197"/>
      <c r="E197"/>
      <c r="F197"/>
      <c r="G197"/>
      <c r="H197"/>
      <c r="N197"/>
    </row>
    <row r="198" spans="4:14" x14ac:dyDescent="0.25">
      <c r="D198"/>
      <c r="E198"/>
      <c r="F198"/>
      <c r="G198"/>
      <c r="H198"/>
      <c r="N198"/>
    </row>
    <row r="199" spans="4:14" x14ac:dyDescent="0.25">
      <c r="D199"/>
      <c r="E199"/>
      <c r="F199"/>
      <c r="G199"/>
      <c r="H199"/>
      <c r="N199"/>
    </row>
    <row r="200" spans="4:14" x14ac:dyDescent="0.25">
      <c r="D200"/>
      <c r="E200"/>
      <c r="F200"/>
      <c r="G200"/>
      <c r="H200"/>
      <c r="N200"/>
    </row>
    <row r="201" spans="4:14" x14ac:dyDescent="0.25">
      <c r="D201"/>
      <c r="E201"/>
      <c r="F201"/>
      <c r="G201"/>
      <c r="H201"/>
      <c r="N201"/>
    </row>
    <row r="202" spans="4:14" x14ac:dyDescent="0.25">
      <c r="D202"/>
      <c r="E202"/>
      <c r="F202"/>
      <c r="G202"/>
      <c r="H202"/>
      <c r="N202"/>
    </row>
    <row r="203" spans="4:14" x14ac:dyDescent="0.25">
      <c r="D203"/>
      <c r="E203"/>
      <c r="F203"/>
      <c r="G203"/>
      <c r="H203"/>
      <c r="N203"/>
    </row>
    <row r="204" spans="4:14" x14ac:dyDescent="0.25">
      <c r="D204"/>
      <c r="E204"/>
      <c r="F204"/>
      <c r="G204"/>
      <c r="H204"/>
      <c r="N204"/>
    </row>
    <row r="205" spans="4:14" x14ac:dyDescent="0.25">
      <c r="D205"/>
      <c r="E205"/>
      <c r="F205"/>
      <c r="G205"/>
      <c r="H205"/>
      <c r="N205"/>
    </row>
    <row r="206" spans="4:14" x14ac:dyDescent="0.25">
      <c r="D206"/>
      <c r="E206"/>
      <c r="F206"/>
      <c r="G206"/>
      <c r="H206"/>
      <c r="N206"/>
    </row>
    <row r="207" spans="4:14" x14ac:dyDescent="0.25">
      <c r="D207"/>
      <c r="E207"/>
      <c r="F207"/>
      <c r="G207"/>
      <c r="H207"/>
      <c r="N207"/>
    </row>
    <row r="208" spans="4:14" x14ac:dyDescent="0.25">
      <c r="D208"/>
      <c r="E208"/>
      <c r="F208"/>
      <c r="G208"/>
      <c r="H208"/>
      <c r="N208"/>
    </row>
    <row r="209" spans="4:14" x14ac:dyDescent="0.25">
      <c r="D209"/>
      <c r="E209"/>
      <c r="F209"/>
      <c r="G209"/>
      <c r="H209"/>
      <c r="N209"/>
    </row>
    <row r="210" spans="4:14" x14ac:dyDescent="0.25">
      <c r="D210"/>
      <c r="E210"/>
      <c r="F210"/>
      <c r="G210"/>
      <c r="H210"/>
      <c r="N210"/>
    </row>
    <row r="211" spans="4:14" x14ac:dyDescent="0.25">
      <c r="D211"/>
      <c r="E211"/>
      <c r="F211"/>
      <c r="G211"/>
      <c r="H211"/>
      <c r="N211"/>
    </row>
    <row r="212" spans="4:14" x14ac:dyDescent="0.25">
      <c r="D212"/>
      <c r="E212"/>
      <c r="F212"/>
      <c r="G212"/>
      <c r="H212"/>
      <c r="N212"/>
    </row>
    <row r="213" spans="4:14" x14ac:dyDescent="0.25">
      <c r="D213"/>
      <c r="E213"/>
      <c r="F213"/>
      <c r="G213"/>
      <c r="H213"/>
      <c r="N213"/>
    </row>
    <row r="214" spans="4:14" x14ac:dyDescent="0.25">
      <c r="D214"/>
      <c r="E214"/>
      <c r="F214"/>
      <c r="G214"/>
      <c r="H214"/>
      <c r="N214"/>
    </row>
    <row r="215" spans="4:14" x14ac:dyDescent="0.25">
      <c r="D215"/>
      <c r="E215"/>
      <c r="F215"/>
      <c r="G215"/>
      <c r="H215"/>
      <c r="N215"/>
    </row>
    <row r="216" spans="4:14" x14ac:dyDescent="0.25">
      <c r="D216"/>
      <c r="E216"/>
      <c r="F216"/>
      <c r="G216"/>
      <c r="H216"/>
      <c r="N216"/>
    </row>
    <row r="217" spans="4:14" x14ac:dyDescent="0.25">
      <c r="D217"/>
      <c r="E217"/>
      <c r="F217"/>
      <c r="G217"/>
      <c r="H217"/>
      <c r="N217"/>
    </row>
    <row r="218" spans="4:14" x14ac:dyDescent="0.25">
      <c r="D218"/>
      <c r="E218"/>
      <c r="F218"/>
      <c r="G218"/>
      <c r="H218"/>
      <c r="N218"/>
    </row>
    <row r="219" spans="4:14" x14ac:dyDescent="0.25">
      <c r="D219"/>
      <c r="E219"/>
      <c r="F219"/>
      <c r="G219"/>
      <c r="H219"/>
      <c r="N219"/>
    </row>
    <row r="220" spans="4:14" x14ac:dyDescent="0.25">
      <c r="D220"/>
      <c r="E220"/>
      <c r="F220"/>
      <c r="G220"/>
      <c r="H220"/>
      <c r="N220"/>
    </row>
    <row r="221" spans="4:14" x14ac:dyDescent="0.25">
      <c r="D221"/>
      <c r="E221"/>
      <c r="F221"/>
      <c r="G221"/>
      <c r="H221"/>
      <c r="N221"/>
    </row>
    <row r="222" spans="4:14" x14ac:dyDescent="0.25">
      <c r="D222"/>
      <c r="E222"/>
      <c r="F222"/>
      <c r="G222"/>
      <c r="H222"/>
      <c r="N222"/>
    </row>
    <row r="223" spans="4:14" x14ac:dyDescent="0.25">
      <c r="D223"/>
      <c r="E223"/>
      <c r="F223"/>
      <c r="G223"/>
      <c r="H223"/>
      <c r="N223"/>
    </row>
    <row r="224" spans="4:14" x14ac:dyDescent="0.25">
      <c r="D224"/>
      <c r="E224"/>
      <c r="F224"/>
      <c r="G224"/>
      <c r="H224"/>
      <c r="N224"/>
    </row>
    <row r="225" spans="4:14" x14ac:dyDescent="0.25">
      <c r="D225"/>
      <c r="E225"/>
      <c r="F225"/>
      <c r="G225"/>
      <c r="H225"/>
      <c r="N225"/>
    </row>
    <row r="226" spans="4:14" x14ac:dyDescent="0.25">
      <c r="D226"/>
      <c r="E226"/>
      <c r="F226"/>
      <c r="G226"/>
      <c r="H226"/>
      <c r="N226"/>
    </row>
    <row r="227" spans="4:14" x14ac:dyDescent="0.25">
      <c r="D227"/>
      <c r="E227"/>
      <c r="F227"/>
      <c r="G227"/>
      <c r="H227"/>
      <c r="N227"/>
    </row>
    <row r="228" spans="4:14" x14ac:dyDescent="0.25">
      <c r="D228"/>
      <c r="E228"/>
      <c r="F228"/>
      <c r="G228"/>
      <c r="H228"/>
      <c r="N228"/>
    </row>
  </sheetData>
  <autoFilter ref="A1:O94"/>
  <mergeCells count="368">
    <mergeCell ref="L74:L75"/>
    <mergeCell ref="K78:K79"/>
    <mergeCell ref="L78:L79"/>
    <mergeCell ref="A60:A61"/>
    <mergeCell ref="B60:B61"/>
    <mergeCell ref="I62:I63"/>
    <mergeCell ref="O62:O63"/>
    <mergeCell ref="C88:C89"/>
    <mergeCell ref="I88:I89"/>
    <mergeCell ref="K88:K89"/>
    <mergeCell ref="L88:L89"/>
    <mergeCell ref="L84:L85"/>
    <mergeCell ref="K82:K83"/>
    <mergeCell ref="L82:L83"/>
    <mergeCell ref="K74:K75"/>
    <mergeCell ref="A84:A85"/>
    <mergeCell ref="B84:B85"/>
    <mergeCell ref="B86:B87"/>
    <mergeCell ref="C86:C87"/>
    <mergeCell ref="I86:I87"/>
    <mergeCell ref="A88:A89"/>
    <mergeCell ref="A74:A75"/>
    <mergeCell ref="B74:B75"/>
    <mergeCell ref="C74:C75"/>
    <mergeCell ref="O92:O93"/>
    <mergeCell ref="O70:O71"/>
    <mergeCell ref="O72:O73"/>
    <mergeCell ref="O74:O75"/>
    <mergeCell ref="O76:O77"/>
    <mergeCell ref="O78:O79"/>
    <mergeCell ref="O80:O81"/>
    <mergeCell ref="O82:O83"/>
    <mergeCell ref="O84:O85"/>
    <mergeCell ref="O88:O89"/>
    <mergeCell ref="O90:O91"/>
    <mergeCell ref="O86:O87"/>
    <mergeCell ref="A86:A87"/>
    <mergeCell ref="I78:I79"/>
    <mergeCell ref="C78:C79"/>
    <mergeCell ref="B78:B79"/>
    <mergeCell ref="I80:I81"/>
    <mergeCell ref="A82:A83"/>
    <mergeCell ref="B82:B83"/>
    <mergeCell ref="C82:C83"/>
    <mergeCell ref="I82:I83"/>
    <mergeCell ref="A80:A81"/>
    <mergeCell ref="A78:A79"/>
    <mergeCell ref="B80:B81"/>
    <mergeCell ref="C80:C81"/>
    <mergeCell ref="O48:O49"/>
    <mergeCell ref="N52:N53"/>
    <mergeCell ref="C54:C55"/>
    <mergeCell ref="L48:L49"/>
    <mergeCell ref="I50:I51"/>
    <mergeCell ref="K50:K51"/>
    <mergeCell ref="L50:L51"/>
    <mergeCell ref="O50:O51"/>
    <mergeCell ref="K52:K53"/>
    <mergeCell ref="I54:I55"/>
    <mergeCell ref="O52:O53"/>
    <mergeCell ref="O54:O55"/>
    <mergeCell ref="I48:I49"/>
    <mergeCell ref="K48:K49"/>
    <mergeCell ref="O58:O59"/>
    <mergeCell ref="C60:C61"/>
    <mergeCell ref="I60:I61"/>
    <mergeCell ref="L58:L59"/>
    <mergeCell ref="L56:L57"/>
    <mergeCell ref="A54:A55"/>
    <mergeCell ref="C52:C53"/>
    <mergeCell ref="I52:I53"/>
    <mergeCell ref="K60:K61"/>
    <mergeCell ref="C56:C57"/>
    <mergeCell ref="I56:I57"/>
    <mergeCell ref="K56:K57"/>
    <mergeCell ref="B52:B53"/>
    <mergeCell ref="A58:A59"/>
    <mergeCell ref="B58:B59"/>
    <mergeCell ref="C58:C59"/>
    <mergeCell ref="I58:I59"/>
    <mergeCell ref="K58:K59"/>
    <mergeCell ref="A70:A71"/>
    <mergeCell ref="B70:B71"/>
    <mergeCell ref="A56:A57"/>
    <mergeCell ref="B10:B11"/>
    <mergeCell ref="L92:L93"/>
    <mergeCell ref="A90:A91"/>
    <mergeCell ref="B90:B91"/>
    <mergeCell ref="C90:C91"/>
    <mergeCell ref="I90:I91"/>
    <mergeCell ref="K90:K91"/>
    <mergeCell ref="L90:L91"/>
    <mergeCell ref="K62:K63"/>
    <mergeCell ref="A92:A93"/>
    <mergeCell ref="B92:B93"/>
    <mergeCell ref="C92:C93"/>
    <mergeCell ref="I92:I93"/>
    <mergeCell ref="K92:K93"/>
    <mergeCell ref="A76:A77"/>
    <mergeCell ref="B76:B77"/>
    <mergeCell ref="C76:C77"/>
    <mergeCell ref="I76:I77"/>
    <mergeCell ref="A72:A73"/>
    <mergeCell ref="I74:I75"/>
    <mergeCell ref="B88:B89"/>
    <mergeCell ref="B72:B73"/>
    <mergeCell ref="C72:C73"/>
    <mergeCell ref="I72:I73"/>
    <mergeCell ref="K80:K81"/>
    <mergeCell ref="C62:C63"/>
    <mergeCell ref="L22:L23"/>
    <mergeCell ref="A2:A3"/>
    <mergeCell ref="C70:C71"/>
    <mergeCell ref="I70:I71"/>
    <mergeCell ref="K70:K71"/>
    <mergeCell ref="L70:L71"/>
    <mergeCell ref="B64:B65"/>
    <mergeCell ref="K44:K45"/>
    <mergeCell ref="L44:L45"/>
    <mergeCell ref="A52:A53"/>
    <mergeCell ref="B46:B47"/>
    <mergeCell ref="A66:A67"/>
    <mergeCell ref="B66:B67"/>
    <mergeCell ref="A64:A65"/>
    <mergeCell ref="A68:A69"/>
    <mergeCell ref="B68:B69"/>
    <mergeCell ref="A8:A9"/>
    <mergeCell ref="B8:B9"/>
    <mergeCell ref="C8:C9"/>
    <mergeCell ref="A12:A13"/>
    <mergeCell ref="B12:B13"/>
    <mergeCell ref="B54:B55"/>
    <mergeCell ref="C66:C67"/>
    <mergeCell ref="I66:I67"/>
    <mergeCell ref="K66:K67"/>
    <mergeCell ref="I64:I65"/>
    <mergeCell ref="K64:K65"/>
    <mergeCell ref="A20:A21"/>
    <mergeCell ref="B20:B21"/>
    <mergeCell ref="C20:C21"/>
    <mergeCell ref="I20:I21"/>
    <mergeCell ref="K20:K21"/>
    <mergeCell ref="A50:A51"/>
    <mergeCell ref="B50:B51"/>
    <mergeCell ref="C50:C51"/>
    <mergeCell ref="A46:A47"/>
    <mergeCell ref="A48:A49"/>
    <mergeCell ref="B48:B49"/>
    <mergeCell ref="C48:C49"/>
    <mergeCell ref="A62:A63"/>
    <mergeCell ref="B62:B63"/>
    <mergeCell ref="A16:A17"/>
    <mergeCell ref="A18:A19"/>
    <mergeCell ref="C68:C69"/>
    <mergeCell ref="I68:I69"/>
    <mergeCell ref="K68:K69"/>
    <mergeCell ref="A22:A23"/>
    <mergeCell ref="O28:O29"/>
    <mergeCell ref="O30:O31"/>
    <mergeCell ref="O36:O37"/>
    <mergeCell ref="L38:L39"/>
    <mergeCell ref="B56:B57"/>
    <mergeCell ref="N50:N51"/>
    <mergeCell ref="N46:N47"/>
    <mergeCell ref="N48:N49"/>
    <mergeCell ref="N44:N45"/>
    <mergeCell ref="L62:L63"/>
    <mergeCell ref="B26:B27"/>
    <mergeCell ref="O46:O47"/>
    <mergeCell ref="O40:O41"/>
    <mergeCell ref="O44:O45"/>
    <mergeCell ref="O34:O35"/>
    <mergeCell ref="O38:O39"/>
    <mergeCell ref="O26:O27"/>
    <mergeCell ref="O42:O43"/>
    <mergeCell ref="N40:N41"/>
    <mergeCell ref="O56:O57"/>
    <mergeCell ref="A4:A5"/>
    <mergeCell ref="B4:B5"/>
    <mergeCell ref="C4:C5"/>
    <mergeCell ref="I4:I5"/>
    <mergeCell ref="K4:K5"/>
    <mergeCell ref="L4:L5"/>
    <mergeCell ref="A36:A37"/>
    <mergeCell ref="I38:I39"/>
    <mergeCell ref="A32:A33"/>
    <mergeCell ref="A6:A7"/>
    <mergeCell ref="B6:B7"/>
    <mergeCell ref="A14:A15"/>
    <mergeCell ref="B14:B15"/>
    <mergeCell ref="C14:C15"/>
    <mergeCell ref="I14:I15"/>
    <mergeCell ref="K14:K15"/>
    <mergeCell ref="A10:A11"/>
    <mergeCell ref="L12:L13"/>
    <mergeCell ref="B16:B17"/>
    <mergeCell ref="B22:B23"/>
    <mergeCell ref="L36:L37"/>
    <mergeCell ref="C36:C37"/>
    <mergeCell ref="I36:I37"/>
    <mergeCell ref="L34:L35"/>
    <mergeCell ref="O8:O9"/>
    <mergeCell ref="C10:C11"/>
    <mergeCell ref="L2:L3"/>
    <mergeCell ref="C6:C7"/>
    <mergeCell ref="I6:I7"/>
    <mergeCell ref="K6:K7"/>
    <mergeCell ref="L6:L7"/>
    <mergeCell ref="O4:O5"/>
    <mergeCell ref="O6:O7"/>
    <mergeCell ref="O2:O3"/>
    <mergeCell ref="N8:N9"/>
    <mergeCell ref="O10:O11"/>
    <mergeCell ref="I8:I9"/>
    <mergeCell ref="C2:C3"/>
    <mergeCell ref="I2:I3"/>
    <mergeCell ref="K2:K3"/>
    <mergeCell ref="K8:K9"/>
    <mergeCell ref="L8:L9"/>
    <mergeCell ref="K10:K11"/>
    <mergeCell ref="L10:L11"/>
    <mergeCell ref="N2:N3"/>
    <mergeCell ref="I10:I11"/>
    <mergeCell ref="N10:N11"/>
    <mergeCell ref="K76:K77"/>
    <mergeCell ref="L76:L77"/>
    <mergeCell ref="C84:C85"/>
    <mergeCell ref="I84:I85"/>
    <mergeCell ref="O12:O13"/>
    <mergeCell ref="O14:O15"/>
    <mergeCell ref="N14:N15"/>
    <mergeCell ref="L14:L15"/>
    <mergeCell ref="O64:O65"/>
    <mergeCell ref="O66:O67"/>
    <mergeCell ref="O68:O69"/>
    <mergeCell ref="L66:L67"/>
    <mergeCell ref="C64:C65"/>
    <mergeCell ref="K54:K55"/>
    <mergeCell ref="L54:L55"/>
    <mergeCell ref="N54:N55"/>
    <mergeCell ref="N60:N61"/>
    <mergeCell ref="O60:O61"/>
    <mergeCell ref="L68:L69"/>
    <mergeCell ref="K72:K73"/>
    <mergeCell ref="L72:L73"/>
    <mergeCell ref="K84:K85"/>
    <mergeCell ref="N12:N13"/>
    <mergeCell ref="L64:L65"/>
    <mergeCell ref="K86:K87"/>
    <mergeCell ref="N4:N5"/>
    <mergeCell ref="N6:N7"/>
    <mergeCell ref="B2:B3"/>
    <mergeCell ref="B36:B37"/>
    <mergeCell ref="L60:L61"/>
    <mergeCell ref="B42:B43"/>
    <mergeCell ref="C42:C43"/>
    <mergeCell ref="I42:I43"/>
    <mergeCell ref="B34:B35"/>
    <mergeCell ref="C34:C35"/>
    <mergeCell ref="I34:I35"/>
    <mergeCell ref="B30:B31"/>
    <mergeCell ref="C30:C31"/>
    <mergeCell ref="I30:I31"/>
    <mergeCell ref="K34:K35"/>
    <mergeCell ref="K30:K31"/>
    <mergeCell ref="I24:I25"/>
    <mergeCell ref="K24:K25"/>
    <mergeCell ref="L86:L87"/>
    <mergeCell ref="N56:N57"/>
    <mergeCell ref="N58:N59"/>
    <mergeCell ref="L52:L53"/>
    <mergeCell ref="N42:N43"/>
    <mergeCell ref="N92:N93"/>
    <mergeCell ref="N62:N63"/>
    <mergeCell ref="N64:N65"/>
    <mergeCell ref="N66:N67"/>
    <mergeCell ref="N68:N69"/>
    <mergeCell ref="N70:N71"/>
    <mergeCell ref="N82:N83"/>
    <mergeCell ref="N84:N85"/>
    <mergeCell ref="N86:N87"/>
    <mergeCell ref="N90:N91"/>
    <mergeCell ref="N72:N73"/>
    <mergeCell ref="N74:N75"/>
    <mergeCell ref="N88:N89"/>
    <mergeCell ref="N80:N81"/>
    <mergeCell ref="N76:N77"/>
    <mergeCell ref="N78:N79"/>
    <mergeCell ref="L80:L81"/>
    <mergeCell ref="N34:N35"/>
    <mergeCell ref="N36:N37"/>
    <mergeCell ref="L28:L29"/>
    <mergeCell ref="A44:A45"/>
    <mergeCell ref="A26:A27"/>
    <mergeCell ref="C44:C45"/>
    <mergeCell ref="I44:I45"/>
    <mergeCell ref="K42:K43"/>
    <mergeCell ref="L42:L43"/>
    <mergeCell ref="L26:L27"/>
    <mergeCell ref="I28:I29"/>
    <mergeCell ref="K28:K29"/>
    <mergeCell ref="B32:B33"/>
    <mergeCell ref="C32:C33"/>
    <mergeCell ref="I32:I33"/>
    <mergeCell ref="K32:K33"/>
    <mergeCell ref="L32:L33"/>
    <mergeCell ref="L30:L31"/>
    <mergeCell ref="A34:A35"/>
    <mergeCell ref="A30:A31"/>
    <mergeCell ref="K38:K39"/>
    <mergeCell ref="N38:N39"/>
    <mergeCell ref="K36:K37"/>
    <mergeCell ref="N16:N17"/>
    <mergeCell ref="N18:N19"/>
    <mergeCell ref="O22:O23"/>
    <mergeCell ref="O24:O25"/>
    <mergeCell ref="O32:O33"/>
    <mergeCell ref="O16:O17"/>
    <mergeCell ref="C12:C13"/>
    <mergeCell ref="I12:I13"/>
    <mergeCell ref="K12:K13"/>
    <mergeCell ref="N28:N29"/>
    <mergeCell ref="N30:N31"/>
    <mergeCell ref="O18:O19"/>
    <mergeCell ref="O20:O21"/>
    <mergeCell ref="C18:C19"/>
    <mergeCell ref="I18:I19"/>
    <mergeCell ref="K18:K19"/>
    <mergeCell ref="N32:N33"/>
    <mergeCell ref="L24:L25"/>
    <mergeCell ref="C22:C23"/>
    <mergeCell ref="I22:I23"/>
    <mergeCell ref="K22:K23"/>
    <mergeCell ref="C28:C29"/>
    <mergeCell ref="K16:K17"/>
    <mergeCell ref="L16:L17"/>
    <mergeCell ref="B44:B45"/>
    <mergeCell ref="A42:A43"/>
    <mergeCell ref="K46:K47"/>
    <mergeCell ref="L46:L47"/>
    <mergeCell ref="K40:K41"/>
    <mergeCell ref="I40:I41"/>
    <mergeCell ref="L18:L19"/>
    <mergeCell ref="C16:C17"/>
    <mergeCell ref="I16:I17"/>
    <mergeCell ref="L40:L41"/>
    <mergeCell ref="A38:A39"/>
    <mergeCell ref="B38:B39"/>
    <mergeCell ref="C38:C39"/>
    <mergeCell ref="C40:C41"/>
    <mergeCell ref="C46:C47"/>
    <mergeCell ref="I46:I47"/>
    <mergeCell ref="A40:A41"/>
    <mergeCell ref="B40:B41"/>
    <mergeCell ref="B18:B19"/>
    <mergeCell ref="N20:N21"/>
    <mergeCell ref="N22:N23"/>
    <mergeCell ref="N24:N25"/>
    <mergeCell ref="N26:N27"/>
    <mergeCell ref="A28:A29"/>
    <mergeCell ref="B28:B29"/>
    <mergeCell ref="A24:A25"/>
    <mergeCell ref="B24:B25"/>
    <mergeCell ref="C24:C25"/>
    <mergeCell ref="C26:C27"/>
    <mergeCell ref="I26:I27"/>
    <mergeCell ref="K26:K27"/>
    <mergeCell ref="L20:L21"/>
  </mergeCells>
  <conditionalFormatting sqref="N1:N93 J1:L93 J229:L1048576 N229:N1048576">
    <cfRule type="containsText" dxfId="2273" priority="10" operator="containsText" text="In Progress">
      <formula>NOT(ISERROR(SEARCH("In Progress",J1)))</formula>
    </cfRule>
  </conditionalFormatting>
  <conditionalFormatting sqref="N1:N93 N229:N1048576">
    <cfRule type="containsText" dxfId="2272" priority="3" operator="containsText" text="No">
      <formula>NOT(ISERROR(SEARCH("No",N1)))</formula>
    </cfRule>
    <cfRule type="containsText" dxfId="2271" priority="4" operator="containsText" text="Yes">
      <formula>NOT(ISERROR(SEARCH("Yes",N1)))</formula>
    </cfRule>
  </conditionalFormatting>
  <conditionalFormatting sqref="J1:L93 J229:L1048576">
    <cfRule type="containsText" dxfId="2270" priority="2" operator="containsText" text="Review">
      <formula>NOT(ISERROR(SEARCH("Review",J1)))</formula>
    </cfRule>
  </conditionalFormatting>
  <conditionalFormatting sqref="L1:L93 L229:L1048576">
    <cfRule type="containsText" dxfId="2269" priority="5" operator="containsText" text="Ignore">
      <formula>NOT(ISERROR(SEARCH("Ignore",L1)))</formula>
    </cfRule>
  </conditionalFormatting>
  <conditionalFormatting sqref="J1:L93 J229:L1048576">
    <cfRule type="containsText" dxfId="2268" priority="6" operator="containsText" text="Other">
      <formula>NOT(ISERROR(SEARCH("Other",J1)))</formula>
    </cfRule>
    <cfRule type="containsText" dxfId="2267" priority="7" operator="containsText" text="Incomplete">
      <formula>NOT(ISERROR(SEARCH("Incomplete",J1)))</formula>
    </cfRule>
    <cfRule type="containsText" dxfId="2266" priority="8" operator="containsText" text="Untraceable">
      <formula>NOT(ISERROR(SEARCH("Untraceable",J1)))</formula>
    </cfRule>
    <cfRule type="containsText" dxfId="2265" priority="9" operator="containsText" text="Completed">
      <formula>NOT(ISERROR(SEARCH("Completed",J1)))</formula>
    </cfRule>
  </conditionalFormatting>
  <conditionalFormatting sqref="J1:L1048576">
    <cfRule type="containsText" dxfId="2264" priority="1" operator="containsText" text="Waiting">
      <formula>NOT(ISERROR(SEARCH("Waiting",J1)))</formula>
    </cfRule>
  </conditionalFormatting>
  <dataValidations count="7">
    <dataValidation type="list" allowBlank="1" showInputMessage="1" showErrorMessage="1" sqref="N2 N4 N8 N10 N12 N14 N16 N18 N20 N22 N24 N26 N28 N30 N32 N34 N36 N38 N40 N42 N44 N46 N48 N50 N52 N54 N56 N58 N60 N62 N64 N66 N68 N70 N72 N74 N76 N78 N80 N82 N84 N86 N88 N90 N92 N6">
      <formula1>"Yes, No, In Progress"</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formula1>"Manual,Auto,Semi-Auto"</formula1>
    </dataValidation>
    <dataValidation type="list" allowBlank="1" showInputMessage="1" sqref="G68:I69 G2:I3 I18 G4:I5 G6:I7 G8:I9 G10:I11 G12:I13 G14:I15 G16:I17 G18:H19 G20:I21 G22:I23 G24:I25 G26:I27 G28:I29 G30:I31 G32:I33 G34:I35 G36:I37 G38:I39 G40:I41 G42:I43 G44:I45 G46:I47 G48:I49 G50:I51 G52:I53 G54:I55 G56:I57 G58:I59 G60:I61 G62:I63 G64:I65 G66:I67 G70:H71 G72:H73 G74:H75 G76:H77 G78:H79 G80:H81 G82:H83 G84:H85 G86:H87 G88:H89 G90:H91 G92:H93">
      <formula1>"Ø,=TODAY()"</formula1>
    </dataValidation>
    <dataValidation type="list" allowBlank="1" showInputMessage="1" sqref="I76 I70:I71 I72:I73 I74:I75 I78:I79 I80:I81 I82:I83 I84:I85 I86:I87 I88:I89 I90:I91 I92:I93">
      <formula1>"Ø, =TODAY()"</formula1>
    </dataValidation>
    <dataValidation type="list" allowBlank="1" showInputMessage="1" showErrorMessage="1" sqref="J229:K1048576 J2:K93">
      <formula1>"In Progress, Completed, Untraceable, Incomplete, Other, Review, Waiting"</formula1>
    </dataValidation>
    <dataValidation type="list" allowBlank="1" showInputMessage="1" showErrorMessage="1" sqref="L229:L1048576 L2:L93">
      <formula1>"In Progress, Completed, Untraceable, Ignore, Review, Waiting"</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0"/>
  <sheetViews>
    <sheetView zoomScale="90" zoomScaleNormal="90" workbookViewId="0">
      <pane ySplit="1" topLeftCell="A60" activePane="bottomLeft" state="frozen"/>
      <selection activeCell="E65" sqref="E65"/>
      <selection pane="bottomLeft" activeCell="A96" sqref="A96:XFD96"/>
    </sheetView>
  </sheetViews>
  <sheetFormatPr defaultRowHeight="15" x14ac:dyDescent="0.25"/>
  <cols>
    <col min="1" max="1" width="18.5703125" style="3" bestFit="1" customWidth="1"/>
    <col min="2" max="2" width="25.85546875" style="3" bestFit="1" customWidth="1"/>
    <col min="3" max="3" width="24" style="3" bestFit="1" customWidth="1"/>
    <col min="4" max="4" width="15.28515625" style="16" bestFit="1" customWidth="1"/>
    <col min="5" max="5" width="18.140625" style="16" bestFit="1" customWidth="1"/>
    <col min="6" max="6" width="25.7109375" style="15" bestFit="1" customWidth="1"/>
    <col min="7" max="7" width="15" style="14" bestFit="1" customWidth="1"/>
    <col min="8" max="8" width="14" style="14" bestFit="1" customWidth="1"/>
    <col min="9" max="9" width="20" style="1" bestFit="1" customWidth="1"/>
    <col min="10" max="10" width="23.28515625" bestFit="1" customWidth="1"/>
    <col min="11" max="11" width="18.7109375" bestFit="1" customWidth="1"/>
    <col min="12" max="12" width="14.7109375" bestFit="1" customWidth="1"/>
    <col min="13" max="13" width="82.28515625" style="13"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51" t="s">
        <v>713</v>
      </c>
      <c r="B2" s="151" t="s">
        <v>714</v>
      </c>
      <c r="C2" s="151" t="s">
        <v>715</v>
      </c>
      <c r="D2" s="21" t="s">
        <v>32</v>
      </c>
      <c r="E2" s="20" t="s">
        <v>24</v>
      </c>
      <c r="F2" s="19" t="s">
        <v>716</v>
      </c>
      <c r="G2" s="18">
        <v>42724</v>
      </c>
      <c r="H2" s="18">
        <v>42754</v>
      </c>
      <c r="I2" s="152">
        <v>42760</v>
      </c>
      <c r="J2" s="80" t="s">
        <v>0</v>
      </c>
      <c r="K2" s="113" t="s">
        <v>0</v>
      </c>
      <c r="L2" s="113" t="s">
        <v>0</v>
      </c>
      <c r="M2" s="26"/>
      <c r="N2" s="114" t="s">
        <v>25</v>
      </c>
      <c r="O2" s="113" t="s">
        <v>717</v>
      </c>
    </row>
    <row r="3" spans="1:15" x14ac:dyDescent="0.25">
      <c r="A3" s="113"/>
      <c r="B3" s="113"/>
      <c r="C3" s="113"/>
      <c r="D3" s="21" t="s">
        <v>508</v>
      </c>
      <c r="E3" s="20" t="s">
        <v>24</v>
      </c>
      <c r="F3" s="19" t="s">
        <v>718</v>
      </c>
      <c r="G3" s="18">
        <v>42726</v>
      </c>
      <c r="H3" s="18">
        <v>42741</v>
      </c>
      <c r="I3" s="152"/>
      <c r="J3" s="80" t="s">
        <v>0</v>
      </c>
      <c r="K3" s="113"/>
      <c r="L3" s="113"/>
      <c r="M3" s="17"/>
      <c r="N3" s="114"/>
      <c r="O3" s="113"/>
    </row>
    <row r="4" spans="1:15" x14ac:dyDescent="0.25">
      <c r="A4" s="158" t="s">
        <v>719</v>
      </c>
      <c r="B4" s="151" t="s">
        <v>720</v>
      </c>
      <c r="C4" s="151" t="s">
        <v>715</v>
      </c>
      <c r="D4" s="21" t="s">
        <v>30</v>
      </c>
      <c r="E4" s="20" t="s">
        <v>24</v>
      </c>
      <c r="F4" s="19" t="s">
        <v>721</v>
      </c>
      <c r="G4" s="18">
        <v>42719</v>
      </c>
      <c r="H4" s="18">
        <v>42740</v>
      </c>
      <c r="I4" s="152">
        <v>42740</v>
      </c>
      <c r="J4" s="80" t="s">
        <v>0</v>
      </c>
      <c r="K4" s="113" t="s">
        <v>0</v>
      </c>
      <c r="L4" s="113" t="s">
        <v>0</v>
      </c>
      <c r="M4" s="17"/>
      <c r="N4" s="114" t="s">
        <v>25</v>
      </c>
      <c r="O4" s="113" t="s">
        <v>722</v>
      </c>
    </row>
    <row r="5" spans="1:15" x14ac:dyDescent="0.25">
      <c r="A5" s="113"/>
      <c r="B5" s="113"/>
      <c r="C5" s="113"/>
      <c r="D5" s="21" t="s">
        <v>492</v>
      </c>
      <c r="E5" s="20" t="s">
        <v>24</v>
      </c>
      <c r="F5" s="19" t="s">
        <v>723</v>
      </c>
      <c r="G5" s="18">
        <v>42718</v>
      </c>
      <c r="H5" s="18">
        <v>42719</v>
      </c>
      <c r="I5" s="113"/>
      <c r="J5" s="80" t="s">
        <v>0</v>
      </c>
      <c r="K5" s="113"/>
      <c r="L5" s="113"/>
      <c r="M5" s="17" t="s">
        <v>724</v>
      </c>
      <c r="N5" s="114"/>
      <c r="O5" s="113"/>
    </row>
    <row r="6" spans="1:15" x14ac:dyDescent="0.25">
      <c r="A6" s="153" t="s">
        <v>725</v>
      </c>
      <c r="B6" s="151" t="s">
        <v>726</v>
      </c>
      <c r="C6" s="151" t="s">
        <v>727</v>
      </c>
      <c r="D6" s="21" t="s">
        <v>482</v>
      </c>
      <c r="E6" s="20" t="s">
        <v>24</v>
      </c>
      <c r="F6" s="19" t="s">
        <v>728</v>
      </c>
      <c r="G6" s="18">
        <v>42719</v>
      </c>
      <c r="H6" s="18">
        <v>42726</v>
      </c>
      <c r="I6" s="152">
        <v>42740</v>
      </c>
      <c r="J6" s="80" t="s">
        <v>0</v>
      </c>
      <c r="K6" s="113" t="s">
        <v>0</v>
      </c>
      <c r="L6" s="113" t="s">
        <v>0</v>
      </c>
      <c r="M6" s="17" t="s">
        <v>729</v>
      </c>
      <c r="N6" s="114" t="s">
        <v>25</v>
      </c>
      <c r="O6" s="113" t="s">
        <v>730</v>
      </c>
    </row>
    <row r="7" spans="1:15" x14ac:dyDescent="0.25">
      <c r="A7" s="113"/>
      <c r="B7" s="113"/>
      <c r="C7" s="113"/>
      <c r="D7" s="21" t="s">
        <v>492</v>
      </c>
      <c r="E7" s="20" t="s">
        <v>24</v>
      </c>
      <c r="F7" s="19" t="s">
        <v>731</v>
      </c>
      <c r="G7" s="18">
        <v>42719</v>
      </c>
      <c r="H7" s="18">
        <v>42724</v>
      </c>
      <c r="I7" s="152"/>
      <c r="J7" s="80" t="s">
        <v>0</v>
      </c>
      <c r="K7" s="113"/>
      <c r="L7" s="113"/>
      <c r="M7" s="17" t="s">
        <v>732</v>
      </c>
      <c r="N7" s="114"/>
      <c r="O7" s="113"/>
    </row>
    <row r="8" spans="1:15" x14ac:dyDescent="0.25">
      <c r="A8" s="153" t="s">
        <v>733</v>
      </c>
      <c r="B8" s="151" t="s">
        <v>734</v>
      </c>
      <c r="C8" s="113"/>
      <c r="D8" s="21" t="s">
        <v>489</v>
      </c>
      <c r="E8" s="20" t="s">
        <v>24</v>
      </c>
      <c r="F8" s="19" t="s">
        <v>735</v>
      </c>
      <c r="G8" s="18">
        <v>42723</v>
      </c>
      <c r="H8" s="18">
        <v>42740</v>
      </c>
      <c r="I8" s="158">
        <v>42817</v>
      </c>
      <c r="J8" s="80" t="s">
        <v>0</v>
      </c>
      <c r="K8" s="113" t="s">
        <v>0</v>
      </c>
      <c r="L8" s="113" t="s">
        <v>0</v>
      </c>
      <c r="M8" s="17" t="s">
        <v>736</v>
      </c>
      <c r="N8" s="114" t="s">
        <v>25</v>
      </c>
      <c r="O8" s="113" t="s">
        <v>737</v>
      </c>
    </row>
    <row r="9" spans="1:15" x14ac:dyDescent="0.25">
      <c r="A9" s="113"/>
      <c r="B9" s="113"/>
      <c r="C9" s="113"/>
      <c r="D9" s="21" t="s">
        <v>504</v>
      </c>
      <c r="E9" s="20" t="s">
        <v>24</v>
      </c>
      <c r="F9" s="19" t="s">
        <v>738</v>
      </c>
      <c r="G9" s="18">
        <v>42723</v>
      </c>
      <c r="H9" s="18">
        <v>42814</v>
      </c>
      <c r="I9" s="113"/>
      <c r="J9" s="80" t="s">
        <v>0</v>
      </c>
      <c r="K9" s="113"/>
      <c r="L9" s="113"/>
      <c r="M9" s="17" t="s">
        <v>739</v>
      </c>
      <c r="N9" s="114"/>
      <c r="O9" s="113"/>
    </row>
    <row r="10" spans="1:15" x14ac:dyDescent="0.25">
      <c r="A10" s="153" t="s">
        <v>740</v>
      </c>
      <c r="B10" s="151" t="s">
        <v>741</v>
      </c>
      <c r="C10" s="113"/>
      <c r="D10" s="21" t="s">
        <v>504</v>
      </c>
      <c r="E10" s="20" t="s">
        <v>24</v>
      </c>
      <c r="F10" s="19" t="s">
        <v>742</v>
      </c>
      <c r="G10" s="18">
        <v>42726</v>
      </c>
      <c r="H10" s="18">
        <v>42740</v>
      </c>
      <c r="I10" s="152">
        <v>42746</v>
      </c>
      <c r="J10" s="80" t="s">
        <v>0</v>
      </c>
      <c r="K10" s="113" t="s">
        <v>0</v>
      </c>
      <c r="L10" s="113" t="s">
        <v>0</v>
      </c>
      <c r="M10" s="17"/>
      <c r="N10" s="114" t="s">
        <v>25</v>
      </c>
      <c r="O10" s="113" t="s">
        <v>743</v>
      </c>
    </row>
    <row r="11" spans="1:15" x14ac:dyDescent="0.25">
      <c r="A11" s="113"/>
      <c r="B11" s="113"/>
      <c r="C11" s="113"/>
      <c r="D11" s="21" t="s">
        <v>492</v>
      </c>
      <c r="E11" s="20" t="s">
        <v>24</v>
      </c>
      <c r="F11" s="19" t="s">
        <v>744</v>
      </c>
      <c r="G11" s="18">
        <v>42724</v>
      </c>
      <c r="H11" s="18">
        <v>42738</v>
      </c>
      <c r="I11" s="113"/>
      <c r="J11" s="80" t="s">
        <v>0</v>
      </c>
      <c r="K11" s="113"/>
      <c r="L11" s="113"/>
      <c r="M11" s="17" t="s">
        <v>745</v>
      </c>
      <c r="N11" s="114"/>
      <c r="O11" s="113"/>
    </row>
    <row r="12" spans="1:15" x14ac:dyDescent="0.25">
      <c r="A12" s="153" t="s">
        <v>746</v>
      </c>
      <c r="B12" s="151" t="s">
        <v>747</v>
      </c>
      <c r="C12" s="113"/>
      <c r="D12" s="21" t="s">
        <v>187</v>
      </c>
      <c r="E12" s="20" t="s">
        <v>24</v>
      </c>
      <c r="F12" s="19" t="s">
        <v>748</v>
      </c>
      <c r="G12" s="18">
        <v>42727</v>
      </c>
      <c r="H12" s="18">
        <v>42739</v>
      </c>
      <c r="I12" s="152">
        <v>42755</v>
      </c>
      <c r="J12" s="80" t="s">
        <v>0</v>
      </c>
      <c r="K12" s="113" t="s">
        <v>0</v>
      </c>
      <c r="L12" s="113" t="s">
        <v>0</v>
      </c>
      <c r="M12" s="17" t="s">
        <v>749</v>
      </c>
      <c r="N12" s="114" t="s">
        <v>25</v>
      </c>
      <c r="O12" s="113" t="s">
        <v>750</v>
      </c>
    </row>
    <row r="13" spans="1:15" x14ac:dyDescent="0.25">
      <c r="A13" s="113"/>
      <c r="B13" s="113"/>
      <c r="C13" s="113"/>
      <c r="D13" s="21" t="s">
        <v>504</v>
      </c>
      <c r="E13" s="20" t="s">
        <v>24</v>
      </c>
      <c r="F13" s="19" t="s">
        <v>751</v>
      </c>
      <c r="G13" s="18">
        <v>42746</v>
      </c>
      <c r="H13" s="18">
        <v>42754</v>
      </c>
      <c r="I13" s="113"/>
      <c r="J13" s="80" t="s">
        <v>0</v>
      </c>
      <c r="K13" s="113"/>
      <c r="L13" s="113"/>
      <c r="M13" s="17"/>
      <c r="N13" s="114"/>
      <c r="O13" s="113"/>
    </row>
    <row r="14" spans="1:15" ht="15" customHeight="1" x14ac:dyDescent="0.25">
      <c r="A14" s="153" t="s">
        <v>752</v>
      </c>
      <c r="B14" s="151" t="s">
        <v>753</v>
      </c>
      <c r="C14" s="113"/>
      <c r="D14" s="20"/>
      <c r="E14" s="20"/>
      <c r="F14" s="23"/>
      <c r="G14" s="18"/>
      <c r="H14" s="20"/>
      <c r="I14" s="113" t="s">
        <v>51</v>
      </c>
      <c r="J14" s="80"/>
      <c r="K14" s="113" t="s">
        <v>1</v>
      </c>
      <c r="L14" s="113" t="s">
        <v>190</v>
      </c>
      <c r="M14" s="17"/>
      <c r="N14" s="114" t="s">
        <v>53</v>
      </c>
      <c r="O14" s="113"/>
    </row>
    <row r="15" spans="1:15" x14ac:dyDescent="0.25">
      <c r="A15" s="113"/>
      <c r="B15" s="113"/>
      <c r="C15" s="113"/>
      <c r="D15" s="20"/>
      <c r="E15" s="20"/>
      <c r="F15" s="23"/>
      <c r="G15" s="18"/>
      <c r="H15" s="20"/>
      <c r="I15" s="113"/>
      <c r="J15" s="80"/>
      <c r="K15" s="113"/>
      <c r="L15" s="113"/>
      <c r="M15" s="17"/>
      <c r="N15" s="114"/>
      <c r="O15" s="113"/>
    </row>
    <row r="16" spans="1:15" ht="15" customHeight="1" x14ac:dyDescent="0.25">
      <c r="A16" s="153" t="s">
        <v>754</v>
      </c>
      <c r="B16" s="151" t="s">
        <v>755</v>
      </c>
      <c r="C16" s="113"/>
      <c r="D16" s="21" t="s">
        <v>187</v>
      </c>
      <c r="E16" s="20" t="s">
        <v>24</v>
      </c>
      <c r="F16" s="19" t="s">
        <v>756</v>
      </c>
      <c r="G16" s="18">
        <v>42740</v>
      </c>
      <c r="H16" s="18" t="s">
        <v>51</v>
      </c>
      <c r="I16" s="152" t="s">
        <v>51</v>
      </c>
      <c r="J16" s="80" t="s">
        <v>1</v>
      </c>
      <c r="K16" s="113" t="s">
        <v>1</v>
      </c>
      <c r="L16" s="113" t="s">
        <v>190</v>
      </c>
      <c r="M16" s="17" t="s">
        <v>757</v>
      </c>
      <c r="N16" s="114" t="s">
        <v>53</v>
      </c>
      <c r="O16" s="113"/>
    </row>
    <row r="17" spans="1:15" x14ac:dyDescent="0.25">
      <c r="A17" s="113"/>
      <c r="B17" s="113"/>
      <c r="C17" s="113"/>
      <c r="D17" s="20"/>
      <c r="E17" s="20"/>
      <c r="F17" s="23"/>
      <c r="G17" s="18"/>
      <c r="H17" s="18"/>
      <c r="I17" s="152"/>
      <c r="J17" s="80"/>
      <c r="K17" s="113"/>
      <c r="L17" s="113"/>
      <c r="M17" s="17"/>
      <c r="N17" s="114"/>
      <c r="O17" s="113"/>
    </row>
    <row r="18" spans="1:15" x14ac:dyDescent="0.25">
      <c r="A18" s="153" t="s">
        <v>758</v>
      </c>
      <c r="B18" s="151" t="s">
        <v>759</v>
      </c>
      <c r="C18" s="113"/>
      <c r="D18" s="21" t="s">
        <v>32</v>
      </c>
      <c r="E18" s="20" t="s">
        <v>24</v>
      </c>
      <c r="F18" s="19" t="s">
        <v>760</v>
      </c>
      <c r="G18" s="18">
        <v>42802</v>
      </c>
      <c r="H18" s="18">
        <v>42802</v>
      </c>
      <c r="I18" s="152">
        <v>42807</v>
      </c>
      <c r="J18" s="80" t="s">
        <v>0</v>
      </c>
      <c r="K18" s="113" t="s">
        <v>0</v>
      </c>
      <c r="L18" s="113" t="s">
        <v>0</v>
      </c>
      <c r="M18" s="17" t="s">
        <v>761</v>
      </c>
      <c r="N18" s="114" t="s">
        <v>25</v>
      </c>
      <c r="O18" s="113" t="s">
        <v>762</v>
      </c>
    </row>
    <row r="19" spans="1:15" x14ac:dyDescent="0.25">
      <c r="A19" s="113"/>
      <c r="B19" s="113"/>
      <c r="C19" s="113"/>
      <c r="D19" s="21" t="s">
        <v>499</v>
      </c>
      <c r="E19" s="20" t="s">
        <v>24</v>
      </c>
      <c r="F19" s="19" t="s">
        <v>763</v>
      </c>
      <c r="G19" s="22">
        <v>42804</v>
      </c>
      <c r="H19" s="18">
        <v>42804</v>
      </c>
      <c r="I19" s="113"/>
      <c r="J19" s="80" t="s">
        <v>0</v>
      </c>
      <c r="K19" s="113"/>
      <c r="L19" s="113"/>
      <c r="M19" s="17"/>
      <c r="N19" s="114"/>
      <c r="O19" s="113"/>
    </row>
    <row r="20" spans="1:15" x14ac:dyDescent="0.25">
      <c r="A20" s="153" t="s">
        <v>764</v>
      </c>
      <c r="B20" s="151" t="s">
        <v>765</v>
      </c>
      <c r="C20" s="113"/>
      <c r="D20" s="21" t="s">
        <v>23</v>
      </c>
      <c r="E20" s="20" t="s">
        <v>24</v>
      </c>
      <c r="F20" s="19" t="s">
        <v>766</v>
      </c>
      <c r="G20" s="18">
        <v>42753</v>
      </c>
      <c r="H20" s="18">
        <v>42758</v>
      </c>
      <c r="I20" s="152" t="s">
        <v>51</v>
      </c>
      <c r="J20" s="80" t="s">
        <v>0</v>
      </c>
      <c r="K20" s="113" t="s">
        <v>1</v>
      </c>
      <c r="L20" s="113" t="s">
        <v>190</v>
      </c>
      <c r="M20" s="17" t="s">
        <v>767</v>
      </c>
      <c r="N20" s="114" t="s">
        <v>53</v>
      </c>
      <c r="O20" s="113"/>
    </row>
    <row r="21" spans="1:15" x14ac:dyDescent="0.25">
      <c r="A21" s="113"/>
      <c r="B21" s="113"/>
      <c r="C21" s="113"/>
      <c r="D21" s="21" t="s">
        <v>32</v>
      </c>
      <c r="E21" s="20" t="s">
        <v>24</v>
      </c>
      <c r="F21" s="19" t="s">
        <v>768</v>
      </c>
      <c r="G21" s="18">
        <v>42814</v>
      </c>
      <c r="H21" s="18">
        <v>42816</v>
      </c>
      <c r="I21" s="152"/>
      <c r="J21" s="80" t="s">
        <v>0</v>
      </c>
      <c r="K21" s="113"/>
      <c r="L21" s="113"/>
      <c r="M21" s="17" t="s">
        <v>769</v>
      </c>
      <c r="N21" s="114"/>
      <c r="O21" s="113"/>
    </row>
    <row r="22" spans="1:15" x14ac:dyDescent="0.25">
      <c r="A22" s="153" t="s">
        <v>770</v>
      </c>
      <c r="B22" s="151" t="s">
        <v>771</v>
      </c>
      <c r="C22" s="113"/>
      <c r="D22" s="20"/>
      <c r="E22" s="20"/>
      <c r="F22" s="23"/>
      <c r="G22" s="18"/>
      <c r="H22" s="18"/>
      <c r="I22" s="113" t="s">
        <v>51</v>
      </c>
      <c r="J22" s="80"/>
      <c r="K22" s="113" t="s">
        <v>1</v>
      </c>
      <c r="L22" s="113" t="s">
        <v>190</v>
      </c>
      <c r="M22" s="17"/>
      <c r="N22" s="114" t="s">
        <v>53</v>
      </c>
      <c r="O22" s="113"/>
    </row>
    <row r="23" spans="1:15" x14ac:dyDescent="0.25">
      <c r="A23" s="113"/>
      <c r="B23" s="113"/>
      <c r="C23" s="113"/>
      <c r="D23" s="20"/>
      <c r="E23" s="20"/>
      <c r="F23" s="23"/>
      <c r="G23" s="18"/>
      <c r="H23" s="20"/>
      <c r="I23" s="113"/>
      <c r="J23" s="80"/>
      <c r="K23" s="113"/>
      <c r="L23" s="113"/>
      <c r="M23" s="17"/>
      <c r="N23" s="114"/>
      <c r="O23" s="113"/>
    </row>
    <row r="24" spans="1:15" ht="15" customHeight="1" x14ac:dyDescent="0.25">
      <c r="A24" s="157" t="s">
        <v>772</v>
      </c>
      <c r="B24" s="151" t="s">
        <v>773</v>
      </c>
      <c r="C24" s="113"/>
      <c r="D24" s="21" t="s">
        <v>504</v>
      </c>
      <c r="E24" s="20" t="s">
        <v>24</v>
      </c>
      <c r="F24" s="19" t="s">
        <v>774</v>
      </c>
      <c r="G24" s="18">
        <v>42740</v>
      </c>
      <c r="H24" s="18">
        <v>42816</v>
      </c>
      <c r="I24" s="152">
        <f ca="1">TODAY()</f>
        <v>43454</v>
      </c>
      <c r="J24" s="32" t="s">
        <v>0</v>
      </c>
      <c r="K24" s="113" t="s">
        <v>0</v>
      </c>
      <c r="L24" s="113" t="s">
        <v>0</v>
      </c>
      <c r="M24" s="17" t="s">
        <v>775</v>
      </c>
      <c r="N24" s="114" t="s">
        <v>25</v>
      </c>
      <c r="O24" s="113" t="s">
        <v>776</v>
      </c>
    </row>
    <row r="25" spans="1:15" x14ac:dyDescent="0.25">
      <c r="A25" s="157"/>
      <c r="B25" s="113"/>
      <c r="C25" s="113"/>
      <c r="D25" s="21" t="s">
        <v>492</v>
      </c>
      <c r="E25" s="20" t="s">
        <v>24</v>
      </c>
      <c r="F25" s="19" t="s">
        <v>777</v>
      </c>
      <c r="G25" s="18">
        <v>42744</v>
      </c>
      <c r="H25" s="18">
        <v>42748</v>
      </c>
      <c r="I25" s="113"/>
      <c r="J25" s="80" t="s">
        <v>0</v>
      </c>
      <c r="K25" s="113"/>
      <c r="L25" s="113"/>
      <c r="M25" s="17" t="s">
        <v>778</v>
      </c>
      <c r="N25" s="114"/>
      <c r="O25" s="113"/>
    </row>
    <row r="26" spans="1:15" x14ac:dyDescent="0.25">
      <c r="A26" s="154" t="s">
        <v>779</v>
      </c>
      <c r="B26" s="151" t="s">
        <v>780</v>
      </c>
      <c r="C26" s="151"/>
      <c r="D26" s="21" t="s">
        <v>27</v>
      </c>
      <c r="E26" s="20" t="s">
        <v>24</v>
      </c>
      <c r="F26" s="28" t="s">
        <v>781</v>
      </c>
      <c r="G26" s="27">
        <v>42758</v>
      </c>
      <c r="H26" s="18">
        <v>42810</v>
      </c>
      <c r="I26" s="152">
        <v>42821</v>
      </c>
      <c r="J26" s="80" t="s">
        <v>0</v>
      </c>
      <c r="K26" s="113" t="s">
        <v>0</v>
      </c>
      <c r="L26" s="113" t="s">
        <v>0</v>
      </c>
      <c r="M26" s="17"/>
      <c r="N26" s="114" t="s">
        <v>25</v>
      </c>
      <c r="O26" s="113" t="s">
        <v>782</v>
      </c>
    </row>
    <row r="27" spans="1:15" x14ac:dyDescent="0.25">
      <c r="A27" s="155"/>
      <c r="B27" s="113"/>
      <c r="C27" s="113"/>
      <c r="D27" s="21" t="s">
        <v>482</v>
      </c>
      <c r="E27" s="20" t="s">
        <v>24</v>
      </c>
      <c r="F27" s="19" t="s">
        <v>783</v>
      </c>
      <c r="G27" s="18">
        <v>42807</v>
      </c>
      <c r="H27" s="20"/>
      <c r="I27" s="113"/>
      <c r="J27" s="80" t="s">
        <v>0</v>
      </c>
      <c r="K27" s="113"/>
      <c r="L27" s="113"/>
      <c r="M27" s="17"/>
      <c r="N27" s="114"/>
      <c r="O27" s="113"/>
    </row>
    <row r="28" spans="1:15" x14ac:dyDescent="0.25">
      <c r="A28" s="153" t="s">
        <v>784</v>
      </c>
      <c r="B28" s="151" t="s">
        <v>785</v>
      </c>
      <c r="C28" s="113"/>
      <c r="D28" s="21" t="s">
        <v>482</v>
      </c>
      <c r="E28" s="20" t="s">
        <v>24</v>
      </c>
      <c r="F28" s="19" t="s">
        <v>786</v>
      </c>
      <c r="G28" s="18">
        <v>42765</v>
      </c>
      <c r="H28" s="18">
        <v>42767</v>
      </c>
      <c r="I28" s="151" t="s">
        <v>51</v>
      </c>
      <c r="J28" s="80" t="s">
        <v>0</v>
      </c>
      <c r="K28" s="113" t="s">
        <v>1</v>
      </c>
      <c r="L28" s="113" t="s">
        <v>190</v>
      </c>
      <c r="M28" s="17" t="s">
        <v>787</v>
      </c>
      <c r="N28" s="114" t="s">
        <v>53</v>
      </c>
      <c r="O28" s="113"/>
    </row>
    <row r="29" spans="1:15" x14ac:dyDescent="0.25">
      <c r="A29" s="113"/>
      <c r="B29" s="113"/>
      <c r="C29" s="113"/>
      <c r="D29" s="21" t="s">
        <v>504</v>
      </c>
      <c r="E29" s="20" t="s">
        <v>24</v>
      </c>
      <c r="F29" s="19" t="s">
        <v>788</v>
      </c>
      <c r="G29" s="18">
        <v>42767</v>
      </c>
      <c r="H29" s="18">
        <v>42787</v>
      </c>
      <c r="I29" s="113"/>
      <c r="J29" s="80" t="s">
        <v>0</v>
      </c>
      <c r="K29" s="113"/>
      <c r="L29" s="113"/>
      <c r="M29" s="17"/>
      <c r="N29" s="114"/>
      <c r="O29" s="113"/>
    </row>
    <row r="30" spans="1:15" x14ac:dyDescent="0.25">
      <c r="A30" s="153" t="s">
        <v>789</v>
      </c>
      <c r="B30" s="151" t="s">
        <v>790</v>
      </c>
      <c r="C30" s="151" t="s">
        <v>791</v>
      </c>
      <c r="D30" s="21" t="s">
        <v>476</v>
      </c>
      <c r="E30" s="20" t="s">
        <v>24</v>
      </c>
      <c r="F30" s="19" t="s">
        <v>792</v>
      </c>
      <c r="G30" s="18">
        <v>42774</v>
      </c>
      <c r="H30" s="18">
        <v>42776</v>
      </c>
      <c r="I30" s="152">
        <v>42781</v>
      </c>
      <c r="J30" s="80" t="s">
        <v>0</v>
      </c>
      <c r="K30" s="113" t="s">
        <v>0</v>
      </c>
      <c r="L30" s="113" t="s">
        <v>0</v>
      </c>
      <c r="M30" s="24" t="s">
        <v>793</v>
      </c>
      <c r="N30" s="114" t="s">
        <v>25</v>
      </c>
      <c r="O30" s="113" t="s">
        <v>794</v>
      </c>
    </row>
    <row r="31" spans="1:15" x14ac:dyDescent="0.25">
      <c r="A31" s="113"/>
      <c r="B31" s="113"/>
      <c r="C31" s="113"/>
      <c r="D31" s="21" t="s">
        <v>489</v>
      </c>
      <c r="E31" s="20" t="s">
        <v>24</v>
      </c>
      <c r="F31" s="19" t="s">
        <v>795</v>
      </c>
      <c r="G31" s="18">
        <v>42775</v>
      </c>
      <c r="H31" s="18">
        <v>42779</v>
      </c>
      <c r="I31" s="113"/>
      <c r="J31" s="80" t="s">
        <v>0</v>
      </c>
      <c r="K31" s="113"/>
      <c r="L31" s="113"/>
      <c r="M31" s="17"/>
      <c r="N31" s="114"/>
      <c r="O31" s="113"/>
    </row>
    <row r="32" spans="1:15" x14ac:dyDescent="0.25">
      <c r="A32" s="153" t="s">
        <v>796</v>
      </c>
      <c r="B32" s="151" t="s">
        <v>797</v>
      </c>
      <c r="C32" s="151" t="s">
        <v>798</v>
      </c>
      <c r="D32" s="21" t="s">
        <v>492</v>
      </c>
      <c r="E32" s="20" t="s">
        <v>24</v>
      </c>
      <c r="F32" s="19" t="s">
        <v>799</v>
      </c>
      <c r="G32" s="22"/>
      <c r="H32" s="18" t="s">
        <v>51</v>
      </c>
      <c r="I32" s="152" t="s">
        <v>51</v>
      </c>
      <c r="J32" s="80" t="s">
        <v>1</v>
      </c>
      <c r="K32" s="113" t="s">
        <v>1</v>
      </c>
      <c r="L32" s="113" t="s">
        <v>190</v>
      </c>
      <c r="M32" s="17" t="s">
        <v>800</v>
      </c>
      <c r="N32" s="114" t="s">
        <v>53</v>
      </c>
      <c r="O32" s="113"/>
    </row>
    <row r="33" spans="1:15" x14ac:dyDescent="0.25">
      <c r="A33" s="113"/>
      <c r="B33" s="113"/>
      <c r="C33" s="113"/>
      <c r="D33" s="20"/>
      <c r="E33" s="20"/>
      <c r="F33" s="23"/>
      <c r="G33" s="18"/>
      <c r="H33" s="18"/>
      <c r="I33" s="152"/>
      <c r="J33" s="80"/>
      <c r="K33" s="113"/>
      <c r="L33" s="113"/>
      <c r="M33" s="17"/>
      <c r="N33" s="114"/>
      <c r="O33" s="113"/>
    </row>
    <row r="34" spans="1:15" x14ac:dyDescent="0.25">
      <c r="A34" s="153" t="s">
        <v>801</v>
      </c>
      <c r="B34" s="151" t="s">
        <v>802</v>
      </c>
      <c r="C34" s="113"/>
      <c r="D34" s="21" t="s">
        <v>476</v>
      </c>
      <c r="E34" s="20" t="s">
        <v>24</v>
      </c>
      <c r="F34" s="19" t="s">
        <v>803</v>
      </c>
      <c r="G34" s="18">
        <v>42776</v>
      </c>
      <c r="H34" s="18">
        <v>42779</v>
      </c>
      <c r="I34" s="152">
        <v>42789</v>
      </c>
      <c r="J34" s="80" t="s">
        <v>0</v>
      </c>
      <c r="K34" s="113" t="s">
        <v>0</v>
      </c>
      <c r="L34" s="113" t="s">
        <v>1</v>
      </c>
      <c r="M34" s="17" t="s">
        <v>804</v>
      </c>
      <c r="N34" s="114" t="s">
        <v>53</v>
      </c>
      <c r="O34" s="113"/>
    </row>
    <row r="35" spans="1:15" x14ac:dyDescent="0.25">
      <c r="A35" s="113"/>
      <c r="B35" s="113"/>
      <c r="C35" s="113"/>
      <c r="D35" s="21" t="s">
        <v>187</v>
      </c>
      <c r="E35" s="20" t="s">
        <v>24</v>
      </c>
      <c r="F35" s="19" t="s">
        <v>805</v>
      </c>
      <c r="G35" s="18">
        <v>42783</v>
      </c>
      <c r="H35" s="22">
        <v>42788</v>
      </c>
      <c r="I35" s="113"/>
      <c r="J35" s="80" t="s">
        <v>0</v>
      </c>
      <c r="K35" s="113"/>
      <c r="L35" s="113"/>
      <c r="M35" s="17"/>
      <c r="N35" s="114"/>
      <c r="O35" s="113"/>
    </row>
    <row r="36" spans="1:15" x14ac:dyDescent="0.25">
      <c r="A36" s="153" t="s">
        <v>806</v>
      </c>
      <c r="B36" s="151" t="s">
        <v>807</v>
      </c>
      <c r="C36" s="151" t="s">
        <v>808</v>
      </c>
      <c r="D36" s="21" t="s">
        <v>485</v>
      </c>
      <c r="E36" s="20" t="s">
        <v>24</v>
      </c>
      <c r="F36" s="19" t="s">
        <v>809</v>
      </c>
      <c r="G36" s="22" t="s">
        <v>810</v>
      </c>
      <c r="H36" s="22">
        <v>42811</v>
      </c>
      <c r="I36" s="153">
        <v>42817</v>
      </c>
      <c r="J36" s="80" t="s">
        <v>0</v>
      </c>
      <c r="K36" s="113" t="s">
        <v>0</v>
      </c>
      <c r="L36" s="113" t="s">
        <v>0</v>
      </c>
      <c r="M36" s="17" t="s">
        <v>811</v>
      </c>
      <c r="N36" s="114" t="s">
        <v>25</v>
      </c>
      <c r="O36" s="156" t="s">
        <v>812</v>
      </c>
    </row>
    <row r="37" spans="1:15" x14ac:dyDescent="0.25">
      <c r="A37" s="113"/>
      <c r="B37" s="113"/>
      <c r="C37" s="113"/>
      <c r="D37" s="21" t="s">
        <v>27</v>
      </c>
      <c r="E37" s="20" t="s">
        <v>24</v>
      </c>
      <c r="F37" s="19" t="s">
        <v>813</v>
      </c>
      <c r="G37" s="18">
        <v>42814</v>
      </c>
      <c r="H37" s="18">
        <v>42817</v>
      </c>
      <c r="I37" s="152"/>
      <c r="J37" s="80" t="s">
        <v>0</v>
      </c>
      <c r="K37" s="113"/>
      <c r="L37" s="113"/>
      <c r="M37" s="17" t="s">
        <v>814</v>
      </c>
      <c r="N37" s="114"/>
      <c r="O37" s="113"/>
    </row>
    <row r="38" spans="1:15" x14ac:dyDescent="0.25">
      <c r="A38" s="153" t="s">
        <v>815</v>
      </c>
      <c r="B38" s="151" t="s">
        <v>816</v>
      </c>
      <c r="C38" s="151" t="s">
        <v>817</v>
      </c>
      <c r="D38" s="21" t="s">
        <v>30</v>
      </c>
      <c r="E38" s="20" t="s">
        <v>24</v>
      </c>
      <c r="F38" s="19" t="s">
        <v>818</v>
      </c>
      <c r="G38" s="18">
        <v>42809</v>
      </c>
      <c r="H38" s="18">
        <v>42811</v>
      </c>
      <c r="I38" s="152">
        <v>42811</v>
      </c>
      <c r="J38" s="80" t="s">
        <v>0</v>
      </c>
      <c r="K38" s="113" t="s">
        <v>0</v>
      </c>
      <c r="L38" s="113" t="s">
        <v>0</v>
      </c>
      <c r="M38" s="17" t="s">
        <v>819</v>
      </c>
      <c r="N38" s="114" t="s">
        <v>25</v>
      </c>
      <c r="O38" s="113" t="s">
        <v>820</v>
      </c>
    </row>
    <row r="39" spans="1:15" x14ac:dyDescent="0.25">
      <c r="A39" s="113"/>
      <c r="B39" s="113"/>
      <c r="C39" s="113"/>
      <c r="D39" s="21" t="s">
        <v>161</v>
      </c>
      <c r="E39" s="20" t="s">
        <v>24</v>
      </c>
      <c r="F39" s="19" t="s">
        <v>821</v>
      </c>
      <c r="G39" s="22">
        <v>42809</v>
      </c>
      <c r="H39" s="22">
        <v>42810</v>
      </c>
      <c r="I39" s="113"/>
      <c r="J39" s="80" t="s">
        <v>0</v>
      </c>
      <c r="K39" s="113"/>
      <c r="L39" s="113"/>
      <c r="M39" s="17" t="s">
        <v>822</v>
      </c>
      <c r="N39" s="114"/>
      <c r="O39" s="113"/>
    </row>
    <row r="40" spans="1:15" x14ac:dyDescent="0.25">
      <c r="A40" s="153" t="s">
        <v>823</v>
      </c>
      <c r="B40" s="151" t="s">
        <v>824</v>
      </c>
      <c r="C40" s="151" t="s">
        <v>825</v>
      </c>
      <c r="D40" s="21" t="s">
        <v>32</v>
      </c>
      <c r="E40" s="20" t="s">
        <v>24</v>
      </c>
      <c r="F40" s="19" t="s">
        <v>826</v>
      </c>
      <c r="G40" s="18">
        <v>42779</v>
      </c>
      <c r="H40" s="18">
        <v>42780</v>
      </c>
      <c r="I40" s="152">
        <v>42788</v>
      </c>
      <c r="J40" s="80" t="s">
        <v>0</v>
      </c>
      <c r="K40" s="113" t="s">
        <v>2</v>
      </c>
      <c r="L40" s="113" t="s">
        <v>1</v>
      </c>
      <c r="M40" s="17" t="s">
        <v>827</v>
      </c>
      <c r="N40" s="114" t="s">
        <v>53</v>
      </c>
      <c r="O40" s="113"/>
    </row>
    <row r="41" spans="1:15" x14ac:dyDescent="0.25">
      <c r="A41" s="113"/>
      <c r="B41" s="113"/>
      <c r="C41" s="113"/>
      <c r="D41" s="21" t="s">
        <v>482</v>
      </c>
      <c r="E41" s="20" t="s">
        <v>24</v>
      </c>
      <c r="F41" s="19" t="s">
        <v>828</v>
      </c>
      <c r="G41" s="18">
        <v>42781</v>
      </c>
      <c r="H41" s="18">
        <v>42783</v>
      </c>
      <c r="I41" s="113"/>
      <c r="J41" s="80" t="s">
        <v>0</v>
      </c>
      <c r="K41" s="113"/>
      <c r="L41" s="113"/>
      <c r="M41" s="17" t="s">
        <v>829</v>
      </c>
      <c r="N41" s="114"/>
      <c r="O41" s="113"/>
    </row>
    <row r="42" spans="1:15" x14ac:dyDescent="0.25">
      <c r="A42" s="154" t="s">
        <v>830</v>
      </c>
      <c r="B42" s="151" t="s">
        <v>831</v>
      </c>
      <c r="C42" s="151" t="s">
        <v>832</v>
      </c>
      <c r="D42" s="21" t="s">
        <v>23</v>
      </c>
      <c r="E42" s="20" t="s">
        <v>24</v>
      </c>
      <c r="F42" s="19" t="s">
        <v>833</v>
      </c>
      <c r="G42" s="18">
        <v>42802</v>
      </c>
      <c r="H42" s="18">
        <v>42804</v>
      </c>
      <c r="I42" s="152">
        <v>42822</v>
      </c>
      <c r="J42" s="80" t="s">
        <v>0</v>
      </c>
      <c r="K42" s="113" t="s">
        <v>2</v>
      </c>
      <c r="L42" s="113" t="s">
        <v>1</v>
      </c>
      <c r="M42" s="17" t="s">
        <v>834</v>
      </c>
      <c r="N42" s="114" t="s">
        <v>53</v>
      </c>
      <c r="O42" s="113"/>
    </row>
    <row r="43" spans="1:15" x14ac:dyDescent="0.25">
      <c r="A43" s="155"/>
      <c r="B43" s="113"/>
      <c r="C43" s="113"/>
      <c r="D43" s="21" t="s">
        <v>27</v>
      </c>
      <c r="E43" s="20" t="s">
        <v>24</v>
      </c>
      <c r="F43" s="19" t="s">
        <v>835</v>
      </c>
      <c r="G43" s="18">
        <v>42810</v>
      </c>
      <c r="H43" s="18">
        <v>42811</v>
      </c>
      <c r="I43" s="113"/>
      <c r="J43" s="80" t="s">
        <v>0</v>
      </c>
      <c r="K43" s="113"/>
      <c r="L43" s="113"/>
      <c r="M43" s="17"/>
      <c r="N43" s="114"/>
      <c r="O43" s="113"/>
    </row>
    <row r="44" spans="1:15" ht="16.5" customHeight="1" x14ac:dyDescent="0.25">
      <c r="A44" s="153" t="s">
        <v>836</v>
      </c>
      <c r="B44" s="151" t="s">
        <v>837</v>
      </c>
      <c r="C44" s="151" t="s">
        <v>838</v>
      </c>
      <c r="D44" s="21" t="s">
        <v>492</v>
      </c>
      <c r="E44" s="20" t="s">
        <v>24</v>
      </c>
      <c r="F44" s="19" t="s">
        <v>839</v>
      </c>
      <c r="G44" s="18">
        <v>42773</v>
      </c>
      <c r="H44" s="18">
        <v>42779</v>
      </c>
      <c r="I44" s="152">
        <v>42797</v>
      </c>
      <c r="J44" s="80" t="s">
        <v>0</v>
      </c>
      <c r="K44" s="113" t="s">
        <v>0</v>
      </c>
      <c r="L44" s="113" t="s">
        <v>0</v>
      </c>
      <c r="M44" s="24" t="s">
        <v>840</v>
      </c>
      <c r="N44" s="114" t="s">
        <v>25</v>
      </c>
      <c r="O44" s="156" t="s">
        <v>841</v>
      </c>
    </row>
    <row r="45" spans="1:15" x14ac:dyDescent="0.25">
      <c r="A45" s="113"/>
      <c r="B45" s="113"/>
      <c r="C45" s="113"/>
      <c r="D45" s="21" t="s">
        <v>161</v>
      </c>
      <c r="E45" s="20" t="s">
        <v>24</v>
      </c>
      <c r="F45" s="19" t="s">
        <v>842</v>
      </c>
      <c r="G45" s="18">
        <v>42779</v>
      </c>
      <c r="H45" s="18">
        <v>42783</v>
      </c>
      <c r="I45" s="113"/>
      <c r="J45" s="80" t="s">
        <v>0</v>
      </c>
      <c r="K45" s="113"/>
      <c r="L45" s="113"/>
      <c r="M45" s="17" t="s">
        <v>843</v>
      </c>
      <c r="N45" s="114"/>
      <c r="O45" s="113"/>
    </row>
    <row r="46" spans="1:15" x14ac:dyDescent="0.25">
      <c r="A46" s="153" t="s">
        <v>844</v>
      </c>
      <c r="B46" s="151" t="s">
        <v>845</v>
      </c>
      <c r="C46" s="151" t="s">
        <v>832</v>
      </c>
      <c r="D46" s="21" t="s">
        <v>32</v>
      </c>
      <c r="E46" s="20" t="s">
        <v>24</v>
      </c>
      <c r="F46" s="19" t="s">
        <v>846</v>
      </c>
      <c r="G46" s="18">
        <v>42809</v>
      </c>
      <c r="H46" s="18">
        <v>42811</v>
      </c>
      <c r="I46" s="153">
        <v>42822</v>
      </c>
      <c r="J46" s="80" t="s">
        <v>0</v>
      </c>
      <c r="K46" s="113" t="s">
        <v>0</v>
      </c>
      <c r="L46" s="113" t="s">
        <v>0</v>
      </c>
      <c r="M46" s="17" t="s">
        <v>847</v>
      </c>
      <c r="N46" s="114" t="s">
        <v>25</v>
      </c>
      <c r="O46" s="113" t="s">
        <v>848</v>
      </c>
    </row>
    <row r="47" spans="1:15" x14ac:dyDescent="0.25">
      <c r="A47" s="113"/>
      <c r="B47" s="113"/>
      <c r="C47" s="113"/>
      <c r="D47" s="21" t="s">
        <v>489</v>
      </c>
      <c r="E47" s="20" t="s">
        <v>24</v>
      </c>
      <c r="F47" s="19" t="s">
        <v>849</v>
      </c>
      <c r="G47" s="22" t="s">
        <v>850</v>
      </c>
      <c r="H47" s="22">
        <v>42817</v>
      </c>
      <c r="I47" s="113"/>
      <c r="J47" s="80" t="s">
        <v>0</v>
      </c>
      <c r="K47" s="113"/>
      <c r="L47" s="113"/>
      <c r="M47" s="17"/>
      <c r="N47" s="114"/>
      <c r="O47" s="113"/>
    </row>
    <row r="48" spans="1:15" ht="39" x14ac:dyDescent="0.25">
      <c r="A48" s="155" t="s">
        <v>851</v>
      </c>
      <c r="B48" s="151" t="s">
        <v>852</v>
      </c>
      <c r="C48" s="151" t="s">
        <v>838</v>
      </c>
      <c r="D48" s="21" t="s">
        <v>23</v>
      </c>
      <c r="E48" s="20" t="s">
        <v>24</v>
      </c>
      <c r="F48" s="19" t="s">
        <v>853</v>
      </c>
      <c r="G48" s="18">
        <v>42800</v>
      </c>
      <c r="H48" s="18">
        <v>42801</v>
      </c>
      <c r="I48" s="152">
        <v>42818</v>
      </c>
      <c r="J48" s="80" t="s">
        <v>0</v>
      </c>
      <c r="K48" s="113" t="s">
        <v>0</v>
      </c>
      <c r="L48" s="113" t="s">
        <v>0</v>
      </c>
      <c r="M48" s="24" t="s">
        <v>854</v>
      </c>
      <c r="N48" s="114" t="s">
        <v>25</v>
      </c>
      <c r="O48" s="113" t="s">
        <v>855</v>
      </c>
    </row>
    <row r="49" spans="1:15" x14ac:dyDescent="0.25">
      <c r="A49" s="155"/>
      <c r="B49" s="113"/>
      <c r="C49" s="113"/>
      <c r="D49" s="21" t="s">
        <v>508</v>
      </c>
      <c r="E49" s="20" t="s">
        <v>24</v>
      </c>
      <c r="F49" s="19" t="s">
        <v>856</v>
      </c>
      <c r="G49" s="18">
        <v>42801</v>
      </c>
      <c r="H49" s="18">
        <v>42804</v>
      </c>
      <c r="I49" s="152"/>
      <c r="J49" s="80" t="s">
        <v>0</v>
      </c>
      <c r="K49" s="113"/>
      <c r="L49" s="113"/>
      <c r="M49" s="17" t="s">
        <v>857</v>
      </c>
      <c r="N49" s="114"/>
      <c r="O49" s="113"/>
    </row>
    <row r="50" spans="1:15" x14ac:dyDescent="0.25">
      <c r="A50" s="153" t="s">
        <v>858</v>
      </c>
      <c r="B50" s="151" t="s">
        <v>859</v>
      </c>
      <c r="C50" s="113"/>
      <c r="D50" s="20"/>
      <c r="E50" s="20"/>
      <c r="F50" s="23"/>
      <c r="G50" s="18"/>
      <c r="H50" s="18"/>
      <c r="I50" s="113" t="s">
        <v>51</v>
      </c>
      <c r="J50" s="80"/>
      <c r="K50" s="113" t="s">
        <v>1</v>
      </c>
      <c r="L50" s="113" t="s">
        <v>190</v>
      </c>
      <c r="M50" s="17"/>
      <c r="N50" s="114" t="s">
        <v>53</v>
      </c>
      <c r="O50" s="113"/>
    </row>
    <row r="51" spans="1:15" x14ac:dyDescent="0.25">
      <c r="A51" s="113"/>
      <c r="B51" s="113"/>
      <c r="C51" s="113"/>
      <c r="D51" s="20"/>
      <c r="E51" s="20"/>
      <c r="F51" s="23"/>
      <c r="G51" s="18"/>
      <c r="H51" s="18"/>
      <c r="I51" s="113"/>
      <c r="J51" s="80"/>
      <c r="K51" s="113"/>
      <c r="L51" s="113"/>
      <c r="M51" s="26"/>
      <c r="N51" s="114"/>
      <c r="O51" s="113"/>
    </row>
    <row r="52" spans="1:15" x14ac:dyDescent="0.25">
      <c r="A52" s="153" t="s">
        <v>860</v>
      </c>
      <c r="B52" s="151" t="s">
        <v>861</v>
      </c>
      <c r="C52" s="151"/>
      <c r="D52" s="21" t="s">
        <v>504</v>
      </c>
      <c r="E52" s="20" t="s">
        <v>24</v>
      </c>
      <c r="F52" s="19" t="s">
        <v>862</v>
      </c>
      <c r="G52" s="18">
        <v>42775</v>
      </c>
      <c r="H52" s="18">
        <v>42781</v>
      </c>
      <c r="I52" s="152">
        <v>42788</v>
      </c>
      <c r="J52" s="80" t="s">
        <v>0</v>
      </c>
      <c r="K52" s="113" t="s">
        <v>0</v>
      </c>
      <c r="L52" s="113" t="s">
        <v>0</v>
      </c>
      <c r="M52" s="17" t="s">
        <v>863</v>
      </c>
      <c r="N52" s="114" t="s">
        <v>25</v>
      </c>
      <c r="O52" s="113" t="s">
        <v>864</v>
      </c>
    </row>
    <row r="53" spans="1:15" x14ac:dyDescent="0.25">
      <c r="A53" s="113"/>
      <c r="B53" s="113"/>
      <c r="C53" s="113"/>
      <c r="D53" s="21" t="s">
        <v>187</v>
      </c>
      <c r="E53" s="20" t="s">
        <v>24</v>
      </c>
      <c r="F53" s="19" t="s">
        <v>865</v>
      </c>
      <c r="G53" s="18">
        <v>42776</v>
      </c>
      <c r="H53" s="18">
        <v>42780</v>
      </c>
      <c r="I53" s="152"/>
      <c r="J53" s="80" t="s">
        <v>0</v>
      </c>
      <c r="K53" s="113"/>
      <c r="L53" s="113"/>
      <c r="M53" s="17"/>
      <c r="N53" s="114"/>
      <c r="O53" s="113"/>
    </row>
    <row r="54" spans="1:15" x14ac:dyDescent="0.25">
      <c r="A54" s="153" t="s">
        <v>866</v>
      </c>
      <c r="B54" s="151" t="s">
        <v>867</v>
      </c>
      <c r="C54" s="151" t="s">
        <v>868</v>
      </c>
      <c r="D54" s="21" t="s">
        <v>32</v>
      </c>
      <c r="E54" s="20" t="s">
        <v>24</v>
      </c>
      <c r="F54" s="19" t="s">
        <v>869</v>
      </c>
      <c r="G54" s="18">
        <v>42780</v>
      </c>
      <c r="H54" s="18">
        <v>42796</v>
      </c>
      <c r="I54" s="152">
        <v>42796</v>
      </c>
      <c r="J54" s="80" t="s">
        <v>0</v>
      </c>
      <c r="K54" s="113" t="s">
        <v>0</v>
      </c>
      <c r="L54" s="113" t="s">
        <v>0</v>
      </c>
      <c r="M54" s="17"/>
      <c r="N54" s="114" t="s">
        <v>25</v>
      </c>
      <c r="O54" s="113" t="s">
        <v>870</v>
      </c>
    </row>
    <row r="55" spans="1:15" x14ac:dyDescent="0.25">
      <c r="A55" s="113"/>
      <c r="B55" s="113"/>
      <c r="C55" s="113"/>
      <c r="D55" s="21" t="s">
        <v>161</v>
      </c>
      <c r="E55" s="20" t="s">
        <v>24</v>
      </c>
      <c r="F55" s="19" t="s">
        <v>871</v>
      </c>
      <c r="G55" s="22">
        <v>42783</v>
      </c>
      <c r="H55" s="18">
        <v>42796</v>
      </c>
      <c r="I55" s="113"/>
      <c r="J55" s="80" t="s">
        <v>0</v>
      </c>
      <c r="K55" s="113"/>
      <c r="L55" s="113"/>
      <c r="M55" s="17" t="s">
        <v>872</v>
      </c>
      <c r="N55" s="114"/>
      <c r="O55" s="113"/>
    </row>
    <row r="56" spans="1:15" x14ac:dyDescent="0.25">
      <c r="A56" s="153" t="s">
        <v>873</v>
      </c>
      <c r="B56" s="151" t="s">
        <v>874</v>
      </c>
      <c r="C56" s="113"/>
      <c r="D56" s="21" t="s">
        <v>23</v>
      </c>
      <c r="E56" s="20" t="s">
        <v>24</v>
      </c>
      <c r="F56" s="19" t="s">
        <v>875</v>
      </c>
      <c r="G56" s="18">
        <v>42779</v>
      </c>
      <c r="H56" s="18">
        <v>42787</v>
      </c>
      <c r="I56" s="113"/>
      <c r="J56" s="80" t="s">
        <v>0</v>
      </c>
      <c r="K56" s="113" t="s">
        <v>0</v>
      </c>
      <c r="L56" s="113" t="s">
        <v>0</v>
      </c>
      <c r="M56" s="17" t="s">
        <v>876</v>
      </c>
      <c r="N56" s="114" t="s">
        <v>25</v>
      </c>
      <c r="O56" s="113" t="s">
        <v>877</v>
      </c>
    </row>
    <row r="57" spans="1:15" x14ac:dyDescent="0.25">
      <c r="A57" s="113"/>
      <c r="B57" s="113"/>
      <c r="C57" s="113"/>
      <c r="D57" s="21" t="s">
        <v>161</v>
      </c>
      <c r="E57" s="20" t="s">
        <v>24</v>
      </c>
      <c r="F57" s="19" t="s">
        <v>878</v>
      </c>
      <c r="G57" s="18">
        <v>42802</v>
      </c>
      <c r="H57" s="22">
        <v>42809</v>
      </c>
      <c r="I57" s="113"/>
      <c r="J57" s="80" t="s">
        <v>0</v>
      </c>
      <c r="K57" s="113"/>
      <c r="L57" s="113"/>
      <c r="M57" s="17"/>
      <c r="N57" s="114"/>
      <c r="O57" s="113"/>
    </row>
    <row r="58" spans="1:15" x14ac:dyDescent="0.25">
      <c r="A58" s="154" t="s">
        <v>879</v>
      </c>
      <c r="B58" s="151" t="s">
        <v>880</v>
      </c>
      <c r="C58" s="113"/>
      <c r="D58" s="21" t="s">
        <v>482</v>
      </c>
      <c r="E58" s="20" t="s">
        <v>24</v>
      </c>
      <c r="F58" s="19" t="s">
        <v>881</v>
      </c>
      <c r="G58" s="18">
        <v>42780</v>
      </c>
      <c r="H58" s="18">
        <v>42815</v>
      </c>
      <c r="I58" s="152">
        <v>42821</v>
      </c>
      <c r="J58" s="80" t="s">
        <v>0</v>
      </c>
      <c r="K58" s="113" t="s">
        <v>0</v>
      </c>
      <c r="L58" s="113" t="s">
        <v>0</v>
      </c>
      <c r="M58" s="17" t="s">
        <v>882</v>
      </c>
      <c r="N58" s="114" t="s">
        <v>25</v>
      </c>
      <c r="O58" s="113" t="s">
        <v>883</v>
      </c>
    </row>
    <row r="59" spans="1:15" x14ac:dyDescent="0.25">
      <c r="A59" s="155"/>
      <c r="B59" s="113"/>
      <c r="C59" s="113"/>
      <c r="D59" s="21" t="s">
        <v>476</v>
      </c>
      <c r="E59" s="20" t="s">
        <v>24</v>
      </c>
      <c r="F59" s="19" t="s">
        <v>884</v>
      </c>
      <c r="G59" s="18">
        <v>42811</v>
      </c>
      <c r="H59" s="18">
        <v>42811</v>
      </c>
      <c r="I59" s="113"/>
      <c r="J59" s="80" t="s">
        <v>0</v>
      </c>
      <c r="K59" s="113"/>
      <c r="L59" s="113"/>
      <c r="M59" s="17"/>
      <c r="N59" s="114"/>
      <c r="O59" s="113"/>
    </row>
    <row r="60" spans="1:15" x14ac:dyDescent="0.25">
      <c r="A60" s="153" t="s">
        <v>885</v>
      </c>
      <c r="B60" s="151" t="s">
        <v>886</v>
      </c>
      <c r="C60" s="113"/>
      <c r="D60" s="20"/>
      <c r="E60" s="20"/>
      <c r="F60" s="23"/>
      <c r="G60" s="18"/>
      <c r="H60" s="20"/>
      <c r="I60" s="152" t="s">
        <v>51</v>
      </c>
      <c r="J60" s="80"/>
      <c r="K60" s="151" t="s">
        <v>1</v>
      </c>
      <c r="L60" s="113" t="s">
        <v>190</v>
      </c>
      <c r="M60" s="17" t="s">
        <v>887</v>
      </c>
      <c r="N60" s="114" t="s">
        <v>53</v>
      </c>
      <c r="O60" s="113"/>
    </row>
    <row r="61" spans="1:15" x14ac:dyDescent="0.25">
      <c r="A61" s="113"/>
      <c r="B61" s="113"/>
      <c r="C61" s="113"/>
      <c r="D61" s="20"/>
      <c r="E61" s="20"/>
      <c r="F61" s="23"/>
      <c r="G61" s="18"/>
      <c r="H61" s="20"/>
      <c r="I61" s="113"/>
      <c r="J61" s="80"/>
      <c r="K61" s="113"/>
      <c r="L61" s="113"/>
      <c r="M61" s="17"/>
      <c r="N61" s="114"/>
      <c r="O61" s="113"/>
    </row>
    <row r="62" spans="1:15" x14ac:dyDescent="0.25">
      <c r="A62" s="153" t="s">
        <v>888</v>
      </c>
      <c r="B62" s="151" t="s">
        <v>889</v>
      </c>
      <c r="C62" s="113"/>
      <c r="D62" s="21" t="s">
        <v>492</v>
      </c>
      <c r="E62" s="20" t="s">
        <v>24</v>
      </c>
      <c r="F62" s="19" t="s">
        <v>890</v>
      </c>
      <c r="G62" s="18">
        <v>42787</v>
      </c>
      <c r="H62" s="18">
        <v>42793</v>
      </c>
      <c r="I62" s="152">
        <v>42817</v>
      </c>
      <c r="J62" s="80" t="s">
        <v>0</v>
      </c>
      <c r="K62" s="113" t="s">
        <v>0</v>
      </c>
      <c r="L62" s="113" t="s">
        <v>0</v>
      </c>
      <c r="M62" s="17" t="s">
        <v>891</v>
      </c>
      <c r="N62" s="114" t="s">
        <v>25</v>
      </c>
      <c r="O62" s="113" t="s">
        <v>892</v>
      </c>
    </row>
    <row r="63" spans="1:15" x14ac:dyDescent="0.25">
      <c r="A63" s="113"/>
      <c r="B63" s="113"/>
      <c r="C63" s="113"/>
      <c r="D63" s="21" t="s">
        <v>32</v>
      </c>
      <c r="E63" s="20" t="s">
        <v>24</v>
      </c>
      <c r="F63" s="19" t="s">
        <v>893</v>
      </c>
      <c r="G63" s="18">
        <v>42787</v>
      </c>
      <c r="H63" s="18">
        <v>42794</v>
      </c>
      <c r="I63" s="152"/>
      <c r="J63" s="80" t="s">
        <v>0</v>
      </c>
      <c r="K63" s="113"/>
      <c r="L63" s="113"/>
      <c r="M63" s="17"/>
      <c r="N63" s="114"/>
      <c r="O63" s="113"/>
    </row>
    <row r="64" spans="1:15" x14ac:dyDescent="0.25">
      <c r="A64" s="153" t="s">
        <v>894</v>
      </c>
      <c r="B64" s="151" t="s">
        <v>895</v>
      </c>
      <c r="C64" s="151" t="s">
        <v>832</v>
      </c>
      <c r="D64" s="21" t="s">
        <v>492</v>
      </c>
      <c r="E64" s="20" t="s">
        <v>24</v>
      </c>
      <c r="F64" s="19" t="s">
        <v>896</v>
      </c>
      <c r="G64" s="18">
        <v>42801</v>
      </c>
      <c r="H64" s="20" t="s">
        <v>51</v>
      </c>
      <c r="I64" s="113" t="s">
        <v>51</v>
      </c>
      <c r="J64" s="80" t="s">
        <v>1</v>
      </c>
      <c r="K64" s="113" t="s">
        <v>1</v>
      </c>
      <c r="L64" s="113" t="s">
        <v>190</v>
      </c>
      <c r="M64" s="17" t="s">
        <v>897</v>
      </c>
      <c r="N64" s="114" t="s">
        <v>53</v>
      </c>
      <c r="O64" s="113"/>
    </row>
    <row r="65" spans="1:15" x14ac:dyDescent="0.25">
      <c r="A65" s="113"/>
      <c r="B65" s="113"/>
      <c r="C65" s="113"/>
      <c r="D65" s="20"/>
      <c r="E65" s="20"/>
      <c r="F65" s="23"/>
      <c r="G65" s="18"/>
      <c r="H65" s="18"/>
      <c r="I65" s="113"/>
      <c r="J65" s="80"/>
      <c r="K65" s="113"/>
      <c r="L65" s="113"/>
      <c r="M65" s="17"/>
      <c r="N65" s="114"/>
      <c r="O65" s="113"/>
    </row>
    <row r="66" spans="1:15" x14ac:dyDescent="0.25">
      <c r="A66" s="153" t="s">
        <v>898</v>
      </c>
      <c r="B66" s="151" t="s">
        <v>899</v>
      </c>
      <c r="C66" s="113"/>
      <c r="D66" s="21" t="s">
        <v>492</v>
      </c>
      <c r="E66" s="20" t="s">
        <v>24</v>
      </c>
      <c r="F66" s="19" t="s">
        <v>900</v>
      </c>
      <c r="G66" s="18">
        <v>42739</v>
      </c>
      <c r="H66" s="18">
        <v>42744</v>
      </c>
      <c r="I66" s="152">
        <v>42746</v>
      </c>
      <c r="J66" s="80" t="s">
        <v>0</v>
      </c>
      <c r="K66" s="113" t="s">
        <v>0</v>
      </c>
      <c r="L66" s="113" t="s">
        <v>0</v>
      </c>
      <c r="M66" s="17" t="s">
        <v>901</v>
      </c>
      <c r="N66" s="114" t="s">
        <v>25</v>
      </c>
      <c r="O66" s="113" t="s">
        <v>902</v>
      </c>
    </row>
    <row r="67" spans="1:15" x14ac:dyDescent="0.25">
      <c r="A67" s="113"/>
      <c r="B67" s="113"/>
      <c r="C67" s="113"/>
      <c r="D67" s="21" t="s">
        <v>161</v>
      </c>
      <c r="E67" s="20" t="s">
        <v>24</v>
      </c>
      <c r="F67" s="19" t="s">
        <v>903</v>
      </c>
      <c r="G67" s="18">
        <v>42740</v>
      </c>
      <c r="H67" s="18">
        <v>42745</v>
      </c>
      <c r="I67" s="152"/>
      <c r="J67" s="80" t="s">
        <v>0</v>
      </c>
      <c r="K67" s="113"/>
      <c r="L67" s="113"/>
      <c r="M67" s="17"/>
      <c r="N67" s="114"/>
      <c r="O67" s="113"/>
    </row>
    <row r="68" spans="1:15" x14ac:dyDescent="0.25">
      <c r="A68" s="153" t="s">
        <v>904</v>
      </c>
      <c r="B68" s="151" t="s">
        <v>905</v>
      </c>
      <c r="C68" s="113"/>
      <c r="D68" s="21" t="s">
        <v>30</v>
      </c>
      <c r="E68" s="20" t="s">
        <v>24</v>
      </c>
      <c r="F68" s="19" t="s">
        <v>906</v>
      </c>
      <c r="G68" s="18">
        <v>42741</v>
      </c>
      <c r="H68" s="18">
        <v>42744</v>
      </c>
      <c r="I68" s="152">
        <v>42745</v>
      </c>
      <c r="J68" s="80" t="s">
        <v>0</v>
      </c>
      <c r="K68" s="113" t="s">
        <v>0</v>
      </c>
      <c r="L68" s="113" t="s">
        <v>0</v>
      </c>
      <c r="M68" s="17"/>
      <c r="N68" s="114" t="s">
        <v>25</v>
      </c>
      <c r="O68" s="113" t="s">
        <v>907</v>
      </c>
    </row>
    <row r="69" spans="1:15" x14ac:dyDescent="0.25">
      <c r="A69" s="113"/>
      <c r="B69" s="113"/>
      <c r="C69" s="113"/>
      <c r="D69" s="21" t="s">
        <v>23</v>
      </c>
      <c r="E69" s="20" t="s">
        <v>24</v>
      </c>
      <c r="F69" s="19" t="s">
        <v>908</v>
      </c>
      <c r="G69" s="18">
        <v>42744</v>
      </c>
      <c r="H69" s="18">
        <v>42744</v>
      </c>
      <c r="I69" s="113"/>
      <c r="J69" s="80" t="s">
        <v>0</v>
      </c>
      <c r="K69" s="113"/>
      <c r="L69" s="113"/>
      <c r="M69" s="17" t="s">
        <v>909</v>
      </c>
      <c r="N69" s="114"/>
      <c r="O69" s="113"/>
    </row>
    <row r="70" spans="1:15" x14ac:dyDescent="0.25">
      <c r="A70" s="153" t="s">
        <v>910</v>
      </c>
      <c r="B70" s="151" t="s">
        <v>911</v>
      </c>
      <c r="C70" s="151" t="s">
        <v>912</v>
      </c>
      <c r="D70" s="21" t="s">
        <v>187</v>
      </c>
      <c r="E70" s="20" t="s">
        <v>24</v>
      </c>
      <c r="F70" s="19" t="s">
        <v>913</v>
      </c>
      <c r="G70" s="18">
        <v>42740</v>
      </c>
      <c r="H70" s="18">
        <v>42745</v>
      </c>
      <c r="I70" s="152">
        <v>42755</v>
      </c>
      <c r="J70" s="80" t="s">
        <v>0</v>
      </c>
      <c r="K70" s="113" t="s">
        <v>0</v>
      </c>
      <c r="L70" s="113" t="s">
        <v>0</v>
      </c>
      <c r="M70" s="17" t="s">
        <v>914</v>
      </c>
      <c r="N70" s="114" t="s">
        <v>25</v>
      </c>
      <c r="O70" s="113" t="s">
        <v>915</v>
      </c>
    </row>
    <row r="71" spans="1:15" x14ac:dyDescent="0.25">
      <c r="A71" s="113"/>
      <c r="B71" s="113"/>
      <c r="C71" s="113"/>
      <c r="D71" s="21" t="s">
        <v>489</v>
      </c>
      <c r="E71" s="20" t="s">
        <v>24</v>
      </c>
      <c r="F71" s="19" t="s">
        <v>916</v>
      </c>
      <c r="G71" s="18">
        <v>42745</v>
      </c>
      <c r="H71" s="18">
        <v>42753</v>
      </c>
      <c r="I71" s="113"/>
      <c r="J71" s="80" t="s">
        <v>0</v>
      </c>
      <c r="K71" s="113"/>
      <c r="L71" s="113"/>
      <c r="M71" s="17"/>
      <c r="N71" s="114"/>
      <c r="O71" s="113"/>
    </row>
    <row r="72" spans="1:15" x14ac:dyDescent="0.25">
      <c r="A72" s="151" t="s">
        <v>917</v>
      </c>
      <c r="B72" s="151" t="s">
        <v>918</v>
      </c>
      <c r="C72" s="113"/>
      <c r="D72" s="21" t="s">
        <v>187</v>
      </c>
      <c r="E72" s="20" t="s">
        <v>24</v>
      </c>
      <c r="F72" s="19" t="s">
        <v>919</v>
      </c>
      <c r="G72" s="18">
        <v>42745</v>
      </c>
      <c r="H72" s="18">
        <v>42758</v>
      </c>
      <c r="I72" s="152">
        <v>42760</v>
      </c>
      <c r="J72" s="80" t="s">
        <v>0</v>
      </c>
      <c r="K72" s="113" t="s">
        <v>0</v>
      </c>
      <c r="L72" s="113" t="s">
        <v>0</v>
      </c>
      <c r="M72" s="17"/>
      <c r="N72" s="114" t="s">
        <v>25</v>
      </c>
      <c r="O72" s="113" t="s">
        <v>920</v>
      </c>
    </row>
    <row r="73" spans="1:15" x14ac:dyDescent="0.25">
      <c r="A73" s="151"/>
      <c r="B73" s="151"/>
      <c r="C73" s="113"/>
      <c r="D73" s="21" t="s">
        <v>489</v>
      </c>
      <c r="E73" s="20" t="s">
        <v>24</v>
      </c>
      <c r="F73" s="19" t="s">
        <v>921</v>
      </c>
      <c r="G73" s="22">
        <v>42754</v>
      </c>
      <c r="H73" s="18">
        <v>42758</v>
      </c>
      <c r="I73" s="152"/>
      <c r="J73" s="80" t="s">
        <v>0</v>
      </c>
      <c r="K73" s="113"/>
      <c r="L73" s="113"/>
      <c r="M73" s="17" t="s">
        <v>922</v>
      </c>
      <c r="N73" s="114"/>
      <c r="O73" s="113"/>
    </row>
    <row r="74" spans="1:15" x14ac:dyDescent="0.25">
      <c r="A74" s="153" t="s">
        <v>923</v>
      </c>
      <c r="B74" s="151" t="s">
        <v>924</v>
      </c>
      <c r="C74" s="151"/>
      <c r="D74" s="21" t="s">
        <v>499</v>
      </c>
      <c r="E74" s="20" t="s">
        <v>24</v>
      </c>
      <c r="F74" s="19" t="s">
        <v>925</v>
      </c>
      <c r="G74" s="18">
        <v>42748</v>
      </c>
      <c r="H74" s="18">
        <v>42759</v>
      </c>
      <c r="I74" s="152" t="s">
        <v>51</v>
      </c>
      <c r="J74" s="80" t="s">
        <v>0</v>
      </c>
      <c r="K74" s="113" t="s">
        <v>1</v>
      </c>
      <c r="L74" s="113" t="s">
        <v>190</v>
      </c>
      <c r="M74" s="17" t="s">
        <v>926</v>
      </c>
      <c r="N74" s="114" t="s">
        <v>53</v>
      </c>
      <c r="O74" s="113"/>
    </row>
    <row r="75" spans="1:15" x14ac:dyDescent="0.25">
      <c r="A75" s="113"/>
      <c r="B75" s="113"/>
      <c r="C75" s="113"/>
      <c r="D75" s="21" t="s">
        <v>27</v>
      </c>
      <c r="E75" s="20" t="s">
        <v>24</v>
      </c>
      <c r="F75" s="19" t="s">
        <v>927</v>
      </c>
      <c r="G75" s="18">
        <v>42751</v>
      </c>
      <c r="H75" s="18">
        <v>42753</v>
      </c>
      <c r="I75" s="152"/>
      <c r="J75" s="80" t="s">
        <v>0</v>
      </c>
      <c r="K75" s="113"/>
      <c r="L75" s="113"/>
      <c r="M75" s="17" t="s">
        <v>928</v>
      </c>
      <c r="N75" s="114"/>
      <c r="O75" s="113"/>
    </row>
    <row r="76" spans="1:15" x14ac:dyDescent="0.25">
      <c r="A76" s="153" t="s">
        <v>929</v>
      </c>
      <c r="B76" s="151" t="s">
        <v>930</v>
      </c>
      <c r="C76" s="113"/>
      <c r="D76" s="21" t="s">
        <v>23</v>
      </c>
      <c r="E76" s="20" t="s">
        <v>24</v>
      </c>
      <c r="F76" s="19" t="s">
        <v>931</v>
      </c>
      <c r="G76" s="18">
        <v>42748</v>
      </c>
      <c r="H76" s="18">
        <v>42753</v>
      </c>
      <c r="I76" s="152">
        <v>42759</v>
      </c>
      <c r="J76" s="80" t="s">
        <v>0</v>
      </c>
      <c r="K76" s="113" t="s">
        <v>0</v>
      </c>
      <c r="L76" s="113" t="s">
        <v>0</v>
      </c>
      <c r="M76" s="17" t="s">
        <v>932</v>
      </c>
      <c r="N76" s="114" t="s">
        <v>25</v>
      </c>
      <c r="O76" s="113" t="s">
        <v>933</v>
      </c>
    </row>
    <row r="77" spans="1:15" x14ac:dyDescent="0.25">
      <c r="A77" s="113"/>
      <c r="B77" s="113"/>
      <c r="C77" s="113"/>
      <c r="D77" s="21" t="s">
        <v>476</v>
      </c>
      <c r="E77" s="20" t="s">
        <v>24</v>
      </c>
      <c r="F77" s="19" t="s">
        <v>934</v>
      </c>
      <c r="G77" s="18">
        <v>42754</v>
      </c>
      <c r="H77" s="18">
        <v>42758</v>
      </c>
      <c r="I77" s="152"/>
      <c r="J77" s="80" t="s">
        <v>0</v>
      </c>
      <c r="K77" s="113"/>
      <c r="L77" s="113"/>
      <c r="M77" s="17"/>
      <c r="N77" s="114"/>
      <c r="O77" s="113"/>
    </row>
    <row r="78" spans="1:15" x14ac:dyDescent="0.25">
      <c r="A78" s="153" t="s">
        <v>935</v>
      </c>
      <c r="B78" s="151" t="s">
        <v>936</v>
      </c>
      <c r="C78" s="113"/>
      <c r="D78" s="21" t="s">
        <v>482</v>
      </c>
      <c r="E78" s="20" t="s">
        <v>24</v>
      </c>
      <c r="F78" s="19" t="s">
        <v>937</v>
      </c>
      <c r="G78" s="18">
        <v>42747</v>
      </c>
      <c r="H78" s="18" t="s">
        <v>51</v>
      </c>
      <c r="I78" s="152" t="s">
        <v>51</v>
      </c>
      <c r="J78" s="80" t="s">
        <v>1</v>
      </c>
      <c r="K78" s="113" t="s">
        <v>1</v>
      </c>
      <c r="L78" s="113" t="s">
        <v>190</v>
      </c>
      <c r="M78" s="24"/>
      <c r="N78" s="114" t="s">
        <v>53</v>
      </c>
      <c r="O78" s="113"/>
    </row>
    <row r="79" spans="1:15" ht="26.25" x14ac:dyDescent="0.25">
      <c r="A79" s="113"/>
      <c r="B79" s="113"/>
      <c r="C79" s="113"/>
      <c r="D79" s="32" t="s">
        <v>504</v>
      </c>
      <c r="E79" s="80" t="s">
        <v>24</v>
      </c>
      <c r="F79" s="25" t="s">
        <v>938</v>
      </c>
      <c r="G79" s="83">
        <v>42754</v>
      </c>
      <c r="H79" s="80" t="s">
        <v>51</v>
      </c>
      <c r="I79" s="152"/>
      <c r="J79" s="80" t="s">
        <v>1</v>
      </c>
      <c r="K79" s="113"/>
      <c r="L79" s="113"/>
      <c r="M79" s="24" t="s">
        <v>939</v>
      </c>
      <c r="N79" s="114"/>
      <c r="O79" s="113"/>
    </row>
    <row r="80" spans="1:15" x14ac:dyDescent="0.25">
      <c r="A80" s="153" t="s">
        <v>940</v>
      </c>
      <c r="B80" s="151" t="s">
        <v>941</v>
      </c>
      <c r="C80" s="113"/>
      <c r="D80" s="21" t="s">
        <v>23</v>
      </c>
      <c r="E80" s="20" t="s">
        <v>24</v>
      </c>
      <c r="F80" s="19" t="s">
        <v>942</v>
      </c>
      <c r="G80" s="18">
        <v>42748</v>
      </c>
      <c r="H80" s="18" t="s">
        <v>51</v>
      </c>
      <c r="I80" s="152" t="s">
        <v>51</v>
      </c>
      <c r="J80" s="80" t="s">
        <v>1</v>
      </c>
      <c r="K80" s="113" t="s">
        <v>1</v>
      </c>
      <c r="L80" s="113" t="s">
        <v>190</v>
      </c>
      <c r="M80" s="17" t="s">
        <v>943</v>
      </c>
      <c r="N80" s="114" t="s">
        <v>53</v>
      </c>
      <c r="O80" s="113"/>
    </row>
    <row r="81" spans="1:15" x14ac:dyDescent="0.25">
      <c r="A81" s="113"/>
      <c r="B81" s="113"/>
      <c r="C81" s="113"/>
      <c r="D81" s="20"/>
      <c r="E81" s="20"/>
      <c r="F81" s="23"/>
      <c r="G81" s="18"/>
      <c r="H81" s="18"/>
      <c r="I81" s="152"/>
      <c r="J81" s="80"/>
      <c r="K81" s="113"/>
      <c r="L81" s="113"/>
      <c r="M81" s="17"/>
      <c r="N81" s="114"/>
      <c r="O81" s="113"/>
    </row>
    <row r="82" spans="1:15" x14ac:dyDescent="0.25">
      <c r="A82" s="153" t="s">
        <v>944</v>
      </c>
      <c r="B82" s="151" t="s">
        <v>945</v>
      </c>
      <c r="C82" s="113"/>
      <c r="D82" s="21" t="s">
        <v>30</v>
      </c>
      <c r="E82" s="20" t="s">
        <v>24</v>
      </c>
      <c r="F82" s="19" t="s">
        <v>946</v>
      </c>
      <c r="G82" s="18">
        <v>42765</v>
      </c>
      <c r="H82" s="18">
        <v>42766</v>
      </c>
      <c r="I82" s="152">
        <v>42767</v>
      </c>
      <c r="J82" s="80" t="s">
        <v>0</v>
      </c>
      <c r="K82" s="113" t="s">
        <v>0</v>
      </c>
      <c r="L82" s="113" t="s">
        <v>0</v>
      </c>
      <c r="M82" s="17"/>
      <c r="N82" s="114" t="s">
        <v>25</v>
      </c>
      <c r="O82" s="113" t="s">
        <v>947</v>
      </c>
    </row>
    <row r="83" spans="1:15" x14ac:dyDescent="0.25">
      <c r="A83" s="113"/>
      <c r="B83" s="113"/>
      <c r="C83" s="113"/>
      <c r="D83" s="21" t="s">
        <v>32</v>
      </c>
      <c r="E83" s="20" t="s">
        <v>24</v>
      </c>
      <c r="F83" s="19" t="s">
        <v>948</v>
      </c>
      <c r="G83" s="18">
        <v>42765</v>
      </c>
      <c r="H83" s="22">
        <v>42766</v>
      </c>
      <c r="I83" s="152"/>
      <c r="J83" s="80" t="s">
        <v>0</v>
      </c>
      <c r="K83" s="113"/>
      <c r="L83" s="113"/>
      <c r="M83" s="17"/>
      <c r="N83" s="114"/>
      <c r="O83" s="113"/>
    </row>
    <row r="84" spans="1:15" x14ac:dyDescent="0.25">
      <c r="A84" s="153" t="s">
        <v>949</v>
      </c>
      <c r="B84" s="151" t="s">
        <v>950</v>
      </c>
      <c r="C84" s="113"/>
      <c r="D84" s="21" t="s">
        <v>161</v>
      </c>
      <c r="E84" s="20" t="s">
        <v>24</v>
      </c>
      <c r="F84" s="19" t="s">
        <v>951</v>
      </c>
      <c r="G84" s="22">
        <v>42399</v>
      </c>
      <c r="H84" s="22">
        <v>42772</v>
      </c>
      <c r="I84" s="152">
        <v>42772</v>
      </c>
      <c r="J84" s="80" t="s">
        <v>0</v>
      </c>
      <c r="K84" s="113" t="s">
        <v>0</v>
      </c>
      <c r="L84" s="113" t="s">
        <v>0</v>
      </c>
      <c r="M84" s="17" t="s">
        <v>952</v>
      </c>
      <c r="N84" s="114" t="s">
        <v>25</v>
      </c>
      <c r="O84" s="113" t="s">
        <v>953</v>
      </c>
    </row>
    <row r="85" spans="1:15" x14ac:dyDescent="0.25">
      <c r="A85" s="113"/>
      <c r="B85" s="113"/>
      <c r="C85" s="113"/>
      <c r="D85" s="21" t="s">
        <v>27</v>
      </c>
      <c r="E85" s="20" t="s">
        <v>24</v>
      </c>
      <c r="F85" s="19" t="s">
        <v>954</v>
      </c>
      <c r="G85" s="18">
        <v>42765</v>
      </c>
      <c r="H85" s="18"/>
      <c r="I85" s="152"/>
      <c r="J85" s="80" t="s">
        <v>0</v>
      </c>
      <c r="K85" s="113"/>
      <c r="L85" s="113"/>
      <c r="M85" s="17"/>
      <c r="N85" s="114"/>
      <c r="O85" s="113"/>
    </row>
    <row r="86" spans="1:15" x14ac:dyDescent="0.25">
      <c r="A86" s="153" t="s">
        <v>955</v>
      </c>
      <c r="B86" s="151" t="s">
        <v>956</v>
      </c>
      <c r="C86" s="113"/>
      <c r="D86" s="21" t="s">
        <v>30</v>
      </c>
      <c r="E86" s="20" t="s">
        <v>24</v>
      </c>
      <c r="F86" s="19" t="s">
        <v>957</v>
      </c>
      <c r="G86" s="18">
        <v>42772</v>
      </c>
      <c r="H86" s="18">
        <v>42788</v>
      </c>
      <c r="I86" s="152">
        <v>42788</v>
      </c>
      <c r="J86" s="80" t="s">
        <v>0</v>
      </c>
      <c r="K86" s="113" t="s">
        <v>0</v>
      </c>
      <c r="L86" s="113" t="s">
        <v>0</v>
      </c>
      <c r="M86" s="17"/>
      <c r="N86" s="114" t="s">
        <v>25</v>
      </c>
      <c r="O86" s="113" t="s">
        <v>958</v>
      </c>
    </row>
    <row r="87" spans="1:15" x14ac:dyDescent="0.25">
      <c r="A87" s="113"/>
      <c r="B87" s="113"/>
      <c r="C87" s="113"/>
      <c r="D87" s="21" t="s">
        <v>161</v>
      </c>
      <c r="E87" s="20" t="s">
        <v>24</v>
      </c>
      <c r="F87" s="19" t="s">
        <v>959</v>
      </c>
      <c r="G87" s="22">
        <v>42772</v>
      </c>
      <c r="H87" s="18">
        <v>42775</v>
      </c>
      <c r="I87" s="152"/>
      <c r="J87" s="80" t="s">
        <v>0</v>
      </c>
      <c r="K87" s="113"/>
      <c r="L87" s="113"/>
      <c r="M87" s="17" t="s">
        <v>960</v>
      </c>
      <c r="N87" s="114"/>
      <c r="O87" s="113"/>
    </row>
    <row r="88" spans="1:15" x14ac:dyDescent="0.25">
      <c r="A88" s="153" t="s">
        <v>961</v>
      </c>
      <c r="B88" s="151" t="s">
        <v>962</v>
      </c>
      <c r="C88" s="113"/>
      <c r="D88" s="21" t="s">
        <v>113</v>
      </c>
      <c r="E88" s="20" t="s">
        <v>24</v>
      </c>
      <c r="F88" s="19" t="s">
        <v>963</v>
      </c>
      <c r="G88" s="18">
        <v>42772</v>
      </c>
      <c r="H88" s="18">
        <v>42775</v>
      </c>
      <c r="I88" s="152">
        <v>42796</v>
      </c>
      <c r="J88" s="80" t="s">
        <v>0</v>
      </c>
      <c r="K88" s="113" t="s">
        <v>0</v>
      </c>
      <c r="L88" s="113" t="s">
        <v>0</v>
      </c>
      <c r="M88" s="17"/>
      <c r="N88" s="114" t="s">
        <v>25</v>
      </c>
      <c r="O88" s="113" t="s">
        <v>964</v>
      </c>
    </row>
    <row r="89" spans="1:15" x14ac:dyDescent="0.25">
      <c r="A89" s="113"/>
      <c r="B89" s="113"/>
      <c r="C89" s="113"/>
      <c r="D89" s="21" t="s">
        <v>32</v>
      </c>
      <c r="E89" s="20" t="s">
        <v>24</v>
      </c>
      <c r="F89" s="19" t="s">
        <v>965</v>
      </c>
      <c r="G89" s="18">
        <v>42772</v>
      </c>
      <c r="H89" s="18">
        <v>42774</v>
      </c>
      <c r="I89" s="152"/>
      <c r="J89" s="80" t="s">
        <v>0</v>
      </c>
      <c r="K89" s="113"/>
      <c r="L89" s="113"/>
      <c r="M89" s="17"/>
      <c r="N89" s="114"/>
      <c r="O89" s="113"/>
    </row>
    <row r="90" spans="1:15" x14ac:dyDescent="0.25">
      <c r="A90" s="153" t="s">
        <v>966</v>
      </c>
      <c r="B90" s="151" t="s">
        <v>967</v>
      </c>
      <c r="C90" s="113"/>
      <c r="D90" s="21" t="s">
        <v>492</v>
      </c>
      <c r="E90" s="20" t="s">
        <v>24</v>
      </c>
      <c r="F90" s="19" t="s">
        <v>968</v>
      </c>
      <c r="G90" s="18">
        <v>42772</v>
      </c>
      <c r="H90" s="18" t="s">
        <v>51</v>
      </c>
      <c r="I90" s="152" t="s">
        <v>51</v>
      </c>
      <c r="J90" s="80" t="s">
        <v>2</v>
      </c>
      <c r="K90" s="113" t="s">
        <v>1</v>
      </c>
      <c r="L90" s="113" t="s">
        <v>190</v>
      </c>
      <c r="M90" s="17" t="s">
        <v>969</v>
      </c>
      <c r="N90" s="114" t="s">
        <v>53</v>
      </c>
      <c r="O90" s="113"/>
    </row>
    <row r="91" spans="1:15" x14ac:dyDescent="0.25">
      <c r="A91" s="113"/>
      <c r="B91" s="113"/>
      <c r="C91" s="113"/>
      <c r="D91" s="21" t="s">
        <v>161</v>
      </c>
      <c r="E91" s="20" t="s">
        <v>24</v>
      </c>
      <c r="F91" s="19" t="s">
        <v>970</v>
      </c>
      <c r="G91" s="18">
        <v>42802</v>
      </c>
      <c r="H91" s="20" t="s">
        <v>51</v>
      </c>
      <c r="I91" s="152"/>
      <c r="J91" s="80" t="s">
        <v>2</v>
      </c>
      <c r="K91" s="113"/>
      <c r="L91" s="113"/>
      <c r="M91" s="17"/>
      <c r="N91" s="114"/>
      <c r="O91" s="113"/>
    </row>
    <row r="92" spans="1:15" x14ac:dyDescent="0.25">
      <c r="A92" s="154" t="s">
        <v>971</v>
      </c>
      <c r="B92" s="151" t="s">
        <v>972</v>
      </c>
      <c r="C92" s="113"/>
      <c r="D92" s="21" t="s">
        <v>27</v>
      </c>
      <c r="E92" s="20" t="s">
        <v>24</v>
      </c>
      <c r="F92" s="19" t="s">
        <v>973</v>
      </c>
      <c r="G92" s="18">
        <v>42772</v>
      </c>
      <c r="H92" s="18">
        <v>42782</v>
      </c>
      <c r="I92" s="152" t="s">
        <v>51</v>
      </c>
      <c r="J92" s="80" t="s">
        <v>0</v>
      </c>
      <c r="K92" s="113" t="s">
        <v>1</v>
      </c>
      <c r="L92" s="113" t="s">
        <v>190</v>
      </c>
      <c r="M92" s="17" t="s">
        <v>974</v>
      </c>
      <c r="N92" s="114" t="s">
        <v>53</v>
      </c>
      <c r="O92" s="113"/>
    </row>
    <row r="93" spans="1:15" x14ac:dyDescent="0.25">
      <c r="A93" s="155"/>
      <c r="B93" s="113"/>
      <c r="C93" s="113"/>
      <c r="D93" s="21" t="s">
        <v>482</v>
      </c>
      <c r="E93" s="20" t="s">
        <v>24</v>
      </c>
      <c r="F93" s="19" t="s">
        <v>975</v>
      </c>
      <c r="G93" s="18">
        <v>42774</v>
      </c>
      <c r="H93" s="18">
        <v>42776</v>
      </c>
      <c r="I93" s="152"/>
      <c r="J93" s="80" t="s">
        <v>0</v>
      </c>
      <c r="K93" s="113"/>
      <c r="L93" s="113"/>
      <c r="M93" s="17" t="s">
        <v>976</v>
      </c>
      <c r="N93" s="114"/>
      <c r="O93" s="113"/>
    </row>
    <row r="94" spans="1:15" x14ac:dyDescent="0.25">
      <c r="A94" s="153" t="s">
        <v>977</v>
      </c>
      <c r="B94" s="151" t="s">
        <v>978</v>
      </c>
      <c r="C94" s="113"/>
      <c r="D94" s="21" t="s">
        <v>482</v>
      </c>
      <c r="E94" s="20" t="s">
        <v>24</v>
      </c>
      <c r="F94" s="19" t="s">
        <v>979</v>
      </c>
      <c r="G94" s="18">
        <v>42773</v>
      </c>
      <c r="H94" s="18">
        <v>42774</v>
      </c>
      <c r="I94" s="152">
        <v>42781</v>
      </c>
      <c r="J94" s="80" t="s">
        <v>0</v>
      </c>
      <c r="K94" s="113" t="s">
        <v>0</v>
      </c>
      <c r="L94" s="113" t="s">
        <v>0</v>
      </c>
      <c r="M94" s="17"/>
      <c r="N94" s="114" t="s">
        <v>25</v>
      </c>
      <c r="O94" s="113" t="s">
        <v>980</v>
      </c>
    </row>
    <row r="95" spans="1:15" x14ac:dyDescent="0.25">
      <c r="A95" s="113"/>
      <c r="B95" s="113"/>
      <c r="C95" s="113"/>
      <c r="D95" s="21" t="s">
        <v>492</v>
      </c>
      <c r="E95" s="20" t="s">
        <v>24</v>
      </c>
      <c r="F95" s="19" t="s">
        <v>981</v>
      </c>
      <c r="G95" s="18">
        <v>42772</v>
      </c>
      <c r="H95" s="18">
        <v>42773</v>
      </c>
      <c r="I95" s="152"/>
      <c r="J95" s="80" t="s">
        <v>0</v>
      </c>
      <c r="K95" s="113"/>
      <c r="L95" s="113"/>
      <c r="M95" s="17" t="s">
        <v>982</v>
      </c>
      <c r="N95" s="114"/>
      <c r="O95" s="113"/>
    </row>
    <row r="96" spans="1:15" x14ac:dyDescent="0.25">
      <c r="A96" s="153" t="s">
        <v>983</v>
      </c>
      <c r="B96" s="151" t="s">
        <v>984</v>
      </c>
      <c r="C96" s="113"/>
      <c r="D96" s="21" t="s">
        <v>499</v>
      </c>
      <c r="E96" s="20" t="s">
        <v>24</v>
      </c>
      <c r="F96" s="19" t="s">
        <v>985</v>
      </c>
      <c r="G96" s="18">
        <v>42772</v>
      </c>
      <c r="H96" s="18">
        <v>42788</v>
      </c>
      <c r="I96" s="152">
        <v>42802</v>
      </c>
      <c r="J96" s="80" t="s">
        <v>0</v>
      </c>
      <c r="K96" s="113" t="s">
        <v>0</v>
      </c>
      <c r="L96" s="113" t="s">
        <v>0</v>
      </c>
      <c r="M96" s="17"/>
      <c r="N96" s="114" t="s">
        <v>25</v>
      </c>
      <c r="O96" s="113" t="s">
        <v>986</v>
      </c>
    </row>
    <row r="97" spans="1:15" x14ac:dyDescent="0.25">
      <c r="A97" s="113"/>
      <c r="B97" s="113"/>
      <c r="C97" s="113"/>
      <c r="D97" s="21" t="s">
        <v>489</v>
      </c>
      <c r="E97" s="20" t="s">
        <v>24</v>
      </c>
      <c r="F97" s="19" t="s">
        <v>987</v>
      </c>
      <c r="G97" s="18">
        <v>42789</v>
      </c>
      <c r="H97" s="18">
        <v>42793</v>
      </c>
      <c r="I97" s="152"/>
      <c r="J97" s="80" t="s">
        <v>0</v>
      </c>
      <c r="K97" s="113"/>
      <c r="L97" s="113"/>
      <c r="M97" s="17"/>
      <c r="N97" s="114"/>
      <c r="O97" s="113"/>
    </row>
    <row r="98" spans="1:15" x14ac:dyDescent="0.25">
      <c r="A98"/>
      <c r="B98"/>
      <c r="C98"/>
      <c r="D98"/>
      <c r="E98"/>
      <c r="F98"/>
      <c r="G98"/>
      <c r="H98"/>
      <c r="I98"/>
      <c r="M98"/>
      <c r="N98"/>
      <c r="O98"/>
    </row>
    <row r="99" spans="1:15" x14ac:dyDescent="0.25">
      <c r="A99"/>
      <c r="B99"/>
      <c r="C99"/>
      <c r="D99"/>
      <c r="E99"/>
      <c r="F99"/>
      <c r="G99"/>
      <c r="H99"/>
      <c r="I99"/>
      <c r="M99"/>
      <c r="N99"/>
      <c r="O99"/>
    </row>
    <row r="100" spans="1:15" x14ac:dyDescent="0.25">
      <c r="A100"/>
      <c r="B100"/>
      <c r="C100"/>
      <c r="D100"/>
      <c r="E100"/>
      <c r="F100"/>
      <c r="G100"/>
      <c r="H100"/>
      <c r="I100"/>
      <c r="M100"/>
      <c r="N100"/>
      <c r="O100"/>
    </row>
    <row r="101" spans="1:15" x14ac:dyDescent="0.25">
      <c r="A101"/>
      <c r="B101"/>
      <c r="C101"/>
      <c r="D101"/>
      <c r="E101"/>
      <c r="F101"/>
      <c r="G101"/>
      <c r="H101"/>
      <c r="I101"/>
      <c r="M101"/>
      <c r="N101"/>
      <c r="O101"/>
    </row>
    <row r="102" spans="1:15" x14ac:dyDescent="0.25">
      <c r="A102"/>
      <c r="B102"/>
      <c r="C102"/>
      <c r="D102"/>
      <c r="E102"/>
      <c r="F102"/>
      <c r="G102"/>
      <c r="H102"/>
      <c r="I102"/>
      <c r="M102"/>
      <c r="N102"/>
      <c r="O102"/>
    </row>
    <row r="103" spans="1:15" x14ac:dyDescent="0.25">
      <c r="A103"/>
      <c r="B103"/>
      <c r="C103"/>
      <c r="D103"/>
      <c r="E103"/>
      <c r="F103"/>
      <c r="G103"/>
      <c r="H103"/>
      <c r="I103"/>
      <c r="M103"/>
      <c r="N103"/>
      <c r="O103"/>
    </row>
    <row r="104" spans="1:15" x14ac:dyDescent="0.25">
      <c r="A104"/>
      <c r="B104"/>
      <c r="C104"/>
      <c r="D104"/>
      <c r="E104"/>
      <c r="F104"/>
      <c r="G104"/>
      <c r="H104"/>
      <c r="I104"/>
      <c r="M104"/>
      <c r="N104"/>
      <c r="O104"/>
    </row>
    <row r="105" spans="1:15" x14ac:dyDescent="0.25">
      <c r="A105"/>
      <c r="B105"/>
      <c r="C105"/>
      <c r="D105"/>
      <c r="E105"/>
      <c r="F105"/>
      <c r="G105"/>
      <c r="H105"/>
      <c r="I105"/>
      <c r="M105"/>
      <c r="N105"/>
      <c r="O105"/>
    </row>
    <row r="106" spans="1:15" x14ac:dyDescent="0.25">
      <c r="A106"/>
      <c r="B106"/>
      <c r="C106"/>
      <c r="D106"/>
      <c r="E106"/>
      <c r="F106"/>
      <c r="G106"/>
      <c r="H106"/>
      <c r="I106"/>
      <c r="M106"/>
      <c r="N106"/>
      <c r="O106"/>
    </row>
    <row r="107" spans="1:15" x14ac:dyDescent="0.25">
      <c r="A107"/>
      <c r="B107"/>
      <c r="C107"/>
      <c r="D107"/>
      <c r="E107"/>
      <c r="F107"/>
      <c r="G107"/>
      <c r="H107"/>
      <c r="I107"/>
      <c r="M107"/>
      <c r="N107"/>
      <c r="O107"/>
    </row>
    <row r="108" spans="1:15" x14ac:dyDescent="0.25">
      <c r="A108"/>
      <c r="B108"/>
      <c r="C108"/>
      <c r="D108"/>
      <c r="E108"/>
      <c r="F108"/>
      <c r="G108"/>
      <c r="H108"/>
      <c r="I108"/>
      <c r="M108"/>
      <c r="N108"/>
      <c r="O108"/>
    </row>
    <row r="109" spans="1:15" x14ac:dyDescent="0.25">
      <c r="A109"/>
      <c r="B109"/>
      <c r="C109"/>
      <c r="D109"/>
      <c r="E109"/>
      <c r="F109"/>
      <c r="G109"/>
      <c r="H109"/>
      <c r="I109"/>
      <c r="M109"/>
      <c r="N109"/>
      <c r="O109"/>
    </row>
    <row r="110" spans="1:15" x14ac:dyDescent="0.25">
      <c r="A110"/>
      <c r="B110"/>
      <c r="C110"/>
      <c r="D110"/>
      <c r="E110"/>
      <c r="F110"/>
      <c r="G110"/>
      <c r="H110"/>
      <c r="I110"/>
      <c r="M110"/>
      <c r="N110"/>
      <c r="O110"/>
    </row>
    <row r="111" spans="1:15" x14ac:dyDescent="0.25">
      <c r="A111"/>
      <c r="B111"/>
      <c r="C111"/>
      <c r="D111"/>
      <c r="E111"/>
      <c r="F111"/>
      <c r="G111"/>
      <c r="H111"/>
      <c r="I111"/>
      <c r="M111"/>
      <c r="N111"/>
      <c r="O111"/>
    </row>
    <row r="112" spans="1:15" x14ac:dyDescent="0.25">
      <c r="A112"/>
      <c r="B112"/>
      <c r="C112"/>
      <c r="D112"/>
      <c r="E112"/>
      <c r="F112"/>
      <c r="G112"/>
      <c r="H112"/>
      <c r="I112"/>
      <c r="M112"/>
      <c r="N112"/>
      <c r="O112"/>
    </row>
    <row r="113" spans="1:15" x14ac:dyDescent="0.25">
      <c r="A113"/>
      <c r="B113"/>
      <c r="C113"/>
      <c r="D113"/>
      <c r="E113"/>
      <c r="F113"/>
      <c r="G113"/>
      <c r="H113"/>
      <c r="I113"/>
      <c r="M113"/>
      <c r="N113"/>
      <c r="O113"/>
    </row>
    <row r="114" spans="1:15" x14ac:dyDescent="0.25">
      <c r="A114"/>
      <c r="B114"/>
      <c r="C114"/>
      <c r="D114"/>
      <c r="E114"/>
      <c r="F114"/>
      <c r="G114"/>
      <c r="H114"/>
      <c r="I114"/>
      <c r="M114"/>
      <c r="N114"/>
      <c r="O114"/>
    </row>
    <row r="115" spans="1:15" x14ac:dyDescent="0.25">
      <c r="A115"/>
      <c r="B115"/>
      <c r="C115"/>
      <c r="D115"/>
      <c r="E115"/>
      <c r="F115"/>
      <c r="G115"/>
      <c r="H115"/>
      <c r="I115"/>
      <c r="M115"/>
      <c r="N115"/>
      <c r="O115"/>
    </row>
    <row r="116" spans="1:15" x14ac:dyDescent="0.25">
      <c r="A116"/>
      <c r="B116"/>
      <c r="C116"/>
      <c r="D116"/>
      <c r="E116"/>
      <c r="F116"/>
      <c r="G116"/>
      <c r="H116"/>
      <c r="I116"/>
      <c r="M116"/>
      <c r="N116"/>
      <c r="O116"/>
    </row>
    <row r="117" spans="1:15" x14ac:dyDescent="0.25">
      <c r="A117"/>
      <c r="B117"/>
      <c r="C117"/>
      <c r="D117"/>
      <c r="E117"/>
      <c r="F117"/>
      <c r="G117"/>
      <c r="H117"/>
      <c r="I117"/>
      <c r="M117"/>
      <c r="N117"/>
      <c r="O117"/>
    </row>
    <row r="118" spans="1:15" x14ac:dyDescent="0.25">
      <c r="A118"/>
      <c r="B118"/>
      <c r="C118"/>
      <c r="D118"/>
      <c r="E118"/>
      <c r="F118"/>
      <c r="G118"/>
      <c r="H118"/>
      <c r="I118"/>
      <c r="M118"/>
      <c r="N118"/>
      <c r="O118"/>
    </row>
    <row r="119" spans="1:15" x14ac:dyDescent="0.25">
      <c r="A119"/>
      <c r="B119"/>
      <c r="C119"/>
      <c r="D119"/>
      <c r="E119"/>
      <c r="F119"/>
      <c r="G119"/>
      <c r="H119"/>
      <c r="I119"/>
      <c r="M119"/>
      <c r="N119"/>
      <c r="O119"/>
    </row>
    <row r="120" spans="1:15" x14ac:dyDescent="0.25">
      <c r="A120"/>
      <c r="B120"/>
      <c r="C120"/>
      <c r="D120"/>
      <c r="E120"/>
      <c r="F120"/>
      <c r="G120"/>
      <c r="H120"/>
      <c r="I120"/>
      <c r="M120"/>
      <c r="N120"/>
      <c r="O120"/>
    </row>
    <row r="121" spans="1:15" x14ac:dyDescent="0.25">
      <c r="A121"/>
      <c r="B121"/>
      <c r="C121"/>
      <c r="D121"/>
      <c r="E121"/>
      <c r="F121"/>
      <c r="G121"/>
      <c r="H121"/>
      <c r="I121"/>
      <c r="M121"/>
      <c r="N121"/>
      <c r="O121"/>
    </row>
    <row r="122" spans="1:15" x14ac:dyDescent="0.25">
      <c r="A122"/>
      <c r="B122"/>
      <c r="C122"/>
      <c r="D122"/>
      <c r="E122"/>
      <c r="F122"/>
      <c r="G122"/>
      <c r="H122"/>
      <c r="I122"/>
      <c r="M122"/>
      <c r="N122"/>
      <c r="O122"/>
    </row>
    <row r="123" spans="1:15" x14ac:dyDescent="0.25">
      <c r="A123"/>
      <c r="B123"/>
      <c r="C123"/>
      <c r="D123"/>
      <c r="E123"/>
      <c r="F123"/>
      <c r="G123"/>
      <c r="H123"/>
      <c r="I123"/>
      <c r="M123"/>
      <c r="N123"/>
      <c r="O123"/>
    </row>
    <row r="124" spans="1:15" x14ac:dyDescent="0.25">
      <c r="A124"/>
      <c r="B124"/>
      <c r="C124"/>
      <c r="D124"/>
      <c r="E124"/>
      <c r="F124"/>
      <c r="G124"/>
      <c r="H124"/>
      <c r="I124"/>
      <c r="M124"/>
      <c r="N124"/>
      <c r="O124"/>
    </row>
    <row r="125" spans="1:15" x14ac:dyDescent="0.25">
      <c r="A125"/>
      <c r="B125"/>
      <c r="C125"/>
      <c r="D125"/>
      <c r="E125"/>
      <c r="F125"/>
      <c r="G125"/>
      <c r="H125"/>
      <c r="I125"/>
      <c r="M125"/>
      <c r="N125"/>
      <c r="O125"/>
    </row>
    <row r="126" spans="1:15" x14ac:dyDescent="0.25">
      <c r="A126"/>
      <c r="B126"/>
      <c r="C126"/>
      <c r="D126"/>
      <c r="E126"/>
      <c r="F126"/>
      <c r="G126"/>
      <c r="H126"/>
      <c r="I126"/>
      <c r="M126"/>
      <c r="N126"/>
      <c r="O126"/>
    </row>
    <row r="127" spans="1:15" x14ac:dyDescent="0.25">
      <c r="A127"/>
      <c r="B127"/>
      <c r="C127"/>
      <c r="D127"/>
      <c r="E127"/>
      <c r="F127"/>
      <c r="G127"/>
      <c r="H127"/>
      <c r="I127"/>
      <c r="M127"/>
      <c r="N127"/>
      <c r="O127"/>
    </row>
    <row r="128" spans="1:15" x14ac:dyDescent="0.25">
      <c r="A128"/>
      <c r="B128"/>
      <c r="C128"/>
      <c r="D128"/>
      <c r="E128"/>
      <c r="F128"/>
      <c r="G128"/>
      <c r="H128"/>
      <c r="I128"/>
      <c r="M128"/>
      <c r="N128"/>
      <c r="O128"/>
    </row>
    <row r="129" spans="1:15" x14ac:dyDescent="0.25">
      <c r="A129"/>
      <c r="B129"/>
      <c r="C129"/>
      <c r="D129"/>
      <c r="E129"/>
      <c r="F129"/>
      <c r="G129"/>
      <c r="H129"/>
      <c r="I129"/>
      <c r="M129"/>
      <c r="N129"/>
      <c r="O129"/>
    </row>
    <row r="130" spans="1:15" x14ac:dyDescent="0.25">
      <c r="A130"/>
      <c r="B130"/>
      <c r="C130"/>
      <c r="D130"/>
      <c r="E130"/>
      <c r="F130"/>
      <c r="G130"/>
      <c r="H130"/>
      <c r="I130"/>
      <c r="M130"/>
      <c r="N130"/>
      <c r="O130"/>
    </row>
    <row r="131" spans="1:15" x14ac:dyDescent="0.25">
      <c r="A131"/>
      <c r="B131"/>
      <c r="C131"/>
      <c r="D131"/>
      <c r="E131"/>
      <c r="F131"/>
      <c r="G131"/>
      <c r="H131"/>
      <c r="I131"/>
      <c r="M131"/>
      <c r="N131"/>
      <c r="O131"/>
    </row>
    <row r="132" spans="1:15" x14ac:dyDescent="0.25">
      <c r="A132"/>
      <c r="B132"/>
      <c r="C132"/>
      <c r="D132"/>
      <c r="E132"/>
      <c r="F132"/>
      <c r="G132"/>
      <c r="H132"/>
      <c r="I132"/>
      <c r="M132"/>
      <c r="N132"/>
      <c r="O132"/>
    </row>
    <row r="133" spans="1:15" x14ac:dyDescent="0.25">
      <c r="A133"/>
      <c r="B133"/>
      <c r="C133"/>
      <c r="D133"/>
      <c r="E133"/>
      <c r="F133"/>
      <c r="G133"/>
      <c r="H133"/>
      <c r="I133"/>
      <c r="M133"/>
      <c r="N133"/>
      <c r="O133"/>
    </row>
    <row r="134" spans="1:15" x14ac:dyDescent="0.25">
      <c r="A134"/>
      <c r="B134"/>
      <c r="C134"/>
      <c r="D134"/>
      <c r="E134"/>
      <c r="F134"/>
      <c r="G134"/>
      <c r="H134"/>
      <c r="I134"/>
      <c r="M134"/>
      <c r="N134"/>
      <c r="O134"/>
    </row>
    <row r="135" spans="1:15" x14ac:dyDescent="0.25">
      <c r="A135"/>
      <c r="B135"/>
      <c r="C135"/>
      <c r="D135"/>
      <c r="E135"/>
      <c r="F135"/>
      <c r="G135"/>
      <c r="H135"/>
      <c r="I135"/>
      <c r="M135"/>
      <c r="N135"/>
      <c r="O135"/>
    </row>
    <row r="136" spans="1:15" x14ac:dyDescent="0.25">
      <c r="A136"/>
      <c r="B136"/>
      <c r="C136"/>
      <c r="D136"/>
      <c r="E136"/>
      <c r="F136"/>
      <c r="G136"/>
      <c r="H136"/>
      <c r="I136"/>
      <c r="M136"/>
      <c r="N136"/>
      <c r="O136"/>
    </row>
    <row r="137" spans="1:15" x14ac:dyDescent="0.25">
      <c r="A137"/>
      <c r="B137"/>
      <c r="C137"/>
      <c r="D137"/>
      <c r="E137"/>
      <c r="F137"/>
      <c r="G137"/>
      <c r="H137"/>
      <c r="I137"/>
      <c r="M137"/>
      <c r="N137"/>
      <c r="O137"/>
    </row>
    <row r="138" spans="1:15" x14ac:dyDescent="0.25">
      <c r="A138"/>
      <c r="B138"/>
      <c r="C138"/>
      <c r="D138"/>
      <c r="E138"/>
      <c r="F138"/>
      <c r="G138"/>
      <c r="H138"/>
      <c r="I138"/>
      <c r="M138"/>
      <c r="N138"/>
      <c r="O138"/>
    </row>
    <row r="139" spans="1:15" x14ac:dyDescent="0.25">
      <c r="A139"/>
      <c r="B139"/>
      <c r="C139"/>
      <c r="D139"/>
      <c r="E139"/>
      <c r="F139"/>
      <c r="G139"/>
      <c r="H139"/>
      <c r="I139"/>
      <c r="M139"/>
      <c r="N139"/>
      <c r="O139"/>
    </row>
    <row r="140" spans="1:15" x14ac:dyDescent="0.25">
      <c r="A140"/>
      <c r="B140"/>
      <c r="C140"/>
      <c r="D140"/>
      <c r="E140"/>
      <c r="F140"/>
      <c r="G140"/>
      <c r="H140"/>
      <c r="I140"/>
      <c r="M140"/>
      <c r="N140"/>
      <c r="O140"/>
    </row>
    <row r="141" spans="1:15" x14ac:dyDescent="0.25">
      <c r="A141"/>
      <c r="B141"/>
      <c r="C141"/>
      <c r="D141"/>
      <c r="E141"/>
      <c r="F141"/>
      <c r="G141"/>
      <c r="H141"/>
      <c r="I141"/>
      <c r="M141"/>
      <c r="N141"/>
      <c r="O141"/>
    </row>
    <row r="142" spans="1:15" x14ac:dyDescent="0.25">
      <c r="A142"/>
      <c r="B142"/>
      <c r="C142"/>
      <c r="D142"/>
      <c r="E142"/>
      <c r="F142"/>
      <c r="G142"/>
      <c r="H142"/>
      <c r="I142"/>
      <c r="M142"/>
      <c r="N142"/>
      <c r="O142"/>
    </row>
    <row r="143" spans="1:15" x14ac:dyDescent="0.25">
      <c r="A143"/>
      <c r="B143"/>
      <c r="C143"/>
      <c r="D143"/>
      <c r="E143"/>
      <c r="F143"/>
      <c r="G143"/>
      <c r="H143"/>
      <c r="I143"/>
      <c r="M143"/>
      <c r="N143"/>
      <c r="O143"/>
    </row>
    <row r="144" spans="1:15" x14ac:dyDescent="0.25">
      <c r="A144"/>
      <c r="B144"/>
      <c r="C144"/>
      <c r="D144"/>
      <c r="E144"/>
      <c r="F144"/>
      <c r="G144"/>
      <c r="H144"/>
      <c r="I144"/>
      <c r="M144"/>
      <c r="N144"/>
      <c r="O144"/>
    </row>
    <row r="145" spans="1:15" x14ac:dyDescent="0.25">
      <c r="A145"/>
      <c r="B145"/>
      <c r="C145"/>
      <c r="D145"/>
      <c r="E145"/>
      <c r="F145"/>
      <c r="G145"/>
      <c r="H145"/>
      <c r="I145"/>
      <c r="M145"/>
      <c r="N145"/>
      <c r="O145"/>
    </row>
    <row r="146" spans="1:15" x14ac:dyDescent="0.25">
      <c r="A146"/>
      <c r="B146"/>
      <c r="C146"/>
      <c r="D146"/>
      <c r="E146"/>
      <c r="F146"/>
      <c r="G146"/>
      <c r="H146"/>
      <c r="I146"/>
      <c r="M146"/>
      <c r="N146"/>
      <c r="O146"/>
    </row>
    <row r="147" spans="1:15" x14ac:dyDescent="0.25">
      <c r="A147"/>
      <c r="B147"/>
      <c r="C147"/>
      <c r="D147"/>
      <c r="E147"/>
      <c r="F147"/>
      <c r="G147"/>
      <c r="H147"/>
      <c r="I147"/>
      <c r="M147"/>
      <c r="N147"/>
      <c r="O147"/>
    </row>
    <row r="148" spans="1:15" x14ac:dyDescent="0.25">
      <c r="A148"/>
      <c r="B148"/>
      <c r="C148"/>
      <c r="D148"/>
      <c r="E148"/>
      <c r="F148"/>
      <c r="G148"/>
      <c r="H148"/>
      <c r="I148"/>
      <c r="M148"/>
      <c r="N148"/>
      <c r="O148"/>
    </row>
    <row r="149" spans="1:15" x14ac:dyDescent="0.25">
      <c r="A149"/>
      <c r="B149"/>
      <c r="C149"/>
      <c r="D149"/>
      <c r="E149"/>
      <c r="F149"/>
      <c r="G149"/>
      <c r="H149"/>
      <c r="I149"/>
      <c r="M149"/>
      <c r="N149"/>
      <c r="O149"/>
    </row>
    <row r="150" spans="1:15" x14ac:dyDescent="0.25">
      <c r="A150"/>
      <c r="B150"/>
      <c r="C150"/>
      <c r="D150"/>
      <c r="E150"/>
      <c r="F150"/>
      <c r="G150"/>
      <c r="H150"/>
      <c r="I150"/>
      <c r="M150"/>
      <c r="N150"/>
      <c r="O150"/>
    </row>
    <row r="151" spans="1:15" x14ac:dyDescent="0.25">
      <c r="A151"/>
      <c r="B151"/>
      <c r="C151"/>
      <c r="D151"/>
      <c r="E151"/>
      <c r="F151"/>
      <c r="G151"/>
      <c r="H151"/>
      <c r="I151"/>
      <c r="M151"/>
      <c r="N151"/>
      <c r="O151"/>
    </row>
    <row r="152" spans="1:15" x14ac:dyDescent="0.25">
      <c r="A152"/>
      <c r="B152"/>
      <c r="C152"/>
      <c r="D152"/>
      <c r="E152"/>
      <c r="F152"/>
      <c r="G152"/>
      <c r="H152"/>
      <c r="I152"/>
      <c r="M152"/>
      <c r="N152"/>
      <c r="O152"/>
    </row>
    <row r="153" spans="1:15" x14ac:dyDescent="0.25">
      <c r="A153"/>
      <c r="B153"/>
      <c r="C153"/>
      <c r="D153"/>
      <c r="E153"/>
      <c r="F153"/>
      <c r="G153"/>
      <c r="H153"/>
      <c r="I153"/>
      <c r="M153"/>
      <c r="N153"/>
      <c r="O153"/>
    </row>
    <row r="154" spans="1:15" x14ac:dyDescent="0.25">
      <c r="A154"/>
      <c r="B154"/>
      <c r="C154"/>
      <c r="D154"/>
      <c r="E154"/>
      <c r="F154"/>
      <c r="G154"/>
      <c r="H154"/>
      <c r="I154"/>
      <c r="M154"/>
      <c r="N154"/>
      <c r="O154"/>
    </row>
    <row r="155" spans="1:15" x14ac:dyDescent="0.25">
      <c r="A155"/>
      <c r="B155"/>
      <c r="C155"/>
      <c r="D155"/>
      <c r="E155"/>
      <c r="F155"/>
      <c r="G155"/>
      <c r="H155"/>
      <c r="I155"/>
      <c r="M155"/>
      <c r="N155"/>
      <c r="O155"/>
    </row>
    <row r="156" spans="1:15" x14ac:dyDescent="0.25">
      <c r="A156"/>
      <c r="B156"/>
      <c r="C156"/>
      <c r="D156"/>
      <c r="E156"/>
      <c r="F156"/>
      <c r="G156"/>
      <c r="H156"/>
      <c r="I156"/>
      <c r="M156"/>
      <c r="N156"/>
      <c r="O156"/>
    </row>
    <row r="157" spans="1:15" x14ac:dyDescent="0.25">
      <c r="A157"/>
      <c r="B157"/>
      <c r="C157"/>
      <c r="D157"/>
      <c r="E157"/>
      <c r="F157"/>
      <c r="G157"/>
      <c r="H157"/>
      <c r="I157"/>
      <c r="M157"/>
      <c r="N157"/>
      <c r="O157"/>
    </row>
    <row r="158" spans="1:15" x14ac:dyDescent="0.25">
      <c r="A158"/>
      <c r="B158"/>
      <c r="C158"/>
      <c r="D158"/>
      <c r="E158"/>
      <c r="F158"/>
      <c r="G158"/>
      <c r="H158"/>
      <c r="I158"/>
      <c r="M158"/>
      <c r="N158"/>
      <c r="O158"/>
    </row>
    <row r="159" spans="1:15" x14ac:dyDescent="0.25">
      <c r="A159"/>
      <c r="B159"/>
      <c r="C159"/>
      <c r="D159"/>
      <c r="E159"/>
      <c r="F159"/>
      <c r="G159"/>
      <c r="H159"/>
      <c r="I159"/>
      <c r="M159"/>
      <c r="N159"/>
      <c r="O159"/>
    </row>
    <row r="160" spans="1:15" x14ac:dyDescent="0.25">
      <c r="A160"/>
      <c r="B160"/>
      <c r="C160"/>
      <c r="D160"/>
      <c r="E160"/>
      <c r="F160"/>
      <c r="G160"/>
      <c r="H160"/>
      <c r="I160"/>
      <c r="M160"/>
      <c r="N160"/>
      <c r="O160"/>
    </row>
    <row r="161" spans="1:15" x14ac:dyDescent="0.25">
      <c r="A161"/>
      <c r="B161"/>
      <c r="C161"/>
      <c r="D161"/>
      <c r="E161"/>
      <c r="F161"/>
      <c r="G161"/>
      <c r="H161"/>
      <c r="I161"/>
      <c r="M161"/>
      <c r="N161"/>
      <c r="O161"/>
    </row>
    <row r="162" spans="1:15" x14ac:dyDescent="0.25">
      <c r="A162"/>
      <c r="B162"/>
      <c r="C162"/>
      <c r="D162"/>
      <c r="E162"/>
      <c r="F162"/>
      <c r="G162"/>
      <c r="H162"/>
      <c r="I162"/>
      <c r="M162"/>
      <c r="N162"/>
      <c r="O162"/>
    </row>
    <row r="163" spans="1:15" x14ac:dyDescent="0.25">
      <c r="A163"/>
      <c r="B163"/>
      <c r="C163"/>
      <c r="D163"/>
      <c r="E163"/>
      <c r="F163"/>
      <c r="G163"/>
      <c r="H163"/>
      <c r="I163"/>
      <c r="M163"/>
      <c r="N163"/>
      <c r="O163"/>
    </row>
    <row r="164" spans="1:15" x14ac:dyDescent="0.25">
      <c r="A164"/>
      <c r="B164"/>
      <c r="C164"/>
      <c r="D164"/>
      <c r="E164"/>
      <c r="F164"/>
      <c r="G164"/>
      <c r="H164"/>
      <c r="I164"/>
      <c r="M164"/>
      <c r="N164"/>
      <c r="O164"/>
    </row>
    <row r="165" spans="1:15" x14ac:dyDescent="0.25">
      <c r="A165"/>
      <c r="B165"/>
      <c r="C165"/>
      <c r="D165"/>
      <c r="E165"/>
      <c r="F165"/>
      <c r="G165"/>
      <c r="H165"/>
      <c r="I165"/>
      <c r="M165"/>
      <c r="N165"/>
      <c r="O165"/>
    </row>
    <row r="166" spans="1:15" x14ac:dyDescent="0.25">
      <c r="A166"/>
      <c r="B166"/>
      <c r="C166"/>
      <c r="D166"/>
      <c r="E166"/>
      <c r="F166"/>
      <c r="G166"/>
      <c r="H166"/>
      <c r="I166"/>
      <c r="M166"/>
      <c r="N166"/>
      <c r="O166"/>
    </row>
    <row r="167" spans="1:15" x14ac:dyDescent="0.25">
      <c r="A167"/>
      <c r="B167"/>
      <c r="C167"/>
      <c r="D167"/>
      <c r="E167"/>
      <c r="F167"/>
      <c r="G167"/>
      <c r="H167"/>
      <c r="I167"/>
      <c r="M167"/>
      <c r="N167"/>
      <c r="O167"/>
    </row>
    <row r="168" spans="1:15" x14ac:dyDescent="0.25">
      <c r="A168"/>
      <c r="B168"/>
      <c r="C168"/>
      <c r="D168"/>
      <c r="E168"/>
      <c r="F168"/>
      <c r="G168"/>
      <c r="H168"/>
      <c r="I168"/>
      <c r="M168"/>
      <c r="N168"/>
      <c r="O168"/>
    </row>
    <row r="169" spans="1:15" x14ac:dyDescent="0.25">
      <c r="A169"/>
      <c r="B169"/>
      <c r="C169"/>
      <c r="D169"/>
      <c r="E169"/>
      <c r="F169"/>
      <c r="G169"/>
      <c r="H169"/>
      <c r="I169"/>
      <c r="M169"/>
      <c r="N169"/>
      <c r="O169"/>
    </row>
    <row r="170" spans="1:15" x14ac:dyDescent="0.25">
      <c r="A170"/>
      <c r="B170"/>
      <c r="C170"/>
      <c r="D170"/>
      <c r="E170"/>
      <c r="F170"/>
      <c r="G170"/>
      <c r="H170"/>
      <c r="I170"/>
      <c r="M170"/>
      <c r="N170"/>
      <c r="O170"/>
    </row>
    <row r="171" spans="1:15" x14ac:dyDescent="0.25">
      <c r="A171"/>
      <c r="B171"/>
      <c r="C171"/>
      <c r="D171"/>
      <c r="E171"/>
      <c r="F171"/>
      <c r="G171"/>
      <c r="H171"/>
      <c r="I171"/>
      <c r="M171"/>
      <c r="N171"/>
      <c r="O171"/>
    </row>
    <row r="172" spans="1:15" x14ac:dyDescent="0.25">
      <c r="A172"/>
      <c r="B172"/>
      <c r="C172"/>
      <c r="D172"/>
      <c r="E172"/>
      <c r="F172"/>
      <c r="G172"/>
      <c r="H172"/>
      <c r="I172"/>
      <c r="M172"/>
      <c r="N172"/>
      <c r="O172"/>
    </row>
    <row r="173" spans="1:15" x14ac:dyDescent="0.25">
      <c r="A173"/>
      <c r="B173"/>
      <c r="C173"/>
      <c r="D173"/>
      <c r="E173"/>
      <c r="F173"/>
      <c r="G173"/>
      <c r="H173"/>
      <c r="I173"/>
      <c r="M173"/>
      <c r="N173"/>
      <c r="O173"/>
    </row>
    <row r="174" spans="1:15" x14ac:dyDescent="0.25">
      <c r="A174"/>
      <c r="B174"/>
      <c r="C174"/>
      <c r="D174"/>
      <c r="E174"/>
      <c r="F174"/>
      <c r="G174"/>
      <c r="H174"/>
      <c r="I174"/>
      <c r="M174"/>
      <c r="N174"/>
      <c r="O174"/>
    </row>
    <row r="175" spans="1:15" x14ac:dyDescent="0.25">
      <c r="A175"/>
      <c r="B175"/>
      <c r="C175"/>
      <c r="D175"/>
      <c r="E175"/>
      <c r="F175"/>
      <c r="G175"/>
      <c r="H175"/>
      <c r="I175"/>
      <c r="M175"/>
      <c r="N175"/>
      <c r="O175"/>
    </row>
    <row r="176" spans="1:15" x14ac:dyDescent="0.25">
      <c r="A176"/>
      <c r="B176"/>
      <c r="C176"/>
      <c r="D176"/>
      <c r="E176"/>
      <c r="F176"/>
      <c r="G176"/>
      <c r="H176"/>
      <c r="I176"/>
      <c r="M176"/>
      <c r="N176"/>
      <c r="O176"/>
    </row>
    <row r="177" spans="1:15" x14ac:dyDescent="0.25">
      <c r="A177"/>
      <c r="B177"/>
      <c r="C177"/>
      <c r="D177"/>
      <c r="E177"/>
      <c r="F177"/>
      <c r="G177"/>
      <c r="H177"/>
      <c r="I177"/>
      <c r="M177"/>
      <c r="N177"/>
      <c r="O177"/>
    </row>
    <row r="178" spans="1:15" x14ac:dyDescent="0.25">
      <c r="A178"/>
      <c r="B178"/>
      <c r="C178"/>
      <c r="D178"/>
      <c r="E178"/>
      <c r="F178"/>
      <c r="G178"/>
      <c r="H178"/>
      <c r="I178"/>
      <c r="M178"/>
      <c r="N178"/>
      <c r="O178"/>
    </row>
    <row r="179" spans="1:15" x14ac:dyDescent="0.25">
      <c r="A179"/>
      <c r="B179"/>
      <c r="C179"/>
      <c r="D179"/>
      <c r="E179"/>
      <c r="F179"/>
      <c r="G179"/>
      <c r="H179"/>
      <c r="I179"/>
      <c r="M179"/>
      <c r="N179"/>
      <c r="O179"/>
    </row>
    <row r="180" spans="1:15" x14ac:dyDescent="0.25">
      <c r="A180"/>
      <c r="B180"/>
      <c r="C180"/>
      <c r="D180"/>
      <c r="E180"/>
      <c r="F180"/>
      <c r="G180"/>
      <c r="H180"/>
      <c r="I180"/>
      <c r="M180"/>
      <c r="N180"/>
      <c r="O180"/>
    </row>
    <row r="181" spans="1:15" x14ac:dyDescent="0.25">
      <c r="A181"/>
      <c r="B181"/>
      <c r="C181"/>
      <c r="D181"/>
      <c r="E181"/>
      <c r="F181"/>
      <c r="G181"/>
      <c r="H181"/>
      <c r="I181"/>
      <c r="M181"/>
      <c r="N181"/>
      <c r="O181"/>
    </row>
    <row r="182" spans="1:15" x14ac:dyDescent="0.25">
      <c r="A182"/>
      <c r="B182"/>
      <c r="C182"/>
      <c r="D182"/>
      <c r="E182"/>
      <c r="F182"/>
      <c r="G182"/>
      <c r="H182"/>
      <c r="I182"/>
      <c r="M182"/>
      <c r="N182"/>
      <c r="O182"/>
    </row>
    <row r="183" spans="1:15" x14ac:dyDescent="0.25">
      <c r="A183"/>
      <c r="B183"/>
      <c r="C183"/>
      <c r="D183"/>
      <c r="E183"/>
      <c r="F183"/>
      <c r="G183"/>
      <c r="H183"/>
      <c r="I183"/>
      <c r="M183"/>
      <c r="N183"/>
      <c r="O183"/>
    </row>
    <row r="184" spans="1:15" x14ac:dyDescent="0.25">
      <c r="A184"/>
      <c r="B184"/>
      <c r="C184"/>
      <c r="D184"/>
      <c r="E184"/>
      <c r="F184"/>
      <c r="G184"/>
      <c r="H184"/>
      <c r="I184"/>
      <c r="M184"/>
      <c r="N184"/>
      <c r="O184"/>
    </row>
    <row r="185" spans="1:15" x14ac:dyDescent="0.25">
      <c r="A185"/>
      <c r="B185"/>
      <c r="C185"/>
      <c r="D185"/>
      <c r="E185"/>
      <c r="F185"/>
      <c r="G185"/>
      <c r="H185"/>
      <c r="I185"/>
      <c r="M185"/>
      <c r="N185"/>
      <c r="O185"/>
    </row>
    <row r="186" spans="1:15" x14ac:dyDescent="0.25">
      <c r="A186"/>
      <c r="B186"/>
      <c r="C186"/>
      <c r="D186"/>
      <c r="E186"/>
      <c r="F186"/>
      <c r="G186"/>
      <c r="H186"/>
      <c r="I186"/>
      <c r="M186"/>
      <c r="N186"/>
      <c r="O186"/>
    </row>
    <row r="187" spans="1:15" x14ac:dyDescent="0.25">
      <c r="A187"/>
      <c r="B187"/>
      <c r="C187"/>
      <c r="D187"/>
      <c r="E187"/>
      <c r="F187"/>
      <c r="G187"/>
      <c r="H187"/>
      <c r="I187"/>
      <c r="M187"/>
      <c r="N187"/>
      <c r="O187"/>
    </row>
    <row r="188" spans="1:15" x14ac:dyDescent="0.25">
      <c r="A188"/>
      <c r="B188"/>
      <c r="C188"/>
      <c r="D188"/>
      <c r="E188"/>
      <c r="F188"/>
      <c r="G188"/>
      <c r="H188"/>
      <c r="I188"/>
      <c r="M188"/>
      <c r="N188"/>
      <c r="O188"/>
    </row>
    <row r="189" spans="1:15" x14ac:dyDescent="0.25">
      <c r="A189"/>
      <c r="B189"/>
      <c r="C189"/>
      <c r="D189"/>
      <c r="E189"/>
      <c r="F189"/>
      <c r="G189"/>
      <c r="H189"/>
      <c r="I189"/>
      <c r="M189"/>
      <c r="N189"/>
      <c r="O189"/>
    </row>
    <row r="190" spans="1:15" x14ac:dyDescent="0.25">
      <c r="A190"/>
      <c r="B190"/>
      <c r="C190"/>
      <c r="D190"/>
      <c r="E190"/>
      <c r="F190"/>
      <c r="G190"/>
      <c r="H190"/>
      <c r="I190"/>
      <c r="M190"/>
      <c r="N190"/>
      <c r="O190"/>
    </row>
    <row r="191" spans="1:15" x14ac:dyDescent="0.25">
      <c r="A191"/>
      <c r="B191"/>
      <c r="C191"/>
      <c r="D191"/>
      <c r="E191"/>
      <c r="F191"/>
      <c r="G191"/>
      <c r="H191"/>
      <c r="I191"/>
      <c r="M191"/>
      <c r="N191"/>
      <c r="O191"/>
    </row>
    <row r="192" spans="1:15" x14ac:dyDescent="0.25">
      <c r="A192"/>
      <c r="B192"/>
      <c r="C192"/>
      <c r="D192"/>
      <c r="E192"/>
      <c r="F192"/>
      <c r="G192"/>
      <c r="H192"/>
      <c r="I192"/>
      <c r="M192"/>
      <c r="N192"/>
      <c r="O192"/>
    </row>
    <row r="193" spans="1:15" x14ac:dyDescent="0.25">
      <c r="A193"/>
      <c r="B193"/>
      <c r="C193"/>
      <c r="D193"/>
      <c r="E193"/>
      <c r="F193"/>
      <c r="G193"/>
      <c r="H193"/>
      <c r="I193"/>
      <c r="M193"/>
      <c r="N193"/>
      <c r="O193"/>
    </row>
    <row r="194" spans="1:15" x14ac:dyDescent="0.25">
      <c r="A194"/>
      <c r="B194"/>
      <c r="C194"/>
      <c r="D194"/>
      <c r="E194"/>
      <c r="F194"/>
      <c r="G194"/>
      <c r="H194"/>
      <c r="I194"/>
      <c r="M194"/>
      <c r="N194"/>
      <c r="O194"/>
    </row>
    <row r="195" spans="1:15" x14ac:dyDescent="0.25">
      <c r="A195"/>
      <c r="B195"/>
      <c r="C195"/>
      <c r="D195"/>
      <c r="E195"/>
      <c r="F195"/>
      <c r="G195"/>
      <c r="H195"/>
      <c r="I195"/>
      <c r="M195"/>
      <c r="N195"/>
      <c r="O195"/>
    </row>
    <row r="196" spans="1:15" x14ac:dyDescent="0.25">
      <c r="A196"/>
      <c r="B196"/>
      <c r="C196"/>
      <c r="D196"/>
      <c r="E196"/>
      <c r="F196"/>
      <c r="G196"/>
      <c r="H196"/>
      <c r="I196"/>
      <c r="M196"/>
      <c r="N196"/>
      <c r="O196"/>
    </row>
    <row r="197" spans="1:15" x14ac:dyDescent="0.25">
      <c r="A197"/>
      <c r="B197"/>
      <c r="C197"/>
      <c r="D197"/>
      <c r="E197"/>
      <c r="F197"/>
      <c r="G197"/>
      <c r="H197"/>
      <c r="I197"/>
      <c r="M197"/>
      <c r="N197"/>
      <c r="O197"/>
    </row>
    <row r="198" spans="1:15" x14ac:dyDescent="0.25">
      <c r="A198"/>
      <c r="B198"/>
      <c r="C198"/>
      <c r="D198"/>
      <c r="E198"/>
      <c r="F198"/>
      <c r="G198"/>
      <c r="H198"/>
      <c r="I198"/>
      <c r="M198"/>
      <c r="N198"/>
      <c r="O198"/>
    </row>
    <row r="199" spans="1:15" x14ac:dyDescent="0.25">
      <c r="A199"/>
      <c r="B199"/>
      <c r="C199"/>
      <c r="D199"/>
      <c r="E199"/>
      <c r="F199"/>
      <c r="G199"/>
      <c r="H199"/>
      <c r="I199"/>
      <c r="M199"/>
      <c r="N199"/>
      <c r="O199"/>
    </row>
    <row r="200" spans="1:15" x14ac:dyDescent="0.25">
      <c r="A200"/>
      <c r="B200"/>
      <c r="C200"/>
      <c r="D200"/>
      <c r="E200"/>
      <c r="F200"/>
      <c r="G200"/>
      <c r="H200"/>
      <c r="I200"/>
      <c r="M200"/>
      <c r="N200"/>
      <c r="O200"/>
    </row>
    <row r="201" spans="1:15" x14ac:dyDescent="0.25">
      <c r="A201"/>
      <c r="B201"/>
      <c r="C201"/>
      <c r="D201"/>
      <c r="E201"/>
      <c r="F201"/>
      <c r="G201"/>
      <c r="H201"/>
      <c r="I201"/>
      <c r="M201"/>
      <c r="N201"/>
      <c r="O201"/>
    </row>
    <row r="202" spans="1:15" x14ac:dyDescent="0.25">
      <c r="A202"/>
      <c r="B202"/>
      <c r="C202"/>
      <c r="D202"/>
      <c r="E202"/>
      <c r="F202"/>
      <c r="G202"/>
      <c r="H202"/>
      <c r="I202"/>
      <c r="M202"/>
      <c r="N202"/>
      <c r="O202"/>
    </row>
    <row r="203" spans="1:15" x14ac:dyDescent="0.25">
      <c r="A203"/>
      <c r="B203"/>
      <c r="C203"/>
      <c r="D203"/>
      <c r="E203"/>
      <c r="F203"/>
      <c r="G203"/>
      <c r="H203"/>
      <c r="I203"/>
      <c r="M203"/>
      <c r="N203"/>
      <c r="O203"/>
    </row>
    <row r="204" spans="1:15" x14ac:dyDescent="0.25">
      <c r="A204"/>
      <c r="B204"/>
      <c r="C204"/>
      <c r="D204"/>
      <c r="E204"/>
      <c r="F204"/>
      <c r="G204"/>
      <c r="H204"/>
      <c r="I204"/>
      <c r="M204"/>
      <c r="N204"/>
      <c r="O204"/>
    </row>
    <row r="205" spans="1:15" x14ac:dyDescent="0.25">
      <c r="A205"/>
      <c r="B205"/>
      <c r="C205"/>
      <c r="D205"/>
      <c r="E205"/>
      <c r="F205"/>
      <c r="G205"/>
      <c r="H205"/>
      <c r="I205"/>
      <c r="M205"/>
      <c r="N205"/>
      <c r="O205"/>
    </row>
    <row r="206" spans="1:15" x14ac:dyDescent="0.25">
      <c r="A206"/>
      <c r="B206"/>
      <c r="C206"/>
      <c r="D206"/>
      <c r="E206"/>
      <c r="F206"/>
      <c r="G206"/>
      <c r="H206"/>
      <c r="I206"/>
      <c r="M206"/>
      <c r="N206"/>
      <c r="O206"/>
    </row>
    <row r="207" spans="1:15" x14ac:dyDescent="0.25">
      <c r="A207"/>
      <c r="B207"/>
      <c r="C207"/>
      <c r="D207"/>
      <c r="E207"/>
      <c r="F207"/>
      <c r="G207"/>
      <c r="H207"/>
      <c r="I207"/>
      <c r="M207"/>
      <c r="N207"/>
      <c r="O207"/>
    </row>
    <row r="208" spans="1:15" x14ac:dyDescent="0.25">
      <c r="A208"/>
      <c r="B208"/>
      <c r="C208"/>
      <c r="D208"/>
      <c r="E208"/>
      <c r="F208"/>
      <c r="G208"/>
      <c r="H208"/>
      <c r="I208"/>
      <c r="M208"/>
      <c r="N208"/>
      <c r="O208"/>
    </row>
    <row r="209" spans="1:15" x14ac:dyDescent="0.25">
      <c r="A209"/>
      <c r="B209"/>
      <c r="C209"/>
      <c r="D209"/>
      <c r="E209"/>
      <c r="F209"/>
      <c r="G209"/>
      <c r="H209"/>
      <c r="I209"/>
      <c r="M209"/>
      <c r="N209"/>
      <c r="O209"/>
    </row>
    <row r="210" spans="1:15" x14ac:dyDescent="0.25">
      <c r="A210"/>
      <c r="B210"/>
      <c r="C210"/>
      <c r="D210"/>
      <c r="E210"/>
      <c r="F210"/>
      <c r="G210"/>
      <c r="H210"/>
      <c r="I210"/>
      <c r="M210"/>
      <c r="N210"/>
      <c r="O210"/>
    </row>
    <row r="211" spans="1:15" x14ac:dyDescent="0.25">
      <c r="A211"/>
      <c r="B211"/>
      <c r="C211"/>
      <c r="D211"/>
      <c r="E211"/>
      <c r="F211"/>
      <c r="G211"/>
      <c r="H211"/>
      <c r="I211"/>
      <c r="M211"/>
      <c r="N211"/>
      <c r="O211"/>
    </row>
    <row r="212" spans="1:15" x14ac:dyDescent="0.25">
      <c r="A212"/>
      <c r="B212"/>
      <c r="C212"/>
      <c r="D212"/>
      <c r="E212"/>
      <c r="F212"/>
      <c r="G212"/>
      <c r="H212"/>
      <c r="I212"/>
      <c r="M212"/>
      <c r="N212"/>
      <c r="O212"/>
    </row>
    <row r="213" spans="1:15" x14ac:dyDescent="0.25">
      <c r="A213"/>
      <c r="B213"/>
      <c r="C213"/>
      <c r="D213"/>
      <c r="E213"/>
      <c r="F213"/>
      <c r="G213"/>
      <c r="H213"/>
      <c r="I213"/>
      <c r="M213"/>
      <c r="N213"/>
      <c r="O213"/>
    </row>
    <row r="214" spans="1:15" x14ac:dyDescent="0.25">
      <c r="A214"/>
      <c r="B214"/>
      <c r="C214"/>
      <c r="D214"/>
      <c r="E214"/>
      <c r="F214"/>
      <c r="G214"/>
      <c r="H214"/>
      <c r="I214"/>
      <c r="M214"/>
      <c r="N214"/>
      <c r="O214"/>
    </row>
    <row r="215" spans="1:15" x14ac:dyDescent="0.25">
      <c r="A215"/>
      <c r="B215"/>
      <c r="C215"/>
      <c r="D215"/>
      <c r="E215"/>
      <c r="F215"/>
      <c r="G215"/>
      <c r="H215"/>
      <c r="I215"/>
      <c r="M215"/>
      <c r="N215"/>
      <c r="O215"/>
    </row>
    <row r="216" spans="1:15" x14ac:dyDescent="0.25">
      <c r="A216"/>
      <c r="B216"/>
      <c r="C216"/>
      <c r="D216"/>
      <c r="E216"/>
      <c r="F216"/>
      <c r="G216"/>
      <c r="H216"/>
      <c r="I216"/>
      <c r="M216"/>
      <c r="N216"/>
      <c r="O216"/>
    </row>
    <row r="217" spans="1:15" x14ac:dyDescent="0.25">
      <c r="A217"/>
      <c r="B217"/>
      <c r="C217"/>
      <c r="D217"/>
      <c r="E217"/>
      <c r="F217"/>
      <c r="G217"/>
      <c r="H217"/>
      <c r="I217"/>
      <c r="M217"/>
      <c r="N217"/>
      <c r="O217"/>
    </row>
    <row r="218" spans="1:15" x14ac:dyDescent="0.25">
      <c r="A218"/>
      <c r="B218"/>
      <c r="C218"/>
      <c r="D218"/>
      <c r="E218"/>
      <c r="F218"/>
      <c r="G218"/>
      <c r="H218"/>
      <c r="I218"/>
      <c r="M218"/>
      <c r="N218"/>
      <c r="O218"/>
    </row>
    <row r="219" spans="1:15" x14ac:dyDescent="0.25">
      <c r="A219"/>
      <c r="B219"/>
      <c r="C219"/>
      <c r="D219"/>
      <c r="E219"/>
      <c r="F219"/>
      <c r="G219"/>
      <c r="H219"/>
      <c r="I219"/>
      <c r="M219"/>
      <c r="N219"/>
      <c r="O219"/>
    </row>
    <row r="220" spans="1:15" x14ac:dyDescent="0.25">
      <c r="A220"/>
      <c r="B220"/>
      <c r="C220"/>
      <c r="D220"/>
      <c r="E220"/>
      <c r="F220"/>
      <c r="G220"/>
      <c r="H220"/>
      <c r="I220"/>
      <c r="M220"/>
      <c r="N220"/>
      <c r="O220"/>
    </row>
    <row r="221" spans="1:15" x14ac:dyDescent="0.25">
      <c r="A221"/>
      <c r="B221"/>
      <c r="C221"/>
      <c r="D221"/>
      <c r="E221"/>
      <c r="F221"/>
      <c r="G221"/>
      <c r="H221"/>
      <c r="I221"/>
      <c r="M221"/>
      <c r="N221"/>
      <c r="O221"/>
    </row>
    <row r="222" spans="1:15" x14ac:dyDescent="0.25">
      <c r="A222"/>
      <c r="B222"/>
      <c r="C222"/>
      <c r="D222"/>
      <c r="E222"/>
      <c r="F222"/>
      <c r="G222"/>
      <c r="H222"/>
      <c r="I222"/>
      <c r="M222"/>
      <c r="N222"/>
      <c r="O222"/>
    </row>
    <row r="223" spans="1:15" x14ac:dyDescent="0.25">
      <c r="A223"/>
      <c r="B223"/>
      <c r="C223"/>
      <c r="D223"/>
      <c r="E223"/>
      <c r="F223"/>
      <c r="G223"/>
      <c r="H223"/>
      <c r="I223"/>
      <c r="M223"/>
      <c r="N223"/>
      <c r="O223"/>
    </row>
    <row r="224" spans="1:15" x14ac:dyDescent="0.25">
      <c r="A224"/>
      <c r="B224"/>
      <c r="C224"/>
      <c r="D224"/>
      <c r="E224"/>
      <c r="F224"/>
      <c r="G224"/>
      <c r="H224"/>
      <c r="I224"/>
      <c r="M224"/>
      <c r="N224"/>
      <c r="O224"/>
    </row>
    <row r="225" spans="1:15" x14ac:dyDescent="0.25">
      <c r="A225"/>
      <c r="B225"/>
      <c r="C225"/>
      <c r="D225"/>
      <c r="E225"/>
      <c r="F225"/>
      <c r="G225"/>
      <c r="H225"/>
      <c r="I225"/>
      <c r="M225"/>
      <c r="N225"/>
      <c r="O225"/>
    </row>
    <row r="226" spans="1:15" x14ac:dyDescent="0.25">
      <c r="A226"/>
      <c r="B226"/>
      <c r="C226"/>
      <c r="D226"/>
      <c r="E226"/>
      <c r="F226"/>
      <c r="G226"/>
      <c r="H226"/>
      <c r="I226"/>
      <c r="M226"/>
      <c r="N226"/>
      <c r="O226"/>
    </row>
    <row r="227" spans="1:15" x14ac:dyDescent="0.25">
      <c r="A227"/>
      <c r="B227"/>
      <c r="C227"/>
      <c r="D227"/>
      <c r="E227"/>
      <c r="F227"/>
      <c r="G227"/>
      <c r="H227"/>
      <c r="I227"/>
      <c r="M227"/>
      <c r="N227"/>
      <c r="O227"/>
    </row>
    <row r="228" spans="1:15" x14ac:dyDescent="0.25">
      <c r="A228"/>
      <c r="B228"/>
      <c r="C228"/>
      <c r="D228"/>
      <c r="E228"/>
      <c r="F228"/>
      <c r="G228"/>
      <c r="H228"/>
      <c r="I228"/>
      <c r="M228"/>
      <c r="N228"/>
      <c r="O228"/>
    </row>
    <row r="229" spans="1:15" x14ac:dyDescent="0.25">
      <c r="A229"/>
      <c r="B229"/>
      <c r="C229"/>
      <c r="D229"/>
      <c r="E229"/>
      <c r="F229"/>
      <c r="G229"/>
      <c r="H229"/>
      <c r="I229"/>
      <c r="M229"/>
      <c r="N229"/>
      <c r="O229"/>
    </row>
    <row r="230" spans="1:15" x14ac:dyDescent="0.25">
      <c r="A230"/>
      <c r="B230"/>
      <c r="C230"/>
      <c r="D230"/>
      <c r="E230"/>
      <c r="F230"/>
      <c r="G230"/>
      <c r="H230"/>
      <c r="I230"/>
      <c r="M230"/>
      <c r="N230"/>
      <c r="O230"/>
    </row>
    <row r="231" spans="1:15" x14ac:dyDescent="0.25">
      <c r="A231"/>
      <c r="B231"/>
      <c r="C231"/>
      <c r="D231"/>
      <c r="E231"/>
      <c r="F231"/>
      <c r="G231"/>
      <c r="H231"/>
      <c r="I231"/>
      <c r="M231"/>
      <c r="N231"/>
      <c r="O231"/>
    </row>
    <row r="232" spans="1:15" x14ac:dyDescent="0.25">
      <c r="A232"/>
      <c r="B232"/>
      <c r="C232"/>
      <c r="D232"/>
      <c r="E232"/>
      <c r="F232"/>
      <c r="G232"/>
      <c r="H232"/>
      <c r="I232"/>
      <c r="M232"/>
      <c r="N232"/>
      <c r="O232"/>
    </row>
    <row r="233" spans="1:15" x14ac:dyDescent="0.25">
      <c r="A233"/>
      <c r="B233"/>
      <c r="C233"/>
      <c r="D233"/>
      <c r="E233"/>
      <c r="F233"/>
      <c r="G233"/>
      <c r="H233"/>
      <c r="I233"/>
      <c r="M233"/>
      <c r="N233"/>
      <c r="O233"/>
    </row>
    <row r="234" spans="1:15" x14ac:dyDescent="0.25">
      <c r="A234"/>
      <c r="B234"/>
      <c r="C234"/>
      <c r="D234"/>
      <c r="E234"/>
      <c r="F234"/>
      <c r="G234"/>
      <c r="H234"/>
      <c r="I234"/>
      <c r="M234"/>
      <c r="N234"/>
      <c r="O234"/>
    </row>
    <row r="235" spans="1:15" x14ac:dyDescent="0.25">
      <c r="A235"/>
      <c r="B235"/>
      <c r="C235"/>
      <c r="D235"/>
      <c r="E235"/>
      <c r="F235"/>
      <c r="G235"/>
      <c r="H235"/>
      <c r="I235"/>
      <c r="M235"/>
      <c r="N235"/>
      <c r="O235"/>
    </row>
    <row r="236" spans="1:15" x14ac:dyDescent="0.25">
      <c r="A236"/>
      <c r="B236"/>
      <c r="C236"/>
      <c r="D236"/>
      <c r="E236"/>
      <c r="F236"/>
      <c r="G236"/>
      <c r="H236"/>
      <c r="I236"/>
      <c r="M236"/>
      <c r="N236"/>
      <c r="O236"/>
    </row>
    <row r="237" spans="1:15" x14ac:dyDescent="0.25">
      <c r="A237"/>
      <c r="B237"/>
      <c r="C237"/>
      <c r="D237"/>
      <c r="E237"/>
      <c r="F237"/>
      <c r="G237"/>
      <c r="H237"/>
      <c r="I237"/>
      <c r="M237"/>
      <c r="N237"/>
      <c r="O237"/>
    </row>
    <row r="238" spans="1:15" x14ac:dyDescent="0.25">
      <c r="A238"/>
      <c r="B238"/>
      <c r="C238"/>
      <c r="D238"/>
      <c r="E238"/>
      <c r="F238"/>
      <c r="G238"/>
      <c r="H238"/>
      <c r="I238"/>
      <c r="M238"/>
      <c r="N238"/>
      <c r="O238"/>
    </row>
    <row r="239" spans="1:15" x14ac:dyDescent="0.25">
      <c r="A239"/>
      <c r="B239"/>
      <c r="C239"/>
      <c r="D239"/>
      <c r="E239"/>
      <c r="F239"/>
      <c r="G239"/>
      <c r="H239"/>
      <c r="I239"/>
      <c r="M239"/>
      <c r="N239"/>
      <c r="O239"/>
    </row>
    <row r="240" spans="1:15" x14ac:dyDescent="0.25">
      <c r="A240"/>
      <c r="B240"/>
      <c r="C240"/>
      <c r="D240"/>
      <c r="E240"/>
      <c r="F240"/>
      <c r="G240"/>
      <c r="H240"/>
      <c r="I240"/>
      <c r="M240"/>
      <c r="N240"/>
      <c r="O240"/>
    </row>
  </sheetData>
  <autoFilter ref="A1:O120"/>
  <mergeCells count="384">
    <mergeCell ref="O76:O77"/>
    <mergeCell ref="O72:O73"/>
    <mergeCell ref="O68:O69"/>
    <mergeCell ref="O74:O75"/>
    <mergeCell ref="N76:N77"/>
    <mergeCell ref="C72:C73"/>
    <mergeCell ref="I72:I73"/>
    <mergeCell ref="K72:K73"/>
    <mergeCell ref="L72:L73"/>
    <mergeCell ref="N68:N69"/>
    <mergeCell ref="C70:C71"/>
    <mergeCell ref="L74:L75"/>
    <mergeCell ref="N72:N73"/>
    <mergeCell ref="C76:C77"/>
    <mergeCell ref="I76:I77"/>
    <mergeCell ref="K76:K77"/>
    <mergeCell ref="N74:N75"/>
    <mergeCell ref="K74:K75"/>
    <mergeCell ref="N70:N71"/>
    <mergeCell ref="O70:O71"/>
    <mergeCell ref="I70:I71"/>
    <mergeCell ref="K70:K71"/>
    <mergeCell ref="L70:L71"/>
    <mergeCell ref="C74:C75"/>
    <mergeCell ref="A58:A59"/>
    <mergeCell ref="A62:A63"/>
    <mergeCell ref="B64:B65"/>
    <mergeCell ref="B58:B59"/>
    <mergeCell ref="C58:C59"/>
    <mergeCell ref="I58:I59"/>
    <mergeCell ref="K58:K59"/>
    <mergeCell ref="N58:N59"/>
    <mergeCell ref="C48:C49"/>
    <mergeCell ref="L60:L61"/>
    <mergeCell ref="B62:B63"/>
    <mergeCell ref="C62:C63"/>
    <mergeCell ref="C64:C65"/>
    <mergeCell ref="I64:I65"/>
    <mergeCell ref="A60:A61"/>
    <mergeCell ref="I52:I53"/>
    <mergeCell ref="C50:C51"/>
    <mergeCell ref="I50:I51"/>
    <mergeCell ref="A54:A55"/>
    <mergeCell ref="A56:A57"/>
    <mergeCell ref="A64:A65"/>
    <mergeCell ref="K50:K51"/>
    <mergeCell ref="L50:L51"/>
    <mergeCell ref="K64:K65"/>
    <mergeCell ref="O44:O45"/>
    <mergeCell ref="O46:O47"/>
    <mergeCell ref="O48:O49"/>
    <mergeCell ref="O50:O51"/>
    <mergeCell ref="O52:O53"/>
    <mergeCell ref="O60:O61"/>
    <mergeCell ref="N38:N39"/>
    <mergeCell ref="N40:N41"/>
    <mergeCell ref="N42:N43"/>
    <mergeCell ref="N44:N45"/>
    <mergeCell ref="O54:O55"/>
    <mergeCell ref="O56:O57"/>
    <mergeCell ref="O58:O59"/>
    <mergeCell ref="O40:O41"/>
    <mergeCell ref="O42:O43"/>
    <mergeCell ref="N46:N47"/>
    <mergeCell ref="N48:N49"/>
    <mergeCell ref="N50:N51"/>
    <mergeCell ref="N52:N53"/>
    <mergeCell ref="O38:O39"/>
    <mergeCell ref="N60:N61"/>
    <mergeCell ref="O2:O3"/>
    <mergeCell ref="O4:O5"/>
    <mergeCell ref="O6:O7"/>
    <mergeCell ref="O8:O9"/>
    <mergeCell ref="O10:O11"/>
    <mergeCell ref="O12:O13"/>
    <mergeCell ref="A28:A29"/>
    <mergeCell ref="B28:B29"/>
    <mergeCell ref="C28:C29"/>
    <mergeCell ref="I28:I29"/>
    <mergeCell ref="K28:K29"/>
    <mergeCell ref="L28:L29"/>
    <mergeCell ref="O22:O23"/>
    <mergeCell ref="O24:O25"/>
    <mergeCell ref="O26:O27"/>
    <mergeCell ref="O28:O29"/>
    <mergeCell ref="B14:B15"/>
    <mergeCell ref="A6:A7"/>
    <mergeCell ref="I12:I13"/>
    <mergeCell ref="K12:K13"/>
    <mergeCell ref="L12:L13"/>
    <mergeCell ref="A10:A11"/>
    <mergeCell ref="B10:B11"/>
    <mergeCell ref="C10:C11"/>
    <mergeCell ref="L4:L5"/>
    <mergeCell ref="B6:B7"/>
    <mergeCell ref="C6:C7"/>
    <mergeCell ref="I6:I7"/>
    <mergeCell ref="B12:B13"/>
    <mergeCell ref="C12:C13"/>
    <mergeCell ref="B8:B9"/>
    <mergeCell ref="C8:C9"/>
    <mergeCell ref="I8:I9"/>
    <mergeCell ref="K8:K9"/>
    <mergeCell ref="L8:L9"/>
    <mergeCell ref="K6:K7"/>
    <mergeCell ref="L6:L7"/>
    <mergeCell ref="K10:K11"/>
    <mergeCell ref="L10:L11"/>
    <mergeCell ref="A2:A3"/>
    <mergeCell ref="B2:B3"/>
    <mergeCell ref="C2:C3"/>
    <mergeCell ref="I2:I3"/>
    <mergeCell ref="K2:K3"/>
    <mergeCell ref="L2:L3"/>
    <mergeCell ref="N20:N21"/>
    <mergeCell ref="O20:O21"/>
    <mergeCell ref="B16:B17"/>
    <mergeCell ref="C16:C17"/>
    <mergeCell ref="I16:I17"/>
    <mergeCell ref="K16:K17"/>
    <mergeCell ref="L16:L17"/>
    <mergeCell ref="N18:N19"/>
    <mergeCell ref="A8:A9"/>
    <mergeCell ref="I14:I15"/>
    <mergeCell ref="K14:K15"/>
    <mergeCell ref="L14:L15"/>
    <mergeCell ref="A20:A21"/>
    <mergeCell ref="A4:A5"/>
    <mergeCell ref="B4:B5"/>
    <mergeCell ref="C4:C5"/>
    <mergeCell ref="I4:I5"/>
    <mergeCell ref="K4:K5"/>
    <mergeCell ref="A30:A31"/>
    <mergeCell ref="B26:B27"/>
    <mergeCell ref="A34:A35"/>
    <mergeCell ref="A16:A17"/>
    <mergeCell ref="C36:C37"/>
    <mergeCell ref="I36:I37"/>
    <mergeCell ref="K36:K37"/>
    <mergeCell ref="L36:L37"/>
    <mergeCell ref="A26:A27"/>
    <mergeCell ref="B34:B35"/>
    <mergeCell ref="C34:C35"/>
    <mergeCell ref="I34:I35"/>
    <mergeCell ref="K34:K35"/>
    <mergeCell ref="L34:L35"/>
    <mergeCell ref="C26:C27"/>
    <mergeCell ref="I26:I27"/>
    <mergeCell ref="K26:K27"/>
    <mergeCell ref="L26:L27"/>
    <mergeCell ref="A36:A37"/>
    <mergeCell ref="B36:B37"/>
    <mergeCell ref="C30:C31"/>
    <mergeCell ref="B18:B19"/>
    <mergeCell ref="C18:C19"/>
    <mergeCell ref="I18:I19"/>
    <mergeCell ref="L96:L97"/>
    <mergeCell ref="A94:A95"/>
    <mergeCell ref="B94:B95"/>
    <mergeCell ref="C94:C95"/>
    <mergeCell ref="I94:I95"/>
    <mergeCell ref="K94:K95"/>
    <mergeCell ref="L94:L95"/>
    <mergeCell ref="O94:O95"/>
    <mergeCell ref="N96:N97"/>
    <mergeCell ref="A96:A97"/>
    <mergeCell ref="B96:B97"/>
    <mergeCell ref="C96:C97"/>
    <mergeCell ref="I96:I97"/>
    <mergeCell ref="K96:K97"/>
    <mergeCell ref="N94:N95"/>
    <mergeCell ref="O96:O97"/>
    <mergeCell ref="A24:A25"/>
    <mergeCell ref="B24:B25"/>
    <mergeCell ref="C24:C25"/>
    <mergeCell ref="I24:I25"/>
    <mergeCell ref="K24:K25"/>
    <mergeCell ref="L24:L25"/>
    <mergeCell ref="A22:A23"/>
    <mergeCell ref="B22:B23"/>
    <mergeCell ref="C22:C23"/>
    <mergeCell ref="I22:I23"/>
    <mergeCell ref="K22:K23"/>
    <mergeCell ref="L22:L23"/>
    <mergeCell ref="N36:N37"/>
    <mergeCell ref="O36:O37"/>
    <mergeCell ref="O34:O35"/>
    <mergeCell ref="O30:O31"/>
    <mergeCell ref="O32:O33"/>
    <mergeCell ref="O14:O15"/>
    <mergeCell ref="O16:O17"/>
    <mergeCell ref="N32:N33"/>
    <mergeCell ref="I30:I31"/>
    <mergeCell ref="K30:K31"/>
    <mergeCell ref="L30:L31"/>
    <mergeCell ref="N34:N35"/>
    <mergeCell ref="I20:I21"/>
    <mergeCell ref="K20:K21"/>
    <mergeCell ref="L20:L21"/>
    <mergeCell ref="I32:I33"/>
    <mergeCell ref="K32:K33"/>
    <mergeCell ref="L32:L33"/>
    <mergeCell ref="O18:O19"/>
    <mergeCell ref="K18:K19"/>
    <mergeCell ref="L18:L19"/>
    <mergeCell ref="A32:A33"/>
    <mergeCell ref="B32:B33"/>
    <mergeCell ref="C32:C33"/>
    <mergeCell ref="B30:B31"/>
    <mergeCell ref="N2:N3"/>
    <mergeCell ref="N4:N5"/>
    <mergeCell ref="N6:N7"/>
    <mergeCell ref="N8:N9"/>
    <mergeCell ref="N10:N11"/>
    <mergeCell ref="N12:N13"/>
    <mergeCell ref="N14:N15"/>
    <mergeCell ref="N16:N17"/>
    <mergeCell ref="N26:N27"/>
    <mergeCell ref="N28:N29"/>
    <mergeCell ref="N30:N31"/>
    <mergeCell ref="N22:N23"/>
    <mergeCell ref="N24:N25"/>
    <mergeCell ref="C14:C15"/>
    <mergeCell ref="B20:B21"/>
    <mergeCell ref="C20:C21"/>
    <mergeCell ref="A14:A15"/>
    <mergeCell ref="I10:I11"/>
    <mergeCell ref="A12:A13"/>
    <mergeCell ref="A18:A19"/>
    <mergeCell ref="L40:L41"/>
    <mergeCell ref="A38:A39"/>
    <mergeCell ref="A42:A43"/>
    <mergeCell ref="B42:B43"/>
    <mergeCell ref="C42:C43"/>
    <mergeCell ref="I42:I43"/>
    <mergeCell ref="K42:K43"/>
    <mergeCell ref="L42:L43"/>
    <mergeCell ref="A40:A41"/>
    <mergeCell ref="B38:B39"/>
    <mergeCell ref="C38:C39"/>
    <mergeCell ref="I38:I39"/>
    <mergeCell ref="L38:L39"/>
    <mergeCell ref="K38:K39"/>
    <mergeCell ref="C40:C41"/>
    <mergeCell ref="I40:I41"/>
    <mergeCell ref="K40:K41"/>
    <mergeCell ref="B40:B41"/>
    <mergeCell ref="I44:I45"/>
    <mergeCell ref="K44:K45"/>
    <mergeCell ref="L44:L45"/>
    <mergeCell ref="I48:I49"/>
    <mergeCell ref="K48:K49"/>
    <mergeCell ref="K52:K53"/>
    <mergeCell ref="L52:L53"/>
    <mergeCell ref="A50:A51"/>
    <mergeCell ref="B50:B51"/>
    <mergeCell ref="B46:B47"/>
    <mergeCell ref="C46:C47"/>
    <mergeCell ref="I46:I47"/>
    <mergeCell ref="L48:L49"/>
    <mergeCell ref="A46:A47"/>
    <mergeCell ref="A44:A45"/>
    <mergeCell ref="B44:B45"/>
    <mergeCell ref="C44:C45"/>
    <mergeCell ref="K46:K47"/>
    <mergeCell ref="L46:L47"/>
    <mergeCell ref="A52:A53"/>
    <mergeCell ref="B52:B53"/>
    <mergeCell ref="C52:C53"/>
    <mergeCell ref="B48:B49"/>
    <mergeCell ref="A48:A49"/>
    <mergeCell ref="K60:K61"/>
    <mergeCell ref="B60:B61"/>
    <mergeCell ref="N54:N55"/>
    <mergeCell ref="L54:L55"/>
    <mergeCell ref="L66:L67"/>
    <mergeCell ref="C56:C57"/>
    <mergeCell ref="I56:I57"/>
    <mergeCell ref="N56:N57"/>
    <mergeCell ref="C60:C61"/>
    <mergeCell ref="B54:B55"/>
    <mergeCell ref="C54:C55"/>
    <mergeCell ref="I54:I55"/>
    <mergeCell ref="K54:K55"/>
    <mergeCell ref="K56:K57"/>
    <mergeCell ref="L56:L57"/>
    <mergeCell ref="B56:B57"/>
    <mergeCell ref="L58:L59"/>
    <mergeCell ref="I60:I61"/>
    <mergeCell ref="A68:A69"/>
    <mergeCell ref="B68:B69"/>
    <mergeCell ref="A66:A67"/>
    <mergeCell ref="B66:B67"/>
    <mergeCell ref="K66:K67"/>
    <mergeCell ref="C68:C69"/>
    <mergeCell ref="C66:C67"/>
    <mergeCell ref="I62:I63"/>
    <mergeCell ref="O62:O63"/>
    <mergeCell ref="O64:O65"/>
    <mergeCell ref="O66:O67"/>
    <mergeCell ref="N62:N63"/>
    <mergeCell ref="N66:N67"/>
    <mergeCell ref="L64:L65"/>
    <mergeCell ref="I68:I69"/>
    <mergeCell ref="K68:K69"/>
    <mergeCell ref="L68:L69"/>
    <mergeCell ref="N64:N65"/>
    <mergeCell ref="L62:L63"/>
    <mergeCell ref="I66:I67"/>
    <mergeCell ref="K62:K63"/>
    <mergeCell ref="I74:I75"/>
    <mergeCell ref="L76:L77"/>
    <mergeCell ref="A80:A81"/>
    <mergeCell ref="B78:B79"/>
    <mergeCell ref="A72:A73"/>
    <mergeCell ref="B72:B73"/>
    <mergeCell ref="A70:A71"/>
    <mergeCell ref="B70:B71"/>
    <mergeCell ref="A74:A75"/>
    <mergeCell ref="B74:B75"/>
    <mergeCell ref="A78:A79"/>
    <mergeCell ref="C78:C79"/>
    <mergeCell ref="I78:I79"/>
    <mergeCell ref="K78:K79"/>
    <mergeCell ref="L78:L79"/>
    <mergeCell ref="A76:A77"/>
    <mergeCell ref="B76:B77"/>
    <mergeCell ref="O92:O93"/>
    <mergeCell ref="B84:B85"/>
    <mergeCell ref="C84:C85"/>
    <mergeCell ref="I84:I85"/>
    <mergeCell ref="K84:K85"/>
    <mergeCell ref="L84:L85"/>
    <mergeCell ref="A82:A83"/>
    <mergeCell ref="B82:B83"/>
    <mergeCell ref="C82:C83"/>
    <mergeCell ref="A92:A93"/>
    <mergeCell ref="B92:B93"/>
    <mergeCell ref="O90:O91"/>
    <mergeCell ref="O82:O83"/>
    <mergeCell ref="O84:O85"/>
    <mergeCell ref="N92:N93"/>
    <mergeCell ref="C90:C91"/>
    <mergeCell ref="A86:A87"/>
    <mergeCell ref="B86:B87"/>
    <mergeCell ref="C86:C87"/>
    <mergeCell ref="I86:I87"/>
    <mergeCell ref="K86:K87"/>
    <mergeCell ref="L86:L87"/>
    <mergeCell ref="A88:A89"/>
    <mergeCell ref="A90:A91"/>
    <mergeCell ref="O78:O79"/>
    <mergeCell ref="O80:O81"/>
    <mergeCell ref="L90:L91"/>
    <mergeCell ref="C92:C93"/>
    <mergeCell ref="I92:I93"/>
    <mergeCell ref="K92:K93"/>
    <mergeCell ref="L92:L93"/>
    <mergeCell ref="A84:A85"/>
    <mergeCell ref="B88:B89"/>
    <mergeCell ref="C88:C89"/>
    <mergeCell ref="I82:I83"/>
    <mergeCell ref="O88:O89"/>
    <mergeCell ref="I88:I89"/>
    <mergeCell ref="K88:K89"/>
    <mergeCell ref="L88:L89"/>
    <mergeCell ref="B80:B81"/>
    <mergeCell ref="C80:C81"/>
    <mergeCell ref="I80:I81"/>
    <mergeCell ref="N84:N85"/>
    <mergeCell ref="N86:N87"/>
    <mergeCell ref="N82:N83"/>
    <mergeCell ref="N90:N91"/>
    <mergeCell ref="K82:K83"/>
    <mergeCell ref="O86:O87"/>
    <mergeCell ref="B90:B91"/>
    <mergeCell ref="I90:I91"/>
    <mergeCell ref="K90:K91"/>
    <mergeCell ref="N78:N79"/>
    <mergeCell ref="N80:N81"/>
    <mergeCell ref="N88:N89"/>
    <mergeCell ref="K80:K81"/>
    <mergeCell ref="L80:L81"/>
    <mergeCell ref="L82:L83"/>
  </mergeCells>
  <conditionalFormatting sqref="N241:N1048576 J241:L1048576 J1:L97 N1:N97">
    <cfRule type="containsText" dxfId="2263" priority="10" operator="containsText" text="In Progress">
      <formula>NOT(ISERROR(SEARCH("In Progress",J1)))</formula>
    </cfRule>
  </conditionalFormatting>
  <conditionalFormatting sqref="J241:L1048576 J1:L97">
    <cfRule type="containsText" dxfId="2262" priority="4" operator="containsText" text="Review">
      <formula>NOT(ISERROR(SEARCH("Review",J1)))</formula>
    </cfRule>
    <cfRule type="containsText" dxfId="2261" priority="5" operator="containsText" text="Ignore">
      <formula>NOT(ISERROR(SEARCH("Ignore",J1)))</formula>
    </cfRule>
    <cfRule type="containsText" dxfId="2260" priority="6" operator="containsText" text="Other">
      <formula>NOT(ISERROR(SEARCH("Other",J1)))</formula>
    </cfRule>
    <cfRule type="containsText" dxfId="2259" priority="7" operator="containsText" text="Incomplete">
      <formula>NOT(ISERROR(SEARCH("Incomplete",J1)))</formula>
    </cfRule>
    <cfRule type="containsText" dxfId="2258" priority="8" operator="containsText" text="Untraceable">
      <formula>NOT(ISERROR(SEARCH("Untraceable",J1)))</formula>
    </cfRule>
    <cfRule type="containsText" dxfId="2257" priority="9" operator="containsText" text="Completed">
      <formula>NOT(ISERROR(SEARCH("Completed",J1)))</formula>
    </cfRule>
  </conditionalFormatting>
  <conditionalFormatting sqref="N241:N1048576 N1:N97">
    <cfRule type="containsText" dxfId="2256" priority="2" operator="containsText" text="No">
      <formula>NOT(ISERROR(SEARCH("No",N1)))</formula>
    </cfRule>
    <cfRule type="containsText" dxfId="2255" priority="3" operator="containsText" text="Yes">
      <formula>NOT(ISERROR(SEARCH("Yes",N1)))</formula>
    </cfRule>
  </conditionalFormatting>
  <conditionalFormatting sqref="J1:L1048576">
    <cfRule type="containsText" dxfId="2254" priority="1" operator="containsText" text="Waiting">
      <formula>NOT(ISERROR(SEARCH("Waiting",J1)))</formula>
    </cfRule>
  </conditionalFormatting>
  <dataValidations count="7">
    <dataValidation type="list" allowBlank="1" showInputMessage="1" showErrorMessage="1" sqref="L241:L1048576 L2:L97">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6">
      <formula1>"Yes, No, In Progress"</formula1>
    </dataValidation>
    <dataValidation type="list" allowBlank="1" showInputMessage="1" sqref="G70:I71 G2:I3 G4:I5 G6:I7 G8:I9 G10:I11 G12:I13 G14:I15 G16:I17 G18:I19 G20:I21 G22:I23 G24:I25 G26:I27 G28:I29 G30:I31 G32:I33 G34:I35 G36:I37 G38:I39 G40:I41 G42:I43 G44:I45 G46:I47 G48:I49 G50:I51 G52:I53 G54:I55 G56:I57 G58:I59 G60:I61 G62:I63 G64:I65 G66:I67 G68:I69 G72:H73 G74:H75 G76:H77 G78:H79 G80:H81 G82:H83 G84:H85 G86:H87 G88:H89 G90:H91 G92:H93 G94:H95 G96:H97">
      <formula1>"Ø,=TODAY()"</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E94:E95 E96:E97">
      <formula1>"Manual,Auto,Semi-Auto"</formula1>
    </dataValidation>
    <dataValidation type="list" allowBlank="1" showInputMessage="1" sqref="I72:I73 I74:I75 I76:I77 I78:I79 I80:I81 I82:I83 I84:I85 I86:I87 I88:I89 I90:I91 I92:I93 I94:I95 I96:I97">
      <formula1>"Ø, =TODAY()"</formula1>
    </dataValidation>
    <dataValidation type="list" allowBlank="1" showInputMessage="1" showErrorMessage="1" sqref="J241:K1048576 J2:K97">
      <formula1>"In Progress, Completed, Untraceable, Incomplete, Other, Review, Waiting"</formula1>
    </dataValidation>
  </dataValidations>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5"/>
  <sheetViews>
    <sheetView topLeftCell="B1" zoomScale="90" zoomScaleNormal="90" workbookViewId="0">
      <pane ySplit="1" topLeftCell="A18" activePane="bottomLeft" state="frozen"/>
      <selection activeCell="A86" sqref="A86:P86"/>
      <selection pane="bottomLeft" activeCell="A58" sqref="A58:XFD58"/>
    </sheetView>
  </sheetViews>
  <sheetFormatPr defaultRowHeight="15" x14ac:dyDescent="0.25"/>
  <cols>
    <col min="1" max="1" width="18.5703125" style="3" bestFit="1" customWidth="1"/>
    <col min="2" max="2" width="25.5703125" style="3" bestFit="1" customWidth="1"/>
    <col min="3" max="3" width="24" style="3" bestFit="1" customWidth="1"/>
    <col min="4" max="4" width="15.28515625" style="16" bestFit="1" customWidth="1"/>
    <col min="5" max="5" width="18.140625" style="16" bestFit="1" customWidth="1"/>
    <col min="6" max="6" width="14.5703125" style="15" bestFit="1" customWidth="1"/>
    <col min="7" max="7" width="25.7109375" style="15" bestFit="1" customWidth="1"/>
    <col min="8" max="8" width="15" style="14" bestFit="1" customWidth="1"/>
    <col min="9" max="9" width="14" style="14" bestFit="1" customWidth="1"/>
    <col min="10" max="10" width="20" style="3" bestFit="1" customWidth="1"/>
    <col min="11" max="11" width="23.28515625" bestFit="1" customWidth="1"/>
    <col min="12" max="12" width="18.7109375" bestFit="1" customWidth="1"/>
    <col min="13" max="13" width="14.7109375" bestFit="1" customWidth="1"/>
    <col min="14" max="14" width="69.42578125" style="13" customWidth="1"/>
    <col min="15" max="15" width="15.5703125" style="2" bestFit="1" customWidth="1"/>
    <col min="16" max="16" width="15.85546875" style="1" bestFit="1" customWidth="1"/>
  </cols>
  <sheetData>
    <row r="1" spans="1:16" x14ac:dyDescent="0.25">
      <c r="A1" s="11" t="s">
        <v>6</v>
      </c>
      <c r="B1" s="11" t="s">
        <v>7</v>
      </c>
      <c r="C1" s="11" t="s">
        <v>8</v>
      </c>
      <c r="D1" s="12" t="s">
        <v>9</v>
      </c>
      <c r="E1" s="12" t="s">
        <v>10</v>
      </c>
      <c r="F1" s="12" t="s">
        <v>988</v>
      </c>
      <c r="G1" s="12" t="s">
        <v>11</v>
      </c>
      <c r="H1" s="12" t="s">
        <v>12</v>
      </c>
      <c r="I1" s="12" t="s">
        <v>13</v>
      </c>
      <c r="J1" s="11" t="s">
        <v>14</v>
      </c>
      <c r="K1" s="11" t="s">
        <v>15</v>
      </c>
      <c r="L1" s="11" t="s">
        <v>16</v>
      </c>
      <c r="M1" s="11" t="s">
        <v>17</v>
      </c>
      <c r="N1" s="10" t="s">
        <v>18</v>
      </c>
      <c r="O1" s="10" t="s">
        <v>19</v>
      </c>
      <c r="P1" s="9" t="s">
        <v>20</v>
      </c>
    </row>
    <row r="2" spans="1:16" x14ac:dyDescent="0.25">
      <c r="A2" s="151" t="s">
        <v>989</v>
      </c>
      <c r="B2" s="151" t="s">
        <v>990</v>
      </c>
      <c r="C2" s="151" t="s">
        <v>991</v>
      </c>
      <c r="D2" s="20" t="s">
        <v>113</v>
      </c>
      <c r="E2" s="20" t="s">
        <v>24</v>
      </c>
      <c r="F2" s="23" t="s">
        <v>992</v>
      </c>
      <c r="G2" s="23" t="str">
        <f>IF(D2="Amina",A2&amp;"_AZ",IF(D2="Perry",A2&amp;"_PB",IF(D2="Gina",A2&amp;"_GB",IF(D2="Cameron",A2&amp;"_CA",IF(D2="Bruno",A2&amp;"_BDS",IF(D2="Daniel",A2&amp;"_DR",IF(D2="Monet",A2&amp;"_MW","")))))))</f>
        <v>2017-01-15_G-001_DR</v>
      </c>
      <c r="H2" s="18">
        <v>42790</v>
      </c>
      <c r="I2" s="18">
        <v>42794</v>
      </c>
      <c r="J2" s="152">
        <v>42795</v>
      </c>
      <c r="K2" s="80" t="str">
        <f>IF(AND(NOT(OR(H2="",H2="Ø")),I2=""),"In Progress",IF(AND(NOT(OR(I2="Ø",I2="")),NOT(OR(H2="Ø",H2=""))),"Completed",""))</f>
        <v>Completed</v>
      </c>
      <c r="L2" s="113" t="str">
        <f>IF(OR(K2="In Progress",K3="In Progress"),"In Progress",IF(OR(AND(K2="Completed",K3="Untraceable"),AND(K2="Untraceable",K3="Completed")),"Review",IF(OR(AND(K2="Completed",K3="Incomplete"),AND(K2="Incomplete",K3="Completed")),"Review",IF(OR(AND(K2="Completed",K3="Other"),AND(K2="Other",K3="Completed")),"Review",IF(OR(AND(K2="Incomplete",K3="Untraceable"),AND(K2="Untraceable",K3="Incomplete")),"Review",IF(OR(AND(K2="Other",K3="Untraceable"),AND(K2="Untraceable",K3="Other")),"Review",IF(OR(AND(K2="Incomplete",K3="Other"),AND(K2="Other",K3="Incomplete")),"Review",IF(AND(NOT(OR(I2="Ø",I2="")),NOT(OR(I3="Ø",I3="")),J2=""),"In Progress",IF(AND(K2="Untraceable",K3="Untraceable"),"Untraceable",IF(AND(NOT(OR(I2="Ø",I2="")),NOT(OR(I3="Ø",I3="")),NOT(OR(J2="Ø",J2=""))),"Completed",IF(AND(K2="Incomplete",K3="Incomplete"),"Incomplete",IF(AND(K2="Other",K3="Other"),"Other",""))))))))))))</f>
        <v>Completed</v>
      </c>
      <c r="M2" s="113" t="s">
        <v>0</v>
      </c>
      <c r="N2" s="26" t="s">
        <v>993</v>
      </c>
      <c r="O2" s="114" t="s">
        <v>25</v>
      </c>
      <c r="P2" s="116" t="s">
        <v>994</v>
      </c>
    </row>
    <row r="3" spans="1:16" x14ac:dyDescent="0.25">
      <c r="A3" s="151"/>
      <c r="B3" s="113"/>
      <c r="C3" s="113"/>
      <c r="D3" s="20" t="s">
        <v>161</v>
      </c>
      <c r="E3" s="20" t="s">
        <v>24</v>
      </c>
      <c r="F3" s="23" t="s">
        <v>992</v>
      </c>
      <c r="G3" s="23" t="str">
        <f>IF(D3="Amina",A2&amp;"_AZ",IF(D3="Perry",A2&amp;"_PB",IF(D3="Gina",A2&amp;"_GB",IF(D3="Cameron",A2&amp;"_CA",IF(D3="Bruno",A2&amp;"_BDS",IF(D3="Daniel",A2&amp;"_DR",IF(D3="Monet",A2&amp;"_MW","")))))))</f>
        <v>2017-01-15_G-001_BDS</v>
      </c>
      <c r="H3" s="18">
        <v>42790</v>
      </c>
      <c r="I3" s="18">
        <v>42794</v>
      </c>
      <c r="J3" s="152"/>
      <c r="K3" s="80" t="s">
        <v>0</v>
      </c>
      <c r="L3" s="113"/>
      <c r="M3" s="113"/>
      <c r="N3" s="17"/>
      <c r="O3" s="114"/>
      <c r="P3" s="116"/>
    </row>
    <row r="4" spans="1:16" x14ac:dyDescent="0.25">
      <c r="A4" s="153" t="s">
        <v>995</v>
      </c>
      <c r="B4" s="151" t="s">
        <v>996</v>
      </c>
      <c r="C4" s="113"/>
      <c r="D4" s="20" t="s">
        <v>27</v>
      </c>
      <c r="E4" s="20" t="s">
        <v>24</v>
      </c>
      <c r="F4" s="23" t="s">
        <v>997</v>
      </c>
      <c r="G4" s="23" t="str">
        <f>IF(D4="Amina",A4&amp;"_AZ",IF(D4="Perry",A4&amp;"_PB",IF(D4="Gina",A4&amp;"_GB",IF(D4="Cameron",A4&amp;"_CA",IF(D4="Bruno",A4&amp;"_BDS",IF(D4="Daniel",A4&amp;"_DR",IF(D4="Monet",A4&amp;"_MW","")))))))</f>
        <v>2017-01-15_G-002_GB</v>
      </c>
      <c r="H4" s="18">
        <v>42793</v>
      </c>
      <c r="I4" s="18">
        <v>42795</v>
      </c>
      <c r="J4" s="152">
        <v>42836</v>
      </c>
      <c r="K4" s="80" t="str">
        <f t="shared" ref="K4:K10" si="0">IF(AND(NOT(OR(H4="",H4="Ø")),I4=""),"In Progress",IF(AND(NOT(OR(I4="Ø",I4="")),NOT(OR(H4="Ø",H4=""))),"Completed",""))</f>
        <v>Completed</v>
      </c>
      <c r="L4" s="113" t="str">
        <f>IF(OR(K4="In Progress",K5="In Progress"),"In Progress",IF(OR(AND(K4="Completed",K5="Untraceable"),AND(K4="Untraceable",K5="Completed")),"Review",IF(OR(AND(K4="Completed",K5="Incomplete"),AND(K4="Incomplete",K5="Completed")),"Review",IF(OR(AND(K4="Completed",K5="Other"),AND(K4="Other",K5="Completed")),"Review",IF(OR(AND(K4="Incomplete",K5="Untraceable"),AND(K4="Untraceable",K5="Incomplete")),"Review",IF(OR(AND(K4="Other",K5="Untraceable"),AND(K4="Untraceable",K5="Other")),"Review",IF(OR(AND(K4="Incomplete",K5="Other"),AND(K4="Other",K5="Incomplete")),"Review",IF(AND(NOT(OR(I4="Ø",I4="")),NOT(OR(I5="Ø",I5="")),J4=""),"In Progress",IF(AND(K4="Untraceable",K5="Untraceable"),"Untraceable",IF(AND(NOT(OR(I4="Ø",I4="")),NOT(OR(I5="Ø",I5="")),NOT(OR(J4="Ø",J4=""))),"Completed",IF(AND(K4="Incomplete",K5="Incomplete"),"Incomplete",IF(AND(K4="Other",K5="Other"),"Other",""))))))))))))</f>
        <v>Completed</v>
      </c>
      <c r="M4" s="113" t="s">
        <v>0</v>
      </c>
      <c r="N4" s="17"/>
      <c r="O4" s="114" t="s">
        <v>25</v>
      </c>
      <c r="P4" s="116" t="s">
        <v>998</v>
      </c>
    </row>
    <row r="5" spans="1:16" x14ac:dyDescent="0.25">
      <c r="A5" s="113"/>
      <c r="B5" s="113"/>
      <c r="C5" s="113"/>
      <c r="D5" s="20" t="s">
        <v>113</v>
      </c>
      <c r="E5" s="20" t="s">
        <v>24</v>
      </c>
      <c r="F5" s="19" t="s">
        <v>992</v>
      </c>
      <c r="G5" s="23" t="str">
        <f>IF(D5="Amina",A4&amp;"_AZ",IF(D5="Perry",A4&amp;"_PB",IF(D5="Gina",A4&amp;"_GB",IF(D5="Cameron",A4&amp;"_CA",IF(D5="Bruno",A4&amp;"_BDS",IF(D5="Daniel",A4&amp;"_DR",IF(D5="Monet",A4&amp;"_MW","")))))))</f>
        <v>2017-01-15_G-002_DR</v>
      </c>
      <c r="H5" s="18">
        <v>42794</v>
      </c>
      <c r="I5" s="18">
        <v>42795</v>
      </c>
      <c r="J5" s="113"/>
      <c r="K5" s="80" t="str">
        <f t="shared" si="0"/>
        <v>Completed</v>
      </c>
      <c r="L5" s="113"/>
      <c r="M5" s="113"/>
      <c r="N5" s="17"/>
      <c r="O5" s="114"/>
      <c r="P5" s="116"/>
    </row>
    <row r="6" spans="1:16" x14ac:dyDescent="0.25">
      <c r="A6" s="153" t="s">
        <v>999</v>
      </c>
      <c r="B6" s="151" t="s">
        <v>1000</v>
      </c>
      <c r="C6" s="151" t="s">
        <v>1001</v>
      </c>
      <c r="D6" s="20" t="s">
        <v>30</v>
      </c>
      <c r="E6" s="20" t="s">
        <v>24</v>
      </c>
      <c r="F6" s="23" t="s">
        <v>997</v>
      </c>
      <c r="G6" s="23" t="str">
        <f>IF(D6="Amina",A6&amp;"_AZ",IF(D6="Perry",A6&amp;"_PB",IF(D6="Gina",A6&amp;"_GB",IF(D6="Cameron",A6&amp;"_CA",IF(D6="Bruno",A6&amp;"_BDS",IF(D6="Daniel",A6&amp;"_DR",IF(D6="Monet",A6&amp;"_MW","")))))))</f>
        <v>2017-01-15_G-003_PB</v>
      </c>
      <c r="H6" s="18">
        <v>42794</v>
      </c>
      <c r="I6" s="18">
        <v>42797</v>
      </c>
      <c r="J6" s="152">
        <v>42803</v>
      </c>
      <c r="K6" s="80" t="str">
        <f t="shared" si="0"/>
        <v>Completed</v>
      </c>
      <c r="L6" s="113" t="str">
        <f>IF(OR(K6="In Progress",K7="In Progress"),"In Progress",IF(OR(AND(K6="Completed",K7="Untraceable"),AND(K6="Untraceable",K7="Completed")),"Review",IF(OR(AND(K6="Completed",K7="Incomplete"),AND(K6="Incomplete",K7="Completed")),"Review",IF(OR(AND(K6="Completed",K7="Other"),AND(K6="Other",K7="Completed")),"Review",IF(OR(AND(K6="Incomplete",K7="Untraceable"),AND(K6="Untraceable",K7="Incomplete")),"Review",IF(OR(AND(K6="Other",K7="Untraceable"),AND(K6="Untraceable",K7="Other")),"Review",IF(OR(AND(K6="Incomplete",K7="Other"),AND(K6="Other",K7="Incomplete")),"Review",IF(AND(NOT(OR(I6="Ø",I6="")),NOT(OR(I7="Ø",I7="")),J6=""),"In Progress",IF(AND(K6="Untraceable",K7="Untraceable"),"Untraceable",IF(AND(NOT(OR(I6="Ø",I6="")),NOT(OR(I7="Ø",I7="")),NOT(OR(J6="Ø",J6=""))),"Completed",IF(AND(K6="Incomplete",K7="Incomplete"),"Incomplete",IF(AND(K6="Other",K7="Other"),"Other",""))))))))))))</f>
        <v>Completed</v>
      </c>
      <c r="M6" s="113" t="s">
        <v>0</v>
      </c>
      <c r="N6" s="17" t="s">
        <v>1002</v>
      </c>
      <c r="O6" s="114" t="s">
        <v>25</v>
      </c>
      <c r="P6" s="116" t="s">
        <v>1003</v>
      </c>
    </row>
    <row r="7" spans="1:16" x14ac:dyDescent="0.25">
      <c r="A7" s="113"/>
      <c r="B7" s="113"/>
      <c r="C7" s="113"/>
      <c r="D7" s="20" t="s">
        <v>23</v>
      </c>
      <c r="E7" s="21" t="s">
        <v>24</v>
      </c>
      <c r="F7" s="23" t="s">
        <v>992</v>
      </c>
      <c r="G7" s="23" t="str">
        <f>IF(D7="Amina",A6&amp;"_AZ",IF(D7="Perry",A6&amp;"_PB",IF(D7="Gina",A6&amp;"_GB",IF(D7="Cameron",A6&amp;"_CA",IF(D7="Bruno",A6&amp;"_BDS",IF(D7="Daniel",A6&amp;"_DR",IF(D7="Monet",A6&amp;"_MW","")))))))</f>
        <v>2017-01-15_G-003_CA</v>
      </c>
      <c r="H7" s="18">
        <v>42794</v>
      </c>
      <c r="I7" s="18">
        <v>42795</v>
      </c>
      <c r="J7" s="152"/>
      <c r="K7" s="80" t="str">
        <f t="shared" si="0"/>
        <v>Completed</v>
      </c>
      <c r="L7" s="113"/>
      <c r="M7" s="113"/>
      <c r="N7" s="17" t="s">
        <v>1004</v>
      </c>
      <c r="O7" s="114"/>
      <c r="P7" s="116"/>
    </row>
    <row r="8" spans="1:16" x14ac:dyDescent="0.25">
      <c r="A8" s="153" t="s">
        <v>1005</v>
      </c>
      <c r="B8" s="151" t="s">
        <v>1006</v>
      </c>
      <c r="C8" s="113"/>
      <c r="D8" s="20" t="s">
        <v>187</v>
      </c>
      <c r="E8" s="20" t="s">
        <v>24</v>
      </c>
      <c r="F8" s="23" t="s">
        <v>992</v>
      </c>
      <c r="G8" s="23" t="str">
        <f>IF(D8="Amina",A8&amp;"_AZ",IF(D8="Perry",A8&amp;"_PB",IF(D8="Gina",A8&amp;"_GB",IF(D8="Cameron",A8&amp;"_CA",IF(D8="Bruno",A8&amp;"_BDS",IF(D8="Daniel",A8&amp;"_DR",IF(D8="Monet",A8&amp;"_MW","")))))))</f>
        <v>2017-01-15_G-004_MW</v>
      </c>
      <c r="H8" s="18">
        <v>42789</v>
      </c>
      <c r="I8" s="18">
        <v>42793</v>
      </c>
      <c r="J8" s="152">
        <v>42823</v>
      </c>
      <c r="K8" s="80" t="str">
        <f t="shared" si="0"/>
        <v>Completed</v>
      </c>
      <c r="L8" s="113" t="s">
        <v>0</v>
      </c>
      <c r="M8" s="113" t="s">
        <v>0</v>
      </c>
      <c r="N8" s="17" t="s">
        <v>1007</v>
      </c>
      <c r="O8" s="114" t="s">
        <v>25</v>
      </c>
      <c r="P8" s="116" t="s">
        <v>1008</v>
      </c>
    </row>
    <row r="9" spans="1:16" x14ac:dyDescent="0.25">
      <c r="A9" s="113"/>
      <c r="B9" s="113"/>
      <c r="C9" s="113"/>
      <c r="D9" s="20" t="s">
        <v>161</v>
      </c>
      <c r="E9" s="20" t="s">
        <v>24</v>
      </c>
      <c r="F9" s="23"/>
      <c r="G9" s="23" t="str">
        <f>IF(D9="Amina",A8&amp;"_AZ",IF(D9="Perry",A8&amp;"_PB",IF(D9="Gina",A8&amp;"_GB",IF(D9="Cameron",A8&amp;"_CA",IF(D9="Bruno",A8&amp;"_BDS",IF(D9="Daniel",A8&amp;"_DR",IF(D9="Monet",A8&amp;"_MW","")))))))</f>
        <v>2017-01-15_G-004_BDS</v>
      </c>
      <c r="H9" s="18">
        <v>42794</v>
      </c>
      <c r="I9" s="18">
        <v>42796</v>
      </c>
      <c r="J9" s="113"/>
      <c r="K9" s="80" t="str">
        <f t="shared" si="0"/>
        <v>Completed</v>
      </c>
      <c r="L9" s="113"/>
      <c r="M9" s="113"/>
      <c r="N9" s="17" t="s">
        <v>1009</v>
      </c>
      <c r="O9" s="114"/>
      <c r="P9" s="116"/>
    </row>
    <row r="10" spans="1:16" x14ac:dyDescent="0.25">
      <c r="A10" s="153" t="s">
        <v>1010</v>
      </c>
      <c r="B10" s="151" t="s">
        <v>1011</v>
      </c>
      <c r="C10" s="113"/>
      <c r="D10" s="20" t="s">
        <v>187</v>
      </c>
      <c r="E10" s="20" t="s">
        <v>24</v>
      </c>
      <c r="F10" s="23" t="s">
        <v>992</v>
      </c>
      <c r="G10" s="23" t="str">
        <f>IF(D10="Amina",A10&amp;"_AZ",IF(D10="Perry",A10&amp;"_PB",IF(D10="Gina",A10&amp;"_GB",IF(D10="Cameron",A10&amp;"_CA",IF(D10="Bruno",A10&amp;"_BDS",IF(D10="Daniel",A10&amp;"_DR",IF(D10="Monet",A10&amp;"_MW","")))))))</f>
        <v>2017-01-15_G-005_MW</v>
      </c>
      <c r="H10" s="18">
        <v>42794</v>
      </c>
      <c r="I10" s="18">
        <v>42795</v>
      </c>
      <c r="J10" s="152">
        <v>42828</v>
      </c>
      <c r="K10" s="80" t="str">
        <f t="shared" si="0"/>
        <v>Completed</v>
      </c>
      <c r="L10" s="113" t="str">
        <f>IF(OR(K10="In Progress",K11="In Progress"),"In Progress",IF(OR(AND(K10="Completed",K11="Untraceable"),AND(K10="Untraceable",K11="Completed")),"Review",IF(OR(AND(K10="Completed",K11="Incomplete"),AND(K10="Incomplete",K11="Completed")),"Review",IF(OR(AND(K10="Completed",K11="Other"),AND(K10="Other",K11="Completed")),"Review",IF(OR(AND(K10="Incomplete",K11="Untraceable"),AND(K10="Untraceable",K11="Incomplete")),"Review",IF(OR(AND(K10="Other",K11="Untraceable"),AND(K10="Untraceable",K11="Other")),"Review",IF(OR(AND(K10="Incomplete",K11="Other"),AND(K10="Other",K11="Incomplete")),"Review",IF(AND(NOT(OR(I10="Ø",I10="")),NOT(OR(I11="Ø",I11="")),J10=""),"In Progress",IF(AND(K10="Untraceable",K11="Untraceable"),"Untraceable",IF(AND(NOT(OR(I10="Ø",I10="")),NOT(OR(I11="Ø",I11="")),NOT(OR(J10="Ø",J10=""))),"Completed",IF(AND(K10="Incomplete",K11="Incomplete"),"Incomplete",IF(AND(K10="Other",K11="Other"),"Other",""))))))))))))</f>
        <v>Completed</v>
      </c>
      <c r="M10" s="113" t="s">
        <v>0</v>
      </c>
      <c r="N10" s="17" t="s">
        <v>1012</v>
      </c>
      <c r="O10" s="114" t="s">
        <v>25</v>
      </c>
      <c r="P10" s="116" t="s">
        <v>1013</v>
      </c>
    </row>
    <row r="11" spans="1:16" x14ac:dyDescent="0.25">
      <c r="A11" s="113"/>
      <c r="B11" s="113"/>
      <c r="C11" s="113"/>
      <c r="D11" s="20" t="s">
        <v>32</v>
      </c>
      <c r="E11" s="20" t="s">
        <v>24</v>
      </c>
      <c r="F11" s="23" t="s">
        <v>992</v>
      </c>
      <c r="G11" s="23" t="str">
        <f>IF(D11="Amina",A10&amp;"_AZ",IF(D11="Perry",A10&amp;"_PB",IF(D11="Gina",A10&amp;"_GB",IF(D11="Cameron",A10&amp;"_CA",IF(D11="Bruno",A10&amp;"_BDS",IF(D11="Daniel",A10&amp;"_DR",IF(D11="Monet",A10&amp;"_MW","")))))))</f>
        <v>2017-01-15_G-005_AZ</v>
      </c>
      <c r="H11" s="18">
        <v>42794</v>
      </c>
      <c r="I11" s="18">
        <v>42796</v>
      </c>
      <c r="J11" s="113"/>
      <c r="K11" s="80" t="s">
        <v>0</v>
      </c>
      <c r="L11" s="113"/>
      <c r="M11" s="113"/>
      <c r="N11" s="17"/>
      <c r="O11" s="114"/>
      <c r="P11" s="116"/>
    </row>
    <row r="12" spans="1:16" ht="14.45" customHeight="1" x14ac:dyDescent="0.25">
      <c r="A12" s="153" t="s">
        <v>1014</v>
      </c>
      <c r="B12" s="151" t="s">
        <v>1015</v>
      </c>
      <c r="C12" s="113"/>
      <c r="D12" s="20" t="s">
        <v>187</v>
      </c>
      <c r="E12" s="20" t="s">
        <v>24</v>
      </c>
      <c r="F12" s="23" t="s">
        <v>992</v>
      </c>
      <c r="G12" s="23" t="str">
        <f>IF(D12="Amina",A12&amp;"_AZ",IF(D12="Perry",A12&amp;"_PB",IF(D12="Gina",A12&amp;"_GB",IF(D12="Cameron",A12&amp;"_CA",IF(D12="Bruno",A12&amp;"_BDS",IF(D12="Daniel",A12&amp;"_DR",IF(D12="Monet",A12&amp;"_MW","")))))))</f>
        <v>2017-01-15_G-006_MW</v>
      </c>
      <c r="H12" s="18">
        <v>42793</v>
      </c>
      <c r="I12" s="18">
        <v>42794</v>
      </c>
      <c r="J12" s="152">
        <v>42837</v>
      </c>
      <c r="K12" s="80" t="str">
        <f t="shared" ref="K12:K23" si="1">IF(AND(NOT(OR(H12="",H12="Ø")),I12=""),"In Progress",IF(AND(NOT(OR(I12="Ø",I12="")),NOT(OR(H12="Ø",H12=""))),"Completed",""))</f>
        <v>Completed</v>
      </c>
      <c r="L12" s="113" t="str">
        <f>IF(OR(K12="In Progress",K13="In Progress"),"In Progress",IF(OR(AND(K12="Completed",K13="Untraceable"),AND(K12="Untraceable",K13="Completed")),"Review",IF(OR(AND(K12="Completed",K13="Incomplete"),AND(K12="Incomplete",K13="Completed")),"Review",IF(OR(AND(K12="Completed",K13="Other"),AND(K12="Other",K13="Completed")),"Review",IF(OR(AND(K12="Incomplete",K13="Untraceable"),AND(K12="Untraceable",K13="Incomplete")),"Review",IF(OR(AND(K12="Other",K13="Untraceable"),AND(K12="Untraceable",K13="Other")),"Review",IF(OR(AND(K12="Incomplete",K13="Other"),AND(K12="Other",K13="Incomplete")),"Review",IF(AND(NOT(OR(I12="Ø",I12="")),NOT(OR(I13="Ø",I13="")),J12=""),"In Progress",IF(AND(K12="Untraceable",K13="Untraceable"),"Untraceable",IF(AND(NOT(OR(I12="Ø",I12="")),NOT(OR(I13="Ø",I13="")),NOT(OR(J12="Ø",J12=""))),"Completed",IF(AND(K12="Incomplete",K13="Incomplete"),"Incomplete",IF(AND(K12="Other",K13="Other"),"Other",""))))))))))))</f>
        <v>Completed</v>
      </c>
      <c r="M12" s="113" t="s">
        <v>0</v>
      </c>
      <c r="N12" s="17"/>
      <c r="O12" s="114" t="s">
        <v>25</v>
      </c>
      <c r="P12" s="116" t="s">
        <v>1016</v>
      </c>
    </row>
    <row r="13" spans="1:16" ht="14.45" customHeight="1" x14ac:dyDescent="0.25">
      <c r="A13" s="113"/>
      <c r="B13" s="113"/>
      <c r="C13" s="113"/>
      <c r="D13" s="20" t="s">
        <v>23</v>
      </c>
      <c r="E13" s="20" t="s">
        <v>24</v>
      </c>
      <c r="F13" s="23" t="s">
        <v>992</v>
      </c>
      <c r="G13" s="23" t="str">
        <f>IF(D13="Amina",A12&amp;"_AZ",IF(D13="Perry",A12&amp;"_PB",IF(D13="Gina",A12&amp;"_GB",IF(D13="Cameron",A12&amp;"_CA",IF(D13="Bruno",A12&amp;"_BDS",IF(D13="Daniel",A12&amp;"_DR",IF(D13="Monet",A12&amp;"_MW","")))))))</f>
        <v>2017-01-15_G-006_CA</v>
      </c>
      <c r="H13" s="18">
        <v>42793</v>
      </c>
      <c r="I13" s="18">
        <v>42794</v>
      </c>
      <c r="J13" s="113"/>
      <c r="K13" s="80" t="str">
        <f t="shared" si="1"/>
        <v>Completed</v>
      </c>
      <c r="L13" s="113"/>
      <c r="M13" s="113"/>
      <c r="N13" s="17" t="s">
        <v>1017</v>
      </c>
      <c r="O13" s="114"/>
      <c r="P13" s="116"/>
    </row>
    <row r="14" spans="1:16" ht="15" customHeight="1" x14ac:dyDescent="0.25">
      <c r="A14" s="153" t="s">
        <v>1018</v>
      </c>
      <c r="B14" s="151" t="s">
        <v>1019</v>
      </c>
      <c r="C14" s="113"/>
      <c r="D14" s="20" t="s">
        <v>187</v>
      </c>
      <c r="E14" s="20" t="s">
        <v>24</v>
      </c>
      <c r="F14" s="23" t="s">
        <v>992</v>
      </c>
      <c r="G14" s="23" t="str">
        <f>IF(D14="Amina",A14&amp;"_AZ",IF(D14="Perry",A14&amp;"_PB",IF(D14="Gina",A14&amp;"_GB",IF(D14="Cameron",A14&amp;"_CA",IF(D14="Bruno",A14&amp;"_BDS",IF(D14="Daniel",A14&amp;"_DR",IF(D14="Monet",A14&amp;"_MW","")))))))</f>
        <v>2017-01-15_G-007_MW</v>
      </c>
      <c r="H14" s="18">
        <v>42794</v>
      </c>
      <c r="I14" s="18">
        <v>42817</v>
      </c>
      <c r="J14" s="152">
        <v>42837</v>
      </c>
      <c r="K14" s="80" t="str">
        <f t="shared" si="1"/>
        <v>Completed</v>
      </c>
      <c r="L14" s="113" t="s">
        <v>0</v>
      </c>
      <c r="M14" s="113" t="s">
        <v>0</v>
      </c>
      <c r="N14" s="17" t="s">
        <v>1020</v>
      </c>
      <c r="O14" s="114" t="s">
        <v>25</v>
      </c>
      <c r="P14" s="116" t="s">
        <v>1021</v>
      </c>
    </row>
    <row r="15" spans="1:16" ht="14.45" customHeight="1" x14ac:dyDescent="0.25">
      <c r="A15" s="113"/>
      <c r="B15" s="113"/>
      <c r="C15" s="113"/>
      <c r="D15" s="20" t="s">
        <v>113</v>
      </c>
      <c r="E15" s="20" t="s">
        <v>24</v>
      </c>
      <c r="F15" s="23" t="s">
        <v>992</v>
      </c>
      <c r="G15" s="23" t="str">
        <f>IF(D15="Amina",A14&amp;"_AZ",IF(D15="Perry",A14&amp;"_PB",IF(D15="Gina",A14&amp;"_GB",IF(D15="Cameron",A14&amp;"_CA",IF(D15="Bruno",A14&amp;"_BDS",IF(D15="Daniel",A14&amp;"_DR",IF(D15="Monet",A14&amp;"_MW","")))))))</f>
        <v>2017-01-15_G-007_DR</v>
      </c>
      <c r="H15" s="18">
        <v>42796</v>
      </c>
      <c r="I15" s="18">
        <v>42821</v>
      </c>
      <c r="J15" s="113"/>
      <c r="K15" s="80" t="str">
        <f t="shared" si="1"/>
        <v>Completed</v>
      </c>
      <c r="L15" s="113"/>
      <c r="M15" s="113"/>
      <c r="N15" s="17"/>
      <c r="O15" s="114"/>
      <c r="P15" s="116"/>
    </row>
    <row r="16" spans="1:16" ht="15" customHeight="1" x14ac:dyDescent="0.25">
      <c r="A16" s="153" t="s">
        <v>1022</v>
      </c>
      <c r="B16" s="151" t="s">
        <v>1023</v>
      </c>
      <c r="C16" s="113"/>
      <c r="D16" s="20" t="s">
        <v>30</v>
      </c>
      <c r="E16" s="20" t="s">
        <v>24</v>
      </c>
      <c r="F16" s="23" t="s">
        <v>997</v>
      </c>
      <c r="G16" s="23" t="str">
        <f>IF(D16="Amina",A16&amp;"_AZ",IF(D16="Perry",A16&amp;"_PB",IF(D16="Gina",A16&amp;"_GB",IF(D16="Cameron",A16&amp;"_CA",IF(D16="Bruno",A16&amp;"_BDS",IF(D16="Daniel",A16&amp;"_DR",IF(D16="Monet",A16&amp;"_MW","")))))))</f>
        <v>2017-01-15_G-008_PB</v>
      </c>
      <c r="H16" s="18">
        <v>42790</v>
      </c>
      <c r="I16" s="18">
        <v>42794</v>
      </c>
      <c r="J16" s="152">
        <v>42794</v>
      </c>
      <c r="K16" s="80" t="str">
        <f t="shared" si="1"/>
        <v>Completed</v>
      </c>
      <c r="L16" s="113" t="str">
        <f>IF(OR(K16="In Progress",K17="In Progress"),"In Progress",IF(OR(AND(K16="Completed",K17="Untraceable"),AND(K16="Untraceable",K17="Completed")),"Review",IF(OR(AND(K16="Completed",K17="Incomplete"),AND(K16="Incomplete",K17="Completed")),"Review",IF(OR(AND(K16="Completed",K17="Other"),AND(K16="Other",K17="Completed")),"Review",IF(OR(AND(K16="Incomplete",K17="Untraceable"),AND(K16="Untraceable",K17="Incomplete")),"Review",IF(OR(AND(K16="Other",K17="Untraceable"),AND(K16="Untraceable",K17="Other")),"Review",IF(OR(AND(K16="Incomplete",K17="Other"),AND(K16="Other",K17="Incomplete")),"Review",IF(AND(NOT(OR(I16="Ø",I16="")),NOT(OR(I17="Ø",I17="")),J16=""),"In Progress",IF(AND(K16="Untraceable",K17="Untraceable"),"Untraceable",IF(AND(NOT(OR(I16="Ø",I16="")),NOT(OR(I17="Ø",I17="")),NOT(OR(J16="Ø",J16=""))),"Completed",IF(AND(K16="Incomplete",K17="Incomplete"),"Incomplete",IF(AND(K16="Other",K17="Other"),"Other",""))))))))))))</f>
        <v>Completed</v>
      </c>
      <c r="M16" s="113" t="s">
        <v>0</v>
      </c>
      <c r="N16" s="17" t="s">
        <v>1024</v>
      </c>
      <c r="O16" s="114" t="s">
        <v>25</v>
      </c>
      <c r="P16" s="116" t="s">
        <v>1025</v>
      </c>
    </row>
    <row r="17" spans="1:16" ht="14.45" customHeight="1" x14ac:dyDescent="0.25">
      <c r="A17" s="113"/>
      <c r="B17" s="113"/>
      <c r="C17" s="113"/>
      <c r="D17" s="20" t="s">
        <v>23</v>
      </c>
      <c r="E17" s="20" t="s">
        <v>24</v>
      </c>
      <c r="F17" s="23" t="s">
        <v>992</v>
      </c>
      <c r="G17" s="23" t="str">
        <f>IF(D17="Amina",A16&amp;"_AZ",IF(D17="Perry",A16&amp;"_PB",IF(D17="Gina",A16&amp;"_GB",IF(D17="Cameron",A16&amp;"_CA",IF(D17="Bruno",A16&amp;"_BDS",IF(D17="Daniel",A16&amp;"_DR",IF(D17="Monet",A16&amp;"_MW","")))))))</f>
        <v>2017-01-15_G-008_CA</v>
      </c>
      <c r="H17" s="18">
        <v>42793</v>
      </c>
      <c r="I17" s="18">
        <v>42793</v>
      </c>
      <c r="J17" s="152"/>
      <c r="K17" s="80" t="str">
        <f t="shared" si="1"/>
        <v>Completed</v>
      </c>
      <c r="L17" s="113"/>
      <c r="M17" s="113"/>
      <c r="N17" s="17" t="s">
        <v>1026</v>
      </c>
      <c r="O17" s="114"/>
      <c r="P17" s="116"/>
    </row>
    <row r="18" spans="1:16" ht="14.45" customHeight="1" x14ac:dyDescent="0.25">
      <c r="A18" s="153" t="s">
        <v>1027</v>
      </c>
      <c r="B18" s="151" t="s">
        <v>1028</v>
      </c>
      <c r="C18" s="113"/>
      <c r="D18" s="20" t="s">
        <v>32</v>
      </c>
      <c r="E18" s="20" t="s">
        <v>24</v>
      </c>
      <c r="F18" s="23" t="s">
        <v>992</v>
      </c>
      <c r="G18" s="23" t="str">
        <f>IF(D18="Amina",A18&amp;"_AZ",IF(D18="Perry",A18&amp;"_PB",IF(D18="Gina",A18&amp;"_GB",IF(D18="Cameron",A18&amp;"_CA",IF(D18="Bruno",A18&amp;"_BDS",IF(D18="Daniel",A18&amp;"_DR",IF(D18="Monet",A18&amp;"_MW","")))))))</f>
        <v>2017-01-15_G-009_AZ</v>
      </c>
      <c r="H18" s="18">
        <v>42796</v>
      </c>
      <c r="I18" s="22">
        <v>42821</v>
      </c>
      <c r="J18" s="153">
        <v>42821</v>
      </c>
      <c r="K18" s="80" t="str">
        <f t="shared" si="1"/>
        <v>Completed</v>
      </c>
      <c r="L18" s="113" t="str">
        <f>IF(OR(K18="In Progress",K19="In Progress"),"In Progress",IF(OR(AND(K18="Completed",K19="Untraceable"),AND(K18="Untraceable",K19="Completed")),"Review",IF(OR(AND(K18="Completed",K19="Incomplete"),AND(K18="Incomplete",K19="Completed")),"Review",IF(OR(AND(K18="Completed",K19="Other"),AND(K18="Other",K19="Completed")),"Review",IF(OR(AND(K18="Incomplete",K19="Untraceable"),AND(K18="Untraceable",K19="Incomplete")),"Review",IF(OR(AND(K18="Other",K19="Untraceable"),AND(K18="Untraceable",K19="Other")),"Review",IF(OR(AND(K18="Incomplete",K19="Other"),AND(K18="Other",K19="Incomplete")),"Review",IF(AND(NOT(OR(I18="Ø",I18="")),NOT(OR(I19="Ø",I19="")),J18=""),"In Progress",IF(AND(K18="Untraceable",K19="Untraceable"),"Untraceable",IF(AND(NOT(OR(I18="Ø",I18="")),NOT(OR(I19="Ø",I19="")),NOT(OR(J18="Ø",J18=""))),"Completed",IF(AND(K18="Incomplete",K19="Incomplete"),"Incomplete",IF(AND(K18="Other",K19="Other"),"Other",""))))))))))))</f>
        <v>Completed</v>
      </c>
      <c r="M18" s="113" t="s">
        <v>0</v>
      </c>
      <c r="N18" s="17"/>
      <c r="O18" s="114" t="s">
        <v>25</v>
      </c>
      <c r="P18" s="116" t="s">
        <v>1029</v>
      </c>
    </row>
    <row r="19" spans="1:16" ht="14.45" customHeight="1" x14ac:dyDescent="0.25">
      <c r="A19" s="113"/>
      <c r="B19" s="113"/>
      <c r="C19" s="113"/>
      <c r="D19" s="20" t="s">
        <v>23</v>
      </c>
      <c r="E19" s="21" t="s">
        <v>24</v>
      </c>
      <c r="F19" s="23"/>
      <c r="G19" s="23" t="str">
        <f>IF(D19="Amina",A18&amp;"_AZ",IF(D19="Perry",A18&amp;"_PB",IF(D19="Gina",A18&amp;"_GB",IF(D19="Cameron",A18&amp;"_CA",IF(D19="Bruno",A18&amp;"_BDS",IF(D19="Daniel",A18&amp;"_DR",IF(D19="Monet",A18&amp;"_MW","")))))))</f>
        <v>2017-01-15_G-009_CA</v>
      </c>
      <c r="H19" s="18">
        <v>42797</v>
      </c>
      <c r="I19" s="18">
        <v>42804</v>
      </c>
      <c r="J19" s="113"/>
      <c r="K19" s="80" t="str">
        <f t="shared" si="1"/>
        <v>Completed</v>
      </c>
      <c r="L19" s="113"/>
      <c r="M19" s="113"/>
      <c r="N19" s="17" t="s">
        <v>1030</v>
      </c>
      <c r="O19" s="114"/>
      <c r="P19" s="116"/>
    </row>
    <row r="20" spans="1:16" x14ac:dyDescent="0.25">
      <c r="A20" s="153" t="s">
        <v>1031</v>
      </c>
      <c r="B20" s="151" t="s">
        <v>1032</v>
      </c>
      <c r="C20" s="113"/>
      <c r="D20" s="20" t="s">
        <v>187</v>
      </c>
      <c r="E20" s="20" t="s">
        <v>24</v>
      </c>
      <c r="F20" s="23" t="s">
        <v>997</v>
      </c>
      <c r="G20" s="23" t="str">
        <f>IF(D20="Amina",A20&amp;"_AZ",IF(D20="Perry",A20&amp;"_PB",IF(D20="Gina",A20&amp;"_GB",IF(D20="Cameron",A20&amp;"_CA",IF(D20="Bruno",A20&amp;"_BDS",IF(D20="Daniel",A20&amp;"_DR",IF(D20="Monet",A20&amp;"_MW","")))))))</f>
        <v>2017-01-15_G-010_MW</v>
      </c>
      <c r="H20" s="18">
        <v>42795</v>
      </c>
      <c r="I20" s="18">
        <v>42815</v>
      </c>
      <c r="J20" s="152">
        <v>42821</v>
      </c>
      <c r="K20" s="80" t="str">
        <f t="shared" si="1"/>
        <v>Completed</v>
      </c>
      <c r="L20" s="113" t="str">
        <f>IF(OR(K20="In Progress",K21="In Progress"),"In Progress",IF(OR(AND(K20="Completed",K21="Untraceable"),AND(K20="Untraceable",K21="Completed")),"Review",IF(OR(AND(K20="Completed",K21="Incomplete"),AND(K20="Incomplete",K21="Completed")),"Review",IF(OR(AND(K20="Completed",K21="Other"),AND(K20="Other",K21="Completed")),"Review",IF(OR(AND(K20="Incomplete",K21="Untraceable"),AND(K20="Untraceable",K21="Incomplete")),"Review",IF(OR(AND(K20="Other",K21="Untraceable"),AND(K20="Untraceable",K21="Other")),"Review",IF(OR(AND(K20="Incomplete",K21="Other"),AND(K20="Other",K21="Incomplete")),"Review",IF(AND(NOT(OR(I20="Ø",I20="")),NOT(OR(I21="Ø",I21="")),J20=""),"In Progress",IF(AND(K20="Untraceable",K21="Untraceable"),"Untraceable",IF(AND(NOT(OR(I20="Ø",I20="")),NOT(OR(I21="Ø",I21="")),NOT(OR(J20="Ø",J20=""))),"Completed",IF(AND(K20="Incomplete",K21="Incomplete"),"Incomplete",IF(AND(K20="Other",K21="Other"),"Other",""))))))))))))</f>
        <v>Completed</v>
      </c>
      <c r="M20" s="113" t="s">
        <v>0</v>
      </c>
      <c r="N20" s="17"/>
      <c r="O20" s="114" t="s">
        <v>25</v>
      </c>
      <c r="P20" s="116" t="s">
        <v>1033</v>
      </c>
    </row>
    <row r="21" spans="1:16" x14ac:dyDescent="0.25">
      <c r="A21" s="113"/>
      <c r="B21" s="113"/>
      <c r="C21" s="113"/>
      <c r="D21" s="20" t="s">
        <v>27</v>
      </c>
      <c r="E21" s="20" t="s">
        <v>24</v>
      </c>
      <c r="F21" s="23"/>
      <c r="G21" s="23" t="str">
        <f>IF(D21="Amina",A20&amp;"_AZ",IF(D21="Perry",A20&amp;"_PB",IF(D21="Gina",A20&amp;"_GB",IF(D21="Cameron",A20&amp;"_CA",IF(D21="Bruno",A20&amp;"_BDS",IF(D21="Daniel",A20&amp;"_DR",IF(D21="Monet",A20&amp;"_MW","")))))))</f>
        <v>2017-01-15_G-010_GB</v>
      </c>
      <c r="H21" s="18">
        <v>42796</v>
      </c>
      <c r="I21" s="18">
        <v>42796</v>
      </c>
      <c r="J21" s="152"/>
      <c r="K21" s="80" t="str">
        <f t="shared" si="1"/>
        <v>Completed</v>
      </c>
      <c r="L21" s="113"/>
      <c r="M21" s="113"/>
      <c r="N21" s="17"/>
      <c r="O21" s="114"/>
      <c r="P21" s="116"/>
    </row>
    <row r="22" spans="1:16" x14ac:dyDescent="0.25">
      <c r="A22" s="153" t="s">
        <v>1034</v>
      </c>
      <c r="B22" s="151" t="s">
        <v>1035</v>
      </c>
      <c r="C22" s="113" t="s">
        <v>1036</v>
      </c>
      <c r="D22" s="20" t="s">
        <v>23</v>
      </c>
      <c r="E22" s="20" t="s">
        <v>24</v>
      </c>
      <c r="F22" s="23" t="s">
        <v>992</v>
      </c>
      <c r="G22" s="23" t="str">
        <f>IF(D22="Amina",A22&amp;"_AZ",IF(D22="Perry",A22&amp;"_PB",IF(D22="Gina",A22&amp;"_GB",IF(D22="Cameron",A22&amp;"_CA",IF(D22="Bruno",A22&amp;"_BDS",IF(D22="Daniel",A22&amp;"_DR",IF(D22="Monet",A22&amp;"_MW","")))))))</f>
        <v>2017-01-15_G-011_CA</v>
      </c>
      <c r="H22" s="18">
        <v>42795</v>
      </c>
      <c r="I22" s="18">
        <v>42796</v>
      </c>
      <c r="J22" s="152">
        <v>42823</v>
      </c>
      <c r="K22" s="80" t="str">
        <f t="shared" si="1"/>
        <v>Completed</v>
      </c>
      <c r="L22" s="113" t="str">
        <f>IF(OR(K22="In Progress",K23="In Progress"),"In Progress",IF(OR(AND(K22="Completed",K23="Untraceable"),AND(K22="Untraceable",K23="Completed")),"Review",IF(OR(AND(K22="Completed",K23="Incomplete"),AND(K22="Incomplete",K23="Completed")),"Review",IF(OR(AND(K22="Completed",K23="Other"),AND(K22="Other",K23="Completed")),"Review",IF(OR(AND(K22="Incomplete",K23="Untraceable"),AND(K22="Untraceable",K23="Incomplete")),"Review",IF(OR(AND(K22="Other",K23="Untraceable"),AND(K22="Untraceable",K23="Other")),"Review",IF(OR(AND(K22="Incomplete",K23="Other"),AND(K22="Other",K23="Incomplete")),"Review",IF(AND(NOT(OR(I22="Ø",I22="")),NOT(OR(I23="Ø",I23="")),J22=""),"In Progress",IF(AND(K22="Untraceable",K23="Untraceable"),"Untraceable",IF(AND(NOT(OR(I22="Ø",I22="")),NOT(OR(I23="Ø",I23="")),NOT(OR(J22="Ø",J22=""))),"Completed",IF(AND(K22="Incomplete",K23="Incomplete"),"Incomplete",IF(AND(K22="Other",K23="Other"),"Other",""))))))))))))</f>
        <v>Completed</v>
      </c>
      <c r="M22" s="113" t="s">
        <v>0</v>
      </c>
      <c r="N22" s="17" t="s">
        <v>1037</v>
      </c>
      <c r="O22" s="114" t="s">
        <v>25</v>
      </c>
      <c r="P22" s="116" t="s">
        <v>1038</v>
      </c>
    </row>
    <row r="23" spans="1:16" x14ac:dyDescent="0.25">
      <c r="A23" s="113"/>
      <c r="B23" s="113"/>
      <c r="C23" s="113"/>
      <c r="D23" s="20" t="s">
        <v>161</v>
      </c>
      <c r="E23" s="20" t="s">
        <v>24</v>
      </c>
      <c r="F23" s="23"/>
      <c r="G23" s="23" t="str">
        <f>IF(D23="Amina",A22&amp;"_AZ",IF(D23="Perry",A22&amp;"_PB",IF(D23="Gina",A22&amp;"_GB",IF(D23="Cameron",A22&amp;"_CA",IF(D23="Bruno",A22&amp;"_BDS",IF(D23="Daniel",A22&amp;"_DR",IF(D23="Monet",A22&amp;"_MW","")))))))</f>
        <v>2017-01-15_G-011_BDS</v>
      </c>
      <c r="H23" s="18">
        <v>42796</v>
      </c>
      <c r="I23" s="18">
        <v>42823</v>
      </c>
      <c r="J23" s="113"/>
      <c r="K23" s="80" t="str">
        <f t="shared" si="1"/>
        <v>Completed</v>
      </c>
      <c r="L23" s="113"/>
      <c r="M23" s="113"/>
      <c r="N23" s="17" t="s">
        <v>814</v>
      </c>
      <c r="O23" s="114"/>
      <c r="P23" s="116"/>
    </row>
    <row r="24" spans="1:16" ht="14.45" customHeight="1" x14ac:dyDescent="0.25">
      <c r="A24" s="153" t="s">
        <v>1039</v>
      </c>
      <c r="B24" s="151" t="s">
        <v>1040</v>
      </c>
      <c r="C24" s="113"/>
      <c r="D24" s="20" t="s">
        <v>32</v>
      </c>
      <c r="E24" s="20" t="s">
        <v>24</v>
      </c>
      <c r="F24" s="23" t="s">
        <v>992</v>
      </c>
      <c r="G24" s="23" t="str">
        <f>IF(D24="Amina",A24&amp;"_AZ",IF(D24="Perry",A24&amp;"_PB",IF(D24="Gina",A24&amp;"_GB",IF(D24="Cameron",A24&amp;"_CA",IF(D24="Bruno",A24&amp;"_BDS",IF(D24="Daniel",A24&amp;"_DR",IF(D24="Monet",A24&amp;"_MW","")))))))</f>
        <v>2017-01-15_G-012_AZ</v>
      </c>
      <c r="H24" s="18">
        <v>42823</v>
      </c>
      <c r="I24" s="18" t="s">
        <v>51</v>
      </c>
      <c r="J24" s="113" t="s">
        <v>51</v>
      </c>
      <c r="K24" s="80" t="s">
        <v>2</v>
      </c>
      <c r="L24" s="113" t="s">
        <v>2</v>
      </c>
      <c r="M24" s="113" t="str">
        <f>IF(L24="Untraceable","Ignore",IF(L24="Incomplete","Ignore",IF(L24="Other","Ignore","")))</f>
        <v>Ignore</v>
      </c>
      <c r="N24" s="17" t="s">
        <v>1041</v>
      </c>
      <c r="O24" s="114" t="s">
        <v>53</v>
      </c>
      <c r="P24" s="116"/>
    </row>
    <row r="25" spans="1:16" ht="14.45" customHeight="1" x14ac:dyDescent="0.25">
      <c r="A25" s="113"/>
      <c r="B25" s="113"/>
      <c r="C25" s="113"/>
      <c r="D25" s="20" t="s">
        <v>187</v>
      </c>
      <c r="E25" s="20" t="s">
        <v>24</v>
      </c>
      <c r="F25" s="23" t="s">
        <v>992</v>
      </c>
      <c r="G25" s="23" t="str">
        <f>IF(D25="Amina",A24&amp;"_AZ",IF(D25="Perry",A24&amp;"_PB",IF(D25="Gina",A24&amp;"_GB",IF(D25="Cameron",A24&amp;"_CA",IF(D25="Bruno",A24&amp;"_BDS",IF(D25="Daniel",A24&amp;"_DR",IF(D25="Monet",A24&amp;"_MW","")))))))</f>
        <v>2017-01-15_G-012_MW</v>
      </c>
      <c r="H25" s="18">
        <v>42822</v>
      </c>
      <c r="I25" s="18" t="s">
        <v>51</v>
      </c>
      <c r="J25" s="113"/>
      <c r="K25" s="80" t="s">
        <v>2</v>
      </c>
      <c r="L25" s="113"/>
      <c r="M25" s="113"/>
      <c r="N25" s="17"/>
      <c r="O25" s="114"/>
      <c r="P25" s="116"/>
    </row>
    <row r="26" spans="1:16" x14ac:dyDescent="0.25">
      <c r="A26" s="151" t="s">
        <v>1042</v>
      </c>
      <c r="B26" s="151" t="s">
        <v>1043</v>
      </c>
      <c r="C26" s="113"/>
      <c r="D26" s="20" t="s">
        <v>30</v>
      </c>
      <c r="E26" s="20" t="s">
        <v>24</v>
      </c>
      <c r="F26" s="23" t="s">
        <v>992</v>
      </c>
      <c r="G26" s="23" t="str">
        <f>IF(D26="Amina",A26&amp;"_AZ",IF(D26="Perry",A26&amp;"_PB",IF(D26="Gina",A26&amp;"_GB",IF(D26="Cameron",A26&amp;"_CA",IF(D26="Bruno",A26&amp;"_BDS",IF(D26="Daniel",A26&amp;"_DR",IF(D26="Monet",A26&amp;"_MW","")))))))</f>
        <v>2017-01-15_G-013_PB</v>
      </c>
      <c r="H26" s="18">
        <v>42821</v>
      </c>
      <c r="I26" s="18">
        <v>42823</v>
      </c>
      <c r="J26" s="152">
        <v>42850</v>
      </c>
      <c r="K26" s="80" t="str">
        <f>IF(AND(NOT(OR(H26="",H26="Ø")),I26=""),"In Progress",IF(AND(NOT(OR(I26="Ø",I26="")),NOT(OR(H26="Ø",H26=""))),"Completed",""))</f>
        <v>Completed</v>
      </c>
      <c r="L26" s="160" t="s">
        <v>2</v>
      </c>
      <c r="M26" s="160" t="s">
        <v>190</v>
      </c>
      <c r="N26" s="17" t="s">
        <v>1044</v>
      </c>
      <c r="O26" s="114" t="s">
        <v>53</v>
      </c>
      <c r="P26" s="113"/>
    </row>
    <row r="27" spans="1:16" x14ac:dyDescent="0.25">
      <c r="A27" s="113"/>
      <c r="B27" s="113"/>
      <c r="C27" s="113"/>
      <c r="D27" s="20" t="s">
        <v>23</v>
      </c>
      <c r="E27" s="20" t="s">
        <v>24</v>
      </c>
      <c r="F27" s="23" t="s">
        <v>992</v>
      </c>
      <c r="G27" s="23" t="str">
        <f>IF(D27="Amina",A26&amp;"_AZ",IF(D27="Perry",A26&amp;"_PB",IF(D27="Gina",A26&amp;"_GB",IF(D27="Cameron",A26&amp;"_CA",IF(D27="Bruno",A26&amp;"_BDS",IF(D27="Daniel",A26&amp;"_DR",IF(D27="Monet",A26&amp;"_MW","")))))))</f>
        <v>2017-01-15_G-013_CA</v>
      </c>
      <c r="H27" s="18">
        <v>42821</v>
      </c>
      <c r="I27" s="18" t="s">
        <v>51</v>
      </c>
      <c r="J27" s="113"/>
      <c r="K27" s="80" t="s">
        <v>2</v>
      </c>
      <c r="L27" s="160"/>
      <c r="M27" s="160"/>
      <c r="N27" s="17" t="s">
        <v>1045</v>
      </c>
      <c r="O27" s="114"/>
      <c r="P27" s="113"/>
    </row>
    <row r="28" spans="1:16" ht="14.45" customHeight="1" x14ac:dyDescent="0.25">
      <c r="A28" s="153" t="s">
        <v>1046</v>
      </c>
      <c r="B28" s="151" t="s">
        <v>1047</v>
      </c>
      <c r="C28" s="113" t="s">
        <v>1001</v>
      </c>
      <c r="D28" s="20" t="s">
        <v>30</v>
      </c>
      <c r="E28" s="20" t="s">
        <v>24</v>
      </c>
      <c r="F28" s="23" t="s">
        <v>997</v>
      </c>
      <c r="G28" s="23" t="str">
        <f>IF(D28="Amina",A28&amp;"_AZ",IF(D28="Perry",A28&amp;"_PB",IF(D28="Gina",A28&amp;"_GB",IF(D28="Cameron",A28&amp;"_CA",IF(D28="Bruno",A28&amp;"_BDS",IF(D28="Daniel",A28&amp;"_DR",IF(D28="Monet",A28&amp;"_MW","")))))))</f>
        <v>2017-01-15_G-014_PB</v>
      </c>
      <c r="H28" s="18">
        <v>42811</v>
      </c>
      <c r="I28" s="18" t="s">
        <v>51</v>
      </c>
      <c r="J28" s="113" t="s">
        <v>51</v>
      </c>
      <c r="K28" s="80" t="s">
        <v>2</v>
      </c>
      <c r="L28" s="113" t="str">
        <f>IF(OR(K28="In Progress",K29="In Progress"),"In Progress",IF(OR(AND(K28="Completed",K29="Untraceable"),AND(K28="Untraceable",K29="Completed")),"Review",IF(OR(AND(K28="Completed",K29="Incomplete"),AND(K28="Incomplete",K29="Completed")),"Review",IF(OR(AND(K28="Completed",K29="Other"),AND(K28="Other",K29="Completed")),"Review",IF(OR(AND(K28="Incomplete",K29="Untraceable"),AND(K28="Untraceable",K29="Incomplete")),"Review",IF(OR(AND(K28="Other",K29="Untraceable"),AND(K28="Untraceable",K29="Other")),"Review",IF(OR(AND(K28="Incomplete",K29="Other"),AND(K28="Other",K29="Incomplete")),"Review",IF(AND(NOT(OR(I28="Ø",I28="")),NOT(OR(I29="Ø",I29="")),J28=""),"In Progress",IF(AND(K28="Untraceable",K29="Untraceable"),"Untraceable",IF(AND(NOT(OR(I28="Ø",I28="")),NOT(OR(I29="Ø",I29="")),NOT(OR(J28="Ø",J28=""))),"Completed",IF(AND(K28="Incomplete",K29="Incomplete"),"Incomplete",IF(AND(K28="Other",K29="Other"),"Other",""))))))))))))</f>
        <v>Incomplete</v>
      </c>
      <c r="M28" s="113" t="str">
        <f>IF(L28="Untraceable","Ignore",IF(L28="Incomplete","Ignore",IF(L28="Other","Ignore","")))</f>
        <v>Ignore</v>
      </c>
      <c r="N28" s="17" t="s">
        <v>1048</v>
      </c>
      <c r="O28" s="114" t="s">
        <v>53</v>
      </c>
      <c r="P28" s="116"/>
    </row>
    <row r="29" spans="1:16" ht="14.45" customHeight="1" x14ac:dyDescent="0.25">
      <c r="A29" s="113"/>
      <c r="B29" s="113"/>
      <c r="C29" s="113"/>
      <c r="D29" s="20" t="s">
        <v>23</v>
      </c>
      <c r="E29" s="20" t="s">
        <v>24</v>
      </c>
      <c r="F29" s="23" t="s">
        <v>992</v>
      </c>
      <c r="G29" s="23" t="str">
        <f>IF(D29="Amina",A28&amp;"_AZ",IF(D29="Perry",A28&amp;"_PB",IF(D29="Gina",A28&amp;"_GB",IF(D29="Cameron",A28&amp;"_CA",IF(D29="Bruno",A28&amp;"_BDS",IF(D29="Daniel",A28&amp;"_DR",IF(D29="Monet",A28&amp;"_MW","")))))))</f>
        <v>2017-01-15_G-014_CA</v>
      </c>
      <c r="H29" s="18">
        <v>42811</v>
      </c>
      <c r="I29" s="20" t="s">
        <v>51</v>
      </c>
      <c r="J29" s="113"/>
      <c r="K29" s="80" t="s">
        <v>2</v>
      </c>
      <c r="L29" s="113"/>
      <c r="M29" s="113"/>
      <c r="N29" s="24" t="s">
        <v>1049</v>
      </c>
      <c r="O29" s="114"/>
      <c r="P29" s="116"/>
    </row>
    <row r="30" spans="1:16" x14ac:dyDescent="0.25">
      <c r="A30" s="153" t="s">
        <v>1050</v>
      </c>
      <c r="B30" s="151" t="s">
        <v>1051</v>
      </c>
      <c r="C30" s="113" t="s">
        <v>1052</v>
      </c>
      <c r="D30" s="20" t="s">
        <v>27</v>
      </c>
      <c r="E30" s="20" t="s">
        <v>24</v>
      </c>
      <c r="F30" s="23"/>
      <c r="G30" s="23" t="str">
        <f>IF(D30="Amina",A30&amp;"_AZ",IF(D30="Perry",A30&amp;"_PB",IF(D30="Gina",A30&amp;"_GB",IF(D30="Cameron",A30&amp;"_CA",IF(D30="Bruno",A30&amp;"_BDS",IF(D30="Daniel",A30&amp;"_DR",IF(D30="Monet",A30&amp;"_MW","")))))))</f>
        <v>2017-01-15_G-015_GB</v>
      </c>
      <c r="H30" s="18">
        <v>42822</v>
      </c>
      <c r="I30" s="18">
        <v>42824</v>
      </c>
      <c r="J30" s="152">
        <v>42824</v>
      </c>
      <c r="K30" s="80" t="str">
        <f>IF(AND(NOT(OR(H30="",H30="Ø")),I30=""),"In Progress",IF(AND(NOT(OR(I30="Ø",I30="")),NOT(OR(H30="Ø",H30=""))),"Completed",""))</f>
        <v>Completed</v>
      </c>
      <c r="L30" s="113" t="s">
        <v>0</v>
      </c>
      <c r="M30" s="113" t="s">
        <v>0</v>
      </c>
      <c r="N30" s="17"/>
      <c r="O30" s="114" t="s">
        <v>25</v>
      </c>
      <c r="P30" s="116" t="s">
        <v>1053</v>
      </c>
    </row>
    <row r="31" spans="1:16" x14ac:dyDescent="0.25">
      <c r="A31" s="113"/>
      <c r="B31" s="113"/>
      <c r="C31" s="113"/>
      <c r="D31" s="20" t="s">
        <v>23</v>
      </c>
      <c r="E31" s="20" t="s">
        <v>24</v>
      </c>
      <c r="F31" s="23"/>
      <c r="G31" s="23" t="str">
        <f>IF(D31="Amina",A30&amp;"_AZ",IF(D31="Perry",A30&amp;"_PB",IF(D31="Gina",A30&amp;"_GB",IF(D31="Cameron",A30&amp;"_CA",IF(D31="Bruno",A30&amp;"_BDS",IF(D31="Daniel",A30&amp;"_DR",IF(D31="Monet",A30&amp;"_MW","")))))))</f>
        <v>2017-01-15_G-015_CA</v>
      </c>
      <c r="H31" s="18">
        <v>42822</v>
      </c>
      <c r="I31" s="18">
        <v>42823</v>
      </c>
      <c r="J31" s="113"/>
      <c r="K31" s="80" t="str">
        <f>IF(AND(NOT(OR(H31="",H31="Ø")),I31=""),"In Progress",IF(AND(NOT(OR(I31="Ø",I31="")),NOT(OR(H31="Ø",H31=""))),"Completed",""))</f>
        <v>Completed</v>
      </c>
      <c r="L31" s="113"/>
      <c r="M31" s="113"/>
      <c r="N31" s="17" t="s">
        <v>1054</v>
      </c>
      <c r="O31" s="114"/>
      <c r="P31" s="116"/>
    </row>
    <row r="32" spans="1:16" ht="14.45" customHeight="1" x14ac:dyDescent="0.25">
      <c r="A32" s="153" t="s">
        <v>1055</v>
      </c>
      <c r="B32" s="151" t="s">
        <v>1056</v>
      </c>
      <c r="C32" s="113"/>
      <c r="D32" s="20" t="s">
        <v>23</v>
      </c>
      <c r="E32" s="20" t="s">
        <v>24</v>
      </c>
      <c r="F32" s="23" t="s">
        <v>992</v>
      </c>
      <c r="G32" s="23" t="str">
        <f>IF(D32="Amina",A32&amp;"_AZ",IF(D32="Perry",A32&amp;"_PB",IF(D32="Gina",A32&amp;"_GB",IF(D32="Cameron",A32&amp;"_CA",IF(D32="Bruno",A32&amp;"_BDS",IF(D32="Daniel",A32&amp;"_DR",IF(D32="Monet",A32&amp;"_MW","")))))))</f>
        <v>2017-01-15_G-016_CA</v>
      </c>
      <c r="H32" s="18">
        <v>42816</v>
      </c>
      <c r="I32" s="18">
        <v>42817</v>
      </c>
      <c r="J32" s="152">
        <v>42838</v>
      </c>
      <c r="K32" s="80" t="s">
        <v>0</v>
      </c>
      <c r="L32" s="113" t="s">
        <v>0</v>
      </c>
      <c r="M32" s="113" t="s">
        <v>0</v>
      </c>
      <c r="N32" s="17" t="s">
        <v>1057</v>
      </c>
      <c r="O32" s="114" t="str">
        <f>IF(NOT(A32=""),"In Progress","")</f>
        <v>In Progress</v>
      </c>
      <c r="P32" s="116"/>
    </row>
    <row r="33" spans="1:16" ht="14.45" customHeight="1" x14ac:dyDescent="0.25">
      <c r="A33" s="113"/>
      <c r="B33" s="113"/>
      <c r="C33" s="113"/>
      <c r="D33" s="20" t="s">
        <v>113</v>
      </c>
      <c r="E33" s="20" t="s">
        <v>24</v>
      </c>
      <c r="F33" s="23" t="s">
        <v>992</v>
      </c>
      <c r="G33" s="23" t="str">
        <f>IF(D33="Amina",A32&amp;"_AZ",IF(D33="Perry",A32&amp;"_PB",IF(D33="Gina",A32&amp;"_GB",IF(D33="Cameron",A32&amp;"_CA",IF(D33="Bruno",A32&amp;"_BDS",IF(D33="Daniel",A32&amp;"_DR",IF(D33="Monet",A32&amp;"_MW","")))))))</f>
        <v>2017-01-15_G-016_DR</v>
      </c>
      <c r="H33" s="18">
        <v>42823</v>
      </c>
      <c r="I33" s="18">
        <v>42838</v>
      </c>
      <c r="J33" s="113"/>
      <c r="K33" s="80" t="s">
        <v>0</v>
      </c>
      <c r="L33" s="113"/>
      <c r="M33" s="113"/>
      <c r="N33" s="17" t="s">
        <v>1058</v>
      </c>
      <c r="O33" s="114"/>
      <c r="P33" s="116"/>
    </row>
    <row r="34" spans="1:16" ht="14.45" customHeight="1" x14ac:dyDescent="0.25">
      <c r="A34" s="153" t="s">
        <v>1059</v>
      </c>
      <c r="B34" s="151" t="s">
        <v>1060</v>
      </c>
      <c r="C34" s="113"/>
      <c r="D34" s="20" t="s">
        <v>30</v>
      </c>
      <c r="E34" s="20" t="s">
        <v>24</v>
      </c>
      <c r="F34" s="23" t="s">
        <v>997</v>
      </c>
      <c r="G34" s="23" t="str">
        <f>IF(D34="Amina",A34&amp;"_AZ",IF(D34="Perry",A34&amp;"_PB",IF(D34="Gina",A34&amp;"_GB",IF(D34="Cameron",A34&amp;"_CA",IF(D34="Bruno",A34&amp;"_BDS",IF(D34="Daniel",A34&amp;"_DR",IF(D34="Monet",A34&amp;"_MW","")))))))</f>
        <v>2017-01-15_G-017_PB</v>
      </c>
      <c r="H34" s="18">
        <v>42814</v>
      </c>
      <c r="I34" s="18">
        <v>42815</v>
      </c>
      <c r="J34" s="152">
        <v>42816</v>
      </c>
      <c r="K34" s="80" t="str">
        <f>IF(AND(NOT(OR(H34="",H34="Ø")),I34=""),"In Progress",IF(AND(NOT(OR(I34="Ø",I34="")),NOT(OR(H34="Ø",H34=""))),"Completed",""))</f>
        <v>Completed</v>
      </c>
      <c r="L34" s="113" t="str">
        <f>IF(OR(K34="In Progress",K35="In Progress"),"In Progress",IF(OR(AND(K34="Completed",K35="Untraceable"),AND(K34="Untraceable",K35="Completed")),"Review",IF(OR(AND(K34="Completed",K35="Incomplete"),AND(K34="Incomplete",K35="Completed")),"Review",IF(OR(AND(K34="Completed",K35="Other"),AND(K34="Other",K35="Completed")),"Review",IF(OR(AND(K34="Incomplete",K35="Untraceable"),AND(K34="Untraceable",K35="Incomplete")),"Review",IF(OR(AND(K34="Other",K35="Untraceable"),AND(K34="Untraceable",K35="Other")),"Review",IF(OR(AND(K34="Incomplete",K35="Other"),AND(K34="Other",K35="Incomplete")),"Review",IF(AND(NOT(OR(I34="Ø",I34="")),NOT(OR(I35="Ø",I35="")),J34=""),"In Progress",IF(AND(K34="Untraceable",K35="Untraceable"),"Untraceable",IF(AND(NOT(OR(I34="Ø",I34="")),NOT(OR(I35="Ø",I35="")),NOT(OR(J34="Ø",J34=""))),"Completed",IF(AND(K34="Incomplete",K35="Incomplete"),"Incomplete",IF(AND(K34="Other",K35="Other"),"Other",""))))))))))))</f>
        <v>Completed</v>
      </c>
      <c r="M34" s="113" t="s">
        <v>0</v>
      </c>
      <c r="N34" s="17"/>
      <c r="O34" s="114" t="s">
        <v>25</v>
      </c>
      <c r="P34" s="116" t="s">
        <v>1061</v>
      </c>
    </row>
    <row r="35" spans="1:16" ht="14.45" customHeight="1" x14ac:dyDescent="0.25">
      <c r="A35" s="113"/>
      <c r="B35" s="113"/>
      <c r="C35" s="113"/>
      <c r="D35" s="20" t="s">
        <v>23</v>
      </c>
      <c r="E35" s="20" t="s">
        <v>24</v>
      </c>
      <c r="F35" s="23" t="s">
        <v>992</v>
      </c>
      <c r="G35" s="23" t="str">
        <f>IF(D35="Amina",A34&amp;"_AZ",IF(D35="Perry",A34&amp;"_PB",IF(D35="Gina",A34&amp;"_GB",IF(D35="Cameron",A34&amp;"_CA",IF(D35="Bruno",A34&amp;"_BDS",IF(D35="Daniel",A34&amp;"_DR",IF(D35="Monet",A34&amp;"_MW","")))))))</f>
        <v>2017-01-15_G-017_CA</v>
      </c>
      <c r="H35" s="18">
        <v>42815</v>
      </c>
      <c r="I35" s="18">
        <v>42815</v>
      </c>
      <c r="J35" s="152"/>
      <c r="K35" s="80" t="str">
        <f>IF(AND(NOT(OR(H35="",H35="Ø")),I35=""),"In Progress",IF(AND(NOT(OR(I35="Ø",I35="")),NOT(OR(H35="Ø",H35=""))),"Completed",""))</f>
        <v>Completed</v>
      </c>
      <c r="L35" s="113"/>
      <c r="M35" s="113"/>
      <c r="N35" s="17" t="s">
        <v>1062</v>
      </c>
      <c r="O35" s="114"/>
      <c r="P35" s="116"/>
    </row>
    <row r="36" spans="1:16" ht="14.45" customHeight="1" x14ac:dyDescent="0.25">
      <c r="A36" s="153" t="s">
        <v>1063</v>
      </c>
      <c r="B36" s="151" t="s">
        <v>1064</v>
      </c>
      <c r="C36" s="113"/>
      <c r="D36" s="20" t="s">
        <v>187</v>
      </c>
      <c r="E36" s="20" t="s">
        <v>24</v>
      </c>
      <c r="F36" s="23" t="s">
        <v>992</v>
      </c>
      <c r="G36" s="23" t="str">
        <f>IF(D36="Amina",A36&amp;"_AZ",IF(D36="Perry",A36&amp;"_PB",IF(D36="Gina",A36&amp;"_GB",IF(D36="Cameron",A36&amp;"_CA",IF(D36="Bruno",A36&amp;"_BDS",IF(D36="Daniel",A36&amp;"_DR",IF(D36="Monet",A36&amp;"_MW","")))))))</f>
        <v>2017-01-15_G-018_MW</v>
      </c>
      <c r="H36" s="18">
        <v>42817</v>
      </c>
      <c r="I36" s="18">
        <v>42817</v>
      </c>
      <c r="J36" s="152">
        <v>42850</v>
      </c>
      <c r="K36" s="80" t="str">
        <f>IF(AND(NOT(OR(H36="",H36="Ø")),I36=""),"In Progress",IF(AND(NOT(OR(I36="Ø",I36="")),NOT(OR(H36="Ø",H36=""))),"Completed",""))</f>
        <v>Completed</v>
      </c>
      <c r="L36" s="113" t="str">
        <f>IF(OR(K36="In Progress",K37="In Progress"),"In Progress",IF(OR(AND(K36="Completed",K37="Untraceable"),AND(K36="Untraceable",K37="Completed")),"Review",IF(OR(AND(K36="Completed",K37="Incomplete"),AND(K36="Incomplete",K37="Completed")),"Review",IF(OR(AND(K36="Completed",K37="Other"),AND(K36="Other",K37="Completed")),"Review",IF(OR(AND(K36="Incomplete",K37="Untraceable"),AND(K36="Untraceable",K37="Incomplete")),"Review",IF(OR(AND(K36="Other",K37="Untraceable"),AND(K36="Untraceable",K37="Other")),"Review",IF(OR(AND(K36="Incomplete",K37="Other"),AND(K36="Other",K37="Incomplete")),"Review",IF(AND(NOT(OR(I36="Ø",I36="")),NOT(OR(I37="Ø",I37="")),J36=""),"In Progress",IF(AND(K36="Untraceable",K37="Untraceable"),"Untraceable",IF(AND(NOT(OR(I36="Ø",I36="")),NOT(OR(I37="Ø",I37="")),NOT(OR(J36="Ø",J36=""))),"Completed",IF(AND(K36="Incomplete",K37="Incomplete"),"Incomplete",IF(AND(K36="Other",K37="Other"),"Other",""))))))))))))</f>
        <v>Completed</v>
      </c>
      <c r="M36" s="113" t="s">
        <v>0</v>
      </c>
      <c r="N36" s="17" t="s">
        <v>1065</v>
      </c>
      <c r="O36" s="114" t="s">
        <v>25</v>
      </c>
      <c r="P36" s="116" t="s">
        <v>1066</v>
      </c>
    </row>
    <row r="37" spans="1:16" ht="14.45" customHeight="1" x14ac:dyDescent="0.25">
      <c r="A37" s="113"/>
      <c r="B37" s="113"/>
      <c r="C37" s="113"/>
      <c r="D37" s="20" t="s">
        <v>30</v>
      </c>
      <c r="E37" s="20" t="s">
        <v>24</v>
      </c>
      <c r="F37" s="23" t="s">
        <v>992</v>
      </c>
      <c r="G37" s="23" t="str">
        <f>IF(D37="Amina",A36&amp;"_AZ",IF(D37="Perry",A36&amp;"_PB",IF(D37="Gina",A36&amp;"_GB",IF(D37="Cameron",A36&amp;"_CA",IF(D37="Bruno",A36&amp;"_BDS",IF(D37="Daniel",A36&amp;"_DR",IF(D37="Monet",A36&amp;"_MW","")))))))</f>
        <v>2017-01-15_G-018_PB</v>
      </c>
      <c r="H37" s="18">
        <v>42816</v>
      </c>
      <c r="I37" s="18">
        <v>42816</v>
      </c>
      <c r="J37" s="113"/>
      <c r="K37" s="80" t="s">
        <v>0</v>
      </c>
      <c r="L37" s="113"/>
      <c r="M37" s="113"/>
      <c r="N37" s="17" t="s">
        <v>1067</v>
      </c>
      <c r="O37" s="114"/>
      <c r="P37" s="116"/>
    </row>
    <row r="38" spans="1:16" x14ac:dyDescent="0.25">
      <c r="A38" s="153" t="s">
        <v>1068</v>
      </c>
      <c r="B38" s="151" t="s">
        <v>1069</v>
      </c>
      <c r="C38" s="113" t="s">
        <v>1070</v>
      </c>
      <c r="D38" s="20" t="s">
        <v>161</v>
      </c>
      <c r="E38" s="20" t="s">
        <v>24</v>
      </c>
      <c r="F38" s="23" t="s">
        <v>992</v>
      </c>
      <c r="G38" s="23" t="str">
        <f>IF(D38="Amina",A38&amp;"_AZ",IF(D38="Perry",A38&amp;"_PB",IF(D38="Gina",A38&amp;"_GB",IF(D38="Cameron",A38&amp;"_CA",IF(D38="Bruno",A38&amp;"_BDS",IF(D38="Daniel",A38&amp;"_DR",IF(D38="Monet",A38&amp;"_MW","")))))))</f>
        <v>2017-01-15_G-019_BDS</v>
      </c>
      <c r="H38" s="22" t="s">
        <v>1071</v>
      </c>
      <c r="I38" s="21" t="s">
        <v>1072</v>
      </c>
      <c r="J38" s="152">
        <v>42822</v>
      </c>
      <c r="K38" s="80" t="str">
        <f>IF(AND(NOT(OR(H38="",H38="Ø")),I38=""),"In Progress",IF(AND(NOT(OR(I38="Ø",I38="")),NOT(OR(H38="Ø",H38=""))),"Completed",""))</f>
        <v>Completed</v>
      </c>
      <c r="L38" s="113" t="s">
        <v>0</v>
      </c>
      <c r="M38" s="113" t="s">
        <v>0</v>
      </c>
      <c r="N38" s="17" t="s">
        <v>1073</v>
      </c>
      <c r="O38" s="114" t="str">
        <f>IF(NOT(A38=""),"In Progress","")</f>
        <v>In Progress</v>
      </c>
      <c r="P38" s="116"/>
    </row>
    <row r="39" spans="1:16" x14ac:dyDescent="0.25">
      <c r="A39" s="113"/>
      <c r="B39" s="113"/>
      <c r="C39" s="113"/>
      <c r="D39" s="20" t="s">
        <v>23</v>
      </c>
      <c r="E39" s="20" t="s">
        <v>24</v>
      </c>
      <c r="F39" s="23" t="s">
        <v>992</v>
      </c>
      <c r="G39" s="23" t="str">
        <f>IF(D39="Amina",A38&amp;"_AZ",IF(D39="Perry",A38&amp;"_PB",IF(D39="Gina",A38&amp;"_GB",IF(D39="Cameron",A38&amp;"_CA",IF(D39="Bruno",A38&amp;"_BDS",IF(D39="Daniel",A38&amp;"_DR",IF(D39="Monet",A38&amp;"_MW","")))))))</f>
        <v>2017-01-15_G-019_CA</v>
      </c>
      <c r="H39" s="18">
        <v>42818</v>
      </c>
      <c r="I39" s="18">
        <v>42821</v>
      </c>
      <c r="J39" s="152"/>
      <c r="K39" s="80" t="str">
        <f>IF(AND(NOT(OR(H39="",H39="Ø")),I39=""),"In Progress",IF(AND(NOT(OR(I39="Ø",I39="")),NOT(OR(H39="Ø",H39=""))),"Completed",""))</f>
        <v>Completed</v>
      </c>
      <c r="L39" s="113"/>
      <c r="M39" s="113"/>
      <c r="N39" s="17" t="s">
        <v>1074</v>
      </c>
      <c r="O39" s="114"/>
      <c r="P39" s="116"/>
    </row>
    <row r="40" spans="1:16" ht="14.45" customHeight="1" x14ac:dyDescent="0.25">
      <c r="A40" s="153" t="s">
        <v>1075</v>
      </c>
      <c r="B40" s="151" t="s">
        <v>1076</v>
      </c>
      <c r="C40" s="113"/>
      <c r="D40" s="20" t="s">
        <v>187</v>
      </c>
      <c r="E40" s="20" t="s">
        <v>24</v>
      </c>
      <c r="F40" s="23" t="s">
        <v>992</v>
      </c>
      <c r="G40" s="23" t="str">
        <f>IF(D40="Amina",A40&amp;"_AZ",IF(D40="Perry",A40&amp;"_PB",IF(D40="Gina",A40&amp;"_GB",IF(D40="Cameron",A40&amp;"_CA",IF(D40="Bruno",A40&amp;"_BDS",IF(D40="Daniel",A40&amp;"_DR",IF(D40="Monet",A40&amp;"_MW","")))))))</f>
        <v>2017-01-15_G-020_MW</v>
      </c>
      <c r="H40" s="18">
        <v>42817</v>
      </c>
      <c r="I40" s="18" t="s">
        <v>51</v>
      </c>
      <c r="J40" s="113" t="s">
        <v>51</v>
      </c>
      <c r="K40" s="80" t="s">
        <v>2</v>
      </c>
      <c r="L40" s="113" t="str">
        <f>IF(OR(K40="In Progress",K41="In Progress"),"In Progress",IF(OR(AND(K40="Completed",K41="Untraceable"),AND(K40="Untraceable",K41="Completed")),"Review",IF(OR(AND(K40="Completed",K41="Incomplete"),AND(K40="Incomplete",K41="Completed")),"Review",IF(OR(AND(K40="Completed",K41="Other"),AND(K40="Other",K41="Completed")),"Review",IF(OR(AND(K40="Incomplete",K41="Untraceable"),AND(K40="Untraceable",K41="Incomplete")),"Review",IF(OR(AND(K40="Other",K41="Untraceable"),AND(K40="Untraceable",K41="Other")),"Review",IF(OR(AND(K40="Incomplete",K41="Other"),AND(K40="Other",K41="Incomplete")),"Review",IF(AND(NOT(OR(I40="Ø",I40="")),NOT(OR(I41="Ø",I41="")),J40=""),"In Progress",IF(AND(K40="Untraceable",K41="Untraceable"),"Untraceable",IF(AND(NOT(OR(I40="Ø",I40="")),NOT(OR(I41="Ø",I41="")),NOT(OR(J40="Ø",J40=""))),"Completed",IF(AND(K40="Incomplete",K41="Incomplete"),"Incomplete",IF(AND(K40="Other",K41="Other"),"Other",""))))))))))))</f>
        <v>Incomplete</v>
      </c>
      <c r="M40" s="113" t="str">
        <f>IF(L40="Untraceable","Ignore",IF(L40="Incomplete","Ignore",IF(L40="Other","Ignore","")))</f>
        <v>Ignore</v>
      </c>
      <c r="N40" s="17" t="s">
        <v>1077</v>
      </c>
      <c r="O40" s="114" t="s">
        <v>53</v>
      </c>
      <c r="P40" s="116"/>
    </row>
    <row r="41" spans="1:16" ht="14.45" customHeight="1" x14ac:dyDescent="0.25">
      <c r="A41" s="113"/>
      <c r="B41" s="113"/>
      <c r="C41" s="113"/>
      <c r="D41" s="20" t="s">
        <v>161</v>
      </c>
      <c r="E41" s="20" t="s">
        <v>24</v>
      </c>
      <c r="F41" s="23" t="s">
        <v>992</v>
      </c>
      <c r="G41" s="23" t="str">
        <f>IF(D41="Amina",A40&amp;"_AZ",IF(D41="Perry",A40&amp;"_PB",IF(D41="Gina",A40&amp;"_GB",IF(D41="Cameron",A40&amp;"_CA",IF(D41="Bruno",A40&amp;"_BDS",IF(D41="Daniel",A40&amp;"_DR",IF(D41="Monet",A40&amp;"_MW","")))))))</f>
        <v>2017-01-15_G-020_BDS</v>
      </c>
      <c r="H41" s="22" t="s">
        <v>1071</v>
      </c>
      <c r="I41" s="18" t="s">
        <v>51</v>
      </c>
      <c r="J41" s="113"/>
      <c r="K41" s="80" t="s">
        <v>2</v>
      </c>
      <c r="L41" s="113"/>
      <c r="M41" s="113"/>
      <c r="N41" s="17" t="s">
        <v>1078</v>
      </c>
      <c r="O41" s="114"/>
      <c r="P41" s="116"/>
    </row>
    <row r="42" spans="1:16" ht="14.45" customHeight="1" x14ac:dyDescent="0.25">
      <c r="A42" s="153" t="s">
        <v>1079</v>
      </c>
      <c r="B42" s="151" t="s">
        <v>1080</v>
      </c>
      <c r="C42" s="113"/>
      <c r="D42" s="20" t="s">
        <v>32</v>
      </c>
      <c r="E42" s="20" t="s">
        <v>24</v>
      </c>
      <c r="F42" s="23"/>
      <c r="G42" s="23" t="str">
        <f>IF(D42="Amina",A42&amp;"_AZ",IF(D42="Perry",A42&amp;"_PB",IF(D42="Gina",A42&amp;"_GB",IF(D42="Cameron",A42&amp;"_CA",IF(D42="Bruno",A42&amp;"_BDS",IF(D42="Daniel",A42&amp;"_DR",IF(D42="Monet",A42&amp;"_MW","")))))))</f>
        <v>2017-01-15_G-021_AZ</v>
      </c>
      <c r="H42" s="18">
        <v>42822</v>
      </c>
      <c r="I42" s="18">
        <v>42822</v>
      </c>
      <c r="J42" s="152">
        <v>42828</v>
      </c>
      <c r="K42" s="80" t="str">
        <f>IF(AND(NOT(OR(H42="",H42="Ø")),I42=""),"In Progress",IF(AND(NOT(OR(I42="Ø",I42="")),NOT(OR(H42="Ø",H42=""))),"Completed",""))</f>
        <v>Completed</v>
      </c>
      <c r="L42" s="113" t="str">
        <f>IF(OR(K42="In Progress",K43="In Progress"),"In Progress",IF(OR(AND(K42="Completed",K43="Untraceable"),AND(K42="Untraceable",K43="Completed")),"Review",IF(OR(AND(K42="Completed",K43="Incomplete"),AND(K42="Incomplete",K43="Completed")),"Review",IF(OR(AND(K42="Completed",K43="Other"),AND(K42="Other",K43="Completed")),"Review",IF(OR(AND(K42="Incomplete",K43="Untraceable"),AND(K42="Untraceable",K43="Incomplete")),"Review",IF(OR(AND(K42="Other",K43="Untraceable"),AND(K42="Untraceable",K43="Other")),"Review",IF(OR(AND(K42="Incomplete",K43="Other"),AND(K42="Other",K43="Incomplete")),"Review",IF(AND(NOT(OR(I42="Ø",I42="")),NOT(OR(I43="Ø",I43="")),J42=""),"In Progress",IF(AND(K42="Untraceable",K43="Untraceable"),"Untraceable",IF(AND(NOT(OR(I42="Ø",I42="")),NOT(OR(I43="Ø",I43="")),NOT(OR(J42="Ø",J42=""))),"Completed",IF(AND(K42="Incomplete",K43="Incomplete"),"Incomplete",IF(AND(K42="Other",K43="Other"),"Other",""))))))))))))</f>
        <v>Completed</v>
      </c>
      <c r="M42" s="113" t="s">
        <v>0</v>
      </c>
      <c r="N42" s="17" t="s">
        <v>1081</v>
      </c>
      <c r="O42" s="114" t="s">
        <v>25</v>
      </c>
      <c r="P42" s="159" t="s">
        <v>1082</v>
      </c>
    </row>
    <row r="43" spans="1:16" ht="14.45" customHeight="1" x14ac:dyDescent="0.25">
      <c r="A43" s="113"/>
      <c r="B43" s="113"/>
      <c r="C43" s="113"/>
      <c r="D43" s="20" t="s">
        <v>113</v>
      </c>
      <c r="E43" s="20" t="s">
        <v>24</v>
      </c>
      <c r="F43" s="23" t="s">
        <v>992</v>
      </c>
      <c r="G43" s="23" t="str">
        <f>IF(D43="Amina",A42&amp;"_AZ",IF(D43="Perry",A42&amp;"_PB",IF(D43="Gina",A42&amp;"_GB",IF(D43="Cameron",A42&amp;"_CA",IF(D43="Bruno",A42&amp;"_BDS",IF(D43="Daniel",A42&amp;"_DR",IF(D43="Monet",A42&amp;"_MW","")))))))</f>
        <v>2017-01-15_G-021_DR</v>
      </c>
      <c r="H43" s="18">
        <v>42825</v>
      </c>
      <c r="I43" s="18">
        <v>42828</v>
      </c>
      <c r="J43" s="113"/>
      <c r="K43" s="80" t="str">
        <f>IF(AND(NOT(OR(H43="",H43="Ø")),I43=""),"In Progress",IF(AND(NOT(OR(I43="Ø",I43="")),NOT(OR(H43="Ø",H43=""))),"Completed",""))</f>
        <v>Completed</v>
      </c>
      <c r="L43" s="113"/>
      <c r="M43" s="113"/>
      <c r="N43" s="17" t="s">
        <v>1083</v>
      </c>
      <c r="O43" s="114"/>
      <c r="P43" s="116"/>
    </row>
    <row r="44" spans="1:16" ht="14.45" customHeight="1" x14ac:dyDescent="0.25">
      <c r="A44" s="153" t="s">
        <v>1084</v>
      </c>
      <c r="B44" s="113" t="s">
        <v>1085</v>
      </c>
      <c r="C44" s="113"/>
      <c r="D44" s="20" t="s">
        <v>23</v>
      </c>
      <c r="E44" s="20" t="s">
        <v>24</v>
      </c>
      <c r="F44" s="23"/>
      <c r="G44" s="23" t="str">
        <f>IF(D44="Amina",A44&amp;"_AZ",IF(D44="Perry",A44&amp;"_PB",IF(D44="Gina",A44&amp;"_GB",IF(D44="Cameron",A44&amp;"_CA",IF(D44="Bruno",A44&amp;"_BDS",IF(D44="Daniel",A44&amp;"_DR",IF(D44="Monet",A44&amp;"_MW","")))))))</f>
        <v>2017-01-15_G-022_CA</v>
      </c>
      <c r="H44" s="18">
        <v>42825</v>
      </c>
      <c r="I44" s="18" t="s">
        <v>51</v>
      </c>
      <c r="J44" s="113" t="s">
        <v>51</v>
      </c>
      <c r="K44" s="80" t="s">
        <v>2</v>
      </c>
      <c r="L44" s="113" t="str">
        <f>IF(OR(K44="In Progress",K45="In Progress"),"In Progress",IF(OR(AND(K44="Completed",K45="Untraceable"),AND(K44="Untraceable",K45="Completed")),"Review",IF(OR(AND(K44="Completed",K45="Incomplete"),AND(K44="Incomplete",K45="Completed")),"Review",IF(OR(AND(K44="Completed",K45="Other"),AND(K44="Other",K45="Completed")),"Review",IF(OR(AND(K44="Incomplete",K45="Untraceable"),AND(K44="Untraceable",K45="Incomplete")),"Review",IF(OR(AND(K44="Other",K45="Untraceable"),AND(K44="Untraceable",K45="Other")),"Review",IF(OR(AND(K44="Incomplete",K45="Other"),AND(K44="Other",K45="Incomplete")),"Review",IF(AND(NOT(OR(I44="Ø",I44="")),NOT(OR(I45="Ø",I45="")),J44=""),"In Progress",IF(AND(K44="Untraceable",K45="Untraceable"),"Untraceable",IF(AND(NOT(OR(I44="Ø",I44="")),NOT(OR(I45="Ø",I45="")),NOT(OR(J44="Ø",J44=""))),"Completed",IF(AND(K44="Incomplete",K45="Incomplete"),"Incomplete",IF(AND(K44="Other",K45="Other"),"Other",""))))))))))))</f>
        <v>Incomplete</v>
      </c>
      <c r="M44" s="113" t="str">
        <f>IF(L44="Untraceable","Ignore",IF(L44="Incomplete","Ignore",IF(L44="Other","Ignore","")))</f>
        <v>Ignore</v>
      </c>
      <c r="N44" s="17" t="s">
        <v>1086</v>
      </c>
      <c r="O44" s="114" t="s">
        <v>53</v>
      </c>
      <c r="P44" s="116"/>
    </row>
    <row r="45" spans="1:16" ht="14.45" customHeight="1" x14ac:dyDescent="0.25">
      <c r="A45" s="113"/>
      <c r="B45" s="113"/>
      <c r="C45" s="113"/>
      <c r="D45" s="20" t="s">
        <v>187</v>
      </c>
      <c r="E45" s="20" t="s">
        <v>24</v>
      </c>
      <c r="F45" s="23" t="s">
        <v>992</v>
      </c>
      <c r="G45" s="23" t="str">
        <f>IF(D45="Amina",A44&amp;"_AZ",IF(D45="Perry",A44&amp;"_PB",IF(D45="Gina",A44&amp;"_GB",IF(D45="Cameron",A44&amp;"_CA",IF(D45="Bruno",A44&amp;"_BDS",IF(D45="Daniel",A44&amp;"_DR",IF(D45="Monet",A44&amp;"_MW","")))))))</f>
        <v>2017-01-15_G-022_MW</v>
      </c>
      <c r="H45" s="18">
        <v>42825</v>
      </c>
      <c r="I45" s="18" t="s">
        <v>51</v>
      </c>
      <c r="J45" s="113"/>
      <c r="K45" s="80" t="s">
        <v>2</v>
      </c>
      <c r="L45" s="113"/>
      <c r="M45" s="113"/>
      <c r="N45" s="17"/>
      <c r="O45" s="114"/>
      <c r="P45" s="116"/>
    </row>
    <row r="46" spans="1:16" ht="14.45" customHeight="1" x14ac:dyDescent="0.25">
      <c r="A46" s="153" t="s">
        <v>1087</v>
      </c>
      <c r="B46" s="113" t="s">
        <v>1088</v>
      </c>
      <c r="C46" s="113" t="s">
        <v>1001</v>
      </c>
      <c r="D46" s="20" t="s">
        <v>30</v>
      </c>
      <c r="E46" s="20" t="s">
        <v>24</v>
      </c>
      <c r="F46" s="23" t="s">
        <v>992</v>
      </c>
      <c r="G46" s="23" t="str">
        <f>IF(D46="Amina",A46&amp;"_AZ",IF(D46="Perry",A46&amp;"_PB",IF(D46="Gina",A46&amp;"_GB",IF(D46="Cameron",A46&amp;"_CA",IF(D46="Bruno",A46&amp;"_BDS",IF(D46="Daniel",A46&amp;"_DR",IF(D46="Monet",A46&amp;"_MW","")))))))</f>
        <v>2017-01-15_G-023_PB</v>
      </c>
      <c r="H46" s="18">
        <v>42825</v>
      </c>
      <c r="I46" s="18" t="s">
        <v>51</v>
      </c>
      <c r="J46" s="113" t="s">
        <v>51</v>
      </c>
      <c r="K46" s="80" t="s">
        <v>2</v>
      </c>
      <c r="L46" s="113" t="str">
        <f>IF(OR(K46="In Progress",K47="In Progress"),"In Progress",IF(OR(AND(K46="Completed",K47="Untraceable"),AND(K46="Untraceable",K47="Completed")),"Review",IF(OR(AND(K46="Completed",K47="Incomplete"),AND(K46="Incomplete",K47="Completed")),"Review",IF(OR(AND(K46="Completed",K47="Other"),AND(K46="Other",K47="Completed")),"Review",IF(OR(AND(K46="Incomplete",K47="Untraceable"),AND(K46="Untraceable",K47="Incomplete")),"Review",IF(OR(AND(K46="Other",K47="Untraceable"),AND(K46="Untraceable",K47="Other")),"Review",IF(OR(AND(K46="Incomplete",K47="Other"),AND(K46="Other",K47="Incomplete")),"Review",IF(AND(NOT(OR(I46="Ø",I46="")),NOT(OR(I47="Ø",I47="")),J46=""),"In Progress",IF(AND(K46="Untraceable",K47="Untraceable"),"Untraceable",IF(AND(NOT(OR(I46="Ø",I46="")),NOT(OR(I47="Ø",I47="")),NOT(OR(J46="Ø",J46=""))),"Completed",IF(AND(K46="Incomplete",K47="Incomplete"),"Incomplete",IF(AND(K46="Other",K47="Other"),"Other",""))))))))))))</f>
        <v>Incomplete</v>
      </c>
      <c r="M46" s="113" t="str">
        <f>IF(L46="Untraceable","Ignore",IF(L46="Incomplete","Ignore",IF(L46="Other","Ignore","")))</f>
        <v>Ignore</v>
      </c>
      <c r="N46" s="17" t="s">
        <v>1089</v>
      </c>
      <c r="O46" s="114" t="s">
        <v>53</v>
      </c>
      <c r="P46" s="116"/>
    </row>
    <row r="47" spans="1:16" ht="14.45" customHeight="1" x14ac:dyDescent="0.25">
      <c r="A47" s="113"/>
      <c r="B47" s="113"/>
      <c r="C47" s="113"/>
      <c r="D47" s="20" t="s">
        <v>32</v>
      </c>
      <c r="E47" s="20" t="s">
        <v>24</v>
      </c>
      <c r="F47" s="23" t="s">
        <v>992</v>
      </c>
      <c r="G47" s="23" t="str">
        <f>IF(D47="Amina",A46&amp;"_AZ",IF(D47="Perry",A46&amp;"_PB",IF(D47="Gina",A46&amp;"_GB",IF(D47="Cameron",A46&amp;"_CA",IF(D47="Bruno",A46&amp;"_BDS",IF(D47="Daniel",A46&amp;"_DR",IF(D47="Monet",A46&amp;"_MW","")))))))</f>
        <v>2017-01-15_G-023_AZ</v>
      </c>
      <c r="H47" s="18">
        <v>42825</v>
      </c>
      <c r="I47" s="18" t="s">
        <v>51</v>
      </c>
      <c r="J47" s="113"/>
      <c r="K47" s="80" t="s">
        <v>2</v>
      </c>
      <c r="L47" s="113"/>
      <c r="M47" s="113"/>
      <c r="N47" s="17"/>
      <c r="O47" s="114"/>
      <c r="P47" s="116"/>
    </row>
    <row r="48" spans="1:16" x14ac:dyDescent="0.25">
      <c r="A48" s="153" t="s">
        <v>1090</v>
      </c>
      <c r="B48" s="113" t="s">
        <v>1091</v>
      </c>
      <c r="C48" s="113" t="s">
        <v>1036</v>
      </c>
      <c r="D48" s="20" t="s">
        <v>187</v>
      </c>
      <c r="E48" s="20" t="s">
        <v>24</v>
      </c>
      <c r="F48" s="23" t="s">
        <v>992</v>
      </c>
      <c r="G48" s="23" t="str">
        <f>IF(D48="Amina",A48&amp;"_AZ",IF(D48="Perry",A48&amp;"_PB",IF(D48="Gina",A48&amp;"_GB",IF(D48="Cameron",A48&amp;"_CA",IF(D48="Bruno",A48&amp;"_BDS",IF(D48="Daniel",A48&amp;"_DR",IF(D48="Monet",A48&amp;"_MW","")))))))</f>
        <v>2017-01-15_G-024_MW</v>
      </c>
      <c r="H48" s="18">
        <v>42824</v>
      </c>
      <c r="I48" s="18">
        <v>42824</v>
      </c>
      <c r="J48" s="152">
        <v>42851</v>
      </c>
      <c r="K48" s="80" t="s">
        <v>0</v>
      </c>
      <c r="L48" s="113" t="s">
        <v>0</v>
      </c>
      <c r="M48" s="113" t="s">
        <v>0</v>
      </c>
      <c r="N48" s="17"/>
      <c r="O48" s="114" t="s">
        <v>25</v>
      </c>
      <c r="P48" s="116" t="s">
        <v>1092</v>
      </c>
    </row>
    <row r="49" spans="1:16" x14ac:dyDescent="0.25">
      <c r="A49" s="113"/>
      <c r="B49" s="113"/>
      <c r="C49" s="113"/>
      <c r="D49" s="20" t="s">
        <v>161</v>
      </c>
      <c r="E49" s="20" t="s">
        <v>24</v>
      </c>
      <c r="F49" s="23" t="s">
        <v>992</v>
      </c>
      <c r="G49" s="23" t="str">
        <f>IF(D49="Amina",A48&amp;"_AZ",IF(D49="Perry",A48&amp;"_PB",IF(D49="Gina",A48&amp;"_GB",IF(D49="Cameron",A48&amp;"_CA",IF(D49="Bruno",A48&amp;"_BDS",IF(D49="Daniel",A48&amp;"_DR",IF(D49="Monet",A48&amp;"_MW","")))))))</f>
        <v>2017-01-15_G-024_BDS</v>
      </c>
      <c r="H49" s="18">
        <v>42824</v>
      </c>
      <c r="I49" s="18">
        <v>42828</v>
      </c>
      <c r="J49" s="113"/>
      <c r="K49" s="80" t="str">
        <f t="shared" ref="K49:K54" si="2">IF(AND(NOT(OR(H49="",H49="Ø")),I49=""),"In Progress",IF(AND(NOT(OR(I49="Ø",I49="")),NOT(OR(H49="Ø",H49=""))),"Completed",""))</f>
        <v>Completed</v>
      </c>
      <c r="L49" s="113"/>
      <c r="M49" s="113"/>
      <c r="N49" s="17"/>
      <c r="O49" s="114"/>
      <c r="P49" s="116"/>
    </row>
    <row r="50" spans="1:16" x14ac:dyDescent="0.25">
      <c r="A50" s="153" t="s">
        <v>1093</v>
      </c>
      <c r="B50" s="113" t="s">
        <v>1094</v>
      </c>
      <c r="C50" s="113" t="s">
        <v>1095</v>
      </c>
      <c r="D50" s="20" t="s">
        <v>30</v>
      </c>
      <c r="E50" s="20" t="s">
        <v>24</v>
      </c>
      <c r="F50" s="23" t="s">
        <v>992</v>
      </c>
      <c r="G50" s="23" t="str">
        <f>IF(D50="Amina",A50&amp;"_AZ",IF(D50="Perry",A50&amp;"_PB",IF(D50="Gina",A50&amp;"_GB",IF(D50="Cameron",A50&amp;"_CA",IF(D50="Bruno",A50&amp;"_BDS",IF(D50="Daniel",A50&amp;"_DR",IF(D50="Monet",A50&amp;"_MW","")))))))</f>
        <v>2017-01-15_G-025_PB</v>
      </c>
      <c r="H50" s="18">
        <v>42823</v>
      </c>
      <c r="I50" s="18">
        <v>42825</v>
      </c>
      <c r="J50" s="152">
        <v>42825</v>
      </c>
      <c r="K50" s="80" t="str">
        <f t="shared" si="2"/>
        <v>Completed</v>
      </c>
      <c r="L50" s="113" t="str">
        <f>IF(OR(K50="In Progress",K51="In Progress"),"In Progress",IF(OR(AND(K50="Completed",K51="Untraceable"),AND(K50="Untraceable",K51="Completed")),"Review",IF(OR(AND(K50="Completed",K51="Incomplete"),AND(K50="Incomplete",K51="Completed")),"Review",IF(OR(AND(K50="Completed",K51="Other"),AND(K50="Other",K51="Completed")),"Review",IF(OR(AND(K50="Incomplete",K51="Untraceable"),AND(K50="Untraceable",K51="Incomplete")),"Review",IF(OR(AND(K50="Other",K51="Untraceable"),AND(K50="Untraceable",K51="Other")),"Review",IF(OR(AND(K50="Incomplete",K51="Other"),AND(K50="Other",K51="Incomplete")),"Review",IF(AND(NOT(OR(I50="Ø",I50="")),NOT(OR(I51="Ø",I51="")),J50=""),"In Progress",IF(AND(K50="Untraceable",K51="Untraceable"),"Untraceable",IF(AND(NOT(OR(I50="Ø",I50="")),NOT(OR(I51="Ø",I51="")),NOT(OR(J50="Ø",J50=""))),"Completed",IF(AND(K50="Incomplete",K51="Incomplete"),"Incomplete",IF(AND(K50="Other",K51="Other"),"Other",""))))))))))))</f>
        <v>Completed</v>
      </c>
      <c r="M50" s="113" t="s">
        <v>0</v>
      </c>
      <c r="N50" s="17"/>
      <c r="O50" s="114" t="s">
        <v>25</v>
      </c>
      <c r="P50" s="116" t="s">
        <v>1096</v>
      </c>
    </row>
    <row r="51" spans="1:16" x14ac:dyDescent="0.25">
      <c r="A51" s="113"/>
      <c r="B51" s="113"/>
      <c r="C51" s="113"/>
      <c r="D51" s="20" t="s">
        <v>161</v>
      </c>
      <c r="E51" s="20" t="s">
        <v>24</v>
      </c>
      <c r="F51" s="23" t="s">
        <v>992</v>
      </c>
      <c r="G51" s="23" t="str">
        <f>IF(D51="Amina",A50&amp;"_AZ",IF(D51="Perry",A50&amp;"_PB",IF(D51="Gina",A50&amp;"_GB",IF(D51="Cameron",A50&amp;"_CA",IF(D51="Bruno",A50&amp;"_BDS",IF(D51="Daniel",A50&amp;"_DR",IF(D51="Monet",A50&amp;"_MW","")))))))</f>
        <v>2017-01-15_G-025_BDS</v>
      </c>
      <c r="H51" s="18">
        <v>42823</v>
      </c>
      <c r="I51" s="18">
        <v>42824</v>
      </c>
      <c r="J51" s="113"/>
      <c r="K51" s="80" t="str">
        <f t="shared" si="2"/>
        <v>Completed</v>
      </c>
      <c r="L51" s="113"/>
      <c r="M51" s="113"/>
      <c r="N51" s="17"/>
      <c r="O51" s="114"/>
      <c r="P51" s="116"/>
    </row>
    <row r="52" spans="1:16" x14ac:dyDescent="0.25">
      <c r="A52" s="153" t="s">
        <v>1097</v>
      </c>
      <c r="B52" s="113" t="s">
        <v>1098</v>
      </c>
      <c r="C52" s="113"/>
      <c r="D52" s="20" t="s">
        <v>187</v>
      </c>
      <c r="E52" s="20" t="s">
        <v>24</v>
      </c>
      <c r="F52" s="23" t="s">
        <v>992</v>
      </c>
      <c r="G52" s="23" t="str">
        <f>IF(D52="Amina",A52&amp;"_AZ",IF(D52="Perry",A52&amp;"_PB",IF(D52="Gina",A52&amp;"_GB",IF(D52="Cameron",A52&amp;"_CA",IF(D52="Bruno",A52&amp;"_BDS",IF(D52="Daniel",A52&amp;"_DR",IF(D52="Monet",A52&amp;"_MW","")))))))</f>
        <v>2017-01-15_G-026_MW</v>
      </c>
      <c r="H52" s="18">
        <v>42823</v>
      </c>
      <c r="I52" s="18">
        <v>42824</v>
      </c>
      <c r="J52" s="113"/>
      <c r="K52" s="80" t="str">
        <f t="shared" si="2"/>
        <v>Completed</v>
      </c>
      <c r="L52" s="113" t="s">
        <v>2</v>
      </c>
      <c r="M52" s="113" t="str">
        <f>IF(L52="Untraceable","Ignore",IF(L52="Incomplete","Ignore",IF(L52="Other","Ignore","")))</f>
        <v>Ignore</v>
      </c>
      <c r="N52" s="17" t="s">
        <v>1099</v>
      </c>
      <c r="O52" s="114" t="s">
        <v>53</v>
      </c>
      <c r="P52" s="116"/>
    </row>
    <row r="53" spans="1:16" x14ac:dyDescent="0.25">
      <c r="A53" s="113"/>
      <c r="B53" s="113"/>
      <c r="C53" s="113"/>
      <c r="D53" s="20" t="s">
        <v>23</v>
      </c>
      <c r="E53" s="20" t="s">
        <v>24</v>
      </c>
      <c r="F53" s="23" t="s">
        <v>992</v>
      </c>
      <c r="G53" s="23" t="str">
        <f>IF(D53="Amina",A52&amp;"_AZ",IF(D53="Perry",A52&amp;"_PB",IF(D53="Gina",A52&amp;"_GB",IF(D53="Cameron",A52&amp;"_CA",IF(D53="Bruno",A52&amp;"_BDS",IF(D53="Daniel",A52&amp;"_DR",IF(D53="Monet",A52&amp;"_MW","")))))))</f>
        <v>2017-01-15_G-026_CA</v>
      </c>
      <c r="H53" s="18">
        <v>42824</v>
      </c>
      <c r="I53" s="18">
        <v>42824</v>
      </c>
      <c r="J53" s="113"/>
      <c r="K53" s="80" t="str">
        <f t="shared" si="2"/>
        <v>Completed</v>
      </c>
      <c r="L53" s="113"/>
      <c r="M53" s="113"/>
      <c r="N53" s="17"/>
      <c r="O53" s="114"/>
      <c r="P53" s="116"/>
    </row>
    <row r="54" spans="1:16" ht="14.45" customHeight="1" x14ac:dyDescent="0.25">
      <c r="A54" s="153" t="s">
        <v>1100</v>
      </c>
      <c r="B54" s="113" t="s">
        <v>1101</v>
      </c>
      <c r="C54" s="113"/>
      <c r="D54" s="20" t="s">
        <v>32</v>
      </c>
      <c r="E54" s="20" t="s">
        <v>24</v>
      </c>
      <c r="F54" s="23" t="s">
        <v>992</v>
      </c>
      <c r="G54" s="23" t="str">
        <f>IF(D54="Amina",A54&amp;"_AZ",IF(D54="Perry",A54&amp;"_PB",IF(D54="Gina",A54&amp;"_GB",IF(D54="Cameron",A54&amp;"_CA",IF(D54="Bruno",A54&amp;"_BDS",IF(D54="Daniel",A54&amp;"_DR",IF(D54="Monet",A54&amp;"_MW","")))))))</f>
        <v>2017-01-15_G-027_AZ</v>
      </c>
      <c r="H54" s="18">
        <v>42824</v>
      </c>
      <c r="I54" s="18">
        <v>42825</v>
      </c>
      <c r="J54" s="152">
        <v>42837</v>
      </c>
      <c r="K54" s="80" t="str">
        <f t="shared" si="2"/>
        <v>Completed</v>
      </c>
      <c r="L54" s="151" t="s">
        <v>0</v>
      </c>
      <c r="M54" s="113" t="s">
        <v>0</v>
      </c>
      <c r="N54" s="17"/>
      <c r="O54" s="114" t="s">
        <v>25</v>
      </c>
      <c r="P54" s="116" t="s">
        <v>1102</v>
      </c>
    </row>
    <row r="55" spans="1:16" ht="14.45" customHeight="1" x14ac:dyDescent="0.25">
      <c r="A55" s="113"/>
      <c r="B55" s="113"/>
      <c r="C55" s="113"/>
      <c r="D55" s="20" t="s">
        <v>187</v>
      </c>
      <c r="E55" s="20" t="s">
        <v>24</v>
      </c>
      <c r="F55" s="23" t="s">
        <v>992</v>
      </c>
      <c r="G55" s="23" t="str">
        <f>IF(D55="Amina",A54&amp;"_AZ",IF(D55="Perry",A54&amp;"_PB",IF(D55="Gina",A54&amp;"_GB",IF(D55="Cameron",A54&amp;"_CA",IF(D55="Bruno",A54&amp;"_BDS",IF(D55="Daniel",A54&amp;"_DR",IF(D55="Monet",A54&amp;"_MW","")))))))</f>
        <v>2017-01-15_G-027_MW</v>
      </c>
      <c r="H55" s="18">
        <v>42825</v>
      </c>
      <c r="I55" s="18">
        <v>42825</v>
      </c>
      <c r="J55" s="113"/>
      <c r="K55" s="80" t="s">
        <v>0</v>
      </c>
      <c r="L55" s="151"/>
      <c r="M55" s="113"/>
      <c r="N55" s="17"/>
      <c r="O55" s="114"/>
      <c r="P55" s="116"/>
    </row>
    <row r="56" spans="1:16" ht="14.45" customHeight="1" x14ac:dyDescent="0.25">
      <c r="A56" s="153" t="s">
        <v>1103</v>
      </c>
      <c r="B56" s="113" t="s">
        <v>1104</v>
      </c>
      <c r="C56" s="113"/>
      <c r="D56" s="20" t="s">
        <v>187</v>
      </c>
      <c r="E56" s="20" t="s">
        <v>24</v>
      </c>
      <c r="F56" s="23" t="s">
        <v>992</v>
      </c>
      <c r="G56" s="23" t="str">
        <f>IF(D56="Amina",A56&amp;"_AZ",IF(D56="Perry",A56&amp;"_PB",IF(D56="Gina",A56&amp;"_GB",IF(D56="Cameron",A56&amp;"_CA",IF(D56="Bruno",A56&amp;"_BDS",IF(D56="Daniel",A56&amp;"_DR",IF(D56="Monet",A56&amp;"_MW","")))))))</f>
        <v>2017-01-15_G-028_MW</v>
      </c>
      <c r="H56" s="18">
        <v>42823</v>
      </c>
      <c r="I56" s="18">
        <v>42823</v>
      </c>
      <c r="J56" s="152">
        <v>42850</v>
      </c>
      <c r="K56" s="80" t="str">
        <f>IF(AND(NOT(OR(H56="",H56="Ø")),I56=""),"In Progress",IF(AND(NOT(OR(I56="Ø",I56="")),NOT(OR(H56="Ø",H56=""))),"Completed",""))</f>
        <v>Completed</v>
      </c>
      <c r="L56" s="113" t="str">
        <f>IF(OR(K56="In Progress",K57="In Progress"),"In Progress",IF(OR(AND(K56="Completed",K57="Untraceable"),AND(K56="Untraceable",K57="Completed")),"Review",IF(OR(AND(K56="Completed",K57="Incomplete"),AND(K56="Incomplete",K57="Completed")),"Review",IF(OR(AND(K56="Completed",K57="Other"),AND(K56="Other",K57="Completed")),"Review",IF(OR(AND(K56="Incomplete",K57="Untraceable"),AND(K56="Untraceable",K57="Incomplete")),"Review",IF(OR(AND(K56="Other",K57="Untraceable"),AND(K56="Untraceable",K57="Other")),"Review",IF(OR(AND(K56="Incomplete",K57="Other"),AND(K56="Other",K57="Incomplete")),"Review",IF(AND(NOT(OR(I56="Ø",I56="")),NOT(OR(I57="Ø",I57="")),J56=""),"In Progress",IF(AND(K56="Untraceable",K57="Untraceable"),"Untraceable",IF(AND(NOT(OR(I56="Ø",I56="")),NOT(OR(I57="Ø",I57="")),NOT(OR(J56="Ø",J56=""))),"Completed",IF(AND(K56="Incomplete",K57="Incomplete"),"Incomplete",IF(AND(K56="Other",K57="Other"),"Other",""))))))))))))</f>
        <v>Completed</v>
      </c>
      <c r="M56" s="113" t="s">
        <v>0</v>
      </c>
      <c r="N56" s="17"/>
      <c r="O56" s="114" t="s">
        <v>25</v>
      </c>
      <c r="P56" s="116" t="s">
        <v>1105</v>
      </c>
    </row>
    <row r="57" spans="1:16" ht="14.45" customHeight="1" x14ac:dyDescent="0.25">
      <c r="A57" s="113"/>
      <c r="B57" s="113"/>
      <c r="C57" s="113"/>
      <c r="D57" s="20" t="s">
        <v>23</v>
      </c>
      <c r="E57" s="20" t="s">
        <v>24</v>
      </c>
      <c r="F57" s="23" t="s">
        <v>992</v>
      </c>
      <c r="G57" s="23" t="str">
        <f>IF(D57="Amina",A56&amp;"_AZ",IF(D57="Perry",A56&amp;"_PB",IF(D57="Gina",A56&amp;"_GB",IF(D57="Cameron",A56&amp;"_CA",IF(D57="Bruno",A56&amp;"_BDS",IF(D57="Daniel",A56&amp;"_DR",IF(D57="Monet",A56&amp;"_MW","")))))))</f>
        <v>2017-01-15_G-028_CA</v>
      </c>
      <c r="H57" s="18">
        <v>42823</v>
      </c>
      <c r="I57" s="18">
        <v>42823</v>
      </c>
      <c r="J57" s="113"/>
      <c r="K57" s="80" t="str">
        <f>IF(AND(NOT(OR(H57="",H57="Ø")),I57=""),"In Progress",IF(AND(NOT(OR(I57="Ø",I57="")),NOT(OR(H57="Ø",H57=""))),"Completed",""))</f>
        <v>Completed</v>
      </c>
      <c r="L57" s="113"/>
      <c r="M57" s="113"/>
      <c r="N57" s="17"/>
      <c r="O57" s="114"/>
      <c r="P57" s="116"/>
    </row>
    <row r="58" spans="1:16" ht="14.45" customHeight="1" x14ac:dyDescent="0.25">
      <c r="A58" s="153" t="s">
        <v>1106</v>
      </c>
      <c r="B58" s="113" t="s">
        <v>1107</v>
      </c>
      <c r="C58" s="113"/>
      <c r="D58" s="20" t="s">
        <v>32</v>
      </c>
      <c r="E58" s="20" t="s">
        <v>24</v>
      </c>
      <c r="F58" s="23" t="s">
        <v>992</v>
      </c>
      <c r="G58" s="23" t="str">
        <f>IF(D58="Amina",A58&amp;"_AZ",IF(D58="Perry",A58&amp;"_PB",IF(D58="Gina",A58&amp;"_GB",IF(D58="Cameron",A58&amp;"_CA",IF(D58="Bruno",A58&amp;"_BDS",IF(D58="Daniel",A58&amp;"_DR",IF(D58="Monet",A58&amp;"_MW","")))))))</f>
        <v>2017-01-15_G-029_AZ</v>
      </c>
      <c r="H58" s="18">
        <v>42837</v>
      </c>
      <c r="I58" s="18">
        <v>42837</v>
      </c>
      <c r="J58" s="113"/>
      <c r="K58" s="80" t="str">
        <f>IF(AND(NOT(OR(H58="",H58="Ø")),I58=""),"In Progress",IF(AND(NOT(OR(I58="Ø",I58="")),NOT(OR(H58="Ø",H58=""))),"Completed",""))</f>
        <v>Completed</v>
      </c>
      <c r="L58" s="113" t="s">
        <v>2</v>
      </c>
      <c r="M58" s="113" t="str">
        <f>IF(L58="Untraceable","Ignore",IF(L58="Incomplete","Ignore",IF(L58="Other","Ignore","")))</f>
        <v>Ignore</v>
      </c>
      <c r="N58" s="17" t="s">
        <v>1108</v>
      </c>
      <c r="O58" s="114" t="s">
        <v>53</v>
      </c>
      <c r="P58" s="116"/>
    </row>
    <row r="59" spans="1:16" ht="14.45" customHeight="1" x14ac:dyDescent="0.25">
      <c r="A59" s="113"/>
      <c r="B59" s="113"/>
      <c r="C59" s="113"/>
      <c r="D59" s="20" t="s">
        <v>113</v>
      </c>
      <c r="E59" s="20" t="s">
        <v>24</v>
      </c>
      <c r="F59" s="23" t="s">
        <v>992</v>
      </c>
      <c r="G59" s="23" t="str">
        <f>IF(D59="Amina",A58&amp;"_AZ",IF(D59="Perry",A58&amp;"_PB",IF(D59="Gina",A58&amp;"_GB",IF(D59="Cameron",A58&amp;"_CA",IF(D59="Bruno",A58&amp;"_BDS",IF(D59="Daniel",A58&amp;"_DR",IF(D59="Monet",A58&amp;"_MW","")))))))</f>
        <v>2017-01-15_G-029_DR</v>
      </c>
      <c r="H59" s="18">
        <v>42838</v>
      </c>
      <c r="I59" s="18" t="s">
        <v>51</v>
      </c>
      <c r="J59" s="113"/>
      <c r="K59" s="80" t="s">
        <v>2</v>
      </c>
      <c r="L59" s="113"/>
      <c r="M59" s="113"/>
      <c r="N59" s="17" t="s">
        <v>1109</v>
      </c>
      <c r="O59" s="114"/>
      <c r="P59" s="116"/>
    </row>
    <row r="60" spans="1:16" x14ac:dyDescent="0.25">
      <c r="A60"/>
      <c r="B60"/>
      <c r="C60"/>
      <c r="D60"/>
      <c r="E60"/>
      <c r="F60"/>
      <c r="G60"/>
      <c r="H60"/>
      <c r="I60"/>
      <c r="J60"/>
      <c r="N60"/>
      <c r="O60"/>
      <c r="P60"/>
    </row>
    <row r="61" spans="1:16" ht="14.45" customHeight="1" x14ac:dyDescent="0.25">
      <c r="A61"/>
      <c r="B61"/>
      <c r="C61"/>
      <c r="D61"/>
      <c r="E61"/>
      <c r="F61"/>
      <c r="G61"/>
      <c r="H61"/>
      <c r="I61"/>
      <c r="J61"/>
      <c r="N61"/>
      <c r="O61"/>
      <c r="P61"/>
    </row>
    <row r="62" spans="1:16" ht="14.45" customHeight="1" x14ac:dyDescent="0.25">
      <c r="A62"/>
      <c r="B62"/>
      <c r="C62"/>
      <c r="D62"/>
      <c r="E62"/>
      <c r="F62"/>
      <c r="G62"/>
      <c r="H62"/>
      <c r="I62"/>
      <c r="J62"/>
      <c r="N62"/>
      <c r="O62"/>
      <c r="P62"/>
    </row>
    <row r="63" spans="1:16" x14ac:dyDescent="0.25">
      <c r="A63"/>
      <c r="B63"/>
      <c r="C63"/>
      <c r="D63"/>
      <c r="E63"/>
      <c r="F63"/>
      <c r="G63"/>
      <c r="H63"/>
      <c r="I63"/>
      <c r="J63"/>
      <c r="N63"/>
      <c r="O63"/>
      <c r="P63"/>
    </row>
    <row r="64" spans="1:16" ht="14.45" customHeight="1" x14ac:dyDescent="0.25">
      <c r="A64"/>
      <c r="B64"/>
      <c r="C64"/>
      <c r="D64"/>
      <c r="E64"/>
      <c r="F64"/>
      <c r="G64"/>
      <c r="H64"/>
      <c r="I64"/>
      <c r="J64"/>
      <c r="N64"/>
      <c r="O64"/>
      <c r="P64"/>
    </row>
    <row r="65" spans="1:16" ht="14.45" customHeight="1" x14ac:dyDescent="0.25">
      <c r="A65"/>
      <c r="B65"/>
      <c r="C65"/>
      <c r="D65"/>
      <c r="E65"/>
      <c r="F65"/>
      <c r="G65"/>
      <c r="H65"/>
      <c r="I65"/>
      <c r="J65"/>
      <c r="N65"/>
      <c r="O65"/>
      <c r="P65"/>
    </row>
    <row r="66" spans="1:16" x14ac:dyDescent="0.25">
      <c r="A66"/>
      <c r="B66"/>
      <c r="C66"/>
      <c r="D66"/>
      <c r="E66"/>
      <c r="F66"/>
      <c r="G66"/>
      <c r="H66"/>
      <c r="I66"/>
      <c r="J66"/>
      <c r="N66"/>
      <c r="O66"/>
      <c r="P66"/>
    </row>
    <row r="67" spans="1:16" ht="14.45" customHeight="1" x14ac:dyDescent="0.25">
      <c r="A67"/>
      <c r="B67"/>
      <c r="C67"/>
      <c r="D67"/>
      <c r="E67"/>
      <c r="F67"/>
      <c r="G67"/>
      <c r="H67"/>
      <c r="I67"/>
      <c r="J67"/>
      <c r="N67"/>
      <c r="O67"/>
      <c r="P67"/>
    </row>
    <row r="68" spans="1:16" ht="14.45" customHeight="1" x14ac:dyDescent="0.25">
      <c r="A68"/>
      <c r="B68"/>
      <c r="C68"/>
      <c r="D68"/>
      <c r="E68"/>
      <c r="F68"/>
      <c r="G68"/>
      <c r="H68"/>
      <c r="I68"/>
      <c r="J68"/>
      <c r="N68"/>
      <c r="O68"/>
      <c r="P68"/>
    </row>
    <row r="69" spans="1:16" x14ac:dyDescent="0.25">
      <c r="A69"/>
      <c r="B69"/>
      <c r="C69"/>
      <c r="D69"/>
      <c r="E69"/>
      <c r="F69"/>
      <c r="G69"/>
      <c r="H69"/>
      <c r="I69"/>
      <c r="J69"/>
      <c r="N69"/>
      <c r="O69"/>
      <c r="P69"/>
    </row>
    <row r="70" spans="1:16" x14ac:dyDescent="0.25">
      <c r="A70"/>
      <c r="B70"/>
      <c r="C70"/>
      <c r="D70"/>
      <c r="E70"/>
      <c r="F70"/>
      <c r="G70"/>
      <c r="H70"/>
      <c r="I70"/>
      <c r="J70"/>
      <c r="N70"/>
      <c r="O70"/>
      <c r="P70"/>
    </row>
    <row r="71" spans="1:16" x14ac:dyDescent="0.25">
      <c r="A71"/>
      <c r="B71"/>
      <c r="C71"/>
      <c r="D71"/>
      <c r="E71"/>
      <c r="F71"/>
      <c r="G71"/>
      <c r="H71"/>
      <c r="I71"/>
      <c r="J71"/>
      <c r="N71"/>
      <c r="O71"/>
      <c r="P71"/>
    </row>
    <row r="72" spans="1:16" x14ac:dyDescent="0.25">
      <c r="A72"/>
      <c r="B72"/>
      <c r="C72"/>
      <c r="D72"/>
      <c r="E72"/>
      <c r="F72"/>
      <c r="G72"/>
      <c r="H72"/>
      <c r="I72"/>
      <c r="J72"/>
      <c r="N72"/>
      <c r="O72"/>
      <c r="P72"/>
    </row>
    <row r="73" spans="1:16" x14ac:dyDescent="0.25">
      <c r="A73"/>
      <c r="B73"/>
      <c r="C73"/>
      <c r="D73"/>
      <c r="E73"/>
      <c r="F73"/>
      <c r="G73"/>
      <c r="H73"/>
      <c r="I73"/>
      <c r="J73"/>
      <c r="N73"/>
      <c r="O73"/>
      <c r="P73"/>
    </row>
    <row r="74" spans="1:16" x14ac:dyDescent="0.25">
      <c r="A74"/>
      <c r="B74"/>
      <c r="C74"/>
      <c r="D74"/>
      <c r="E74"/>
      <c r="F74"/>
      <c r="G74"/>
      <c r="H74"/>
      <c r="I74"/>
      <c r="J74"/>
      <c r="N74"/>
      <c r="O74"/>
      <c r="P74"/>
    </row>
    <row r="75" spans="1:16" x14ac:dyDescent="0.25">
      <c r="A75"/>
      <c r="B75"/>
      <c r="C75"/>
      <c r="D75"/>
      <c r="E75"/>
      <c r="F75"/>
      <c r="G75"/>
      <c r="H75"/>
      <c r="I75"/>
      <c r="J75"/>
      <c r="N75"/>
      <c r="O75"/>
      <c r="P75"/>
    </row>
    <row r="76" spans="1:16" x14ac:dyDescent="0.25">
      <c r="A76"/>
      <c r="B76"/>
      <c r="C76"/>
      <c r="D76"/>
      <c r="E76"/>
      <c r="F76"/>
      <c r="G76"/>
      <c r="H76"/>
      <c r="I76"/>
      <c r="J76"/>
      <c r="N76"/>
      <c r="O76"/>
      <c r="P76"/>
    </row>
    <row r="77" spans="1:16" x14ac:dyDescent="0.25">
      <c r="A77"/>
      <c r="B77"/>
      <c r="C77"/>
      <c r="D77"/>
      <c r="E77"/>
      <c r="F77"/>
      <c r="G77"/>
      <c r="H77"/>
      <c r="I77"/>
      <c r="J77"/>
      <c r="N77"/>
      <c r="O77"/>
      <c r="P77"/>
    </row>
    <row r="78" spans="1:16" x14ac:dyDescent="0.25">
      <c r="A78"/>
      <c r="B78"/>
      <c r="C78"/>
      <c r="D78"/>
      <c r="E78"/>
      <c r="F78"/>
      <c r="G78"/>
      <c r="H78"/>
      <c r="I78"/>
      <c r="J78"/>
      <c r="N78"/>
      <c r="O78"/>
      <c r="P78"/>
    </row>
    <row r="79" spans="1:16" x14ac:dyDescent="0.25">
      <c r="A79"/>
      <c r="B79"/>
      <c r="C79"/>
      <c r="D79"/>
      <c r="E79"/>
      <c r="F79"/>
      <c r="G79"/>
      <c r="H79"/>
      <c r="I79"/>
      <c r="J79"/>
      <c r="N79"/>
      <c r="O79"/>
      <c r="P79"/>
    </row>
    <row r="80" spans="1:16" x14ac:dyDescent="0.25">
      <c r="A80"/>
      <c r="B80"/>
      <c r="C80"/>
      <c r="D80"/>
      <c r="E80"/>
      <c r="F80"/>
      <c r="G80"/>
      <c r="H80"/>
      <c r="I80"/>
      <c r="J80"/>
      <c r="N80"/>
      <c r="O80"/>
      <c r="P80"/>
    </row>
    <row r="81" spans="1:16" x14ac:dyDescent="0.25">
      <c r="A81"/>
      <c r="B81"/>
      <c r="C81"/>
      <c r="D81"/>
      <c r="E81"/>
      <c r="F81"/>
      <c r="G81"/>
      <c r="H81"/>
      <c r="I81"/>
      <c r="J81"/>
      <c r="N81"/>
      <c r="O81"/>
      <c r="P81"/>
    </row>
    <row r="82" spans="1:16" x14ac:dyDescent="0.25">
      <c r="A82"/>
      <c r="B82"/>
      <c r="C82"/>
      <c r="D82"/>
      <c r="E82"/>
      <c r="F82"/>
      <c r="G82"/>
      <c r="H82"/>
      <c r="I82"/>
      <c r="J82"/>
      <c r="N82"/>
      <c r="O82"/>
      <c r="P82"/>
    </row>
    <row r="83" spans="1:16" x14ac:dyDescent="0.25">
      <c r="A83"/>
      <c r="B83"/>
      <c r="C83"/>
      <c r="D83"/>
      <c r="E83"/>
      <c r="F83"/>
      <c r="G83"/>
      <c r="H83"/>
      <c r="I83"/>
      <c r="J83"/>
      <c r="N83"/>
      <c r="O83"/>
      <c r="P83"/>
    </row>
    <row r="84" spans="1:16" x14ac:dyDescent="0.25">
      <c r="A84"/>
      <c r="B84"/>
      <c r="C84"/>
      <c r="D84"/>
      <c r="E84"/>
      <c r="F84"/>
      <c r="G84"/>
      <c r="H84"/>
      <c r="I84"/>
      <c r="J84"/>
      <c r="N84"/>
      <c r="O84"/>
      <c r="P84"/>
    </row>
    <row r="85" spans="1:16" x14ac:dyDescent="0.25">
      <c r="A85"/>
      <c r="B85"/>
      <c r="C85"/>
      <c r="D85"/>
      <c r="E85"/>
      <c r="F85"/>
      <c r="G85"/>
      <c r="H85"/>
      <c r="I85"/>
      <c r="J85"/>
      <c r="N85"/>
      <c r="O85"/>
      <c r="P85"/>
    </row>
    <row r="86" spans="1:16" x14ac:dyDescent="0.25">
      <c r="A86"/>
      <c r="B86"/>
      <c r="C86"/>
      <c r="D86"/>
      <c r="E86"/>
      <c r="F86"/>
      <c r="G86"/>
      <c r="H86"/>
      <c r="I86"/>
      <c r="J86"/>
      <c r="N86"/>
      <c r="O86"/>
      <c r="P86"/>
    </row>
    <row r="87" spans="1:16" x14ac:dyDescent="0.25">
      <c r="A87"/>
      <c r="B87"/>
      <c r="C87"/>
      <c r="D87"/>
      <c r="E87"/>
      <c r="F87"/>
      <c r="G87"/>
      <c r="H87"/>
      <c r="I87"/>
      <c r="J87"/>
      <c r="N87"/>
      <c r="O87"/>
      <c r="P87"/>
    </row>
    <row r="88" spans="1:16" x14ac:dyDescent="0.25">
      <c r="A88"/>
      <c r="B88"/>
      <c r="C88"/>
      <c r="D88"/>
      <c r="E88"/>
      <c r="F88"/>
      <c r="G88"/>
      <c r="H88"/>
      <c r="I88"/>
      <c r="J88"/>
      <c r="N88"/>
      <c r="O88"/>
      <c r="P88"/>
    </row>
    <row r="89" spans="1:16" x14ac:dyDescent="0.25">
      <c r="A89"/>
      <c r="B89"/>
      <c r="C89"/>
      <c r="D89"/>
      <c r="E89"/>
      <c r="F89"/>
      <c r="G89"/>
      <c r="H89"/>
      <c r="I89"/>
      <c r="J89"/>
      <c r="N89"/>
      <c r="O89"/>
      <c r="P89"/>
    </row>
    <row r="90" spans="1:16" x14ac:dyDescent="0.25">
      <c r="A90"/>
      <c r="B90"/>
      <c r="C90"/>
      <c r="D90"/>
      <c r="E90"/>
      <c r="F90"/>
      <c r="G90"/>
      <c r="H90"/>
      <c r="I90"/>
      <c r="J90"/>
      <c r="N90"/>
      <c r="O90"/>
      <c r="P90"/>
    </row>
    <row r="91" spans="1:16" x14ac:dyDescent="0.25">
      <c r="A91"/>
      <c r="B91"/>
      <c r="C91"/>
      <c r="D91"/>
      <c r="E91"/>
      <c r="F91"/>
      <c r="G91"/>
      <c r="H91"/>
      <c r="I91"/>
      <c r="J91"/>
      <c r="N91"/>
      <c r="O91"/>
      <c r="P91"/>
    </row>
    <row r="92" spans="1:16" x14ac:dyDescent="0.25">
      <c r="A92"/>
      <c r="B92"/>
      <c r="C92"/>
      <c r="D92"/>
      <c r="E92"/>
      <c r="F92"/>
      <c r="G92"/>
      <c r="H92"/>
      <c r="I92"/>
      <c r="J92"/>
      <c r="N92"/>
      <c r="O92"/>
      <c r="P92"/>
    </row>
    <row r="93" spans="1:16" x14ac:dyDescent="0.25">
      <c r="A93"/>
      <c r="B93"/>
      <c r="C93"/>
      <c r="D93"/>
      <c r="E93"/>
      <c r="F93"/>
      <c r="G93"/>
      <c r="H93"/>
      <c r="I93"/>
      <c r="J93"/>
      <c r="N93"/>
      <c r="O93"/>
      <c r="P93"/>
    </row>
    <row r="94" spans="1:16" x14ac:dyDescent="0.25">
      <c r="A94"/>
      <c r="B94"/>
      <c r="C94"/>
      <c r="D94"/>
      <c r="E94"/>
      <c r="F94"/>
      <c r="G94"/>
      <c r="H94"/>
      <c r="I94"/>
      <c r="J94"/>
      <c r="N94"/>
      <c r="O94"/>
      <c r="P94"/>
    </row>
    <row r="95" spans="1:16" x14ac:dyDescent="0.25">
      <c r="A95"/>
      <c r="B95"/>
      <c r="C95"/>
      <c r="D95"/>
      <c r="E95"/>
      <c r="F95"/>
      <c r="G95"/>
      <c r="H95"/>
      <c r="I95"/>
      <c r="J95"/>
      <c r="N95"/>
      <c r="O95"/>
      <c r="P95"/>
    </row>
    <row r="96" spans="1:16" x14ac:dyDescent="0.25">
      <c r="A96"/>
      <c r="B96"/>
      <c r="C96"/>
      <c r="D96"/>
      <c r="E96"/>
      <c r="F96"/>
      <c r="G96"/>
      <c r="H96"/>
      <c r="I96"/>
      <c r="J96"/>
      <c r="N96"/>
      <c r="O96"/>
      <c r="P96"/>
    </row>
    <row r="97" spans="1:16" x14ac:dyDescent="0.25">
      <c r="A97"/>
      <c r="B97"/>
      <c r="C97"/>
      <c r="D97"/>
      <c r="E97"/>
      <c r="F97"/>
      <c r="G97"/>
      <c r="H97"/>
      <c r="I97"/>
      <c r="J97"/>
      <c r="N97"/>
      <c r="O97"/>
      <c r="P97"/>
    </row>
    <row r="98" spans="1:16" x14ac:dyDescent="0.25">
      <c r="A98"/>
      <c r="B98"/>
      <c r="C98"/>
      <c r="D98"/>
      <c r="E98"/>
      <c r="F98"/>
      <c r="G98"/>
      <c r="H98"/>
      <c r="I98"/>
      <c r="J98"/>
      <c r="N98"/>
      <c r="O98"/>
      <c r="P98"/>
    </row>
    <row r="99" spans="1:16" x14ac:dyDescent="0.25">
      <c r="A99"/>
      <c r="B99"/>
      <c r="C99"/>
      <c r="D99"/>
      <c r="E99"/>
      <c r="F99"/>
      <c r="G99"/>
      <c r="H99"/>
      <c r="I99"/>
      <c r="J99"/>
      <c r="N99"/>
      <c r="O99"/>
      <c r="P99"/>
    </row>
    <row r="100" spans="1:16" x14ac:dyDescent="0.25">
      <c r="A100"/>
      <c r="B100"/>
      <c r="C100"/>
      <c r="D100"/>
      <c r="E100"/>
      <c r="F100"/>
      <c r="G100"/>
      <c r="H100"/>
      <c r="I100"/>
      <c r="J100"/>
      <c r="N100"/>
      <c r="O100"/>
      <c r="P100"/>
    </row>
    <row r="101" spans="1:16" x14ac:dyDescent="0.25">
      <c r="A101"/>
      <c r="B101"/>
      <c r="C101"/>
      <c r="D101"/>
      <c r="E101"/>
      <c r="F101"/>
      <c r="G101"/>
      <c r="H101"/>
      <c r="I101"/>
      <c r="J101"/>
      <c r="N101"/>
      <c r="O101"/>
      <c r="P101"/>
    </row>
    <row r="102" spans="1:16" x14ac:dyDescent="0.25">
      <c r="A102"/>
      <c r="B102"/>
      <c r="C102"/>
      <c r="D102"/>
      <c r="E102"/>
      <c r="F102"/>
      <c r="G102"/>
      <c r="H102"/>
      <c r="I102"/>
      <c r="J102"/>
      <c r="N102"/>
      <c r="O102"/>
      <c r="P102"/>
    </row>
    <row r="103" spans="1:16" x14ac:dyDescent="0.25">
      <c r="A103"/>
      <c r="B103"/>
      <c r="C103"/>
      <c r="D103"/>
      <c r="E103"/>
      <c r="F103"/>
      <c r="G103"/>
      <c r="H103"/>
      <c r="I103"/>
      <c r="J103"/>
      <c r="N103"/>
      <c r="O103"/>
      <c r="P103"/>
    </row>
    <row r="104" spans="1:16" x14ac:dyDescent="0.25">
      <c r="A104"/>
      <c r="B104"/>
      <c r="C104"/>
      <c r="D104"/>
      <c r="E104"/>
      <c r="F104"/>
      <c r="G104"/>
      <c r="H104"/>
      <c r="I104"/>
      <c r="J104"/>
      <c r="N104"/>
      <c r="O104"/>
      <c r="P104"/>
    </row>
    <row r="105" spans="1:16" x14ac:dyDescent="0.25">
      <c r="A105"/>
      <c r="B105"/>
      <c r="C105"/>
      <c r="D105"/>
      <c r="E105"/>
      <c r="F105"/>
      <c r="G105"/>
      <c r="H105"/>
      <c r="I105"/>
      <c r="J105"/>
      <c r="N105"/>
      <c r="O105"/>
      <c r="P105"/>
    </row>
    <row r="106" spans="1:16" x14ac:dyDescent="0.25">
      <c r="A106"/>
      <c r="B106"/>
      <c r="C106"/>
      <c r="D106"/>
      <c r="E106"/>
      <c r="F106"/>
      <c r="G106"/>
      <c r="H106"/>
      <c r="I106"/>
      <c r="J106"/>
      <c r="N106"/>
      <c r="O106"/>
      <c r="P106"/>
    </row>
    <row r="107" spans="1:16" x14ac:dyDescent="0.25">
      <c r="A107"/>
      <c r="B107"/>
      <c r="C107"/>
      <c r="D107"/>
      <c r="E107"/>
      <c r="F107"/>
      <c r="G107"/>
      <c r="H107"/>
      <c r="I107"/>
      <c r="J107"/>
      <c r="N107"/>
      <c r="O107"/>
      <c r="P107"/>
    </row>
    <row r="108" spans="1:16" x14ac:dyDescent="0.25">
      <c r="A108"/>
      <c r="B108"/>
      <c r="C108"/>
      <c r="D108"/>
      <c r="E108"/>
      <c r="F108"/>
      <c r="G108"/>
      <c r="H108"/>
      <c r="I108"/>
      <c r="J108"/>
      <c r="N108"/>
      <c r="O108"/>
      <c r="P108"/>
    </row>
    <row r="109" spans="1:16" x14ac:dyDescent="0.25">
      <c r="A109"/>
      <c r="B109"/>
      <c r="C109"/>
      <c r="D109"/>
      <c r="E109"/>
      <c r="F109"/>
      <c r="G109"/>
      <c r="H109"/>
      <c r="I109"/>
      <c r="J109"/>
      <c r="N109"/>
      <c r="O109"/>
      <c r="P109"/>
    </row>
    <row r="110" spans="1:16" x14ac:dyDescent="0.25">
      <c r="A110"/>
      <c r="B110"/>
      <c r="C110"/>
      <c r="D110"/>
      <c r="E110"/>
      <c r="F110"/>
      <c r="G110"/>
      <c r="H110"/>
      <c r="I110"/>
      <c r="J110"/>
      <c r="N110"/>
      <c r="O110"/>
      <c r="P110"/>
    </row>
    <row r="111" spans="1:16" x14ac:dyDescent="0.25">
      <c r="A111"/>
      <c r="B111"/>
      <c r="C111"/>
      <c r="D111"/>
      <c r="E111"/>
      <c r="F111"/>
      <c r="G111"/>
      <c r="H111"/>
      <c r="I111"/>
      <c r="J111"/>
      <c r="N111"/>
      <c r="O111"/>
      <c r="P111"/>
    </row>
    <row r="112" spans="1:16" x14ac:dyDescent="0.25">
      <c r="A112"/>
      <c r="B112"/>
      <c r="C112"/>
      <c r="D112"/>
      <c r="E112"/>
      <c r="F112"/>
      <c r="G112"/>
      <c r="H112"/>
      <c r="I112"/>
      <c r="J112"/>
      <c r="N112"/>
      <c r="O112"/>
      <c r="P112"/>
    </row>
    <row r="113" spans="1:16" x14ac:dyDescent="0.25">
      <c r="A113"/>
      <c r="B113"/>
      <c r="C113"/>
      <c r="D113"/>
      <c r="E113"/>
      <c r="F113"/>
      <c r="G113"/>
      <c r="H113"/>
      <c r="I113"/>
      <c r="J113"/>
      <c r="N113"/>
      <c r="O113"/>
      <c r="P113"/>
    </row>
    <row r="114" spans="1:16" x14ac:dyDescent="0.25">
      <c r="A114"/>
      <c r="B114"/>
      <c r="C114"/>
      <c r="D114"/>
      <c r="E114"/>
      <c r="F114"/>
      <c r="G114"/>
      <c r="H114"/>
      <c r="I114"/>
      <c r="J114"/>
      <c r="N114"/>
      <c r="O114"/>
      <c r="P114"/>
    </row>
    <row r="115" spans="1:16" x14ac:dyDescent="0.25">
      <c r="A115"/>
      <c r="B115"/>
      <c r="C115"/>
      <c r="D115"/>
      <c r="E115"/>
      <c r="F115"/>
      <c r="G115"/>
      <c r="H115"/>
      <c r="I115"/>
      <c r="J115"/>
      <c r="N115"/>
      <c r="O115"/>
      <c r="P115"/>
    </row>
    <row r="116" spans="1:16" x14ac:dyDescent="0.25">
      <c r="A116"/>
      <c r="B116"/>
      <c r="C116"/>
      <c r="D116"/>
      <c r="E116"/>
      <c r="F116"/>
      <c r="G116"/>
      <c r="H116"/>
      <c r="I116"/>
      <c r="J116"/>
      <c r="N116"/>
      <c r="O116"/>
      <c r="P116"/>
    </row>
    <row r="117" spans="1:16" x14ac:dyDescent="0.25">
      <c r="A117"/>
      <c r="B117"/>
      <c r="C117"/>
      <c r="D117"/>
      <c r="E117"/>
      <c r="F117"/>
      <c r="G117"/>
      <c r="H117"/>
      <c r="I117"/>
      <c r="J117"/>
      <c r="N117"/>
      <c r="O117"/>
      <c r="P117"/>
    </row>
    <row r="118" spans="1:16" x14ac:dyDescent="0.25">
      <c r="A118"/>
      <c r="B118"/>
      <c r="C118"/>
      <c r="D118"/>
      <c r="E118"/>
      <c r="F118"/>
      <c r="G118"/>
      <c r="H118"/>
      <c r="I118"/>
      <c r="J118"/>
      <c r="N118"/>
      <c r="O118"/>
      <c r="P118"/>
    </row>
    <row r="119" spans="1:16" x14ac:dyDescent="0.25">
      <c r="A119"/>
      <c r="B119"/>
      <c r="C119"/>
      <c r="D119"/>
      <c r="E119"/>
      <c r="F119"/>
      <c r="G119"/>
      <c r="H119"/>
      <c r="I119"/>
      <c r="J119"/>
      <c r="N119"/>
      <c r="O119"/>
      <c r="P119"/>
    </row>
    <row r="120" spans="1:16" x14ac:dyDescent="0.25">
      <c r="A120"/>
      <c r="B120"/>
      <c r="C120"/>
      <c r="D120"/>
      <c r="E120"/>
      <c r="F120"/>
      <c r="G120"/>
      <c r="H120"/>
      <c r="I120"/>
      <c r="J120"/>
      <c r="N120"/>
      <c r="O120"/>
      <c r="P120"/>
    </row>
    <row r="121" spans="1:16" x14ac:dyDescent="0.25">
      <c r="A121"/>
      <c r="B121"/>
      <c r="C121"/>
      <c r="D121"/>
      <c r="E121"/>
      <c r="F121"/>
      <c r="G121"/>
      <c r="H121"/>
      <c r="I121"/>
      <c r="J121"/>
      <c r="N121"/>
      <c r="O121"/>
      <c r="P121"/>
    </row>
    <row r="122" spans="1:16" x14ac:dyDescent="0.25">
      <c r="A122"/>
      <c r="B122"/>
      <c r="C122"/>
      <c r="D122"/>
      <c r="E122"/>
      <c r="F122"/>
      <c r="G122"/>
      <c r="H122"/>
      <c r="I122"/>
      <c r="J122"/>
      <c r="N122"/>
      <c r="O122"/>
      <c r="P122"/>
    </row>
    <row r="123" spans="1:16" x14ac:dyDescent="0.25">
      <c r="A123"/>
      <c r="B123"/>
      <c r="C123"/>
      <c r="D123"/>
      <c r="E123"/>
      <c r="F123"/>
      <c r="G123"/>
      <c r="H123"/>
      <c r="I123"/>
      <c r="J123"/>
      <c r="N123"/>
      <c r="O123"/>
      <c r="P123"/>
    </row>
    <row r="124" spans="1:16" x14ac:dyDescent="0.25">
      <c r="A124"/>
      <c r="B124"/>
      <c r="C124"/>
      <c r="D124"/>
      <c r="E124"/>
      <c r="F124"/>
      <c r="G124"/>
      <c r="H124"/>
      <c r="I124"/>
      <c r="J124"/>
      <c r="N124"/>
      <c r="O124"/>
      <c r="P124"/>
    </row>
    <row r="125" spans="1:16" x14ac:dyDescent="0.25">
      <c r="A125"/>
      <c r="B125"/>
      <c r="C125"/>
      <c r="D125"/>
      <c r="E125"/>
      <c r="F125"/>
      <c r="G125"/>
      <c r="H125"/>
      <c r="I125"/>
      <c r="J125"/>
      <c r="N125"/>
      <c r="O125"/>
      <c r="P125"/>
    </row>
    <row r="126" spans="1:16" x14ac:dyDescent="0.25">
      <c r="A126"/>
      <c r="B126"/>
      <c r="C126"/>
      <c r="D126"/>
      <c r="E126"/>
      <c r="F126"/>
      <c r="G126"/>
      <c r="H126"/>
      <c r="I126"/>
      <c r="J126"/>
      <c r="N126"/>
      <c r="O126"/>
      <c r="P126"/>
    </row>
    <row r="127" spans="1:16" x14ac:dyDescent="0.25">
      <c r="A127"/>
      <c r="B127"/>
      <c r="C127"/>
      <c r="D127"/>
      <c r="E127"/>
      <c r="F127"/>
      <c r="G127"/>
      <c r="H127"/>
      <c r="I127"/>
      <c r="J127"/>
      <c r="N127"/>
      <c r="O127"/>
      <c r="P127"/>
    </row>
    <row r="128" spans="1:16" x14ac:dyDescent="0.25">
      <c r="A128"/>
      <c r="B128"/>
      <c r="C128"/>
      <c r="D128"/>
      <c r="E128"/>
      <c r="F128"/>
      <c r="G128"/>
      <c r="H128"/>
      <c r="I128"/>
      <c r="J128"/>
      <c r="N128"/>
      <c r="O128"/>
      <c r="P128"/>
    </row>
    <row r="129" spans="1:16" x14ac:dyDescent="0.25">
      <c r="A129"/>
      <c r="B129"/>
      <c r="C129"/>
      <c r="D129"/>
      <c r="E129"/>
      <c r="F129"/>
      <c r="G129"/>
      <c r="H129"/>
      <c r="I129"/>
      <c r="J129"/>
      <c r="N129"/>
      <c r="O129"/>
      <c r="P129"/>
    </row>
    <row r="130" spans="1:16" x14ac:dyDescent="0.25">
      <c r="A130"/>
      <c r="B130"/>
      <c r="C130"/>
      <c r="D130"/>
      <c r="E130"/>
      <c r="F130"/>
      <c r="G130"/>
      <c r="H130"/>
      <c r="I130"/>
      <c r="J130"/>
      <c r="N130"/>
      <c r="O130"/>
      <c r="P130"/>
    </row>
    <row r="131" spans="1:16" x14ac:dyDescent="0.25">
      <c r="A131"/>
      <c r="B131"/>
      <c r="C131"/>
      <c r="D131"/>
      <c r="E131"/>
      <c r="F131"/>
      <c r="G131"/>
      <c r="H131"/>
      <c r="I131"/>
      <c r="J131"/>
      <c r="N131"/>
      <c r="O131"/>
      <c r="P131"/>
    </row>
    <row r="132" spans="1:16" x14ac:dyDescent="0.25">
      <c r="A132"/>
      <c r="B132"/>
      <c r="C132"/>
      <c r="D132"/>
      <c r="E132"/>
      <c r="F132"/>
      <c r="G132"/>
      <c r="H132"/>
      <c r="I132"/>
      <c r="J132"/>
      <c r="N132"/>
      <c r="O132"/>
      <c r="P132"/>
    </row>
    <row r="133" spans="1:16" x14ac:dyDescent="0.25">
      <c r="A133"/>
      <c r="B133"/>
      <c r="C133"/>
      <c r="D133"/>
      <c r="E133"/>
      <c r="F133"/>
      <c r="G133"/>
      <c r="H133"/>
      <c r="I133"/>
      <c r="J133"/>
      <c r="N133"/>
      <c r="O133"/>
      <c r="P133"/>
    </row>
    <row r="134" spans="1:16" x14ac:dyDescent="0.25">
      <c r="A134"/>
      <c r="B134"/>
      <c r="C134"/>
      <c r="D134"/>
      <c r="E134"/>
      <c r="F134"/>
      <c r="G134"/>
      <c r="H134"/>
      <c r="I134"/>
      <c r="J134"/>
      <c r="N134"/>
      <c r="O134"/>
      <c r="P134"/>
    </row>
    <row r="135" spans="1:16" x14ac:dyDescent="0.25">
      <c r="A135"/>
      <c r="B135"/>
      <c r="C135"/>
      <c r="D135"/>
      <c r="E135"/>
      <c r="F135"/>
      <c r="G135"/>
      <c r="H135"/>
      <c r="I135"/>
      <c r="J135"/>
      <c r="N135"/>
      <c r="O135"/>
      <c r="P135"/>
    </row>
    <row r="136" spans="1:16" x14ac:dyDescent="0.25">
      <c r="A136"/>
      <c r="B136"/>
      <c r="C136"/>
      <c r="D136"/>
      <c r="E136"/>
      <c r="F136"/>
      <c r="G136"/>
      <c r="H136"/>
      <c r="I136"/>
      <c r="J136"/>
      <c r="N136"/>
      <c r="O136"/>
      <c r="P136"/>
    </row>
    <row r="137" spans="1:16" x14ac:dyDescent="0.25">
      <c r="A137"/>
      <c r="B137"/>
      <c r="C137"/>
      <c r="D137"/>
      <c r="E137"/>
      <c r="F137"/>
      <c r="G137"/>
      <c r="H137"/>
      <c r="I137"/>
      <c r="J137"/>
      <c r="N137"/>
      <c r="O137"/>
      <c r="P137"/>
    </row>
    <row r="138" spans="1:16" x14ac:dyDescent="0.25">
      <c r="A138"/>
      <c r="B138"/>
      <c r="C138"/>
      <c r="D138"/>
      <c r="E138"/>
      <c r="F138"/>
      <c r="G138"/>
      <c r="H138"/>
      <c r="I138"/>
      <c r="J138"/>
      <c r="N138"/>
      <c r="O138"/>
      <c r="P138"/>
    </row>
    <row r="139" spans="1:16" x14ac:dyDescent="0.25">
      <c r="A139"/>
      <c r="B139"/>
      <c r="C139"/>
      <c r="D139"/>
      <c r="E139"/>
      <c r="F139"/>
      <c r="G139"/>
      <c r="H139"/>
      <c r="I139"/>
      <c r="J139"/>
      <c r="N139"/>
      <c r="O139"/>
      <c r="P139"/>
    </row>
    <row r="140" spans="1:16" x14ac:dyDescent="0.25">
      <c r="A140"/>
      <c r="B140"/>
      <c r="C140"/>
      <c r="D140"/>
      <c r="E140"/>
      <c r="F140"/>
      <c r="G140"/>
      <c r="H140"/>
      <c r="I140"/>
      <c r="J140"/>
      <c r="N140"/>
      <c r="O140"/>
      <c r="P140"/>
    </row>
    <row r="141" spans="1:16" x14ac:dyDescent="0.25">
      <c r="A141"/>
      <c r="B141"/>
      <c r="C141"/>
      <c r="D141"/>
      <c r="E141"/>
      <c r="F141"/>
      <c r="G141"/>
      <c r="H141"/>
      <c r="I141"/>
      <c r="J141"/>
      <c r="N141"/>
      <c r="O141"/>
      <c r="P141"/>
    </row>
    <row r="142" spans="1:16" x14ac:dyDescent="0.25">
      <c r="A142"/>
      <c r="B142"/>
      <c r="C142"/>
      <c r="D142"/>
      <c r="E142"/>
      <c r="F142"/>
      <c r="G142"/>
      <c r="H142"/>
      <c r="I142"/>
      <c r="J142"/>
      <c r="N142"/>
      <c r="O142"/>
      <c r="P142"/>
    </row>
    <row r="143" spans="1:16" x14ac:dyDescent="0.25">
      <c r="A143"/>
      <c r="B143"/>
      <c r="C143"/>
      <c r="D143"/>
      <c r="E143"/>
      <c r="F143"/>
      <c r="G143"/>
      <c r="H143"/>
      <c r="I143"/>
      <c r="J143"/>
      <c r="N143"/>
      <c r="O143"/>
      <c r="P143"/>
    </row>
    <row r="144" spans="1:16" x14ac:dyDescent="0.25">
      <c r="A144"/>
      <c r="B144"/>
      <c r="C144"/>
      <c r="D144"/>
      <c r="E144"/>
      <c r="F144"/>
      <c r="G144"/>
      <c r="H144"/>
      <c r="I144"/>
      <c r="J144"/>
      <c r="N144"/>
      <c r="O144"/>
      <c r="P144"/>
    </row>
    <row r="145" spans="1:16" x14ac:dyDescent="0.25">
      <c r="A145"/>
      <c r="B145"/>
      <c r="C145"/>
      <c r="D145"/>
      <c r="E145"/>
      <c r="F145"/>
      <c r="G145"/>
      <c r="H145"/>
      <c r="I145"/>
      <c r="J145"/>
      <c r="N145"/>
      <c r="O145"/>
      <c r="P145"/>
    </row>
    <row r="146" spans="1:16" x14ac:dyDescent="0.25">
      <c r="A146"/>
      <c r="B146"/>
      <c r="C146"/>
      <c r="D146"/>
      <c r="E146"/>
      <c r="F146"/>
      <c r="G146"/>
      <c r="H146"/>
      <c r="I146"/>
      <c r="J146"/>
      <c r="N146"/>
      <c r="O146"/>
      <c r="P146"/>
    </row>
    <row r="147" spans="1:16" x14ac:dyDescent="0.25">
      <c r="A147"/>
      <c r="B147"/>
      <c r="C147"/>
      <c r="D147"/>
      <c r="E147"/>
      <c r="F147"/>
      <c r="G147"/>
      <c r="H147"/>
      <c r="I147"/>
      <c r="J147"/>
      <c r="N147"/>
      <c r="O147"/>
      <c r="P147"/>
    </row>
    <row r="148" spans="1:16" x14ac:dyDescent="0.25">
      <c r="A148"/>
      <c r="B148"/>
      <c r="C148"/>
      <c r="D148"/>
      <c r="E148"/>
      <c r="F148"/>
      <c r="G148"/>
      <c r="H148"/>
      <c r="I148"/>
      <c r="J148"/>
      <c r="N148"/>
      <c r="O148"/>
      <c r="P148"/>
    </row>
    <row r="149" spans="1:16" x14ac:dyDescent="0.25">
      <c r="A149"/>
      <c r="B149"/>
      <c r="C149"/>
      <c r="D149"/>
      <c r="E149"/>
      <c r="F149"/>
      <c r="G149"/>
      <c r="H149"/>
      <c r="I149"/>
      <c r="J149"/>
      <c r="N149"/>
      <c r="O149"/>
      <c r="P149"/>
    </row>
    <row r="150" spans="1:16" x14ac:dyDescent="0.25">
      <c r="A150"/>
      <c r="B150"/>
      <c r="C150"/>
      <c r="D150"/>
      <c r="E150"/>
      <c r="F150"/>
      <c r="G150"/>
      <c r="H150"/>
      <c r="I150"/>
      <c r="J150"/>
      <c r="N150"/>
      <c r="O150"/>
      <c r="P150"/>
    </row>
    <row r="151" spans="1:16" x14ac:dyDescent="0.25">
      <c r="A151"/>
      <c r="B151"/>
      <c r="C151"/>
      <c r="D151"/>
      <c r="E151"/>
      <c r="F151"/>
      <c r="G151"/>
      <c r="H151"/>
      <c r="I151"/>
      <c r="J151"/>
      <c r="N151"/>
      <c r="O151"/>
      <c r="P151"/>
    </row>
    <row r="152" spans="1:16" x14ac:dyDescent="0.25">
      <c r="A152"/>
      <c r="B152"/>
      <c r="C152"/>
      <c r="D152"/>
      <c r="E152"/>
      <c r="F152"/>
      <c r="G152"/>
      <c r="H152"/>
      <c r="I152"/>
      <c r="J152"/>
      <c r="N152"/>
      <c r="O152"/>
      <c r="P152"/>
    </row>
    <row r="153" spans="1:16" x14ac:dyDescent="0.25">
      <c r="A153"/>
      <c r="B153"/>
      <c r="C153"/>
      <c r="D153"/>
      <c r="E153"/>
      <c r="F153"/>
      <c r="G153"/>
      <c r="H153"/>
      <c r="I153"/>
      <c r="J153"/>
      <c r="N153"/>
      <c r="O153"/>
      <c r="P153"/>
    </row>
    <row r="154" spans="1:16" x14ac:dyDescent="0.25">
      <c r="A154"/>
      <c r="B154"/>
      <c r="C154"/>
      <c r="D154"/>
      <c r="E154"/>
      <c r="F154"/>
      <c r="G154"/>
      <c r="H154"/>
      <c r="I154"/>
      <c r="J154"/>
      <c r="N154"/>
      <c r="O154"/>
      <c r="P154"/>
    </row>
    <row r="155" spans="1:16" x14ac:dyDescent="0.25">
      <c r="A155"/>
      <c r="B155"/>
      <c r="C155"/>
      <c r="D155"/>
      <c r="E155"/>
      <c r="F155"/>
      <c r="G155"/>
      <c r="H155"/>
      <c r="I155"/>
      <c r="J155"/>
      <c r="N155"/>
      <c r="O155"/>
      <c r="P155"/>
    </row>
    <row r="156" spans="1:16" x14ac:dyDescent="0.25">
      <c r="A156"/>
      <c r="B156"/>
      <c r="C156"/>
      <c r="D156"/>
      <c r="E156"/>
      <c r="F156"/>
      <c r="G156"/>
      <c r="H156"/>
      <c r="I156"/>
      <c r="J156"/>
      <c r="N156"/>
      <c r="O156"/>
      <c r="P156"/>
    </row>
    <row r="157" spans="1:16" x14ac:dyDescent="0.25">
      <c r="A157"/>
      <c r="B157"/>
      <c r="C157"/>
      <c r="D157"/>
      <c r="E157"/>
      <c r="F157"/>
      <c r="G157"/>
      <c r="H157"/>
      <c r="I157"/>
      <c r="J157"/>
      <c r="N157"/>
      <c r="O157"/>
      <c r="P157"/>
    </row>
    <row r="158" spans="1:16" x14ac:dyDescent="0.25">
      <c r="A158"/>
      <c r="B158"/>
      <c r="C158"/>
      <c r="D158"/>
      <c r="E158"/>
      <c r="F158"/>
      <c r="G158"/>
      <c r="H158"/>
      <c r="I158"/>
      <c r="J158"/>
      <c r="N158"/>
      <c r="O158"/>
      <c r="P158"/>
    </row>
    <row r="159" spans="1:16" x14ac:dyDescent="0.25">
      <c r="A159"/>
      <c r="B159"/>
      <c r="C159"/>
      <c r="D159"/>
      <c r="E159"/>
      <c r="F159"/>
      <c r="G159"/>
      <c r="H159"/>
      <c r="I159"/>
      <c r="J159"/>
      <c r="N159"/>
      <c r="O159"/>
      <c r="P159"/>
    </row>
    <row r="160" spans="1:16" x14ac:dyDescent="0.25">
      <c r="A160"/>
      <c r="B160"/>
      <c r="C160"/>
      <c r="D160"/>
      <c r="E160"/>
      <c r="F160"/>
      <c r="G160"/>
      <c r="H160"/>
      <c r="I160"/>
      <c r="J160"/>
      <c r="N160"/>
      <c r="O160"/>
      <c r="P160"/>
    </row>
    <row r="161" spans="1:16" x14ac:dyDescent="0.25">
      <c r="A161"/>
      <c r="B161"/>
      <c r="C161"/>
      <c r="D161"/>
      <c r="E161"/>
      <c r="F161"/>
      <c r="G161"/>
      <c r="H161"/>
      <c r="I161"/>
      <c r="J161"/>
      <c r="N161"/>
      <c r="O161"/>
      <c r="P161"/>
    </row>
    <row r="162" spans="1:16" x14ac:dyDescent="0.25">
      <c r="A162"/>
      <c r="B162"/>
      <c r="C162"/>
      <c r="D162"/>
      <c r="E162"/>
      <c r="F162"/>
      <c r="G162"/>
      <c r="H162"/>
      <c r="I162"/>
      <c r="J162"/>
      <c r="N162"/>
      <c r="O162"/>
      <c r="P162"/>
    </row>
    <row r="163" spans="1:16" x14ac:dyDescent="0.25">
      <c r="A163"/>
      <c r="B163"/>
      <c r="C163"/>
      <c r="D163"/>
      <c r="E163"/>
      <c r="F163"/>
      <c r="G163"/>
      <c r="H163"/>
      <c r="I163"/>
      <c r="J163"/>
      <c r="N163"/>
      <c r="O163"/>
      <c r="P163"/>
    </row>
    <row r="164" spans="1:16" x14ac:dyDescent="0.25">
      <c r="A164"/>
      <c r="B164"/>
      <c r="C164"/>
      <c r="D164"/>
      <c r="E164"/>
      <c r="F164"/>
      <c r="G164"/>
      <c r="H164"/>
      <c r="I164"/>
      <c r="J164"/>
      <c r="N164"/>
      <c r="O164"/>
      <c r="P164"/>
    </row>
    <row r="165" spans="1:16" x14ac:dyDescent="0.25">
      <c r="A165"/>
      <c r="B165"/>
      <c r="C165"/>
      <c r="D165"/>
      <c r="E165"/>
      <c r="F165"/>
      <c r="G165"/>
      <c r="H165"/>
      <c r="I165"/>
      <c r="J165"/>
      <c r="N165"/>
      <c r="O165"/>
      <c r="P165"/>
    </row>
    <row r="166" spans="1:16" x14ac:dyDescent="0.25">
      <c r="A166"/>
      <c r="B166"/>
      <c r="C166"/>
      <c r="D166"/>
      <c r="E166"/>
      <c r="F166"/>
      <c r="G166"/>
      <c r="H166"/>
      <c r="I166"/>
      <c r="J166"/>
      <c r="N166"/>
      <c r="O166"/>
      <c r="P166"/>
    </row>
    <row r="167" spans="1:16" x14ac:dyDescent="0.25">
      <c r="A167"/>
      <c r="B167"/>
      <c r="C167"/>
      <c r="D167"/>
      <c r="E167"/>
      <c r="F167"/>
      <c r="G167"/>
      <c r="H167"/>
      <c r="I167"/>
      <c r="J167"/>
      <c r="N167"/>
      <c r="O167"/>
      <c r="P167"/>
    </row>
    <row r="168" spans="1:16" x14ac:dyDescent="0.25">
      <c r="A168"/>
      <c r="B168"/>
      <c r="C168"/>
      <c r="D168"/>
      <c r="E168"/>
      <c r="F168"/>
      <c r="G168"/>
      <c r="H168"/>
      <c r="I168"/>
      <c r="J168"/>
      <c r="N168"/>
      <c r="O168"/>
      <c r="P168"/>
    </row>
    <row r="169" spans="1:16" x14ac:dyDescent="0.25">
      <c r="A169"/>
      <c r="B169"/>
      <c r="C169"/>
      <c r="D169"/>
      <c r="E169"/>
      <c r="F169"/>
      <c r="G169"/>
      <c r="H169"/>
      <c r="I169"/>
      <c r="J169"/>
      <c r="N169"/>
      <c r="O169"/>
      <c r="P169"/>
    </row>
    <row r="170" spans="1:16" x14ac:dyDescent="0.25">
      <c r="A170"/>
      <c r="B170"/>
      <c r="C170"/>
      <c r="D170"/>
      <c r="E170"/>
      <c r="F170"/>
      <c r="G170"/>
      <c r="H170"/>
      <c r="I170"/>
      <c r="J170"/>
      <c r="N170"/>
      <c r="O170"/>
      <c r="P170"/>
    </row>
    <row r="171" spans="1:16" x14ac:dyDescent="0.25">
      <c r="A171"/>
      <c r="B171"/>
      <c r="C171"/>
      <c r="D171"/>
      <c r="E171"/>
      <c r="F171"/>
      <c r="G171"/>
      <c r="H171"/>
      <c r="I171"/>
      <c r="J171"/>
      <c r="N171"/>
      <c r="O171"/>
      <c r="P171"/>
    </row>
    <row r="172" spans="1:16" x14ac:dyDescent="0.25">
      <c r="A172"/>
      <c r="B172"/>
      <c r="C172"/>
      <c r="D172"/>
      <c r="E172"/>
      <c r="F172"/>
      <c r="G172"/>
      <c r="H172"/>
      <c r="I172"/>
      <c r="J172"/>
      <c r="N172"/>
      <c r="O172"/>
      <c r="P172"/>
    </row>
    <row r="173" spans="1:16" x14ac:dyDescent="0.25">
      <c r="A173"/>
      <c r="B173"/>
      <c r="C173"/>
      <c r="D173"/>
      <c r="E173"/>
      <c r="F173"/>
      <c r="G173"/>
      <c r="H173"/>
      <c r="I173"/>
      <c r="J173"/>
      <c r="N173"/>
      <c r="O173"/>
      <c r="P173"/>
    </row>
    <row r="174" spans="1:16" x14ac:dyDescent="0.25">
      <c r="A174"/>
      <c r="B174"/>
      <c r="C174"/>
      <c r="D174"/>
      <c r="E174"/>
      <c r="F174"/>
      <c r="G174"/>
      <c r="H174"/>
      <c r="I174"/>
      <c r="J174"/>
      <c r="N174"/>
      <c r="O174"/>
      <c r="P174"/>
    </row>
    <row r="175" spans="1:16" x14ac:dyDescent="0.25">
      <c r="A175"/>
      <c r="B175"/>
      <c r="C175"/>
      <c r="D175"/>
      <c r="E175"/>
      <c r="F175"/>
      <c r="G175"/>
      <c r="H175"/>
      <c r="I175"/>
      <c r="J175"/>
      <c r="N175"/>
      <c r="O175"/>
      <c r="P175"/>
    </row>
  </sheetData>
  <autoFilter ref="A1:P115"/>
  <mergeCells count="232">
    <mergeCell ref="M38:M39"/>
    <mergeCell ref="P46:P47"/>
    <mergeCell ref="P48:P49"/>
    <mergeCell ref="P38:P39"/>
    <mergeCell ref="P44:P45"/>
    <mergeCell ref="J38:J39"/>
    <mergeCell ref="M48:M49"/>
    <mergeCell ref="C22:C23"/>
    <mergeCell ref="C24:C25"/>
    <mergeCell ref="C36:C37"/>
    <mergeCell ref="C38:C39"/>
    <mergeCell ref="C46:C47"/>
    <mergeCell ref="M44:M45"/>
    <mergeCell ref="M24:M25"/>
    <mergeCell ref="M28:M29"/>
    <mergeCell ref="M30:M31"/>
    <mergeCell ref="M32:M33"/>
    <mergeCell ref="M34:M35"/>
    <mergeCell ref="L44:L45"/>
    <mergeCell ref="C32:C33"/>
    <mergeCell ref="C34:C35"/>
    <mergeCell ref="J48:J49"/>
    <mergeCell ref="C44:C45"/>
    <mergeCell ref="M46:M47"/>
    <mergeCell ref="B40:B41"/>
    <mergeCell ref="B42:B43"/>
    <mergeCell ref="L52:L53"/>
    <mergeCell ref="L54:L55"/>
    <mergeCell ref="C50:C51"/>
    <mergeCell ref="B52:B53"/>
    <mergeCell ref="C52:C53"/>
    <mergeCell ref="P50:P51"/>
    <mergeCell ref="P52:P53"/>
    <mergeCell ref="P54:P55"/>
    <mergeCell ref="L48:L49"/>
    <mergeCell ref="J56:J57"/>
    <mergeCell ref="J58:J59"/>
    <mergeCell ref="A50:A51"/>
    <mergeCell ref="B50:B51"/>
    <mergeCell ref="L50:L51"/>
    <mergeCell ref="P56:P57"/>
    <mergeCell ref="P58:P59"/>
    <mergeCell ref="O56:O57"/>
    <mergeCell ref="O58:O59"/>
    <mergeCell ref="L56:L57"/>
    <mergeCell ref="B54:B55"/>
    <mergeCell ref="C54:C55"/>
    <mergeCell ref="A20:A21"/>
    <mergeCell ref="M20:M21"/>
    <mergeCell ref="B26:B27"/>
    <mergeCell ref="B28:B29"/>
    <mergeCell ref="L26:L27"/>
    <mergeCell ref="M26:M27"/>
    <mergeCell ref="B22:B23"/>
    <mergeCell ref="C30:C31"/>
    <mergeCell ref="L58:L59"/>
    <mergeCell ref="M50:M51"/>
    <mergeCell ref="M52:M53"/>
    <mergeCell ref="M54:M55"/>
    <mergeCell ref="M56:M57"/>
    <mergeCell ref="M58:M59"/>
    <mergeCell ref="A56:A57"/>
    <mergeCell ref="B56:B57"/>
    <mergeCell ref="C56:C57"/>
    <mergeCell ref="A52:A53"/>
    <mergeCell ref="A54:A55"/>
    <mergeCell ref="A58:A59"/>
    <mergeCell ref="B58:B59"/>
    <mergeCell ref="C58:C59"/>
    <mergeCell ref="J50:J51"/>
    <mergeCell ref="J52:J53"/>
    <mergeCell ref="C16:C17"/>
    <mergeCell ref="C18:C19"/>
    <mergeCell ref="P16:P17"/>
    <mergeCell ref="B16:B17"/>
    <mergeCell ref="L16:L17"/>
    <mergeCell ref="L18:L19"/>
    <mergeCell ref="A12:A13"/>
    <mergeCell ref="A14:A15"/>
    <mergeCell ref="P12:P13"/>
    <mergeCell ref="O16:O17"/>
    <mergeCell ref="O18:O19"/>
    <mergeCell ref="O12:O13"/>
    <mergeCell ref="O14:O15"/>
    <mergeCell ref="J12:J13"/>
    <mergeCell ref="A18:A19"/>
    <mergeCell ref="A16:A17"/>
    <mergeCell ref="C14:C15"/>
    <mergeCell ref="C12:C13"/>
    <mergeCell ref="L12:L13"/>
    <mergeCell ref="L14:L15"/>
    <mergeCell ref="J14:J15"/>
    <mergeCell ref="P34:P35"/>
    <mergeCell ref="P36:P37"/>
    <mergeCell ref="M36:M37"/>
    <mergeCell ref="P40:P41"/>
    <mergeCell ref="P42:P43"/>
    <mergeCell ref="J34:J35"/>
    <mergeCell ref="J22:J23"/>
    <mergeCell ref="J24:J25"/>
    <mergeCell ref="J28:J29"/>
    <mergeCell ref="P32:P33"/>
    <mergeCell ref="J32:J33"/>
    <mergeCell ref="L34:L35"/>
    <mergeCell ref="P22:P23"/>
    <mergeCell ref="P24:P25"/>
    <mergeCell ref="P26:P27"/>
    <mergeCell ref="L36:L37"/>
    <mergeCell ref="L38:L39"/>
    <mergeCell ref="L40:L41"/>
    <mergeCell ref="L42:L43"/>
    <mergeCell ref="L32:L33"/>
    <mergeCell ref="M40:M41"/>
    <mergeCell ref="M42:M43"/>
    <mergeCell ref="L22:L23"/>
    <mergeCell ref="L24:L25"/>
    <mergeCell ref="P2:P3"/>
    <mergeCell ref="M10:M11"/>
    <mergeCell ref="M6:M7"/>
    <mergeCell ref="P14:P15"/>
    <mergeCell ref="M4:M5"/>
    <mergeCell ref="P28:P29"/>
    <mergeCell ref="P30:P31"/>
    <mergeCell ref="M22:M23"/>
    <mergeCell ref="J30:J31"/>
    <mergeCell ref="P10:P11"/>
    <mergeCell ref="L2:L3"/>
    <mergeCell ref="M2:M3"/>
    <mergeCell ref="L4:L5"/>
    <mergeCell ref="L6:L7"/>
    <mergeCell ref="L8:L9"/>
    <mergeCell ref="M12:M13"/>
    <mergeCell ref="M14:M15"/>
    <mergeCell ref="P18:P19"/>
    <mergeCell ref="P20:P21"/>
    <mergeCell ref="L28:L29"/>
    <mergeCell ref="L30:L31"/>
    <mergeCell ref="L20:L21"/>
    <mergeCell ref="J10:J11"/>
    <mergeCell ref="J8:J9"/>
    <mergeCell ref="O2:O3"/>
    <mergeCell ref="A2:A3"/>
    <mergeCell ref="O4:O5"/>
    <mergeCell ref="O6:O7"/>
    <mergeCell ref="O8:O9"/>
    <mergeCell ref="O10:O11"/>
    <mergeCell ref="M8:M9"/>
    <mergeCell ref="B2:B3"/>
    <mergeCell ref="C2:C3"/>
    <mergeCell ref="B4:B5"/>
    <mergeCell ref="B6:B7"/>
    <mergeCell ref="B8:B9"/>
    <mergeCell ref="B10:B11"/>
    <mergeCell ref="J2:J3"/>
    <mergeCell ref="J4:J5"/>
    <mergeCell ref="A4:A5"/>
    <mergeCell ref="A6:A7"/>
    <mergeCell ref="A8:A9"/>
    <mergeCell ref="A10:A11"/>
    <mergeCell ref="L10:L11"/>
    <mergeCell ref="P4:P5"/>
    <mergeCell ref="P6:P7"/>
    <mergeCell ref="P8:P9"/>
    <mergeCell ref="L46:L47"/>
    <mergeCell ref="A24:A25"/>
    <mergeCell ref="J20:J21"/>
    <mergeCell ref="J18:J19"/>
    <mergeCell ref="J16:J17"/>
    <mergeCell ref="A26:A27"/>
    <mergeCell ref="B24:B25"/>
    <mergeCell ref="A28:A29"/>
    <mergeCell ref="A30:A31"/>
    <mergeCell ref="A34:A35"/>
    <mergeCell ref="C26:C27"/>
    <mergeCell ref="J26:J27"/>
    <mergeCell ref="M16:M17"/>
    <mergeCell ref="M18:M19"/>
    <mergeCell ref="O38:O39"/>
    <mergeCell ref="O40:O41"/>
    <mergeCell ref="O42:O43"/>
    <mergeCell ref="A22:A23"/>
    <mergeCell ref="C4:C5"/>
    <mergeCell ref="C6:C7"/>
    <mergeCell ref="J44:J45"/>
    <mergeCell ref="A44:A45"/>
    <mergeCell ref="A46:A47"/>
    <mergeCell ref="J46:J47"/>
    <mergeCell ref="A48:A49"/>
    <mergeCell ref="A32:A33"/>
    <mergeCell ref="J6:J7"/>
    <mergeCell ref="C8:C9"/>
    <mergeCell ref="C10:C11"/>
    <mergeCell ref="C42:C43"/>
    <mergeCell ref="B18:B19"/>
    <mergeCell ref="B12:B13"/>
    <mergeCell ref="B14:B15"/>
    <mergeCell ref="C20:C21"/>
    <mergeCell ref="B20:B21"/>
    <mergeCell ref="J40:J41"/>
    <mergeCell ref="J42:J43"/>
    <mergeCell ref="A40:A41"/>
    <mergeCell ref="A42:A43"/>
    <mergeCell ref="C48:C49"/>
    <mergeCell ref="B48:B49"/>
    <mergeCell ref="A38:A39"/>
    <mergeCell ref="B44:B45"/>
    <mergeCell ref="A36:A37"/>
    <mergeCell ref="C40:C41"/>
    <mergeCell ref="B36:B37"/>
    <mergeCell ref="J36:J37"/>
    <mergeCell ref="O46:O47"/>
    <mergeCell ref="O48:O49"/>
    <mergeCell ref="B46:B47"/>
    <mergeCell ref="O50:O51"/>
    <mergeCell ref="O52:O53"/>
    <mergeCell ref="O54:O55"/>
    <mergeCell ref="O20:O21"/>
    <mergeCell ref="O22:O23"/>
    <mergeCell ref="O24:O25"/>
    <mergeCell ref="O26:O27"/>
    <mergeCell ref="O28:O29"/>
    <mergeCell ref="O30:O31"/>
    <mergeCell ref="O32:O33"/>
    <mergeCell ref="O34:O35"/>
    <mergeCell ref="O44:O45"/>
    <mergeCell ref="O36:O37"/>
    <mergeCell ref="B32:B33"/>
    <mergeCell ref="B34:B35"/>
    <mergeCell ref="C28:C29"/>
    <mergeCell ref="B30:B31"/>
    <mergeCell ref="J54:J55"/>
    <mergeCell ref="B38:B39"/>
  </mergeCells>
  <conditionalFormatting sqref="K176:M1048576 K1:M59">
    <cfRule type="containsText" dxfId="2253" priority="4" operator="containsText" text="Review">
      <formula>NOT(ISERROR(SEARCH("Review",K1)))</formula>
    </cfRule>
    <cfRule type="containsText" dxfId="2252" priority="5" operator="containsText" text="Other">
      <formula>NOT(ISERROR(SEARCH("Other",K1)))</formula>
    </cfRule>
    <cfRule type="containsText" dxfId="2251" priority="6" operator="containsText" text="Incomplete">
      <formula>NOT(ISERROR(SEARCH("Incomplete",K1)))</formula>
    </cfRule>
    <cfRule type="containsText" dxfId="2250" priority="7" operator="containsText" text="Untraceable">
      <formula>NOT(ISERROR(SEARCH("Untraceable",K1)))</formula>
    </cfRule>
    <cfRule type="containsText" dxfId="2249" priority="8" operator="containsText" text="Completed">
      <formula>NOT(ISERROR(SEARCH("Completed",K1)))</formula>
    </cfRule>
    <cfRule type="containsText" dxfId="2248" priority="10" operator="containsText" text="Ignore">
      <formula>NOT(ISERROR(SEARCH("Ignore",K1)))</formula>
    </cfRule>
  </conditionalFormatting>
  <conditionalFormatting sqref="O176:O1048576 K176:M1048576 K1:M59 O1:O59">
    <cfRule type="containsText" dxfId="2247" priority="9" operator="containsText" text="In Progress">
      <formula>NOT(ISERROR(SEARCH("In Progress",K1)))</formula>
    </cfRule>
  </conditionalFormatting>
  <conditionalFormatting sqref="O176:O1048576 O1:O59">
    <cfRule type="containsText" dxfId="2246" priority="2" operator="containsText" text="Yes">
      <formula>NOT(ISERROR(SEARCH("Yes",O1)))</formula>
    </cfRule>
    <cfRule type="containsText" dxfId="2245" priority="3" operator="containsText" text="No">
      <formula>NOT(ISERROR(SEARCH("No",O1)))</formula>
    </cfRule>
  </conditionalFormatting>
  <conditionalFormatting sqref="J1:L1048576">
    <cfRule type="containsText" dxfId="2244" priority="1" operator="containsText" text="Waiting">
      <formula>NOT(ISERROR(SEARCH("Waiting",J1)))</formula>
    </cfRule>
  </conditionalFormatting>
  <dataValidations count="9">
    <dataValidation type="list" allowBlank="1" showInputMessage="1" showErrorMessage="1" sqref="M176:M1048576 M2:M59">
      <formula1>"In Progress, Completed, Untraceable, Ignore, Review, Waiting"</formula1>
    </dataValidation>
    <dataValidation type="list" allowBlank="1" showInputMessage="1" showErrorMessage="1" sqref="O4 O6 O8 O10 O12 O14 O16 O18 O20 O22 O24 O26 O28 O30 O32 O34 O36 O38 O40 O42 O44 O46 O48 O50 O52 O54 O56 O58 O2">
      <formula1>"Yes, No, In Progress"</formula1>
    </dataValidation>
    <dataValidation type="list" operator="equal" allowBlank="1" showInputMessage="1" sqref="D43">
      <formula1>"Amina,Bruno,Cameron,Daniel,Gina,Monet,Perry,???"</formula1>
    </dataValidation>
    <dataValidation type="list" allowBlank="1" showInputMessage="1" sqref="J26:J27 I24:J25 J48:J49 I43 I45 I46:J47 I49 H58:J59 J52:J53 J54:J55 J56:J57 J4:J5 J8:J9 J10:J11 J12:J13 J14:J15 J18:J19 J30:J31 J42:J43 J44:J45 I40:J41 I36:J37">
      <formula1>"Ø"</formula1>
    </dataValidation>
    <dataValidation type="list" allowBlank="1" showInputMessage="1" sqref="H2:J3 H24:H25 H6:J7 H4:I5 H8:I9 H10:I11 H12:I13 H16:J17 H14:I15 H20:J21 H22:J23 H40:H41 H26:I27 H28:J29 H44:H45 H32:J33 H34:J35 H30:I31 H38:J39 H18:I19 H42:H43 I42 I44 H46:H47 H50:J51 H48:H49 H52:I53 H54:I55 I48 H56:I57 H36:H37">
      <formula1>"Ø,=TODAY()"</formula1>
    </dataValidation>
    <dataValidation type="list" allowBlank="1" showInputMessage="1" showErrorMessage="1" sqref="F2:F3 F4:F5 F6:F7 F8:F9 F10:F11 F12:F13 F14:F15 F16:F17 F18:F19 F20:F21 F22:F23 F24:F25 F26:F27 F28:F29 F30:F31 F32:F33 F34:F35 F36:F37 F38:F39 F40:F41 F42:F43 F44:F45 F46:F47 F48:F49 F50:F51 F52:F53 F54:F55 F56:F57 F58:F59">
      <formula1>"full render, full-2nd render"</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formula1>"Manual,Auto,Semi-Auto"</formula1>
    </dataValidation>
    <dataValidation type="list" operator="equal" allowBlank="1" showInputMessage="1" showErrorMessage="1" sqref="D42 D2:D3 D4:D5 D6:D7 D8:D9 D10:D11 D12:D13 D14:D15 D16:D17 D18:D19 D20:D21 D22:D23 D24:D25 D26:D27 D28:D29 D30:D31 D32:D33 D34:D35 D36:D37 D38:D39 D40:D41 D44:D45 D46:D47 D48:D49 D50:D51 D52:D53 D54:D55 D56:D57 D58:D59">
      <formula1>"Amina,Bruno,Cameron,Daniel,Gina,Monet,Perry,???"</formula1>
    </dataValidation>
    <dataValidation type="list" allowBlank="1" showInputMessage="1" showErrorMessage="1" sqref="K176:L1048576 K2:L59">
      <formula1>"In Progress, Completed, Untraceable, Incomplete, Other, Review, Waiting"</formula1>
    </dataValidation>
  </dataValidation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8"/>
  <sheetViews>
    <sheetView topLeftCell="B1" zoomScaleNormal="100" workbookViewId="0">
      <pane ySplit="1" topLeftCell="A124" activePane="bottomLeft" state="frozen"/>
      <selection sqref="A1:L1"/>
      <selection pane="bottomLeft" activeCell="A154" sqref="A154:XFD154"/>
    </sheetView>
  </sheetViews>
  <sheetFormatPr defaultColWidth="9.140625"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9.140625" style="13" customWidth="1"/>
    <col min="14" max="14" width="14.5703125" style="2" bestFit="1" customWidth="1"/>
    <col min="15" max="15" width="14.7109375" style="1"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1" t="s">
        <v>18</v>
      </c>
      <c r="N1" s="10" t="s">
        <v>19</v>
      </c>
      <c r="O1" s="9" t="s">
        <v>20</v>
      </c>
    </row>
    <row r="2" spans="1:15" ht="14.25" customHeight="1" x14ac:dyDescent="0.25">
      <c r="A2" s="151" t="s">
        <v>1110</v>
      </c>
      <c r="B2" s="151" t="s">
        <v>1111</v>
      </c>
      <c r="C2" s="151" t="s">
        <v>1112</v>
      </c>
      <c r="D2" s="32" t="s">
        <v>32</v>
      </c>
      <c r="E2" s="32" t="s">
        <v>24</v>
      </c>
      <c r="F2" s="25" t="str">
        <f>IF(D2="Amina",A2&amp;"_AZ",IF(D2="Perry",A2&amp;"_PB",IF(D2="Gina",A2&amp;"_GB",IF(D2="Cameron",A2&amp;"_CA",IF(D2="Bruno",A2&amp;"_BDS",IF(D2="Daniel",A2&amp;"_DR",IF(D2="Monet",A2&amp;"_MW","")))))))</f>
        <v>2017-02-22_G-001_AZ</v>
      </c>
      <c r="G2" s="33">
        <v>42828</v>
      </c>
      <c r="H2" s="32" t="s">
        <v>51</v>
      </c>
      <c r="I2" s="151" t="s">
        <v>51</v>
      </c>
      <c r="J2" s="32" t="s">
        <v>2</v>
      </c>
      <c r="K2" s="151" t="s">
        <v>2</v>
      </c>
      <c r="L2" s="151" t="str">
        <f>IF(K2="Untraceable","Ignore",IF(K2="Incomplete","Ignore",IF(K2="Other","Ignore","")))</f>
        <v>Ignore</v>
      </c>
      <c r="M2" s="38" t="s">
        <v>1113</v>
      </c>
      <c r="N2" s="114" t="s">
        <v>53</v>
      </c>
      <c r="O2" s="113"/>
    </row>
    <row r="3" spans="1:15" x14ac:dyDescent="0.25">
      <c r="A3" s="151"/>
      <c r="B3" s="151"/>
      <c r="C3" s="151"/>
      <c r="D3" s="32" t="s">
        <v>187</v>
      </c>
      <c r="E3" s="32" t="s">
        <v>24</v>
      </c>
      <c r="F3" s="25" t="str">
        <f>IF(D3="Amina",A2&amp;"_AZ",IF(D3="Perry",A2&amp;"_PB",IF(D3="Gina",A2&amp;"_GB",IF(D3="Cameron",A2&amp;"_CA",IF(D3="Bruno",A2&amp;"_BDS",IF(D3="Daniel",A2&amp;"_DR",IF(D3="Monet",A2&amp;"_MW","")))))))</f>
        <v>2017-02-22_G-001_MW</v>
      </c>
      <c r="G3" s="33">
        <v>42828</v>
      </c>
      <c r="H3" s="33">
        <v>42829</v>
      </c>
      <c r="I3" s="151"/>
      <c r="J3" s="32" t="s">
        <v>0</v>
      </c>
      <c r="K3" s="151"/>
      <c r="L3" s="151"/>
      <c r="M3" s="38" t="s">
        <v>1114</v>
      </c>
      <c r="N3" s="114"/>
      <c r="O3" s="113"/>
    </row>
    <row r="4" spans="1:15" x14ac:dyDescent="0.25">
      <c r="A4" s="151" t="s">
        <v>1115</v>
      </c>
      <c r="B4" s="151" t="s">
        <v>1116</v>
      </c>
      <c r="C4" s="151"/>
      <c r="D4" s="32" t="s">
        <v>187</v>
      </c>
      <c r="E4" s="32" t="s">
        <v>24</v>
      </c>
      <c r="F4" s="25" t="str">
        <f>IF(D4="Amina",A4&amp;"_AZ",IF(D4="Perry",A4&amp;"_PB",IF(D4="Gina",A4&amp;"_GB",IF(D4="Cameron",A4&amp;"_CA",IF(D4="Bruno",A4&amp;"_BDS",IF(D4="Daniel",A4&amp;"_DR",IF(D4="Monet",A4&amp;"_MW","")))))))</f>
        <v>2017-02-22_G-002_MW</v>
      </c>
      <c r="G4" s="33">
        <v>42829</v>
      </c>
      <c r="H4" s="32" t="s">
        <v>51</v>
      </c>
      <c r="I4" s="151" t="s">
        <v>51</v>
      </c>
      <c r="J4" s="32" t="s">
        <v>2</v>
      </c>
      <c r="K4" s="151"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Incomplete</v>
      </c>
      <c r="L4" s="151" t="str">
        <f>IF(K4="Untraceable","Ignore",IF(K4="Incomplete","Ignore",IF(K4="Other","Ignore","")))</f>
        <v>Ignore</v>
      </c>
      <c r="M4" s="38"/>
      <c r="N4" s="114" t="s">
        <v>53</v>
      </c>
      <c r="O4" s="113"/>
    </row>
    <row r="5" spans="1:15" x14ac:dyDescent="0.25">
      <c r="A5" s="151"/>
      <c r="B5" s="151"/>
      <c r="C5" s="151"/>
      <c r="D5" s="32" t="s">
        <v>113</v>
      </c>
      <c r="E5" s="32" t="s">
        <v>24</v>
      </c>
      <c r="F5" s="25" t="str">
        <f>IF(D5="Amina",A4&amp;"_AZ",IF(D5="Perry",A4&amp;"_PB",IF(D5="Gina",A4&amp;"_GB",IF(D5="Cameron",A4&amp;"_CA",IF(D5="Bruno",A4&amp;"_BDS",IF(D5="Daniel",A4&amp;"_DR",IF(D5="Monet",A4&amp;"_MW","")))))))</f>
        <v>2017-02-22_G-002_DR</v>
      </c>
      <c r="G5" s="33">
        <v>42828</v>
      </c>
      <c r="H5" s="32" t="s">
        <v>51</v>
      </c>
      <c r="I5" s="151"/>
      <c r="J5" s="32" t="s">
        <v>2</v>
      </c>
      <c r="K5" s="151"/>
      <c r="L5" s="151"/>
      <c r="M5" s="38" t="s">
        <v>1117</v>
      </c>
      <c r="N5" s="114"/>
      <c r="O5" s="113"/>
    </row>
    <row r="6" spans="1:15" x14ac:dyDescent="0.25">
      <c r="A6" s="151" t="s">
        <v>1118</v>
      </c>
      <c r="B6" s="151" t="s">
        <v>1119</v>
      </c>
      <c r="C6" s="151" t="s">
        <v>1001</v>
      </c>
      <c r="D6" s="32" t="s">
        <v>161</v>
      </c>
      <c r="E6" s="32" t="s">
        <v>24</v>
      </c>
      <c r="F6" s="25" t="str">
        <f>IF(D6="Amina",A6&amp;"_AZ",IF(D6="Perry",A6&amp;"_PB",IF(D6="Gina",A6&amp;"_GB",IF(D6="Cameron",A6&amp;"_CA",IF(D6="Bruno",A6&amp;"_BDS",IF(D6="Daniel",A6&amp;"_DR",IF(D6="Monet",A6&amp;"_MW","")))))))</f>
        <v>2017-02-22_G-003_BDS</v>
      </c>
      <c r="G6" s="33">
        <v>42828</v>
      </c>
      <c r="H6" s="32" t="s">
        <v>51</v>
      </c>
      <c r="I6" s="151" t="s">
        <v>51</v>
      </c>
      <c r="J6" s="32" t="s">
        <v>2</v>
      </c>
      <c r="K6" s="151"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Incomplete</v>
      </c>
      <c r="L6" s="151" t="str">
        <f>IF(K6="Untraceable","Ignore",IF(K6="Incomplete","Ignore",IF(K6="Other","Ignore","")))</f>
        <v>Ignore</v>
      </c>
      <c r="M6" s="38" t="s">
        <v>1120</v>
      </c>
      <c r="N6" s="114" t="s">
        <v>53</v>
      </c>
      <c r="O6" s="113"/>
    </row>
    <row r="7" spans="1:15" x14ac:dyDescent="0.25">
      <c r="A7" s="151"/>
      <c r="B7" s="151"/>
      <c r="C7" s="151"/>
      <c r="D7" s="32" t="s">
        <v>23</v>
      </c>
      <c r="E7" s="32" t="s">
        <v>24</v>
      </c>
      <c r="F7" s="25" t="str">
        <f>IF(D7="Amina",A6&amp;"_AZ",IF(D7="Perry",A6&amp;"_PB",IF(D7="Gina",A6&amp;"_GB",IF(D7="Cameron",A6&amp;"_CA",IF(D7="Bruno",A6&amp;"_BDS",IF(D7="Daniel",A6&amp;"_DR",IF(D7="Monet",A6&amp;"_MW","")))))))</f>
        <v>2017-02-22_G-003_CA</v>
      </c>
      <c r="G7" s="33">
        <v>42828</v>
      </c>
      <c r="H7" s="32" t="s">
        <v>51</v>
      </c>
      <c r="I7" s="151"/>
      <c r="J7" s="32" t="s">
        <v>2</v>
      </c>
      <c r="K7" s="151"/>
      <c r="L7" s="151"/>
      <c r="M7" s="38"/>
      <c r="N7" s="114"/>
      <c r="O7" s="113"/>
    </row>
    <row r="8" spans="1:15" x14ac:dyDescent="0.25">
      <c r="A8" s="151" t="s">
        <v>1121</v>
      </c>
      <c r="B8" s="151" t="s">
        <v>1122</v>
      </c>
      <c r="C8" s="151"/>
      <c r="D8" s="32" t="s">
        <v>187</v>
      </c>
      <c r="E8" s="32" t="s">
        <v>24</v>
      </c>
      <c r="F8" s="25" t="str">
        <f>IF(D8="Amina",A8&amp;"_AZ",IF(D8="Perry",A8&amp;"_PB",IF(D8="Gina",A8&amp;"_GB",IF(D8="Cameron",A8&amp;"_CA",IF(D8="Bruno",A8&amp;"_BDS",IF(D8="Daniel",A8&amp;"_DR",IF(D8="Monet",A8&amp;"_MW","")))))))</f>
        <v>2017-02-22_G-004_MW</v>
      </c>
      <c r="G8" s="33">
        <v>42829</v>
      </c>
      <c r="H8" s="32" t="s">
        <v>51</v>
      </c>
      <c r="I8" s="151" t="s">
        <v>51</v>
      </c>
      <c r="J8" s="32" t="s">
        <v>2</v>
      </c>
      <c r="K8" s="151"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Incomplete</v>
      </c>
      <c r="L8" s="151" t="str">
        <f>IF(K8="Untraceable","Ignore",IF(K8="Incomplete","Ignore",IF(K8="Other","Ignore","")))</f>
        <v>Ignore</v>
      </c>
      <c r="M8" s="38"/>
      <c r="N8" s="114" t="s">
        <v>53</v>
      </c>
      <c r="O8" s="113"/>
    </row>
    <row r="9" spans="1:15" x14ac:dyDescent="0.25">
      <c r="A9" s="151"/>
      <c r="B9" s="151"/>
      <c r="C9" s="151"/>
      <c r="D9" s="32" t="s">
        <v>113</v>
      </c>
      <c r="E9" s="32" t="s">
        <v>24</v>
      </c>
      <c r="F9" s="25" t="str">
        <f>IF(D9="Amina",A8&amp;"_AZ",IF(D9="Perry",A8&amp;"_PB",IF(D9="Gina",A8&amp;"_GB",IF(D9="Cameron",A8&amp;"_CA",IF(D9="Bruno",A8&amp;"_BDS",IF(D9="Daniel",A8&amp;"_DR",IF(D9="Monet",A8&amp;"_MW","")))))))</f>
        <v>2017-02-22_G-004_DR</v>
      </c>
      <c r="G9" s="33">
        <v>42829</v>
      </c>
      <c r="H9" s="32" t="s">
        <v>51</v>
      </c>
      <c r="I9" s="151"/>
      <c r="J9" s="32" t="s">
        <v>2</v>
      </c>
      <c r="K9" s="151"/>
      <c r="L9" s="151"/>
      <c r="M9" s="38" t="s">
        <v>1123</v>
      </c>
      <c r="N9" s="114"/>
      <c r="O9" s="113"/>
    </row>
    <row r="10" spans="1:15" x14ac:dyDescent="0.25">
      <c r="A10" s="151" t="s">
        <v>1124</v>
      </c>
      <c r="B10" s="151" t="s">
        <v>1125</v>
      </c>
      <c r="C10" s="151"/>
      <c r="D10" s="32" t="s">
        <v>113</v>
      </c>
      <c r="E10" s="32" t="s">
        <v>24</v>
      </c>
      <c r="F10" s="25" t="str">
        <f>IF(D10="Amina",A10&amp;"_AZ",IF(D10="Perry",A10&amp;"_PB",IF(D10="Gina",A10&amp;"_GB",IF(D10="Cameron",A10&amp;"_CA",IF(D10="Bruno",A10&amp;"_BDS",IF(D10="Daniel",A10&amp;"_DR",IF(D10="Monet",A10&amp;"_MW","")))))))</f>
        <v>2017-02-22_G-005_DR</v>
      </c>
      <c r="G10" s="33">
        <v>42829</v>
      </c>
      <c r="H10" s="32" t="s">
        <v>51</v>
      </c>
      <c r="I10" s="151" t="s">
        <v>51</v>
      </c>
      <c r="J10" s="32" t="s">
        <v>2</v>
      </c>
      <c r="K10" s="151"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Incomplete</v>
      </c>
      <c r="L10" s="151" t="str">
        <f>IF(K10="Untraceable","Ignore",IF(K10="Incomplete","Ignore",IF(K10="Other","Ignore","")))</f>
        <v>Ignore</v>
      </c>
      <c r="M10" s="38"/>
      <c r="N10" s="114" t="s">
        <v>53</v>
      </c>
      <c r="O10" s="113"/>
    </row>
    <row r="11" spans="1:15" x14ac:dyDescent="0.25">
      <c r="A11" s="151"/>
      <c r="B11" s="151"/>
      <c r="C11" s="151"/>
      <c r="D11" s="32" t="s">
        <v>187</v>
      </c>
      <c r="E11" s="32" t="s">
        <v>24</v>
      </c>
      <c r="F11" s="25" t="str">
        <f>IF(D11="Amina",A10&amp;"_AZ",IF(D11="Perry",A10&amp;"_PB",IF(D11="Gina",A10&amp;"_GB",IF(D11="Cameron",A10&amp;"_CA",IF(D11="Bruno",A10&amp;"_BDS",IF(D11="Daniel",A10&amp;"_DR",IF(D11="Monet",A10&amp;"_MW","")))))))</f>
        <v>2017-02-22_G-005_MW</v>
      </c>
      <c r="G11" s="33">
        <v>42829</v>
      </c>
      <c r="H11" s="32" t="s">
        <v>51</v>
      </c>
      <c r="I11" s="151"/>
      <c r="J11" s="32" t="s">
        <v>2</v>
      </c>
      <c r="K11" s="151"/>
      <c r="L11" s="151"/>
      <c r="M11" s="38"/>
      <c r="N11" s="114"/>
      <c r="O11" s="113"/>
    </row>
    <row r="12" spans="1:15" x14ac:dyDescent="0.25">
      <c r="A12" s="151" t="s">
        <v>1126</v>
      </c>
      <c r="B12" s="151" t="s">
        <v>1127</v>
      </c>
      <c r="C12" s="151" t="s">
        <v>1128</v>
      </c>
      <c r="D12" s="32" t="s">
        <v>27</v>
      </c>
      <c r="E12" s="32" t="s">
        <v>24</v>
      </c>
      <c r="F12" s="25" t="str">
        <f>IF(D12="Amina",A12&amp;"_AZ",IF(D12="Perry",A12&amp;"_PB",IF(D12="Gina",A12&amp;"_GB",IF(D12="Cameron",A12&amp;"_CA",IF(D12="Bruno",A12&amp;"_BDS",IF(D12="Daniel",A12&amp;"_DR",IF(D12="Monet",A12&amp;"_MW","")))))))</f>
        <v>2017-02-22_G-006_GB</v>
      </c>
      <c r="G12" s="33">
        <v>42829</v>
      </c>
      <c r="H12" s="32" t="s">
        <v>51</v>
      </c>
      <c r="I12" s="151" t="s">
        <v>51</v>
      </c>
      <c r="J12" s="32" t="s">
        <v>2</v>
      </c>
      <c r="K12" s="151"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Incomplete</v>
      </c>
      <c r="L12" s="151" t="str">
        <f>IF(K12="Untraceable","Ignore",IF(K12="Incomplete","Ignore",IF(K12="Other","Ignore","")))</f>
        <v>Ignore</v>
      </c>
      <c r="M12" s="38"/>
      <c r="N12" s="114" t="s">
        <v>53</v>
      </c>
      <c r="O12" s="113"/>
    </row>
    <row r="13" spans="1:15" x14ac:dyDescent="0.25">
      <c r="A13" s="151"/>
      <c r="B13" s="151"/>
      <c r="C13" s="151"/>
      <c r="D13" s="32" t="s">
        <v>161</v>
      </c>
      <c r="E13" s="32" t="s">
        <v>24</v>
      </c>
      <c r="F13" s="25" t="str">
        <f>IF(D13="Amina",A12&amp;"_AZ",IF(D13="Perry",A12&amp;"_PB",IF(D13="Gina",A12&amp;"_GB",IF(D13="Cameron",A12&amp;"_CA",IF(D13="Bruno",A12&amp;"_BDS",IF(D13="Daniel",A12&amp;"_DR",IF(D13="Monet",A12&amp;"_MW","")))))))</f>
        <v>2017-02-22_G-006_BDS</v>
      </c>
      <c r="G13" s="33">
        <v>42829</v>
      </c>
      <c r="H13" s="32" t="s">
        <v>51</v>
      </c>
      <c r="I13" s="151"/>
      <c r="J13" s="32" t="s">
        <v>2</v>
      </c>
      <c r="K13" s="151"/>
      <c r="L13" s="151"/>
      <c r="M13" s="38" t="s">
        <v>1129</v>
      </c>
      <c r="N13" s="114"/>
      <c r="O13" s="113"/>
    </row>
    <row r="14" spans="1:15" x14ac:dyDescent="0.25">
      <c r="A14" s="151" t="s">
        <v>1130</v>
      </c>
      <c r="B14" s="151" t="s">
        <v>1131</v>
      </c>
      <c r="C14" s="151" t="s">
        <v>1052</v>
      </c>
      <c r="D14" s="32" t="s">
        <v>23</v>
      </c>
      <c r="E14" s="32" t="s">
        <v>24</v>
      </c>
      <c r="F14" s="25" t="str">
        <f>IF(D14="Amina",A14&amp;"_AZ",IF(D14="Perry",A14&amp;"_PB",IF(D14="Gina",A14&amp;"_GB",IF(D14="Cameron",A14&amp;"_CA",IF(D14="Bruno",A14&amp;"_BDS",IF(D14="Daniel",A14&amp;"_DR",IF(D14="Monet",A14&amp;"_MW","")))))))</f>
        <v>2017-02-22_G-007_CA</v>
      </c>
      <c r="G14" s="33">
        <v>42823</v>
      </c>
      <c r="H14" s="32" t="s">
        <v>51</v>
      </c>
      <c r="I14" s="151" t="s">
        <v>51</v>
      </c>
      <c r="J14" s="32" t="s">
        <v>2</v>
      </c>
      <c r="K14" s="151"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Incomplete</v>
      </c>
      <c r="L14" s="151" t="str">
        <f>IF(K14="Untraceable","Ignore",IF(K14="Incomplete","Ignore",IF(K14="Other","Ignore","")))</f>
        <v>Ignore</v>
      </c>
      <c r="M14" s="38" t="s">
        <v>1132</v>
      </c>
      <c r="N14" s="114" t="s">
        <v>53</v>
      </c>
      <c r="O14" s="113"/>
    </row>
    <row r="15" spans="1:15" x14ac:dyDescent="0.25">
      <c r="A15" s="151"/>
      <c r="B15" s="151"/>
      <c r="C15" s="151"/>
      <c r="D15" s="32" t="s">
        <v>161</v>
      </c>
      <c r="E15" s="32" t="s">
        <v>24</v>
      </c>
      <c r="F15" s="25" t="str">
        <f>IF(D15="Amina",A14&amp;"_AZ",IF(D15="Perry",A14&amp;"_PB",IF(D15="Gina",A14&amp;"_GB",IF(D15="Cameron",A14&amp;"_CA",IF(D15="Bruno",A14&amp;"_BDS",IF(D15="Daniel",A14&amp;"_DR",IF(D15="Monet",A14&amp;"_MW","")))))))</f>
        <v>2017-02-22_G-007_BDS</v>
      </c>
      <c r="G15" s="33">
        <v>42828</v>
      </c>
      <c r="H15" s="32" t="s">
        <v>51</v>
      </c>
      <c r="I15" s="151"/>
      <c r="J15" s="32" t="s">
        <v>2</v>
      </c>
      <c r="K15" s="151"/>
      <c r="L15" s="151"/>
      <c r="M15" s="38" t="s">
        <v>1132</v>
      </c>
      <c r="N15" s="114"/>
      <c r="O15" s="113"/>
    </row>
    <row r="16" spans="1:15" x14ac:dyDescent="0.25">
      <c r="A16" s="151" t="s">
        <v>1133</v>
      </c>
      <c r="B16" s="151" t="s">
        <v>1134</v>
      </c>
      <c r="C16" s="151" t="s">
        <v>1135</v>
      </c>
      <c r="D16" s="32" t="s">
        <v>27</v>
      </c>
      <c r="E16" s="32" t="s">
        <v>24</v>
      </c>
      <c r="F16" s="25" t="str">
        <f>IF(D16="Amina",A16&amp;"_AZ",IF(D16="Perry",A16&amp;"_PB",IF(D16="Gina",A16&amp;"_GB",IF(D16="Cameron",A16&amp;"_CA",IF(D16="Bruno",A16&amp;"_BDS",IF(D16="Daniel",A16&amp;"_DR",IF(D16="Monet",A16&amp;"_MW","")))))))</f>
        <v>2017-02-22_G-008_GB</v>
      </c>
      <c r="G16" s="33">
        <v>42829</v>
      </c>
      <c r="H16" s="33">
        <v>42829</v>
      </c>
      <c r="I16" s="153">
        <v>42874</v>
      </c>
      <c r="J16" s="32" t="s">
        <v>0</v>
      </c>
      <c r="K16" s="151" t="s">
        <v>0</v>
      </c>
      <c r="L16" s="151" t="s">
        <v>0</v>
      </c>
      <c r="M16" s="39" t="s">
        <v>887</v>
      </c>
      <c r="N16" s="114" t="s">
        <v>1136</v>
      </c>
      <c r="O16" s="113"/>
    </row>
    <row r="17" spans="1:15" x14ac:dyDescent="0.25">
      <c r="A17" s="151"/>
      <c r="B17" s="151"/>
      <c r="C17" s="151"/>
      <c r="D17" s="32" t="s">
        <v>113</v>
      </c>
      <c r="E17" s="32" t="s">
        <v>24</v>
      </c>
      <c r="F17" s="25" t="str">
        <f>IF(D17="Amina",A16&amp;"_AZ",IF(D17="Perry",A16&amp;"_PB",IF(D17="Gina",A16&amp;"_GB",IF(D17="Cameron",A16&amp;"_CA",IF(D17="Bruno",A16&amp;"_BDS",IF(D17="Daniel",A16&amp;"_DR",IF(D17="Monet",A16&amp;"_MW","")))))))</f>
        <v>2017-02-22_G-008_DR</v>
      </c>
      <c r="G17" s="33">
        <v>42835</v>
      </c>
      <c r="H17" s="33">
        <v>42874</v>
      </c>
      <c r="I17" s="151"/>
      <c r="J17" s="32" t="s">
        <v>0</v>
      </c>
      <c r="K17" s="151"/>
      <c r="L17" s="151"/>
      <c r="M17" s="38" t="s">
        <v>1137</v>
      </c>
      <c r="N17" s="114"/>
      <c r="O17" s="113"/>
    </row>
    <row r="18" spans="1:15" x14ac:dyDescent="0.25">
      <c r="A18" s="151" t="s">
        <v>1138</v>
      </c>
      <c r="B18" s="151" t="s">
        <v>1139</v>
      </c>
      <c r="C18" s="151" t="s">
        <v>1001</v>
      </c>
      <c r="D18" s="32" t="s">
        <v>30</v>
      </c>
      <c r="E18" s="32" t="s">
        <v>24</v>
      </c>
      <c r="F18" s="25" t="str">
        <f>IF(D18="Amina",A18&amp;"_AZ",IF(D18="Perry",A18&amp;"_PB",IF(D18="Gina",A18&amp;"_GB",IF(D18="Cameron",A18&amp;"_CA",IF(D18="Bruno",A18&amp;"_BDS",IF(D18="Daniel",A18&amp;"_DR",IF(D18="Monet",A18&amp;"_MW","")))))))</f>
        <v>2017-02-22_G-009_PB</v>
      </c>
      <c r="G18" s="33">
        <v>42828</v>
      </c>
      <c r="H18" s="33">
        <v>42832</v>
      </c>
      <c r="I18" s="153">
        <v>42832</v>
      </c>
      <c r="J18" s="32" t="str">
        <f>IF(AND(NOT(OR(G18="",G18="Ø")),H18=""),"In Progress",IF(AND(NOT(OR(H18="Ø",H18="")),NOT(OR(G18="Ø",G18=""))),"Completed",""))</f>
        <v>Completed</v>
      </c>
      <c r="K18" s="151"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51" t="s">
        <v>0</v>
      </c>
      <c r="M18" s="38" t="s">
        <v>1140</v>
      </c>
      <c r="N18" s="114" t="s">
        <v>25</v>
      </c>
      <c r="O18" s="113" t="s">
        <v>1141</v>
      </c>
    </row>
    <row r="19" spans="1:15" x14ac:dyDescent="0.25">
      <c r="A19" s="151"/>
      <c r="B19" s="151"/>
      <c r="C19" s="151"/>
      <c r="D19" s="32" t="s">
        <v>32</v>
      </c>
      <c r="E19" s="32" t="s">
        <v>24</v>
      </c>
      <c r="F19" s="25" t="str">
        <f>IF(D19="Amina",A18&amp;"_AZ",IF(D19="Perry",A18&amp;"_PB",IF(D19="Gina",A18&amp;"_GB",IF(D19="Cameron",A18&amp;"_CA",IF(D19="Bruno",A18&amp;"_BDS",IF(D19="Daniel",A18&amp;"_DR",IF(D19="Monet",A18&amp;"_MW","")))))))</f>
        <v>2017-02-22_G-009_AZ</v>
      </c>
      <c r="G19" s="33">
        <v>42829</v>
      </c>
      <c r="H19" s="33">
        <v>42831</v>
      </c>
      <c r="I19" s="151"/>
      <c r="J19" s="32" t="s">
        <v>0</v>
      </c>
      <c r="K19" s="151"/>
      <c r="L19" s="151"/>
      <c r="M19" s="38" t="s">
        <v>1142</v>
      </c>
      <c r="N19" s="114"/>
      <c r="O19" s="113"/>
    </row>
    <row r="20" spans="1:15" x14ac:dyDescent="0.25">
      <c r="A20" s="151" t="s">
        <v>1143</v>
      </c>
      <c r="B20" s="151" t="s">
        <v>1144</v>
      </c>
      <c r="C20" s="151" t="s">
        <v>1052</v>
      </c>
      <c r="D20" s="32" t="s">
        <v>23</v>
      </c>
      <c r="E20" s="32" t="s">
        <v>24</v>
      </c>
      <c r="F20" s="25" t="str">
        <f>IF(D20="Amina",A20&amp;"_AZ",IF(D20="Perry",A20&amp;"_PB",IF(D20="Gina",A20&amp;"_GB",IF(D20="Cameron",A20&amp;"_CA",IF(D20="Bruno",A20&amp;"_BDS",IF(D20="Daniel",A20&amp;"_DR",IF(D20="Monet",A20&amp;"_MW","")))))))</f>
        <v>2017-02-22_G-010_CA</v>
      </c>
      <c r="G20" s="33">
        <v>42828</v>
      </c>
      <c r="H20" s="33">
        <v>42828</v>
      </c>
      <c r="I20" s="151" t="s">
        <v>51</v>
      </c>
      <c r="J20" s="32" t="str">
        <f>IF(AND(NOT(OR(G20="",G20="Ø")),H20=""),"In Progress",IF(AND(NOT(OR(H20="Ø",H20="")),NOT(OR(G20="Ø",G20=""))),"Completed",""))</f>
        <v>Completed</v>
      </c>
      <c r="K20" s="151" t="s">
        <v>2</v>
      </c>
      <c r="L20" s="151" t="str">
        <f>IF(K20="Untraceable","Ignore",IF(K20="Incomplete","Ignore",IF(K20="Other","Ignore","")))</f>
        <v>Ignore</v>
      </c>
      <c r="M20" s="38" t="s">
        <v>1145</v>
      </c>
      <c r="N20" s="114" t="s">
        <v>53</v>
      </c>
      <c r="O20" s="113"/>
    </row>
    <row r="21" spans="1:15" x14ac:dyDescent="0.25">
      <c r="A21" s="151"/>
      <c r="B21" s="151"/>
      <c r="C21" s="151"/>
      <c r="D21" s="32" t="s">
        <v>161</v>
      </c>
      <c r="E21" s="32" t="s">
        <v>24</v>
      </c>
      <c r="F21" s="25" t="str">
        <f>IF(D21="Amina",A20&amp;"_AZ",IF(D21="Perry",A20&amp;"_PB",IF(D21="Gina",A20&amp;"_GB",IF(D21="Cameron",A20&amp;"_CA",IF(D21="Bruno",A20&amp;"_BDS",IF(D21="Daniel",A20&amp;"_DR",IF(D21="Monet",A20&amp;"_MW","")))))))</f>
        <v>2017-02-22_G-010_BDS</v>
      </c>
      <c r="G21" s="33">
        <v>42829</v>
      </c>
      <c r="H21" s="33" t="s">
        <v>51</v>
      </c>
      <c r="I21" s="151"/>
      <c r="J21" s="32" t="s">
        <v>2</v>
      </c>
      <c r="K21" s="151"/>
      <c r="L21" s="151"/>
      <c r="M21" s="38" t="s">
        <v>1146</v>
      </c>
      <c r="N21" s="114"/>
      <c r="O21" s="113"/>
    </row>
    <row r="22" spans="1:15" x14ac:dyDescent="0.25">
      <c r="A22" s="151" t="s">
        <v>1147</v>
      </c>
      <c r="B22" s="151" t="s">
        <v>1148</v>
      </c>
      <c r="C22" s="151"/>
      <c r="D22" s="32" t="s">
        <v>187</v>
      </c>
      <c r="E22" s="32" t="s">
        <v>24</v>
      </c>
      <c r="F22" s="25" t="str">
        <f>IF(D22="Amina",A22&amp;"_AZ",IF(D22="Perry",A22&amp;"_PB",IF(D22="Gina",A22&amp;"_GB",IF(D22="Cameron",A22&amp;"_CA",IF(D22="Bruno",A22&amp;"_BDS",IF(D22="Daniel",A22&amp;"_DR",IF(D22="Monet",A22&amp;"_MW","")))))))</f>
        <v>2017-02-22_G-011_MW</v>
      </c>
      <c r="G22" s="33">
        <v>42828</v>
      </c>
      <c r="H22" s="33">
        <v>42837</v>
      </c>
      <c r="I22" s="153">
        <v>42873</v>
      </c>
      <c r="J22" s="32" t="s">
        <v>0</v>
      </c>
      <c r="K22" s="151" t="s">
        <v>0</v>
      </c>
      <c r="L22" s="151" t="s">
        <v>0</v>
      </c>
      <c r="M22" s="38" t="s">
        <v>1149</v>
      </c>
      <c r="N22" s="114" t="s">
        <v>25</v>
      </c>
      <c r="O22" s="113" t="s">
        <v>1150</v>
      </c>
    </row>
    <row r="23" spans="1:15" x14ac:dyDescent="0.25">
      <c r="A23" s="151"/>
      <c r="B23" s="151"/>
      <c r="C23" s="151"/>
      <c r="D23" s="32" t="s">
        <v>23</v>
      </c>
      <c r="E23" s="32" t="s">
        <v>24</v>
      </c>
      <c r="F23" s="25" t="str">
        <f>IF(D23="Amina",A22&amp;"_AZ",IF(D23="Perry",A22&amp;"_PB",IF(D23="Gina",A22&amp;"_GB",IF(D23="Cameron",A22&amp;"_CA",IF(D23="Bruno",A22&amp;"_BDS",IF(D23="Daniel",A22&amp;"_DR",IF(D23="Monet",A22&amp;"_MW","")))))))</f>
        <v>2017-02-22_G-011_CA</v>
      </c>
      <c r="G23" s="33">
        <v>42828</v>
      </c>
      <c r="H23" s="33">
        <v>42829</v>
      </c>
      <c r="I23" s="151"/>
      <c r="J23" s="32" t="str">
        <f>IF(AND(NOT(OR(G23="",G23="Ø")),H23=""),"In Progress",IF(AND(NOT(OR(H23="Ø",H23="")),NOT(OR(G23="Ø",G23=""))),"Completed",""))</f>
        <v>Completed</v>
      </c>
      <c r="K23" s="151"/>
      <c r="L23" s="151"/>
      <c r="M23" s="38" t="s">
        <v>1151</v>
      </c>
      <c r="N23" s="114"/>
      <c r="O23" s="113"/>
    </row>
    <row r="24" spans="1:15" x14ac:dyDescent="0.25">
      <c r="A24" s="154" t="s">
        <v>1152</v>
      </c>
      <c r="B24" s="151" t="s">
        <v>1153</v>
      </c>
      <c r="C24" s="151" t="s">
        <v>1112</v>
      </c>
      <c r="D24" s="21" t="s">
        <v>23</v>
      </c>
      <c r="E24" s="32" t="s">
        <v>24</v>
      </c>
      <c r="F24" s="25" t="str">
        <f>IF(D24="Amina",A24&amp;"_AZ",IF(D24="Perry",A24&amp;"_PB",IF(D24="Gina",A24&amp;"_GB",IF(D24="Cameron",A24&amp;"_CA",IF(D24="Bruno",A24&amp;"_BDS",IF(D24="Daniel",A24&amp;"_DR",IF(D24="Monet",A24&amp;"_MW","")))))))</f>
        <v>2017-02-22_G-012_CA</v>
      </c>
      <c r="G24" s="33">
        <v>42825</v>
      </c>
      <c r="H24" s="33">
        <v>42825</v>
      </c>
      <c r="I24" s="153">
        <v>42830</v>
      </c>
      <c r="J24" s="32" t="str">
        <f>IF(AND(NOT(OR(G24="",G24="Ø")),H24=""),"In Progress",IF(AND(NOT(OR(H24="Ø",H24="")),NOT(OR(G24="Ø",G24=""))),"Completed",""))</f>
        <v>Completed</v>
      </c>
      <c r="K24" s="151"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51" t="s">
        <v>0</v>
      </c>
      <c r="M24" s="38" t="s">
        <v>1154</v>
      </c>
      <c r="N24" s="114" t="s">
        <v>25</v>
      </c>
      <c r="O24" s="113" t="s">
        <v>1155</v>
      </c>
    </row>
    <row r="25" spans="1:15" x14ac:dyDescent="0.25">
      <c r="A25" s="154"/>
      <c r="B25" s="151"/>
      <c r="C25" s="151"/>
      <c r="D25" s="21" t="s">
        <v>187</v>
      </c>
      <c r="E25" s="32" t="s">
        <v>24</v>
      </c>
      <c r="F25" s="25" t="str">
        <f>IF(D25="Amina",A24&amp;"_AZ",IF(D25="Perry",A24&amp;"_PB",IF(D25="Gina",A24&amp;"_GB",IF(D25="Cameron",A24&amp;"_CA",IF(D25="Bruno",A24&amp;"_BDS",IF(D25="Daniel",A24&amp;"_DR",IF(D25="Monet",A24&amp;"_MW","")))))))</f>
        <v>2017-02-22_G-012_MW</v>
      </c>
      <c r="G25" s="33">
        <v>42828</v>
      </c>
      <c r="H25" s="33">
        <v>42828</v>
      </c>
      <c r="I25" s="151"/>
      <c r="J25" s="32" t="str">
        <f>IF(AND(NOT(OR(G25="",G25="Ø")),H25=""),"In Progress",IF(AND(NOT(OR(H25="Ø",H25="")),NOT(OR(G25="Ø",G25=""))),"Completed",""))</f>
        <v>Completed</v>
      </c>
      <c r="K25" s="151"/>
      <c r="L25" s="151"/>
      <c r="M25" s="17"/>
      <c r="N25" s="114"/>
      <c r="O25" s="113"/>
    </row>
    <row r="26" spans="1:15" x14ac:dyDescent="0.25">
      <c r="A26" s="154" t="s">
        <v>1156</v>
      </c>
      <c r="B26" s="151" t="s">
        <v>1157</v>
      </c>
      <c r="C26" s="151" t="s">
        <v>1135</v>
      </c>
      <c r="D26" s="21" t="s">
        <v>23</v>
      </c>
      <c r="E26" s="32" t="s">
        <v>24</v>
      </c>
      <c r="F26" s="25" t="str">
        <f>IF(D26="Amina",A26&amp;"_AZ",IF(D26="Perry",A26&amp;"_PB",IF(D26="Gina",A26&amp;"_GB",IF(D26="Cameron",A26&amp;"_CA",IF(D26="Bruno",A26&amp;"_BDS",IF(D26="Daniel",A26&amp;"_DR",IF(D26="Monet",A26&amp;"_MW","")))))))</f>
        <v>2017-02-22_G-013_CA</v>
      </c>
      <c r="G26" s="33">
        <v>42825</v>
      </c>
      <c r="H26" s="33">
        <v>42828</v>
      </c>
      <c r="I26" s="153">
        <v>42828</v>
      </c>
      <c r="J26" s="32" t="str">
        <f>IF(AND(NOT(OR(G26="",G26="Ø")),H26=""),"In Progress",IF(AND(NOT(OR(H26="Ø",H26="")),NOT(OR(G26="Ø",G26=""))),"Completed",""))</f>
        <v>Completed</v>
      </c>
      <c r="K26" s="151" t="s">
        <v>2</v>
      </c>
      <c r="L26" s="151" t="s">
        <v>190</v>
      </c>
      <c r="M26" s="17" t="s">
        <v>1158</v>
      </c>
      <c r="N26" s="114" t="s">
        <v>53</v>
      </c>
      <c r="O26" s="113"/>
    </row>
    <row r="27" spans="1:15" x14ac:dyDescent="0.25">
      <c r="A27" s="155"/>
      <c r="B27" s="151"/>
      <c r="C27" s="151"/>
      <c r="D27" s="21" t="s">
        <v>161</v>
      </c>
      <c r="E27" s="32" t="s">
        <v>24</v>
      </c>
      <c r="F27" s="25" t="str">
        <f>IF(D27="Amina",A26&amp;"_AZ",IF(D27="Perry",A26&amp;"_PB",IF(D27="Gina",A26&amp;"_GB",IF(D27="Cameron",A26&amp;"_CA",IF(D27="Bruno",A26&amp;"_BDS",IF(D27="Daniel",A26&amp;"_DR",IF(D27="Monet",A26&amp;"_MW","")))))))</f>
        <v>2017-02-22_G-013_BDS</v>
      </c>
      <c r="G27" s="33">
        <v>42828</v>
      </c>
      <c r="H27" s="33">
        <v>42828</v>
      </c>
      <c r="I27" s="151"/>
      <c r="J27" s="32" t="str">
        <f>IF(AND(NOT(OR(G27="",G27="Ø")),H27=""),"In Progress",IF(AND(NOT(OR(H27="Ø",H27="")),NOT(OR(G27="Ø",G27=""))),"Completed",""))</f>
        <v>Completed</v>
      </c>
      <c r="K27" s="151"/>
      <c r="L27" s="151"/>
      <c r="M27" s="17" t="s">
        <v>1159</v>
      </c>
      <c r="N27" s="114"/>
      <c r="O27" s="113"/>
    </row>
    <row r="28" spans="1:15" x14ac:dyDescent="0.25">
      <c r="A28" s="154" t="s">
        <v>1160</v>
      </c>
      <c r="B28" s="151" t="s">
        <v>1161</v>
      </c>
      <c r="C28" s="151" t="s">
        <v>1052</v>
      </c>
      <c r="D28" s="21" t="s">
        <v>23</v>
      </c>
      <c r="E28" s="32" t="s">
        <v>24</v>
      </c>
      <c r="F28" s="25" t="str">
        <f>IF(D28="Amina",A28&amp;"_AZ",IF(D28="Perry",A28&amp;"_PB",IF(D28="Gina",A28&amp;"_GB",IF(D28="Cameron",A28&amp;"_CA",IF(D28="Bruno",A28&amp;"_BDS",IF(D28="Daniel",A28&amp;"_DR",IF(D28="Monet",A28&amp;"_MW","")))))))</f>
        <v>2017-02-22_G-014_CA</v>
      </c>
      <c r="G28" s="33">
        <v>42828</v>
      </c>
      <c r="H28" s="33">
        <v>42829</v>
      </c>
      <c r="I28" s="153">
        <v>42830</v>
      </c>
      <c r="J28" s="32" t="s">
        <v>0</v>
      </c>
      <c r="K28" s="151"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51" t="s">
        <v>0</v>
      </c>
      <c r="M28" s="17" t="s">
        <v>1162</v>
      </c>
      <c r="N28" s="114" t="s">
        <v>25</v>
      </c>
      <c r="O28" s="113" t="s">
        <v>1163</v>
      </c>
    </row>
    <row r="29" spans="1:15" x14ac:dyDescent="0.25">
      <c r="A29" s="155"/>
      <c r="B29" s="151"/>
      <c r="C29" s="151"/>
      <c r="D29" s="21" t="s">
        <v>161</v>
      </c>
      <c r="E29" s="32" t="s">
        <v>24</v>
      </c>
      <c r="F29" s="25" t="str">
        <f>IF(D29="Amina",A28&amp;"_AZ",IF(D29="Perry",A28&amp;"_PB",IF(D29="Gina",A28&amp;"_GB",IF(D29="Cameron",A28&amp;"_CA",IF(D29="Bruno",A28&amp;"_BDS",IF(D29="Daniel",A28&amp;"_DR",IF(D29="Monet",A28&amp;"_MW","")))))))</f>
        <v>2017-02-22_G-014_BDS</v>
      </c>
      <c r="G29" s="33">
        <v>42828</v>
      </c>
      <c r="H29" s="33">
        <v>42829</v>
      </c>
      <c r="I29" s="151"/>
      <c r="J29" s="32" t="str">
        <f>IF(AND(NOT(OR(G29="",G29="Ø")),H29=""),"In Progress",IF(AND(NOT(OR(H29="Ø",H29="")),NOT(OR(G29="Ø",G29=""))),"Completed",""))</f>
        <v>Completed</v>
      </c>
      <c r="K29" s="151"/>
      <c r="L29" s="151"/>
      <c r="M29" s="17" t="s">
        <v>1164</v>
      </c>
      <c r="N29" s="114"/>
      <c r="O29" s="113"/>
    </row>
    <row r="30" spans="1:15" x14ac:dyDescent="0.25">
      <c r="A30" s="154" t="s">
        <v>1165</v>
      </c>
      <c r="B30" s="151" t="s">
        <v>1166</v>
      </c>
      <c r="C30" s="151" t="s">
        <v>1167</v>
      </c>
      <c r="D30" s="21" t="s">
        <v>23</v>
      </c>
      <c r="E30" s="32" t="s">
        <v>24</v>
      </c>
      <c r="F30" s="25" t="str">
        <f>IF(D30="Amina",A30&amp;"_AZ",IF(D30="Perry",A30&amp;"_PB",IF(D30="Gina",A30&amp;"_GB",IF(D30="Cameron",A30&amp;"_CA",IF(D30="Bruno",A30&amp;"_BDS",IF(D30="Daniel",A30&amp;"_DR",IF(D30="Monet",A30&amp;"_MW","")))))))</f>
        <v>2017-02-22_G-015_CA</v>
      </c>
      <c r="G30" s="33">
        <v>42830</v>
      </c>
      <c r="H30" s="33">
        <v>42830</v>
      </c>
      <c r="I30" s="153">
        <v>42845</v>
      </c>
      <c r="J30" s="32" t="str">
        <f>IF(AND(NOT(OR(G30="",G30="Ø")),H30=""),"In Progress",IF(AND(NOT(OR(H30="Ø",H30="")),NOT(OR(G30="Ø",G30=""))),"Completed",""))</f>
        <v>Completed</v>
      </c>
      <c r="K30" s="151" t="s">
        <v>2</v>
      </c>
      <c r="L30" s="151" t="s">
        <v>190</v>
      </c>
      <c r="M30" s="17" t="s">
        <v>1168</v>
      </c>
      <c r="N30" s="114" t="s">
        <v>53</v>
      </c>
      <c r="O30" s="113"/>
    </row>
    <row r="31" spans="1:15" x14ac:dyDescent="0.25">
      <c r="A31" s="155"/>
      <c r="B31" s="151"/>
      <c r="C31" s="151"/>
      <c r="D31" s="21" t="s">
        <v>27</v>
      </c>
      <c r="E31" s="32" t="s">
        <v>24</v>
      </c>
      <c r="F31" s="25" t="str">
        <f>IF(D31="Amina",A30&amp;"_AZ",IF(D31="Perry",A30&amp;"_PB",IF(D31="Gina",A30&amp;"_GB",IF(D31="Cameron",A30&amp;"_CA",IF(D31="Bruno",A30&amp;"_BDS",IF(D31="Daniel",A30&amp;"_DR",IF(D31="Monet",A30&amp;"_MW","")))))))</f>
        <v>2017-02-22_G-015_GB</v>
      </c>
      <c r="G31" s="33">
        <v>42830</v>
      </c>
      <c r="H31" s="33">
        <v>42835</v>
      </c>
      <c r="I31" s="151"/>
      <c r="J31" s="32" t="str">
        <f>IF(AND(NOT(OR(G31="",G31="Ø")),H31=""),"In Progress",IF(AND(NOT(OR(H31="Ø",H31="")),NOT(OR(G31="Ø",G31=""))),"Completed",""))</f>
        <v>Completed</v>
      </c>
      <c r="K31" s="151"/>
      <c r="L31" s="151"/>
      <c r="M31" s="17"/>
      <c r="N31" s="114"/>
      <c r="O31" s="113"/>
    </row>
    <row r="32" spans="1:15" x14ac:dyDescent="0.25">
      <c r="A32" s="153" t="s">
        <v>1169</v>
      </c>
      <c r="B32" s="151" t="s">
        <v>1170</v>
      </c>
      <c r="C32" s="151" t="s">
        <v>1135</v>
      </c>
      <c r="D32" s="21" t="s">
        <v>113</v>
      </c>
      <c r="E32" s="32" t="s">
        <v>24</v>
      </c>
      <c r="F32" s="25" t="str">
        <f>IF(D32="Amina",A32&amp;"_AZ",IF(D32="Perry",A32&amp;"_PB",IF(D32="Gina",A32&amp;"_GB",IF(D32="Cameron",A32&amp;"_CA",IF(D32="Bruno",A32&amp;"_BDS",IF(D32="Daniel",A32&amp;"_DR",IF(D32="Monet",A32&amp;"_MW","")))))))</f>
        <v>2017-02-22_G-016_DR</v>
      </c>
      <c r="G32" s="33">
        <v>42832</v>
      </c>
      <c r="H32" s="33">
        <v>42874</v>
      </c>
      <c r="I32" s="153">
        <v>42874</v>
      </c>
      <c r="J32" s="32" t="s">
        <v>0</v>
      </c>
      <c r="K32" s="151"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51" t="s">
        <v>0</v>
      </c>
      <c r="M32" s="39" t="s">
        <v>887</v>
      </c>
      <c r="N32" s="114" t="str">
        <f>IF(NOT(A32=""),"In Progress","")</f>
        <v>In Progress</v>
      </c>
      <c r="O32" s="113"/>
    </row>
    <row r="33" spans="1:15" x14ac:dyDescent="0.25">
      <c r="A33" s="151"/>
      <c r="B33" s="151"/>
      <c r="C33" s="151"/>
      <c r="D33" s="21" t="s">
        <v>32</v>
      </c>
      <c r="E33" s="32" t="s">
        <v>24</v>
      </c>
      <c r="F33" s="25" t="str">
        <f>IF(D33="Amina",A32&amp;"_AZ",IF(D33="Perry",A32&amp;"_PB",IF(D33="Gina",A32&amp;"_GB",IF(D33="Cameron",A32&amp;"_CA",IF(D33="Bruno",A32&amp;"_BDS",IF(D33="Daniel",A32&amp;"_DR",IF(D33="Monet",A32&amp;"_MW","")))))))</f>
        <v>2017-02-22_G-016_AZ</v>
      </c>
      <c r="G33" s="33">
        <v>42832</v>
      </c>
      <c r="H33" s="33">
        <v>42832</v>
      </c>
      <c r="I33" s="151"/>
      <c r="J33" s="32" t="str">
        <f t="shared" ref="J33:J47" si="0">IF(AND(NOT(OR(G33="",G33="Ø")),H33=""),"In Progress",IF(AND(NOT(OR(H33="Ø",H33="")),NOT(OR(G33="Ø",G33=""))),"Completed",""))</f>
        <v>Completed</v>
      </c>
      <c r="K33" s="151"/>
      <c r="L33" s="151"/>
      <c r="M33" s="38"/>
      <c r="N33" s="114"/>
      <c r="O33" s="113"/>
    </row>
    <row r="34" spans="1:15" x14ac:dyDescent="0.25">
      <c r="A34" s="153" t="s">
        <v>1171</v>
      </c>
      <c r="B34" s="151" t="s">
        <v>1172</v>
      </c>
      <c r="C34" s="151" t="s">
        <v>1135</v>
      </c>
      <c r="D34" s="21" t="s">
        <v>113</v>
      </c>
      <c r="E34" s="32" t="s">
        <v>24</v>
      </c>
      <c r="F34" s="25" t="str">
        <f>IF(D34="Amina",A34&amp;"_AZ",IF(D34="Perry",A34&amp;"_PB",IF(D34="Gina",A34&amp;"_GB",IF(D34="Cameron",A34&amp;"_CA",IF(D34="Bruno",A34&amp;"_BDS",IF(D34="Daniel",A34&amp;"_DR",IF(D34="Monet",A34&amp;"_MW","")))))))</f>
        <v>2017-02-22_G-017_DR</v>
      </c>
      <c r="G34" s="33">
        <v>42832</v>
      </c>
      <c r="H34" s="33">
        <v>42832</v>
      </c>
      <c r="I34" s="153">
        <v>42832</v>
      </c>
      <c r="J34" s="32" t="str">
        <f t="shared" si="0"/>
        <v>Completed</v>
      </c>
      <c r="K34" s="151"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51" t="s">
        <v>0</v>
      </c>
      <c r="M34" s="34" t="s">
        <v>1173</v>
      </c>
      <c r="N34" s="114" t="str">
        <f>IF(NOT(A34=""),"In Progress","")</f>
        <v>In Progress</v>
      </c>
      <c r="O34" s="113"/>
    </row>
    <row r="35" spans="1:15" x14ac:dyDescent="0.25">
      <c r="A35" s="151"/>
      <c r="B35" s="151"/>
      <c r="C35" s="151"/>
      <c r="D35" s="21" t="s">
        <v>187</v>
      </c>
      <c r="E35" s="32" t="s">
        <v>24</v>
      </c>
      <c r="F35" s="25" t="str">
        <f>IF(D35="Amina",A34&amp;"_AZ",IF(D35="Perry",A34&amp;"_PB",IF(D35="Gina",A34&amp;"_GB",IF(D35="Cameron",A34&amp;"_CA",IF(D35="Bruno",A34&amp;"_BDS",IF(D35="Daniel",A34&amp;"_DR",IF(D35="Monet",A34&amp;"_MW","")))))))</f>
        <v>2017-02-22_G-017_MW</v>
      </c>
      <c r="G35" s="33">
        <v>42832</v>
      </c>
      <c r="H35" s="33">
        <v>42832</v>
      </c>
      <c r="I35" s="151"/>
      <c r="J35" s="32" t="str">
        <f t="shared" si="0"/>
        <v>Completed</v>
      </c>
      <c r="K35" s="151"/>
      <c r="L35" s="151"/>
      <c r="M35" s="17"/>
      <c r="N35" s="114"/>
      <c r="O35" s="113"/>
    </row>
    <row r="36" spans="1:15" x14ac:dyDescent="0.25">
      <c r="A36" s="153" t="s">
        <v>1174</v>
      </c>
      <c r="B36" s="151" t="s">
        <v>1175</v>
      </c>
      <c r="C36" s="151" t="s">
        <v>1135</v>
      </c>
      <c r="D36" s="21" t="s">
        <v>113</v>
      </c>
      <c r="E36" s="32" t="s">
        <v>24</v>
      </c>
      <c r="F36" s="25" t="str">
        <f>IF(D36="Amina",A36&amp;"_AZ",IF(D36="Perry",A36&amp;"_PB",IF(D36="Gina",A36&amp;"_GB",IF(D36="Cameron",A36&amp;"_CA",IF(D36="Bruno",A36&amp;"_BDS",IF(D36="Daniel",A36&amp;"_DR",IF(D36="Monet",A36&amp;"_MW","")))))))</f>
        <v>2017-02-22_G-018_DR</v>
      </c>
      <c r="G36" s="33">
        <v>42832</v>
      </c>
      <c r="H36" s="33">
        <v>42832</v>
      </c>
      <c r="I36" s="153">
        <v>42835</v>
      </c>
      <c r="J36" s="32" t="str">
        <f t="shared" si="0"/>
        <v>Completed</v>
      </c>
      <c r="K36" s="151"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51" t="s">
        <v>0</v>
      </c>
      <c r="M36" s="34" t="s">
        <v>1173</v>
      </c>
      <c r="N36" s="114" t="str">
        <f>IF(NOT(A36=""),"In Progress","")</f>
        <v>In Progress</v>
      </c>
      <c r="O36" s="113"/>
    </row>
    <row r="37" spans="1:15" x14ac:dyDescent="0.25">
      <c r="A37" s="151"/>
      <c r="B37" s="151"/>
      <c r="C37" s="151"/>
      <c r="D37" s="21" t="s">
        <v>187</v>
      </c>
      <c r="E37" s="32" t="s">
        <v>24</v>
      </c>
      <c r="F37" s="25" t="str">
        <f>IF(D37="Amina",A36&amp;"_AZ",IF(D37="Perry",A36&amp;"_PB",IF(D37="Gina",A36&amp;"_GB",IF(D37="Cameron",A36&amp;"_CA",IF(D37="Bruno",A36&amp;"_BDS",IF(D37="Daniel",A36&amp;"_DR",IF(D37="Monet",A36&amp;"_MW","")))))))</f>
        <v>2017-02-22_G-018_MW</v>
      </c>
      <c r="G37" s="33">
        <v>42832</v>
      </c>
      <c r="H37" s="33">
        <v>42832</v>
      </c>
      <c r="I37" s="151"/>
      <c r="J37" s="32" t="str">
        <f t="shared" si="0"/>
        <v>Completed</v>
      </c>
      <c r="K37" s="151"/>
      <c r="L37" s="151"/>
      <c r="M37" s="17"/>
      <c r="N37" s="114"/>
      <c r="O37" s="113"/>
    </row>
    <row r="38" spans="1:15" x14ac:dyDescent="0.25">
      <c r="A38" s="153" t="s">
        <v>1176</v>
      </c>
      <c r="B38" s="151" t="s">
        <v>1177</v>
      </c>
      <c r="C38" s="151" t="s">
        <v>1135</v>
      </c>
      <c r="D38" s="21" t="s">
        <v>113</v>
      </c>
      <c r="E38" s="32" t="s">
        <v>24</v>
      </c>
      <c r="F38" s="25" t="str">
        <f>IF(D38="Amina",A38&amp;"_AZ",IF(D38="Perry",A38&amp;"_PB",IF(D38="Gina",A38&amp;"_GB",IF(D38="Cameron",A38&amp;"_CA",IF(D38="Bruno",A38&amp;"_BDS",IF(D38="Daniel",A38&amp;"_DR",IF(D38="Monet",A38&amp;"_MW","")))))))</f>
        <v>2017-02-22_G-019_DR</v>
      </c>
      <c r="G38" s="33">
        <v>42832</v>
      </c>
      <c r="H38" s="33">
        <v>42832</v>
      </c>
      <c r="I38" s="153">
        <v>42835</v>
      </c>
      <c r="J38" s="32" t="str">
        <f t="shared" si="0"/>
        <v>Completed</v>
      </c>
      <c r="K38" s="151"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51" t="s">
        <v>0</v>
      </c>
      <c r="M38" s="34" t="s">
        <v>1058</v>
      </c>
      <c r="N38" s="114" t="str">
        <f>IF(NOT(A38=""),"In Progress","")</f>
        <v>In Progress</v>
      </c>
      <c r="O38" s="113"/>
    </row>
    <row r="39" spans="1:15" x14ac:dyDescent="0.25">
      <c r="A39" s="151"/>
      <c r="B39" s="151"/>
      <c r="C39" s="151"/>
      <c r="D39" s="21" t="s">
        <v>187</v>
      </c>
      <c r="E39" s="32" t="s">
        <v>24</v>
      </c>
      <c r="F39" s="25" t="str">
        <f>IF(D39="Amina",A38&amp;"_AZ",IF(D39="Perry",A38&amp;"_PB",IF(D39="Gina",A38&amp;"_GB",IF(D39="Cameron",A38&amp;"_CA",IF(D39="Bruno",A38&amp;"_BDS",IF(D39="Daniel",A38&amp;"_DR",IF(D39="Monet",A38&amp;"_MW","")))))))</f>
        <v>2017-02-22_G-019_MW</v>
      </c>
      <c r="G39" s="33">
        <v>42832</v>
      </c>
      <c r="H39" s="33">
        <v>42832</v>
      </c>
      <c r="I39" s="151"/>
      <c r="J39" s="32" t="str">
        <f t="shared" si="0"/>
        <v>Completed</v>
      </c>
      <c r="K39" s="151"/>
      <c r="L39" s="151"/>
      <c r="M39" s="17"/>
      <c r="N39" s="114"/>
      <c r="O39" s="113"/>
    </row>
    <row r="40" spans="1:15" x14ac:dyDescent="0.25">
      <c r="A40" s="153" t="s">
        <v>1178</v>
      </c>
      <c r="B40" s="151" t="s">
        <v>1179</v>
      </c>
      <c r="C40" s="151" t="s">
        <v>1135</v>
      </c>
      <c r="D40" s="21" t="s">
        <v>113</v>
      </c>
      <c r="E40" s="32" t="s">
        <v>24</v>
      </c>
      <c r="F40" s="25" t="str">
        <f>IF(D40="Amina",A40&amp;"_AZ",IF(D40="Perry",A40&amp;"_PB",IF(D40="Gina",A40&amp;"_GB",IF(D40="Cameron",A40&amp;"_CA",IF(D40="Bruno",A40&amp;"_BDS",IF(D40="Daniel",A40&amp;"_DR",IF(D40="Monet",A40&amp;"_MW","")))))))</f>
        <v>2017-02-22_G-020_DR</v>
      </c>
      <c r="G40" s="33">
        <v>42832</v>
      </c>
      <c r="H40" s="33">
        <v>42832</v>
      </c>
      <c r="I40" s="153">
        <v>42836</v>
      </c>
      <c r="J40" s="32" t="str">
        <f t="shared" si="0"/>
        <v>Completed</v>
      </c>
      <c r="K40" s="151"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51" t="s">
        <v>0</v>
      </c>
      <c r="M40" s="34" t="s">
        <v>1173</v>
      </c>
      <c r="N40" s="114" t="str">
        <f>IF(NOT(A40=""),"In Progress","")</f>
        <v>In Progress</v>
      </c>
      <c r="O40" s="113"/>
    </row>
    <row r="41" spans="1:15" x14ac:dyDescent="0.25">
      <c r="A41" s="151"/>
      <c r="B41" s="151"/>
      <c r="C41" s="151"/>
      <c r="D41" s="21" t="s">
        <v>32</v>
      </c>
      <c r="E41" s="32" t="s">
        <v>24</v>
      </c>
      <c r="F41" s="25" t="str">
        <f>IF(D41="Amina",A40&amp;"_AZ",IF(D41="Perry",A40&amp;"_PB",IF(D41="Gina",A40&amp;"_GB",IF(D41="Cameron",A40&amp;"_CA",IF(D41="Bruno",A40&amp;"_BDS",IF(D41="Daniel",A40&amp;"_DR",IF(D41="Monet",A40&amp;"_MW","")))))))</f>
        <v>2017-02-22_G-020_AZ</v>
      </c>
      <c r="G41" s="33">
        <v>42832</v>
      </c>
      <c r="H41" s="33">
        <v>42832</v>
      </c>
      <c r="I41" s="151"/>
      <c r="J41" s="32" t="str">
        <f t="shared" si="0"/>
        <v>Completed</v>
      </c>
      <c r="K41" s="151"/>
      <c r="L41" s="151"/>
      <c r="M41" s="17" t="s">
        <v>1180</v>
      </c>
      <c r="N41" s="114"/>
      <c r="O41" s="113"/>
    </row>
    <row r="42" spans="1:15" x14ac:dyDescent="0.25">
      <c r="A42" s="153" t="s">
        <v>1181</v>
      </c>
      <c r="B42" s="151" t="s">
        <v>1182</v>
      </c>
      <c r="C42" s="151" t="s">
        <v>1135</v>
      </c>
      <c r="D42" s="21" t="s">
        <v>113</v>
      </c>
      <c r="E42" s="32" t="s">
        <v>24</v>
      </c>
      <c r="F42" s="25" t="str">
        <f>IF(D42="Amina",A42&amp;"_AZ",IF(D42="Perry",A42&amp;"_PB",IF(D42="Gina",A42&amp;"_GB",IF(D42="Cameron",A42&amp;"_CA",IF(D42="Bruno",A42&amp;"_BDS",IF(D42="Daniel",A42&amp;"_DR",IF(D42="Monet",A42&amp;"_MW","")))))))</f>
        <v>2017-02-22_G-021_DR</v>
      </c>
      <c r="G42" s="33">
        <v>42832</v>
      </c>
      <c r="H42" s="33">
        <v>42832</v>
      </c>
      <c r="I42" s="153">
        <v>42836</v>
      </c>
      <c r="J42" s="32" t="str">
        <f t="shared" si="0"/>
        <v>Completed</v>
      </c>
      <c r="K42" s="151" t="str">
        <f>IF(OR(J42="In Progress",J43="In Progress"),"In Progress",IF(OR(AND(J42="Completed",J43="Untraceable"),AND(J42="Untraceable",J43="Completed")),"Review",IF(OR(AND(J42="Completed",J43="Incomplete"),AND(J42="Incomplete",J43="Completed")),"Review",IF(OR(AND(J42="Completed",J43="Other"),AND(J42="Other",J43="Completed")),"Review",IF(OR(AND(J42="Incomplete",J43="Untraceable"),AND(J42="Untraceable",J43="Incomplete")),"Review",IF(OR(AND(J42="Other",J43="Untraceable"),AND(J42="Untraceable",J43="Other")),"Review",IF(OR(AND(J42="Incomplete",J43="Other"),AND(J42="Other",J43="Incomplete")),"Review",IF(AND(NOT(OR(H42="Ø",H42="")),NOT(OR(H43="Ø",H43="")),I42=""),"In Progress",IF(AND(J42="Untraceable",J43="Untraceable"),"Untraceable",IF(AND(NOT(OR(H42="Ø",H42="")),NOT(OR(H43="Ø",H43="")),NOT(OR(I42="Ø",I42=""))),"Completed",IF(AND(J42="Incomplete",J43="Incomplete"),"Incomplete",IF(AND(J42="Other",J43="Other"),"Other",""))))))))))))</f>
        <v>Completed</v>
      </c>
      <c r="L42" s="151" t="s">
        <v>0</v>
      </c>
      <c r="M42" s="34" t="s">
        <v>1058</v>
      </c>
      <c r="N42" s="114" t="str">
        <f>IF(NOT(A42=""),"In Progress","")</f>
        <v>In Progress</v>
      </c>
      <c r="O42" s="113"/>
    </row>
    <row r="43" spans="1:15" x14ac:dyDescent="0.25">
      <c r="A43" s="151"/>
      <c r="B43" s="151"/>
      <c r="C43" s="151"/>
      <c r="D43" s="21" t="s">
        <v>32</v>
      </c>
      <c r="E43" s="32" t="s">
        <v>24</v>
      </c>
      <c r="F43" s="25" t="str">
        <f>IF(D43="Amina",A42&amp;"_AZ",IF(D43="Perry",A42&amp;"_PB",IF(D43="Gina",A42&amp;"_GB",IF(D43="Cameron",A42&amp;"_CA",IF(D43="Bruno",A42&amp;"_BDS",IF(D43="Daniel",A42&amp;"_DR",IF(D43="Monet",A42&amp;"_MW","")))))))</f>
        <v>2017-02-22_G-021_AZ</v>
      </c>
      <c r="G43" s="33">
        <v>42832</v>
      </c>
      <c r="H43" s="33">
        <v>42832</v>
      </c>
      <c r="I43" s="151"/>
      <c r="J43" s="32" t="str">
        <f t="shared" si="0"/>
        <v>Completed</v>
      </c>
      <c r="K43" s="151"/>
      <c r="L43" s="151"/>
      <c r="M43" s="17"/>
      <c r="N43" s="114"/>
      <c r="O43" s="113"/>
    </row>
    <row r="44" spans="1:15" x14ac:dyDescent="0.25">
      <c r="A44" s="153" t="s">
        <v>1183</v>
      </c>
      <c r="B44" s="151" t="s">
        <v>1184</v>
      </c>
      <c r="C44" s="151" t="s">
        <v>1135</v>
      </c>
      <c r="D44" s="21" t="s">
        <v>32</v>
      </c>
      <c r="E44" s="32" t="s">
        <v>24</v>
      </c>
      <c r="F44" s="25" t="str">
        <f>IF(D44="Amina",A44&amp;"_AZ",IF(D44="Perry",A44&amp;"_PB",IF(D44="Gina",A44&amp;"_GB",IF(D44="Cameron",A44&amp;"_CA",IF(D44="Bruno",A44&amp;"_BDS",IF(D44="Daniel",A44&amp;"_DR",IF(D44="Monet",A44&amp;"_MW","")))))))</f>
        <v>2017-02-22_G-022_AZ</v>
      </c>
      <c r="G44" s="33">
        <v>42832</v>
      </c>
      <c r="H44" s="33">
        <v>42832</v>
      </c>
      <c r="I44" s="153">
        <v>42837</v>
      </c>
      <c r="J44" s="32" t="str">
        <f t="shared" si="0"/>
        <v>Completed</v>
      </c>
      <c r="K44" s="151" t="s">
        <v>0</v>
      </c>
      <c r="L44" s="151" t="s">
        <v>0</v>
      </c>
      <c r="M44" s="34" t="s">
        <v>1058</v>
      </c>
      <c r="N44" s="114" t="str">
        <f>IF(NOT(A44=""),"In Progress","")</f>
        <v>In Progress</v>
      </c>
      <c r="O44" s="113"/>
    </row>
    <row r="45" spans="1:15" x14ac:dyDescent="0.25">
      <c r="A45" s="151"/>
      <c r="B45" s="151"/>
      <c r="C45" s="151"/>
      <c r="D45" s="21" t="s">
        <v>187</v>
      </c>
      <c r="E45" s="32" t="s">
        <v>24</v>
      </c>
      <c r="F45" s="25" t="str">
        <f>IF(D45="Amina",A44&amp;"_AZ",IF(D45="Perry",A44&amp;"_PB",IF(D45="Gina",A44&amp;"_GB",IF(D45="Cameron",A44&amp;"_CA",IF(D45="Bruno",A44&amp;"_BDS",IF(D45="Daniel",A44&amp;"_DR",IF(D45="Monet",A44&amp;"_MW","")))))))</f>
        <v>2017-02-22_G-022_MW</v>
      </c>
      <c r="G45" s="33">
        <v>42832</v>
      </c>
      <c r="H45" s="33">
        <v>42835</v>
      </c>
      <c r="I45" s="151"/>
      <c r="J45" s="32" t="str">
        <f t="shared" si="0"/>
        <v>Completed</v>
      </c>
      <c r="K45" s="151"/>
      <c r="L45" s="151"/>
      <c r="M45" s="17"/>
      <c r="N45" s="114"/>
      <c r="O45" s="113"/>
    </row>
    <row r="46" spans="1:15" x14ac:dyDescent="0.25">
      <c r="A46" s="153" t="s">
        <v>1185</v>
      </c>
      <c r="B46" s="151" t="s">
        <v>1186</v>
      </c>
      <c r="C46" s="151" t="s">
        <v>1135</v>
      </c>
      <c r="D46" s="21" t="s">
        <v>23</v>
      </c>
      <c r="E46" s="32" t="s">
        <v>24</v>
      </c>
      <c r="F46" s="25" t="str">
        <f>IF(D46="Amina",A46&amp;"_AZ",IF(D46="Perry",A46&amp;"_PB",IF(D46="Gina",A46&amp;"_GB",IF(D46="Cameron",A46&amp;"_CA",IF(D46="Bruno",A46&amp;"_BDS",IF(D46="Daniel",A46&amp;"_DR",IF(D46="Monet",A46&amp;"_MW","")))))))</f>
        <v>2017-02-22_G-023_CA</v>
      </c>
      <c r="G46" s="33">
        <v>42831</v>
      </c>
      <c r="H46" s="33">
        <v>42831</v>
      </c>
      <c r="I46" s="153">
        <v>42836</v>
      </c>
      <c r="J46" s="32" t="str">
        <f t="shared" si="0"/>
        <v>Completed</v>
      </c>
      <c r="K46" s="151"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51" t="s">
        <v>0</v>
      </c>
      <c r="M46" s="34" t="s">
        <v>52</v>
      </c>
      <c r="N46" s="114" t="str">
        <f>IF(NOT(A46=""),"In Progress","")</f>
        <v>In Progress</v>
      </c>
      <c r="O46" s="113"/>
    </row>
    <row r="47" spans="1:15" x14ac:dyDescent="0.25">
      <c r="A47" s="151"/>
      <c r="B47" s="151"/>
      <c r="C47" s="151"/>
      <c r="D47" s="21" t="s">
        <v>32</v>
      </c>
      <c r="E47" s="32" t="s">
        <v>24</v>
      </c>
      <c r="F47" s="25" t="str">
        <f>IF(D47="Amina",A46&amp;"_AZ",IF(D47="Perry",A46&amp;"_PB",IF(D47="Gina",A46&amp;"_GB",IF(D47="Cameron",A46&amp;"_CA",IF(D47="Bruno",A46&amp;"_BDS",IF(D47="Daniel",A46&amp;"_DR",IF(D47="Monet",A46&amp;"_MW","")))))))</f>
        <v>2017-02-22_G-023_AZ</v>
      </c>
      <c r="G47" s="33">
        <v>42832</v>
      </c>
      <c r="H47" s="33">
        <v>42832</v>
      </c>
      <c r="I47" s="151"/>
      <c r="J47" s="32" t="str">
        <f t="shared" si="0"/>
        <v>Completed</v>
      </c>
      <c r="K47" s="151"/>
      <c r="L47" s="151"/>
      <c r="M47" s="17"/>
      <c r="N47" s="114"/>
      <c r="O47" s="113"/>
    </row>
    <row r="48" spans="1:15" x14ac:dyDescent="0.25">
      <c r="A48" s="153" t="s">
        <v>1187</v>
      </c>
      <c r="B48" s="151" t="s">
        <v>1188</v>
      </c>
      <c r="C48" s="151" t="s">
        <v>1135</v>
      </c>
      <c r="D48" s="21" t="s">
        <v>23</v>
      </c>
      <c r="E48" s="32" t="s">
        <v>24</v>
      </c>
      <c r="F48" s="25" t="str">
        <f>IF(D48="Amina",A48&amp;"_AZ",IF(D48="Perry",A48&amp;"_PB",IF(D48="Gina",A48&amp;"_GB",IF(D48="Cameron",A48&amp;"_CA",IF(D48="Bruno",A48&amp;"_BDS",IF(D48="Daniel",A48&amp;"_DR",IF(D48="Monet",A48&amp;"_MW","")))))))</f>
        <v>2017-02-22_G-024_CA</v>
      </c>
      <c r="G48" s="33">
        <v>42831</v>
      </c>
      <c r="H48" s="33">
        <v>42831</v>
      </c>
      <c r="I48" s="151" t="s">
        <v>51</v>
      </c>
      <c r="J48" s="32" t="s">
        <v>3</v>
      </c>
      <c r="K48" s="151" t="s">
        <v>1</v>
      </c>
      <c r="L48" s="151" t="s">
        <v>190</v>
      </c>
      <c r="M48" s="34" t="s">
        <v>52</v>
      </c>
      <c r="N48" s="114" t="s">
        <v>53</v>
      </c>
      <c r="O48" s="113"/>
    </row>
    <row r="49" spans="1:15" x14ac:dyDescent="0.25">
      <c r="A49" s="151"/>
      <c r="B49" s="151"/>
      <c r="C49" s="151"/>
      <c r="D49" s="21" t="s">
        <v>187</v>
      </c>
      <c r="E49" s="32" t="s">
        <v>24</v>
      </c>
      <c r="F49" s="25" t="str">
        <f>IF(D49="Amina",A48&amp;"_AZ",IF(D49="Perry",A48&amp;"_PB",IF(D49="Gina",A48&amp;"_GB",IF(D49="Cameron",A48&amp;"_CA",IF(D49="Bruno",A48&amp;"_BDS",IF(D49="Daniel",A48&amp;"_DR",IF(D49="Monet",A48&amp;"_MW","")))))))</f>
        <v>2017-02-22_G-024_MW</v>
      </c>
      <c r="G49" s="33">
        <v>42832</v>
      </c>
      <c r="H49" s="33">
        <v>42832</v>
      </c>
      <c r="I49" s="151"/>
      <c r="J49" s="32" t="s">
        <v>0</v>
      </c>
      <c r="K49" s="151"/>
      <c r="L49" s="151"/>
      <c r="M49" s="17"/>
      <c r="N49" s="114"/>
      <c r="O49" s="113"/>
    </row>
    <row r="50" spans="1:15" x14ac:dyDescent="0.25">
      <c r="A50" s="153" t="s">
        <v>1189</v>
      </c>
      <c r="B50" s="151" t="s">
        <v>1190</v>
      </c>
      <c r="C50" s="151" t="s">
        <v>1135</v>
      </c>
      <c r="D50" s="21" t="s">
        <v>32</v>
      </c>
      <c r="E50" s="32" t="s">
        <v>24</v>
      </c>
      <c r="F50" s="25" t="str">
        <f>IF(D50="Amina",A50&amp;"_AZ",IF(D50="Perry",A50&amp;"_PB",IF(D50="Gina",A50&amp;"_GB",IF(D50="Cameron",A50&amp;"_CA",IF(D50="Bruno",A50&amp;"_BDS",IF(D50="Daniel",A50&amp;"_DR",IF(D50="Monet",A50&amp;"_MW","")))))))</f>
        <v>2017-02-22_G-025_AZ</v>
      </c>
      <c r="G50" s="33">
        <v>42832</v>
      </c>
      <c r="H50" s="33">
        <v>42832</v>
      </c>
      <c r="I50" s="153">
        <v>42836</v>
      </c>
      <c r="J50" s="32" t="str">
        <f t="shared" ref="J50:J59" si="1">IF(AND(NOT(OR(G50="",G50="Ø")),H50=""),"In Progress",IF(AND(NOT(OR(H50="Ø",H50="")),NOT(OR(G50="Ø",G50=""))),"Completed",""))</f>
        <v>Completed</v>
      </c>
      <c r="K50" s="151" t="str">
        <f>IF(OR(J50="In Progress",J51="In Progress"),"In Progress",IF(OR(AND(J50="Completed",J51="Untraceable"),AND(J50="Untraceable",J51="Completed")),"Review",IF(OR(AND(J50="Completed",J51="Incomplete"),AND(J50="Incomplete",J51="Completed")),"Review",IF(OR(AND(J50="Completed",J51="Other"),AND(J50="Other",J51="Completed")),"Review",IF(OR(AND(J50="Incomplete",J51="Untraceable"),AND(J50="Untraceable",J51="Incomplete")),"Review",IF(OR(AND(J50="Other",J51="Untraceable"),AND(J50="Untraceable",J51="Other")),"Review",IF(OR(AND(J50="Incomplete",J51="Other"),AND(J50="Other",J51="Incomplete")),"Review",IF(AND(NOT(OR(H50="Ø",H50="")),NOT(OR(H51="Ø",H51="")),I50=""),"In Progress",IF(AND(J50="Untraceable",J51="Untraceable"),"Untraceable",IF(AND(NOT(OR(H50="Ø",H50="")),NOT(OR(H51="Ø",H51="")),NOT(OR(I50="Ø",I50=""))),"Completed",IF(AND(J50="Incomplete",J51="Incomplete"),"Incomplete",IF(AND(J50="Other",J51="Other"),"Other",""))))))))))))</f>
        <v>Completed</v>
      </c>
      <c r="L50" s="151" t="s">
        <v>0</v>
      </c>
      <c r="M50" s="37" t="s">
        <v>1191</v>
      </c>
      <c r="N50" s="114" t="str">
        <f>IF(NOT(A50=""),"In Progress","")</f>
        <v>In Progress</v>
      </c>
      <c r="O50" s="113"/>
    </row>
    <row r="51" spans="1:15" x14ac:dyDescent="0.25">
      <c r="A51" s="151"/>
      <c r="B51" s="151"/>
      <c r="C51" s="151"/>
      <c r="D51" s="21" t="s">
        <v>113</v>
      </c>
      <c r="E51" s="32" t="s">
        <v>24</v>
      </c>
      <c r="F51" s="25" t="str">
        <f>IF(D51="Amina",A50&amp;"_AZ",IF(D51="Perry",A50&amp;"_PB",IF(D51="Gina",A50&amp;"_GB",IF(D51="Cameron",A50&amp;"_CA",IF(D51="Bruno",A50&amp;"_BDS",IF(D51="Daniel",A50&amp;"_DR",IF(D51="Monet",A50&amp;"_MW","")))))))</f>
        <v>2017-02-22_G-025_DR</v>
      </c>
      <c r="G51" s="33">
        <v>42832</v>
      </c>
      <c r="H51" s="33">
        <v>42832</v>
      </c>
      <c r="I51" s="151"/>
      <c r="J51" s="32" t="str">
        <f t="shared" si="1"/>
        <v>Completed</v>
      </c>
      <c r="K51" s="151"/>
      <c r="L51" s="151"/>
      <c r="M51" s="17" t="s">
        <v>1192</v>
      </c>
      <c r="N51" s="114"/>
      <c r="O51" s="113"/>
    </row>
    <row r="52" spans="1:15" x14ac:dyDescent="0.25">
      <c r="A52" s="153" t="s">
        <v>1193</v>
      </c>
      <c r="B52" s="151" t="s">
        <v>1194</v>
      </c>
      <c r="C52" s="151" t="s">
        <v>1135</v>
      </c>
      <c r="D52" s="21" t="s">
        <v>32</v>
      </c>
      <c r="E52" s="32" t="s">
        <v>24</v>
      </c>
      <c r="F52" s="25" t="str">
        <f>IF(D52="Amina",A52&amp;"_AZ",IF(D52="Perry",A52&amp;"_PB",IF(D52="Gina",A52&amp;"_GB",IF(D52="Cameron",A52&amp;"_CA",IF(D52="Bruno",A52&amp;"_BDS",IF(D52="Daniel",A52&amp;"_DR",IF(D52="Monet",A52&amp;"_MW","")))))))</f>
        <v>2017-02-22_G-026_AZ</v>
      </c>
      <c r="G52" s="33">
        <v>42832</v>
      </c>
      <c r="H52" s="33">
        <v>42832</v>
      </c>
      <c r="I52" s="151" t="s">
        <v>51</v>
      </c>
      <c r="J52" s="32" t="str">
        <f t="shared" si="1"/>
        <v>Completed</v>
      </c>
      <c r="K52" s="151" t="s">
        <v>2</v>
      </c>
      <c r="L52" s="151" t="s">
        <v>190</v>
      </c>
      <c r="M52" s="17" t="s">
        <v>1195</v>
      </c>
      <c r="N52" s="114" t="s">
        <v>53</v>
      </c>
      <c r="O52" s="113"/>
    </row>
    <row r="53" spans="1:15" x14ac:dyDescent="0.25">
      <c r="A53" s="151"/>
      <c r="B53" s="151"/>
      <c r="C53" s="151"/>
      <c r="D53" s="21" t="s">
        <v>113</v>
      </c>
      <c r="E53" s="32" t="s">
        <v>24</v>
      </c>
      <c r="F53" s="25" t="str">
        <f>IF(D53="Amina",A52&amp;"_AZ",IF(D53="Perry",A52&amp;"_PB",IF(D53="Gina",A52&amp;"_GB",IF(D53="Cameron",A52&amp;"_CA",IF(D53="Bruno",A52&amp;"_BDS",IF(D53="Daniel",A52&amp;"_DR",IF(D53="Monet",A52&amp;"_MW","")))))))</f>
        <v>2017-02-22_G-026_DR</v>
      </c>
      <c r="G53" s="33">
        <v>42832</v>
      </c>
      <c r="H53" s="33">
        <v>42835</v>
      </c>
      <c r="I53" s="151"/>
      <c r="J53" s="32" t="str">
        <f t="shared" si="1"/>
        <v>Completed</v>
      </c>
      <c r="K53" s="151"/>
      <c r="L53" s="151"/>
      <c r="M53" s="17" t="s">
        <v>1196</v>
      </c>
      <c r="N53" s="114"/>
      <c r="O53" s="113"/>
    </row>
    <row r="54" spans="1:15" x14ac:dyDescent="0.25">
      <c r="A54" s="153" t="s">
        <v>1197</v>
      </c>
      <c r="B54" s="151" t="s">
        <v>1198</v>
      </c>
      <c r="C54" s="151" t="s">
        <v>1135</v>
      </c>
      <c r="D54" s="21" t="s">
        <v>32</v>
      </c>
      <c r="E54" s="32" t="s">
        <v>24</v>
      </c>
      <c r="F54" s="25" t="str">
        <f>IF(D54="Amina",A54&amp;"_AZ",IF(D54="Perry",A54&amp;"_PB",IF(D54="Gina",A54&amp;"_GB",IF(D54="Cameron",A54&amp;"_CA",IF(D54="Bruno",A54&amp;"_BDS",IF(D54="Daniel",A54&amp;"_DR",IF(D54="Monet",A54&amp;"_MW","")))))))</f>
        <v>2017-02-22_G-027_AZ</v>
      </c>
      <c r="G54" s="33">
        <v>42832</v>
      </c>
      <c r="H54" s="33">
        <v>42832</v>
      </c>
      <c r="I54" s="153">
        <v>42836</v>
      </c>
      <c r="J54" s="32" t="str">
        <f t="shared" si="1"/>
        <v>Completed</v>
      </c>
      <c r="K54" s="151" t="str">
        <f>IF(OR(J54="In Progress",J55="In Progress"),"In Progress",IF(OR(AND(J54="Completed",J55="Untraceable"),AND(J54="Untraceable",J55="Completed")),"Review",IF(OR(AND(J54="Completed",J55="Incomplete"),AND(J54="Incomplete",J55="Completed")),"Review",IF(OR(AND(J54="Completed",J55="Other"),AND(J54="Other",J55="Completed")),"Review",IF(OR(AND(J54="Incomplete",J55="Untraceable"),AND(J54="Untraceable",J55="Incomplete")),"Review",IF(OR(AND(J54="Other",J55="Untraceable"),AND(J54="Untraceable",J55="Other")),"Review",IF(OR(AND(J54="Incomplete",J55="Other"),AND(J54="Other",J55="Incomplete")),"Review",IF(AND(NOT(OR(H54="Ø",H54="")),NOT(OR(H55="Ø",H55="")),I54=""),"In Progress",IF(AND(J54="Untraceable",J55="Untraceable"),"Untraceable",IF(AND(NOT(OR(H54="Ø",H54="")),NOT(OR(H55="Ø",H55="")),NOT(OR(I54="Ø",I54=""))),"Completed",IF(AND(J54="Incomplete",J55="Incomplete"),"Incomplete",IF(AND(J54="Other",J55="Other"),"Other",""))))))))))))</f>
        <v>Completed</v>
      </c>
      <c r="L54" s="151" t="s">
        <v>0</v>
      </c>
      <c r="M54" s="37" t="s">
        <v>887</v>
      </c>
      <c r="N54" s="114" t="str">
        <f>IF(NOT(A54=""),"In Progress","")</f>
        <v>In Progress</v>
      </c>
      <c r="O54" s="113"/>
    </row>
    <row r="55" spans="1:15" x14ac:dyDescent="0.25">
      <c r="A55" s="151"/>
      <c r="B55" s="151"/>
      <c r="C55" s="151"/>
      <c r="D55" s="21" t="s">
        <v>113</v>
      </c>
      <c r="E55" s="32" t="s">
        <v>24</v>
      </c>
      <c r="F55" s="25" t="str">
        <f>IF(D55="Amina",A54&amp;"_AZ",IF(D55="Perry",A54&amp;"_PB",IF(D55="Gina",A54&amp;"_GB",IF(D55="Cameron",A54&amp;"_CA",IF(D55="Bruno",A54&amp;"_BDS",IF(D55="Daniel",A54&amp;"_DR",IF(D55="Monet",A54&amp;"_MW","")))))))</f>
        <v>2017-02-22_G-027_DR</v>
      </c>
      <c r="G55" s="33">
        <v>42835</v>
      </c>
      <c r="H55" s="33">
        <v>42835</v>
      </c>
      <c r="I55" s="151"/>
      <c r="J55" s="32" t="str">
        <f t="shared" si="1"/>
        <v>Completed</v>
      </c>
      <c r="K55" s="151"/>
      <c r="L55" s="151"/>
      <c r="M55" s="17" t="s">
        <v>1199</v>
      </c>
      <c r="N55" s="114"/>
      <c r="O55" s="113"/>
    </row>
    <row r="56" spans="1:15" x14ac:dyDescent="0.25">
      <c r="A56" s="153" t="s">
        <v>1200</v>
      </c>
      <c r="B56" s="151" t="s">
        <v>1201</v>
      </c>
      <c r="C56" s="151" t="s">
        <v>1135</v>
      </c>
      <c r="D56" s="21" t="s">
        <v>23</v>
      </c>
      <c r="E56" s="32" t="s">
        <v>24</v>
      </c>
      <c r="F56" s="25" t="str">
        <f>IF(D56="Amina",A56&amp;"_AZ",IF(D56="Perry",A56&amp;"_PB",IF(D56="Gina",A56&amp;"_GB",IF(D56="Cameron",A56&amp;"_CA",IF(D56="Bruno",A56&amp;"_BDS",IF(D56="Daniel",A56&amp;"_DR",IF(D56="Monet",A56&amp;"_MW","")))))))</f>
        <v>2017-02-22_G-028_CA</v>
      </c>
      <c r="G56" s="33">
        <v>42831</v>
      </c>
      <c r="H56" s="33">
        <v>42832</v>
      </c>
      <c r="I56" s="151" t="s">
        <v>51</v>
      </c>
      <c r="J56" s="32" t="str">
        <f t="shared" si="1"/>
        <v>Completed</v>
      </c>
      <c r="K56" s="151" t="s">
        <v>1</v>
      </c>
      <c r="L56" s="151" t="s">
        <v>190</v>
      </c>
      <c r="M56" s="17" t="s">
        <v>1202</v>
      </c>
      <c r="N56" s="114" t="s">
        <v>53</v>
      </c>
      <c r="O56" s="113"/>
    </row>
    <row r="57" spans="1:15" x14ac:dyDescent="0.25">
      <c r="A57" s="151"/>
      <c r="B57" s="151"/>
      <c r="C57" s="151"/>
      <c r="D57" s="21" t="s">
        <v>187</v>
      </c>
      <c r="E57" s="32" t="s">
        <v>24</v>
      </c>
      <c r="F57" s="25" t="str">
        <f>IF(D57="Amina",A56&amp;"_AZ",IF(D57="Perry",A56&amp;"_PB",IF(D57="Gina",A56&amp;"_GB",IF(D57="Cameron",A56&amp;"_CA",IF(D57="Bruno",A56&amp;"_BDS",IF(D57="Daniel",A56&amp;"_DR",IF(D57="Monet",A56&amp;"_MW","")))))))</f>
        <v>2017-02-22_G-028_MW</v>
      </c>
      <c r="G57" s="33">
        <v>42832</v>
      </c>
      <c r="H57" s="33">
        <v>42832</v>
      </c>
      <c r="I57" s="151"/>
      <c r="J57" s="32" t="str">
        <f t="shared" si="1"/>
        <v>Completed</v>
      </c>
      <c r="K57" s="151"/>
      <c r="L57" s="151"/>
      <c r="M57" s="26"/>
      <c r="N57" s="114"/>
      <c r="O57" s="113"/>
    </row>
    <row r="58" spans="1:15" x14ac:dyDescent="0.25">
      <c r="A58" s="153" t="s">
        <v>1203</v>
      </c>
      <c r="B58" s="151" t="s">
        <v>1204</v>
      </c>
      <c r="C58" s="151" t="s">
        <v>1135</v>
      </c>
      <c r="D58" s="21" t="s">
        <v>187</v>
      </c>
      <c r="E58" s="32" t="s">
        <v>24</v>
      </c>
      <c r="F58" s="25" t="str">
        <f>IF(D58="Amina",A58&amp;"_AZ",IF(D58="Perry",A58&amp;"_PB",IF(D58="Gina",A58&amp;"_GB",IF(D58="Cameron",A58&amp;"_CA",IF(D58="Bruno",A58&amp;"_BDS",IF(D58="Daniel",A58&amp;"_DR",IF(D58="Monet",A58&amp;"_MW","")))))))</f>
        <v>2017-02-22_G-029_MW</v>
      </c>
      <c r="G58" s="33">
        <v>42835</v>
      </c>
      <c r="H58" s="33">
        <v>42836</v>
      </c>
      <c r="I58" s="153">
        <v>42879</v>
      </c>
      <c r="J58" s="32" t="str">
        <f t="shared" si="1"/>
        <v>Completed</v>
      </c>
      <c r="K58" s="151" t="s">
        <v>0</v>
      </c>
      <c r="L58" s="151" t="s">
        <v>0</v>
      </c>
      <c r="M58" s="17" t="s">
        <v>1205</v>
      </c>
      <c r="N58" s="114" t="s">
        <v>25</v>
      </c>
      <c r="O58" s="113" t="s">
        <v>1206</v>
      </c>
    </row>
    <row r="59" spans="1:15" x14ac:dyDescent="0.25">
      <c r="A59" s="151"/>
      <c r="B59" s="151"/>
      <c r="C59" s="151"/>
      <c r="D59" s="21" t="s">
        <v>32</v>
      </c>
      <c r="E59" s="32" t="s">
        <v>24</v>
      </c>
      <c r="F59" s="25" t="str">
        <f>IF(D59="Amina",A58&amp;"_AZ",IF(D59="Perry",A58&amp;"_PB",IF(D59="Gina",A58&amp;"_GB",IF(D59="Cameron",A58&amp;"_CA",IF(D59="Bruno",A58&amp;"_BDS",IF(D59="Daniel",A58&amp;"_DR",IF(D59="Monet",A58&amp;"_MW","")))))))</f>
        <v>2017-02-22_G-029_AZ</v>
      </c>
      <c r="G59" s="33">
        <v>42832</v>
      </c>
      <c r="H59" s="33">
        <v>42832</v>
      </c>
      <c r="I59" s="151"/>
      <c r="J59" s="32" t="str">
        <f t="shared" si="1"/>
        <v>Completed</v>
      </c>
      <c r="K59" s="151"/>
      <c r="L59" s="151"/>
      <c r="M59" s="17"/>
      <c r="N59" s="114"/>
      <c r="O59" s="113"/>
    </row>
    <row r="60" spans="1:15" x14ac:dyDescent="0.25">
      <c r="A60" s="153" t="s">
        <v>1207</v>
      </c>
      <c r="B60" s="151" t="s">
        <v>1208</v>
      </c>
      <c r="C60" s="151" t="s">
        <v>1135</v>
      </c>
      <c r="D60" s="21" t="s">
        <v>23</v>
      </c>
      <c r="E60" s="32" t="s">
        <v>24</v>
      </c>
      <c r="F60" s="25" t="str">
        <f>IF(D60="Amina",A60&amp;"_AZ",IF(D60="Perry",A60&amp;"_PB",IF(D60="Gina",A60&amp;"_GB",IF(D60="Cameron",A60&amp;"_CA",IF(D60="Bruno",A60&amp;"_BDS",IF(D60="Daniel",A60&amp;"_DR",IF(D60="Monet",A60&amp;"_MW","")))))))</f>
        <v>2017-02-22_G-030_CA</v>
      </c>
      <c r="G60" s="33">
        <v>42832</v>
      </c>
      <c r="H60" s="32" t="s">
        <v>51</v>
      </c>
      <c r="I60" s="151" t="s">
        <v>51</v>
      </c>
      <c r="J60" s="32" t="s">
        <v>1</v>
      </c>
      <c r="K60" s="151" t="s">
        <v>2</v>
      </c>
      <c r="L60" s="151" t="s">
        <v>190</v>
      </c>
      <c r="M60" s="17" t="s">
        <v>1209</v>
      </c>
      <c r="N60" s="114" t="s">
        <v>53</v>
      </c>
      <c r="O60" s="113"/>
    </row>
    <row r="61" spans="1:15" x14ac:dyDescent="0.25">
      <c r="A61" s="151"/>
      <c r="B61" s="151"/>
      <c r="C61" s="151"/>
      <c r="D61" s="21" t="s">
        <v>113</v>
      </c>
      <c r="E61" s="32" t="s">
        <v>24</v>
      </c>
      <c r="F61" s="25" t="str">
        <f>IF(D61="Amina",A60&amp;"_AZ",IF(D61="Perry",A60&amp;"_PB",IF(D61="Gina",A60&amp;"_GB",IF(D61="Cameron",A60&amp;"_CA",IF(D61="Bruno",A60&amp;"_BDS",IF(D61="Daniel",A60&amp;"_DR",IF(D61="Monet",A60&amp;"_MW","")))))))</f>
        <v>2017-02-22_G-030_DR</v>
      </c>
      <c r="G61" s="33">
        <v>42832</v>
      </c>
      <c r="H61" s="32" t="s">
        <v>51</v>
      </c>
      <c r="I61" s="151"/>
      <c r="J61" s="32" t="s">
        <v>2</v>
      </c>
      <c r="K61" s="151"/>
      <c r="L61" s="151"/>
      <c r="M61" s="17" t="s">
        <v>1210</v>
      </c>
      <c r="N61" s="114"/>
      <c r="O61" s="113"/>
    </row>
    <row r="62" spans="1:15" x14ac:dyDescent="0.25">
      <c r="A62" s="153" t="s">
        <v>1211</v>
      </c>
      <c r="B62" s="151" t="s">
        <v>1212</v>
      </c>
      <c r="C62" s="151" t="s">
        <v>1135</v>
      </c>
      <c r="D62" s="21" t="s">
        <v>32</v>
      </c>
      <c r="E62" s="32" t="s">
        <v>24</v>
      </c>
      <c r="F62" s="25" t="str">
        <f>IF(D62="Amina",A62&amp;"_AZ",IF(D62="Perry",A62&amp;"_PB",IF(D62="Gina",A62&amp;"_GB",IF(D62="Cameron",A62&amp;"_CA",IF(D62="Bruno",A62&amp;"_BDS",IF(D62="Daniel",A62&amp;"_DR",IF(D62="Monet",A62&amp;"_MW","")))))))</f>
        <v>2017-02-22_G-031_AZ</v>
      </c>
      <c r="G62" s="33">
        <v>42832</v>
      </c>
      <c r="H62" s="33">
        <v>42832</v>
      </c>
      <c r="I62" s="153">
        <v>42836</v>
      </c>
      <c r="J62" s="32" t="str">
        <f t="shared" ref="J62:J68" si="2">IF(AND(NOT(OR(G62="",G62="Ø")),H62=""),"In Progress",IF(AND(NOT(OR(H62="Ø",H62="")),NOT(OR(G62="Ø",G62=""))),"Completed",""))</f>
        <v>Completed</v>
      </c>
      <c r="K62" s="151"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51" t="s">
        <v>0</v>
      </c>
      <c r="M62" s="34" t="s">
        <v>1058</v>
      </c>
      <c r="N62" s="114" t="str">
        <f>IF(NOT(A62=""),"In Progress","")</f>
        <v>In Progress</v>
      </c>
      <c r="O62" s="113"/>
    </row>
    <row r="63" spans="1:15" x14ac:dyDescent="0.25">
      <c r="A63" s="151"/>
      <c r="B63" s="151"/>
      <c r="C63" s="151"/>
      <c r="D63" s="21" t="s">
        <v>113</v>
      </c>
      <c r="E63" s="32" t="s">
        <v>24</v>
      </c>
      <c r="F63" s="25" t="str">
        <f>IF(D63="Amina",A62&amp;"_AZ",IF(D63="Perry",A62&amp;"_PB",IF(D63="Gina",A62&amp;"_GB",IF(D63="Cameron",A62&amp;"_CA",IF(D63="Bruno",A62&amp;"_BDS",IF(D63="Daniel",A62&amp;"_DR",IF(D63="Monet",A62&amp;"_MW","")))))))</f>
        <v>2017-02-22_G-031_DR</v>
      </c>
      <c r="G63" s="33">
        <v>42835</v>
      </c>
      <c r="H63" s="33">
        <v>42835</v>
      </c>
      <c r="I63" s="151"/>
      <c r="J63" s="32" t="str">
        <f t="shared" si="2"/>
        <v>Completed</v>
      </c>
      <c r="K63" s="151"/>
      <c r="L63" s="151"/>
      <c r="M63" s="17" t="s">
        <v>1180</v>
      </c>
      <c r="N63" s="114"/>
      <c r="O63" s="113"/>
    </row>
    <row r="64" spans="1:15" x14ac:dyDescent="0.25">
      <c r="A64" s="153" t="s">
        <v>1213</v>
      </c>
      <c r="B64" s="151" t="s">
        <v>1214</v>
      </c>
      <c r="C64" s="151" t="s">
        <v>1135</v>
      </c>
      <c r="D64" s="21" t="s">
        <v>32</v>
      </c>
      <c r="E64" s="32" t="s">
        <v>24</v>
      </c>
      <c r="F64" s="25" t="str">
        <f>IF(D64="Amina",A64&amp;"_AZ",IF(D64="Perry",A64&amp;"_PB",IF(D64="Gina",A64&amp;"_GB",IF(D64="Cameron",A64&amp;"_CA",IF(D64="Bruno",A64&amp;"_BDS",IF(D64="Daniel",A64&amp;"_DR",IF(D64="Monet",A64&amp;"_MW","")))))))</f>
        <v>2017-02-22_G-032_AZ</v>
      </c>
      <c r="G64" s="33">
        <v>42832</v>
      </c>
      <c r="H64" s="33">
        <v>42829</v>
      </c>
      <c r="I64" s="153">
        <v>42837</v>
      </c>
      <c r="J64" s="32" t="str">
        <f t="shared" si="2"/>
        <v>Completed</v>
      </c>
      <c r="K64" s="151" t="s">
        <v>0</v>
      </c>
      <c r="L64" s="151" t="s">
        <v>0</v>
      </c>
      <c r="M64" s="34" t="s">
        <v>577</v>
      </c>
      <c r="N64" s="114" t="str">
        <f>IF(NOT(A64=""),"In Progress","")</f>
        <v>In Progress</v>
      </c>
      <c r="O64" s="113"/>
    </row>
    <row r="65" spans="1:15" x14ac:dyDescent="0.25">
      <c r="A65" s="151"/>
      <c r="B65" s="151"/>
      <c r="C65" s="151"/>
      <c r="D65" s="21" t="s">
        <v>23</v>
      </c>
      <c r="E65" s="32" t="s">
        <v>24</v>
      </c>
      <c r="F65" s="25" t="str">
        <f>IF(D65="Amina",A64&amp;"_AZ",IF(D65="Perry",A64&amp;"_PB",IF(D65="Gina",A64&amp;"_GB",IF(D65="Cameron",A64&amp;"_CA",IF(D65="Bruno",A64&amp;"_BDS",IF(D65="Daniel",A64&amp;"_DR",IF(D65="Monet",A64&amp;"_MW","")))))))</f>
        <v>2017-02-22_G-032_CA</v>
      </c>
      <c r="G65" s="33">
        <v>42832</v>
      </c>
      <c r="H65" s="33">
        <v>42832</v>
      </c>
      <c r="I65" s="151"/>
      <c r="J65" s="32" t="str">
        <f t="shared" si="2"/>
        <v>Completed</v>
      </c>
      <c r="K65" s="151"/>
      <c r="L65" s="151"/>
      <c r="M65" s="17" t="s">
        <v>1215</v>
      </c>
      <c r="N65" s="114"/>
      <c r="O65" s="113"/>
    </row>
    <row r="66" spans="1:15" x14ac:dyDescent="0.25">
      <c r="A66" s="153" t="s">
        <v>1216</v>
      </c>
      <c r="B66" s="151" t="s">
        <v>1217</v>
      </c>
      <c r="C66" s="151" t="s">
        <v>1135</v>
      </c>
      <c r="D66" s="21" t="s">
        <v>187</v>
      </c>
      <c r="E66" s="32" t="s">
        <v>24</v>
      </c>
      <c r="F66" s="25" t="str">
        <f>IF(D66="Amina",A66&amp;"_AZ",IF(D66="Perry",A66&amp;"_PB",IF(D66="Gina",A66&amp;"_GB",IF(D66="Cameron",A66&amp;"_CA",IF(D66="Bruno",A66&amp;"_BDS",IF(D66="Daniel",A66&amp;"_DR",IF(D66="Monet",A66&amp;"_MW","")))))))</f>
        <v>2017-02-22_G-033_MW</v>
      </c>
      <c r="G66" s="33">
        <v>42836</v>
      </c>
      <c r="H66" s="33">
        <v>42836</v>
      </c>
      <c r="I66" s="153">
        <v>42837</v>
      </c>
      <c r="J66" s="32" t="str">
        <f t="shared" si="2"/>
        <v>Completed</v>
      </c>
      <c r="K66" s="151"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51" t="s">
        <v>0</v>
      </c>
      <c r="M66" s="17"/>
      <c r="N66" s="114" t="str">
        <f>IF(NOT(A66=""),"In Progress","")</f>
        <v>In Progress</v>
      </c>
      <c r="O66" s="113"/>
    </row>
    <row r="67" spans="1:15" x14ac:dyDescent="0.25">
      <c r="A67" s="151"/>
      <c r="B67" s="151"/>
      <c r="C67" s="151"/>
      <c r="D67" s="21" t="s">
        <v>32</v>
      </c>
      <c r="E67" s="32" t="s">
        <v>24</v>
      </c>
      <c r="F67" s="25" t="str">
        <f>IF(D67="Amina",A66&amp;"_AZ",IF(D67="Perry",A66&amp;"_PB",IF(D67="Gina",A66&amp;"_GB",IF(D67="Cameron",A66&amp;"_CA",IF(D67="Bruno",A66&amp;"_BDS",IF(D67="Daniel",A66&amp;"_DR",IF(D67="Monet",A66&amp;"_MW","")))))))</f>
        <v>2017-02-22_G-033_AZ</v>
      </c>
      <c r="G67" s="33">
        <v>42832</v>
      </c>
      <c r="H67" s="33">
        <v>42832</v>
      </c>
      <c r="I67" s="151"/>
      <c r="J67" s="32" t="str">
        <f t="shared" si="2"/>
        <v>Completed</v>
      </c>
      <c r="K67" s="151"/>
      <c r="L67" s="151"/>
      <c r="M67" s="34" t="s">
        <v>1218</v>
      </c>
      <c r="N67" s="114"/>
      <c r="O67" s="113"/>
    </row>
    <row r="68" spans="1:15" x14ac:dyDescent="0.25">
      <c r="A68" s="153" t="s">
        <v>1219</v>
      </c>
      <c r="B68" s="151" t="s">
        <v>1220</v>
      </c>
      <c r="C68" s="151" t="s">
        <v>1135</v>
      </c>
      <c r="D68" s="21" t="s">
        <v>113</v>
      </c>
      <c r="E68" s="32" t="s">
        <v>24</v>
      </c>
      <c r="F68" s="25" t="str">
        <f>IF(D68="Amina",A68&amp;"_AZ",IF(D68="Perry",A68&amp;"_PB",IF(D68="Gina",A68&amp;"_GB",IF(D68="Cameron",A68&amp;"_CA",IF(D68="Bruno",A68&amp;"_BDS",IF(D68="Daniel",A68&amp;"_DR",IF(D68="Monet",A68&amp;"_MW","")))))))</f>
        <v>2017-02-22_G-034_DR</v>
      </c>
      <c r="G68" s="33">
        <v>42835</v>
      </c>
      <c r="H68" s="33">
        <v>42835</v>
      </c>
      <c r="I68" s="153">
        <v>42836</v>
      </c>
      <c r="J68" s="32" t="str">
        <f t="shared" si="2"/>
        <v>Completed</v>
      </c>
      <c r="K68" s="151" t="str">
        <f>IF(OR(J68="In Progress",J69="In Progress"),"In Progress",IF(OR(AND(J68="Completed",J69="Untraceable"),AND(J68="Untraceable",J69="Completed")),"Review",IF(OR(AND(J68="Completed",J69="Incomplete"),AND(J68="Incomplete",J69="Completed")),"Review",IF(OR(AND(J68="Completed",J69="Other"),AND(J68="Other",J69="Completed")),"Review",IF(OR(AND(J68="Incomplete",J69="Untraceable"),AND(J68="Untraceable",J69="Incomplete")),"Review",IF(OR(AND(J68="Other",J69="Untraceable"),AND(J68="Untraceable",J69="Other")),"Review",IF(OR(AND(J68="Incomplete",J69="Other"),AND(J68="Other",J69="Incomplete")),"Review",IF(AND(NOT(OR(H68="Ø",H68="")),NOT(OR(H69="Ø",H69="")),I68=""),"In Progress",IF(AND(J68="Untraceable",J69="Untraceable"),"Untraceable",IF(AND(NOT(OR(H68="Ø",H68="")),NOT(OR(H69="Ø",H69="")),NOT(OR(I68="Ø",I68=""))),"Completed",IF(AND(J68="Incomplete",J69="Incomplete"),"Incomplete",IF(AND(J68="Other",J69="Other"),"Other",""))))))))))))</f>
        <v>Completed</v>
      </c>
      <c r="L68" s="151" t="s">
        <v>0</v>
      </c>
      <c r="M68" s="34" t="s">
        <v>577</v>
      </c>
      <c r="N68" s="114" t="str">
        <f>IF(NOT(A68=""),"In Progress","")</f>
        <v>In Progress</v>
      </c>
      <c r="O68" s="113"/>
    </row>
    <row r="69" spans="1:15" x14ac:dyDescent="0.25">
      <c r="A69" s="151"/>
      <c r="B69" s="151"/>
      <c r="C69" s="151"/>
      <c r="D69" s="21" t="s">
        <v>161</v>
      </c>
      <c r="E69" s="32" t="s">
        <v>24</v>
      </c>
      <c r="F69" s="25" t="str">
        <f>IF(D69="Amina",A68&amp;"_AZ",IF(D69="Perry",A68&amp;"_PB",IF(D69="Gina",A68&amp;"_GB",IF(D69="Cameron",A68&amp;"_CA",IF(D69="Bruno",A68&amp;"_BDS",IF(D69="Daniel",A68&amp;"_DR",IF(D69="Monet",A68&amp;"_MW","")))))))</f>
        <v>2017-02-22_G-034_BDS</v>
      </c>
      <c r="G69" s="33">
        <v>42835</v>
      </c>
      <c r="H69" s="33">
        <v>42835</v>
      </c>
      <c r="I69" s="151"/>
      <c r="J69" s="32" t="s">
        <v>0</v>
      </c>
      <c r="K69" s="151"/>
      <c r="L69" s="151"/>
      <c r="M69" s="17"/>
      <c r="N69" s="114"/>
      <c r="O69" s="113"/>
    </row>
    <row r="70" spans="1:15" x14ac:dyDescent="0.25">
      <c r="A70" s="153" t="s">
        <v>1221</v>
      </c>
      <c r="B70" s="151" t="s">
        <v>1222</v>
      </c>
      <c r="C70" s="151" t="s">
        <v>1135</v>
      </c>
      <c r="D70" s="21" t="s">
        <v>187</v>
      </c>
      <c r="E70" s="32" t="s">
        <v>24</v>
      </c>
      <c r="F70" s="25" t="str">
        <f>IF(D70="Amina",A70&amp;"_AZ",IF(D70="Perry",A70&amp;"_PB",IF(D70="Gina",A70&amp;"_GB",IF(D70="Cameron",A70&amp;"_CA",IF(D70="Bruno",A70&amp;"_BDS",IF(D70="Daniel",A70&amp;"_DR",IF(D70="Monet",A70&amp;"_MW","")))))))</f>
        <v>2017-02-22_G-035_MW</v>
      </c>
      <c r="G70" s="33">
        <v>42836</v>
      </c>
      <c r="H70" s="33">
        <v>42836</v>
      </c>
      <c r="I70" s="151" t="s">
        <v>51</v>
      </c>
      <c r="J70" s="32" t="str">
        <f t="shared" ref="J70:J75" si="3">IF(AND(NOT(OR(G70="",G70="Ø")),H70=""),"In Progress",IF(AND(NOT(OR(H70="Ø",H70="")),NOT(OR(G70="Ø",G70=""))),"Completed",""))</f>
        <v>Completed</v>
      </c>
      <c r="K70" s="151" t="s">
        <v>1</v>
      </c>
      <c r="L70" s="151" t="s">
        <v>190</v>
      </c>
      <c r="M70" s="17" t="s">
        <v>1223</v>
      </c>
      <c r="N70" s="114" t="s">
        <v>53</v>
      </c>
      <c r="O70" s="113"/>
    </row>
    <row r="71" spans="1:15" x14ac:dyDescent="0.25">
      <c r="A71" s="151"/>
      <c r="B71" s="151"/>
      <c r="C71" s="151"/>
      <c r="D71" s="21" t="s">
        <v>23</v>
      </c>
      <c r="E71" s="32" t="s">
        <v>24</v>
      </c>
      <c r="F71" s="25" t="str">
        <f>IF(D71="Amina",A70&amp;"_AZ",IF(D71="Perry",A70&amp;"_PB",IF(D71="Gina",A70&amp;"_GB",IF(D71="Cameron",A70&amp;"_CA",IF(D71="Bruno",A70&amp;"_BDS",IF(D71="Daniel",A70&amp;"_DR",IF(D71="Monet",A70&amp;"_MW","")))))))</f>
        <v>2017-02-22_G-035_CA</v>
      </c>
      <c r="G71" s="33">
        <v>42832</v>
      </c>
      <c r="H71" s="33">
        <v>42832</v>
      </c>
      <c r="I71" s="151"/>
      <c r="J71" s="32" t="str">
        <f t="shared" si="3"/>
        <v>Completed</v>
      </c>
      <c r="K71" s="151"/>
      <c r="L71" s="151"/>
      <c r="M71" s="17" t="s">
        <v>577</v>
      </c>
      <c r="N71" s="114"/>
      <c r="O71" s="113"/>
    </row>
    <row r="72" spans="1:15" x14ac:dyDescent="0.25">
      <c r="A72" s="153" t="s">
        <v>1224</v>
      </c>
      <c r="B72" s="151" t="s">
        <v>1225</v>
      </c>
      <c r="C72" s="151" t="s">
        <v>1052</v>
      </c>
      <c r="D72" s="21" t="s">
        <v>113</v>
      </c>
      <c r="E72" s="32" t="s">
        <v>24</v>
      </c>
      <c r="F72" s="25" t="str">
        <f>IF(D72="Amina",A72&amp;"_AZ",IF(D72="Perry",A72&amp;"_PB",IF(D72="Gina",A72&amp;"_GB",IF(D72="Cameron",A72&amp;"_CA",IF(D72="Bruno",A72&amp;"_BDS",IF(D72="Daniel",A72&amp;"_DR",IF(D72="Monet",A72&amp;"_MW","")))))))</f>
        <v>2017-02-22_G-036_DR</v>
      </c>
      <c r="G72" s="33">
        <v>42835</v>
      </c>
      <c r="H72" s="33">
        <v>42835</v>
      </c>
      <c r="I72" s="153">
        <v>42836</v>
      </c>
      <c r="J72" s="32" t="str">
        <f t="shared" si="3"/>
        <v>Completed</v>
      </c>
      <c r="K72" s="151" t="str">
        <f>IF(OR(J72="In Progress",J73="In Progress"),"In Progress",IF(OR(AND(J72="Completed",J73="Untraceable"),AND(J72="Untraceable",J73="Completed")),"Review",IF(OR(AND(J72="Completed",J73="Incomplete"),AND(J72="Incomplete",J73="Completed")),"Review",IF(OR(AND(J72="Completed",J73="Other"),AND(J72="Other",J73="Completed")),"Review",IF(OR(AND(J72="Incomplete",J73="Untraceable"),AND(J72="Untraceable",J73="Incomplete")),"Review",IF(OR(AND(J72="Other",J73="Untraceable"),AND(J72="Untraceable",J73="Other")),"Review",IF(OR(AND(J72="Incomplete",J73="Other"),AND(J72="Other",J73="Incomplete")),"Review",IF(AND(NOT(OR(H72="Ø",H72="")),NOT(OR(H73="Ø",H73="")),I72=""),"In Progress",IF(AND(J72="Untraceable",J73="Untraceable"),"Untraceable",IF(AND(NOT(OR(H72="Ø",H72="")),NOT(OR(H73="Ø",H73="")),NOT(OR(I72="Ø",I72=""))),"Completed",IF(AND(J72="Incomplete",J73="Incomplete"),"Incomplete",IF(AND(J72="Other",J73="Other"),"Other",""))))))))))))</f>
        <v>Completed</v>
      </c>
      <c r="L72" s="151" t="s">
        <v>0</v>
      </c>
      <c r="M72" s="34" t="s">
        <v>1226</v>
      </c>
      <c r="N72" s="114" t="str">
        <f>IF(NOT(A72=""),"In Progress","")</f>
        <v>In Progress</v>
      </c>
      <c r="O72" s="113"/>
    </row>
    <row r="73" spans="1:15" x14ac:dyDescent="0.25">
      <c r="A73" s="151"/>
      <c r="B73" s="151"/>
      <c r="C73" s="151"/>
      <c r="D73" s="21" t="s">
        <v>161</v>
      </c>
      <c r="E73" s="32" t="s">
        <v>24</v>
      </c>
      <c r="F73" s="25" t="str">
        <f>IF(D73="Amina",A72&amp;"_AZ",IF(D73="Perry",A72&amp;"_PB",IF(D73="Gina",A72&amp;"_GB",IF(D73="Cameron",A72&amp;"_CA",IF(D73="Bruno",A72&amp;"_BDS",IF(D73="Daniel",A72&amp;"_DR",IF(D73="Monet",A72&amp;"_MW","")))))))</f>
        <v>2017-02-22_G-036_BDS</v>
      </c>
      <c r="G73" s="33">
        <v>42835</v>
      </c>
      <c r="H73" s="33">
        <v>42835</v>
      </c>
      <c r="I73" s="151"/>
      <c r="J73" s="32" t="str">
        <f t="shared" si="3"/>
        <v>Completed</v>
      </c>
      <c r="K73" s="151"/>
      <c r="L73" s="151"/>
      <c r="M73" s="17" t="s">
        <v>577</v>
      </c>
      <c r="N73" s="114"/>
      <c r="O73" s="113"/>
    </row>
    <row r="74" spans="1:15" x14ac:dyDescent="0.25">
      <c r="A74" s="153" t="s">
        <v>1227</v>
      </c>
      <c r="B74" s="151" t="s">
        <v>1228</v>
      </c>
      <c r="C74" s="151" t="s">
        <v>1135</v>
      </c>
      <c r="D74" s="21" t="s">
        <v>113</v>
      </c>
      <c r="E74" s="32" t="s">
        <v>24</v>
      </c>
      <c r="F74" s="25" t="str">
        <f>IF(D74="Amina",A74&amp;"_AZ",IF(D74="Perry",A74&amp;"_PB",IF(D74="Gina",A74&amp;"_GB",IF(D74="Cameron",A74&amp;"_CA",IF(D74="Bruno",A74&amp;"_BDS",IF(D74="Daniel",A74&amp;"_DR",IF(D74="Monet",A74&amp;"_MW","")))))))</f>
        <v>2017-02-22_G-037_DR</v>
      </c>
      <c r="G74" s="33">
        <v>42835</v>
      </c>
      <c r="H74" s="33">
        <v>42835</v>
      </c>
      <c r="I74" s="153">
        <v>42836</v>
      </c>
      <c r="J74" s="32" t="str">
        <f t="shared" si="3"/>
        <v>Completed</v>
      </c>
      <c r="K74" s="151" t="str">
        <f>IF(OR(J74="In Progress",J75="In Progress"),"In Progress",IF(OR(AND(J74="Completed",J75="Untraceable"),AND(J74="Untraceable",J75="Completed")),"Review",IF(OR(AND(J74="Completed",J75="Incomplete"),AND(J74="Incomplete",J75="Completed")),"Review",IF(OR(AND(J74="Completed",J75="Other"),AND(J74="Other",J75="Completed")),"Review",IF(OR(AND(J74="Incomplete",J75="Untraceable"),AND(J74="Untraceable",J75="Incomplete")),"Review",IF(OR(AND(J74="Other",J75="Untraceable"),AND(J74="Untraceable",J75="Other")),"Review",IF(OR(AND(J74="Incomplete",J75="Other"),AND(J74="Other",J75="Incomplete")),"Review",IF(AND(NOT(OR(H74="Ø",H74="")),NOT(OR(H75="Ø",H75="")),I74=""),"In Progress",IF(AND(J74="Untraceable",J75="Untraceable"),"Untraceable",IF(AND(NOT(OR(H74="Ø",H74="")),NOT(OR(H75="Ø",H75="")),NOT(OR(I74="Ø",I74=""))),"Completed",IF(AND(J74="Incomplete",J75="Incomplete"),"Incomplete",IF(AND(J74="Other",J75="Other"),"Other",""))))))))))))</f>
        <v>Completed</v>
      </c>
      <c r="L74" s="151" t="s">
        <v>0</v>
      </c>
      <c r="M74" s="34" t="s">
        <v>1191</v>
      </c>
      <c r="N74" s="114" t="str">
        <f>IF(NOT(A74=""),"In Progress","")</f>
        <v>In Progress</v>
      </c>
      <c r="O74" s="113"/>
    </row>
    <row r="75" spans="1:15" ht="15.75" x14ac:dyDescent="0.25">
      <c r="A75" s="151"/>
      <c r="B75" s="151"/>
      <c r="C75" s="151"/>
      <c r="D75" s="21" t="s">
        <v>161</v>
      </c>
      <c r="E75" s="32" t="s">
        <v>24</v>
      </c>
      <c r="F75" s="25" t="str">
        <f>IF(D75="Amina",A74&amp;"_AZ",IF(D75="Perry",A74&amp;"_PB",IF(D75="Gina",A74&amp;"_GB",IF(D75="Cameron",A74&amp;"_CA",IF(D75="Bruno",A74&amp;"_BDS",IF(D75="Daniel",A74&amp;"_DR",IF(D75="Monet",A74&amp;"_MW","")))))))</f>
        <v>2017-02-22_G-037_BDS</v>
      </c>
      <c r="G75" s="33">
        <v>42835</v>
      </c>
      <c r="H75" s="33">
        <v>42835</v>
      </c>
      <c r="I75" s="151"/>
      <c r="J75" s="32" t="str">
        <f t="shared" si="3"/>
        <v>Completed</v>
      </c>
      <c r="K75" s="151"/>
      <c r="L75" s="151"/>
      <c r="M75" s="36" t="s">
        <v>577</v>
      </c>
      <c r="N75" s="114"/>
      <c r="O75" s="113"/>
    </row>
    <row r="76" spans="1:15" x14ac:dyDescent="0.25">
      <c r="A76" s="153" t="s">
        <v>1229</v>
      </c>
      <c r="B76" s="151" t="s">
        <v>1230</v>
      </c>
      <c r="C76" s="151" t="s">
        <v>1135</v>
      </c>
      <c r="D76" s="21" t="s">
        <v>23</v>
      </c>
      <c r="E76" s="32" t="s">
        <v>24</v>
      </c>
      <c r="F76" s="25" t="str">
        <f>IF(D76="Amina",A76&amp;"_AZ",IF(D76="Perry",A76&amp;"_PB",IF(D76="Gina",A76&amp;"_GB",IF(D76="Cameron",A76&amp;"_CA",IF(D76="Bruno",A76&amp;"_BDS",IF(D76="Daniel",A76&amp;"_DR",IF(D76="Monet",A76&amp;"_MW","")))))))</f>
        <v>2017-02-22_G-038_CA</v>
      </c>
      <c r="G76" s="33">
        <v>42832</v>
      </c>
      <c r="H76" s="32" t="s">
        <v>51</v>
      </c>
      <c r="I76" s="151" t="s">
        <v>51</v>
      </c>
      <c r="J76" s="32" t="s">
        <v>1</v>
      </c>
      <c r="K76" s="151" t="s">
        <v>2</v>
      </c>
      <c r="L76" s="151" t="s">
        <v>190</v>
      </c>
      <c r="M76" s="17" t="s">
        <v>1231</v>
      </c>
      <c r="N76" s="114" t="s">
        <v>53</v>
      </c>
      <c r="O76" s="113"/>
    </row>
    <row r="77" spans="1:15" x14ac:dyDescent="0.25">
      <c r="A77" s="151"/>
      <c r="B77" s="151"/>
      <c r="C77" s="151"/>
      <c r="D77" s="21" t="s">
        <v>113</v>
      </c>
      <c r="E77" s="32" t="s">
        <v>24</v>
      </c>
      <c r="F77" s="25" t="str">
        <f>IF(D77="Amina",A76&amp;"_AZ",IF(D77="Perry",A76&amp;"_PB",IF(D77="Gina",A76&amp;"_GB",IF(D77="Cameron",A76&amp;"_CA",IF(D77="Bruno",A76&amp;"_BDS",IF(D77="Daniel",A76&amp;"_DR",IF(D77="Monet",A76&amp;"_MW","")))))))</f>
        <v>2017-02-22_G-038_DR</v>
      </c>
      <c r="G77" s="33">
        <v>42835</v>
      </c>
      <c r="H77" s="33" t="s">
        <v>51</v>
      </c>
      <c r="I77" s="151"/>
      <c r="J77" s="32" t="s">
        <v>2</v>
      </c>
      <c r="K77" s="151"/>
      <c r="L77" s="151"/>
      <c r="M77" s="17" t="s">
        <v>1232</v>
      </c>
      <c r="N77" s="114"/>
      <c r="O77" s="113"/>
    </row>
    <row r="78" spans="1:15" x14ac:dyDescent="0.25">
      <c r="A78" s="153" t="s">
        <v>1233</v>
      </c>
      <c r="B78" s="151" t="s">
        <v>1234</v>
      </c>
      <c r="C78" s="151" t="s">
        <v>1135</v>
      </c>
      <c r="D78" s="21" t="s">
        <v>23</v>
      </c>
      <c r="E78" s="32" t="s">
        <v>24</v>
      </c>
      <c r="F78" s="25" t="str">
        <f>IF(D78="Amina",A78&amp;"_AZ",IF(D78="Perry",A78&amp;"_PB",IF(D78="Gina",A78&amp;"_GB",IF(D78="Cameron",A78&amp;"_CA",IF(D78="Bruno",A78&amp;"_BDS",IF(D78="Daniel",A78&amp;"_DR",IF(D78="Monet",A78&amp;"_MW","")))))))</f>
        <v>2017-02-22_G-039_CA</v>
      </c>
      <c r="G78" s="33">
        <v>42832</v>
      </c>
      <c r="H78" s="32" t="s">
        <v>51</v>
      </c>
      <c r="I78" s="151" t="s">
        <v>51</v>
      </c>
      <c r="J78" s="32" t="s">
        <v>2</v>
      </c>
      <c r="K78" s="151" t="str">
        <f>IF(OR(J78="In Progress",J79="In Progress"),"In Progress",IF(OR(AND(J78="Completed",J79="Untraceable"),AND(J78="Untraceable",J79="Completed")),"Review",IF(OR(AND(J78="Completed",J79="Incomplete"),AND(J78="Incomplete",J79="Completed")),"Review",IF(OR(AND(J78="Completed",J79="Other"),AND(J78="Other",J79="Completed")),"Review",IF(OR(AND(J78="Incomplete",J79="Untraceable"),AND(J78="Untraceable",J79="Incomplete")),"Review",IF(OR(AND(J78="Other",J79="Untraceable"),AND(J78="Untraceable",J79="Other")),"Review",IF(OR(AND(J78="Incomplete",J79="Other"),AND(J78="Other",J79="Incomplete")),"Review",IF(AND(NOT(OR(H78="Ø",H78="")),NOT(OR(H79="Ø",H79="")),I78=""),"In Progress",IF(AND(J78="Untraceable",J79="Untraceable"),"Untraceable",IF(AND(NOT(OR(H78="Ø",H78="")),NOT(OR(H79="Ø",H79="")),NOT(OR(I78="Ø",I78=""))),"Completed",IF(AND(J78="Incomplete",J79="Incomplete"),"Incomplete",IF(AND(J78="Other",J79="Other"),"Other",""))))))))))))</f>
        <v>Incomplete</v>
      </c>
      <c r="L78" s="151" t="str">
        <f>IF(K78="Untraceable","Ignore",IF(K78="Incomplete","Ignore",IF(K78="Other","Ignore","")))</f>
        <v>Ignore</v>
      </c>
      <c r="M78" s="17"/>
      <c r="N78" s="114" t="s">
        <v>53</v>
      </c>
      <c r="O78" s="113"/>
    </row>
    <row r="79" spans="1:15" x14ac:dyDescent="0.25">
      <c r="A79" s="151"/>
      <c r="B79" s="151"/>
      <c r="C79" s="151"/>
      <c r="D79" s="21" t="s">
        <v>161</v>
      </c>
      <c r="E79" s="32" t="s">
        <v>24</v>
      </c>
      <c r="F79" s="25" t="str">
        <f>IF(D79="Amina",A78&amp;"_AZ",IF(D79="Perry",A78&amp;"_PB",IF(D79="Gina",A78&amp;"_GB",IF(D79="Cameron",A78&amp;"_CA",IF(D79="Bruno",A78&amp;"_BDS",IF(D79="Daniel",A78&amp;"_DR",IF(D79="Monet",A78&amp;"_MW","")))))))</f>
        <v>2017-02-22_G-039_BDS</v>
      </c>
      <c r="G79" s="33">
        <v>42835</v>
      </c>
      <c r="H79" s="33" t="s">
        <v>51</v>
      </c>
      <c r="I79" s="151"/>
      <c r="J79" s="32" t="s">
        <v>2</v>
      </c>
      <c r="K79" s="151"/>
      <c r="L79" s="151"/>
      <c r="M79" s="17" t="s">
        <v>1235</v>
      </c>
      <c r="N79" s="114"/>
      <c r="O79" s="113"/>
    </row>
    <row r="80" spans="1:15" x14ac:dyDescent="0.25">
      <c r="A80" s="153" t="s">
        <v>1236</v>
      </c>
      <c r="B80" s="151" t="s">
        <v>1237</v>
      </c>
      <c r="C80" s="151" t="s">
        <v>1135</v>
      </c>
      <c r="D80" s="21" t="s">
        <v>32</v>
      </c>
      <c r="E80" s="32" t="s">
        <v>24</v>
      </c>
      <c r="F80" s="25" t="str">
        <f>IF(D80="Amina",A80&amp;"_AZ",IF(D80="Perry",A80&amp;"_PB",IF(D80="Gina",A80&amp;"_GB",IF(D80="Cameron",A80&amp;"_CA",IF(D80="Bruno",A80&amp;"_BDS",IF(D80="Daniel",A80&amp;"_DR",IF(D80="Monet",A80&amp;"_MW","")))))))</f>
        <v>2017-02-22_G-040_AZ</v>
      </c>
      <c r="G80" s="33">
        <v>42832</v>
      </c>
      <c r="H80" s="33">
        <v>42832</v>
      </c>
      <c r="I80" s="153">
        <v>42837</v>
      </c>
      <c r="J80" s="32" t="str">
        <f>IF(AND(NOT(OR(G80="",G80="Ø")),H80=""),"In Progress",IF(AND(NOT(OR(H80="Ø",H80="")),NOT(OR(G80="Ø",G80=""))),"Completed",""))</f>
        <v>Completed</v>
      </c>
      <c r="K80" s="151" t="s">
        <v>0</v>
      </c>
      <c r="L80" s="151" t="s">
        <v>0</v>
      </c>
      <c r="M80" s="34" t="s">
        <v>1173</v>
      </c>
      <c r="N80" s="114" t="str">
        <f>IF(NOT(A80=""),"In Progress","")</f>
        <v>In Progress</v>
      </c>
      <c r="O80" s="113"/>
    </row>
    <row r="81" spans="1:15" x14ac:dyDescent="0.25">
      <c r="A81" s="151"/>
      <c r="B81" s="151"/>
      <c r="C81" s="151"/>
      <c r="D81" s="21" t="s">
        <v>23</v>
      </c>
      <c r="E81" s="32" t="s">
        <v>24</v>
      </c>
      <c r="F81" s="25" t="str">
        <f>IF(D81="Amina",A80&amp;"_AZ",IF(D81="Perry",A80&amp;"_PB",IF(D81="Gina",A80&amp;"_GB",IF(D81="Cameron",A80&amp;"_CA",IF(D81="Bruno",A80&amp;"_BDS",IF(D81="Daniel",A80&amp;"_DR",IF(D81="Monet",A80&amp;"_MW","")))))))</f>
        <v>2017-02-22_G-040_CA</v>
      </c>
      <c r="G81" s="33">
        <v>42832</v>
      </c>
      <c r="H81" s="33">
        <v>42832</v>
      </c>
      <c r="I81" s="151"/>
      <c r="J81" s="32" t="s">
        <v>0</v>
      </c>
      <c r="K81" s="151"/>
      <c r="L81" s="151"/>
      <c r="M81" s="17" t="s">
        <v>1238</v>
      </c>
      <c r="N81" s="114"/>
      <c r="O81" s="113"/>
    </row>
    <row r="82" spans="1:15" x14ac:dyDescent="0.25">
      <c r="A82" s="153" t="s">
        <v>1239</v>
      </c>
      <c r="B82" s="151" t="s">
        <v>1240</v>
      </c>
      <c r="C82" s="151" t="s">
        <v>1052</v>
      </c>
      <c r="D82" s="21" t="s">
        <v>113</v>
      </c>
      <c r="E82" s="32" t="s">
        <v>24</v>
      </c>
      <c r="F82" s="25" t="str">
        <f>IF(D82="Amina",A82&amp;"_AZ",IF(D82="Perry",A82&amp;"_PB",IF(D82="Gina",A82&amp;"_GB",IF(D82="Cameron",A82&amp;"_CA",IF(D82="Bruno",A82&amp;"_BDS",IF(D82="Daniel",A82&amp;"_DR",IF(D82="Monet",A82&amp;"_MW","")))))))</f>
        <v>2017-02-22_G-041_DR</v>
      </c>
      <c r="G82" s="33">
        <v>42835</v>
      </c>
      <c r="H82" s="33">
        <v>42835</v>
      </c>
      <c r="I82" s="151" t="s">
        <v>51</v>
      </c>
      <c r="J82" s="32" t="str">
        <f>IF(AND(NOT(OR(G82="",G82="Ø")),H82=""),"In Progress",IF(AND(NOT(OR(H82="Ø",H82="")),NOT(OR(G82="Ø",G82=""))),"Completed",""))</f>
        <v>Completed</v>
      </c>
      <c r="K82" s="151" t="s">
        <v>2</v>
      </c>
      <c r="L82" s="151" t="str">
        <f>IF(K82="Untraceable","Ignore",IF(K82="Incomplete","Ignore",IF(K82="Other","Ignore","")))</f>
        <v>Ignore</v>
      </c>
      <c r="M82" s="17" t="s">
        <v>1241</v>
      </c>
      <c r="N82" s="114" t="s">
        <v>53</v>
      </c>
      <c r="O82" s="113"/>
    </row>
    <row r="83" spans="1:15" ht="15.75" x14ac:dyDescent="0.25">
      <c r="A83" s="151"/>
      <c r="B83" s="151"/>
      <c r="C83" s="151"/>
      <c r="D83" s="21" t="s">
        <v>161</v>
      </c>
      <c r="E83" s="32" t="s">
        <v>24</v>
      </c>
      <c r="F83" s="25" t="str">
        <f>IF(D83="Amina",A82&amp;"_AZ",IF(D83="Perry",A82&amp;"_PB",IF(D83="Gina",A82&amp;"_GB",IF(D83="Cameron",A82&amp;"_CA",IF(D83="Bruno",A82&amp;"_BDS",IF(D83="Daniel",A82&amp;"_DR",IF(D83="Monet",A82&amp;"_MW","")))))))</f>
        <v>2017-02-22_G-041_BDS</v>
      </c>
      <c r="G83" s="33">
        <v>42836</v>
      </c>
      <c r="H83" s="33">
        <v>42836</v>
      </c>
      <c r="I83" s="151"/>
      <c r="J83" s="32" t="str">
        <f>IF(AND(NOT(OR(G83="",G83="Ø")),H83=""),"In Progress",IF(AND(NOT(OR(H83="Ø",H83="")),NOT(OR(G83="Ø",G83=""))),"Completed",""))</f>
        <v>Completed</v>
      </c>
      <c r="K83" s="151"/>
      <c r="L83" s="151"/>
      <c r="M83" s="35" t="s">
        <v>1242</v>
      </c>
      <c r="N83" s="114"/>
      <c r="O83" s="113"/>
    </row>
    <row r="84" spans="1:15" x14ac:dyDescent="0.25">
      <c r="A84" s="153" t="s">
        <v>1243</v>
      </c>
      <c r="B84" s="151" t="s">
        <v>1244</v>
      </c>
      <c r="C84" s="151" t="s">
        <v>1135</v>
      </c>
      <c r="D84" s="21" t="s">
        <v>187</v>
      </c>
      <c r="E84" s="32" t="s">
        <v>24</v>
      </c>
      <c r="F84" s="25" t="str">
        <f>IF(D84="Amina",A84&amp;"_AZ",IF(D84="Perry",A84&amp;"_PB",IF(D84="Gina",A84&amp;"_GB",IF(D84="Cameron",A84&amp;"_CA",IF(D84="Bruno",A84&amp;"_BDS",IF(D84="Daniel",A84&amp;"_DR",IF(D84="Monet",A84&amp;"_MW","")))))))</f>
        <v>2017-02-22_G-042_MW</v>
      </c>
      <c r="G84" s="33">
        <v>42832</v>
      </c>
      <c r="H84" s="33">
        <v>42832</v>
      </c>
      <c r="I84" s="151" t="s">
        <v>51</v>
      </c>
      <c r="J84" s="32" t="s">
        <v>0</v>
      </c>
      <c r="K84" s="151" t="s">
        <v>2</v>
      </c>
      <c r="L84" s="151" t="str">
        <f>IF(K84="Untraceable","Ignore",IF(K84="Incomplete","Ignore",IF(K84="Other","Ignore","")))</f>
        <v>Ignore</v>
      </c>
      <c r="M84" s="24" t="s">
        <v>1245</v>
      </c>
      <c r="N84" s="114" t="s">
        <v>53</v>
      </c>
      <c r="O84" s="113"/>
    </row>
    <row r="85" spans="1:15" x14ac:dyDescent="0.25">
      <c r="A85" s="151"/>
      <c r="B85" s="151"/>
      <c r="C85" s="151"/>
      <c r="D85" s="21" t="s">
        <v>113</v>
      </c>
      <c r="E85" s="32" t="s">
        <v>24</v>
      </c>
      <c r="F85" s="25" t="str">
        <f>IF(D85="Amina",A84&amp;"_AZ",IF(D85="Perry",A84&amp;"_PB",IF(D85="Gina",A84&amp;"_GB",IF(D85="Cameron",A84&amp;"_CA",IF(D85="Bruno",A84&amp;"_BDS",IF(D85="Daniel",A84&amp;"_DR",IF(D85="Monet",A84&amp;"_MW","")))))))</f>
        <v>2017-02-22_G-042_DR</v>
      </c>
      <c r="G85" s="33">
        <v>42835</v>
      </c>
      <c r="H85" s="33">
        <v>42835</v>
      </c>
      <c r="I85" s="151"/>
      <c r="J85" s="32" t="str">
        <f>IF(AND(NOT(OR(G85="",G85="Ø")),H85=""),"In Progress",IF(AND(NOT(OR(H85="Ø",H85="")),NOT(OR(G85="Ø",G85=""))),"Completed",""))</f>
        <v>Completed</v>
      </c>
      <c r="K85" s="151"/>
      <c r="L85" s="151"/>
      <c r="M85" s="24" t="s">
        <v>1246</v>
      </c>
      <c r="N85" s="114"/>
      <c r="O85" s="113"/>
    </row>
    <row r="86" spans="1:15" x14ac:dyDescent="0.25">
      <c r="A86" s="153" t="s">
        <v>1247</v>
      </c>
      <c r="B86" s="151" t="s">
        <v>1248</v>
      </c>
      <c r="C86" s="151" t="s">
        <v>1052</v>
      </c>
      <c r="D86" s="21" t="s">
        <v>113</v>
      </c>
      <c r="E86" s="32" t="s">
        <v>24</v>
      </c>
      <c r="F86" s="25" t="str">
        <f>IF(D86="Amina",A86&amp;"_AZ",IF(D86="Perry",A86&amp;"_PB",IF(D86="Gina",A86&amp;"_GB",IF(D86="Cameron",A86&amp;"_CA",IF(D86="Bruno",A86&amp;"_BDS",IF(D86="Daniel",A86&amp;"_DR",IF(D86="Monet",A86&amp;"_MW","")))))))</f>
        <v>2017-02-22_G-043_DR</v>
      </c>
      <c r="G86" s="33">
        <v>42835</v>
      </c>
      <c r="H86" s="33">
        <v>42835</v>
      </c>
      <c r="I86" s="153">
        <v>42836</v>
      </c>
      <c r="J86" s="32" t="str">
        <f>IF(AND(NOT(OR(G86="",G86="Ø")),H86=""),"In Progress",IF(AND(NOT(OR(H86="Ø",H86="")),NOT(OR(G86="Ø",G86=""))),"Completed",""))</f>
        <v>Completed</v>
      </c>
      <c r="K86" s="151" t="str">
        <f>IF(OR(J86="In Progress",J87="In Progress"),"In Progress",IF(OR(AND(J86="Completed",J87="Untraceable"),AND(J86="Untraceable",J87="Completed")),"Review",IF(OR(AND(J86="Completed",J87="Incomplete"),AND(J86="Incomplete",J87="Completed")),"Review",IF(OR(AND(J86="Completed",J87="Other"),AND(J86="Other",J87="Completed")),"Review",IF(OR(AND(J86="Incomplete",J87="Untraceable"),AND(J86="Untraceable",J87="Incomplete")),"Review",IF(OR(AND(J86="Other",J87="Untraceable"),AND(J86="Untraceable",J87="Other")),"Review",IF(OR(AND(J86="Incomplete",J87="Other"),AND(J86="Other",J87="Incomplete")),"Review",IF(AND(NOT(OR(H86="Ø",H86="")),NOT(OR(H87="Ø",H87="")),I86=""),"In Progress",IF(AND(J86="Untraceable",J87="Untraceable"),"Untraceable",IF(AND(NOT(OR(H86="Ø",H86="")),NOT(OR(H87="Ø",H87="")),NOT(OR(I86="Ø",I86=""))),"Completed",IF(AND(J86="Incomplete",J87="Incomplete"),"Incomplete",IF(AND(J86="Other",J87="Other"),"Other",""))))))))))))</f>
        <v>Completed</v>
      </c>
      <c r="L86" s="151" t="s">
        <v>0</v>
      </c>
      <c r="M86" s="17" t="s">
        <v>1249</v>
      </c>
      <c r="N86" s="114" t="str">
        <f>IF(NOT(A86=""),"In Progress","")</f>
        <v>In Progress</v>
      </c>
      <c r="O86" s="113"/>
    </row>
    <row r="87" spans="1:15" x14ac:dyDescent="0.25">
      <c r="A87" s="151"/>
      <c r="B87" s="151"/>
      <c r="C87" s="151"/>
      <c r="D87" s="21" t="s">
        <v>161</v>
      </c>
      <c r="E87" s="32" t="s">
        <v>24</v>
      </c>
      <c r="F87" s="25" t="str">
        <f>IF(D87="Amina",A86&amp;"_AZ",IF(D87="Perry",A86&amp;"_PB",IF(D87="Gina",A86&amp;"_GB",IF(D87="Cameron",A86&amp;"_CA",IF(D87="Bruno",A86&amp;"_BDS",IF(D87="Daniel",A86&amp;"_DR",IF(D87="Monet",A86&amp;"_MW","")))))))</f>
        <v>2017-02-22_G-043_BDS</v>
      </c>
      <c r="G87" s="33">
        <v>42836</v>
      </c>
      <c r="H87" s="33">
        <v>42836</v>
      </c>
      <c r="I87" s="151"/>
      <c r="J87" s="32" t="str">
        <f>IF(AND(NOT(OR(G87="",G87="Ø")),H87=""),"In Progress",IF(AND(NOT(OR(H87="Ø",H87="")),NOT(OR(G87="Ø",G87=""))),"Completed",""))</f>
        <v>Completed</v>
      </c>
      <c r="K87" s="151"/>
      <c r="L87" s="151"/>
      <c r="M87" s="34" t="s">
        <v>1173</v>
      </c>
      <c r="N87" s="114"/>
      <c r="O87" s="113"/>
    </row>
    <row r="88" spans="1:15" x14ac:dyDescent="0.25">
      <c r="A88" s="153" t="s">
        <v>1250</v>
      </c>
      <c r="B88" s="151" t="s">
        <v>1251</v>
      </c>
      <c r="C88" s="151" t="s">
        <v>1135</v>
      </c>
      <c r="D88" s="21" t="s">
        <v>187</v>
      </c>
      <c r="E88" s="32" t="s">
        <v>24</v>
      </c>
      <c r="F88" s="25" t="str">
        <f>IF(D88="Amina",A88&amp;"_AZ",IF(D88="Perry",A88&amp;"_PB",IF(D88="Gina",A88&amp;"_GB",IF(D88="Cameron",A88&amp;"_CA",IF(D88="Bruno",A88&amp;"_BDS",IF(D88="Daniel",A88&amp;"_DR",IF(D88="Monet",A88&amp;"_MW","")))))))</f>
        <v>2017-02-22_G-044_MW</v>
      </c>
      <c r="G88" s="33">
        <v>42832</v>
      </c>
      <c r="H88" s="33">
        <v>42832</v>
      </c>
      <c r="I88" s="153">
        <v>42836</v>
      </c>
      <c r="J88" s="32" t="s">
        <v>0</v>
      </c>
      <c r="K88" s="151" t="str">
        <f>IF(OR(J88="In Progress",J89="In Progress"),"In Progress",IF(OR(AND(J88="Completed",J89="Untraceable"),AND(J88="Untraceable",J89="Completed")),"Review",IF(OR(AND(J88="Completed",J89="Incomplete"),AND(J88="Incomplete",J89="Completed")),"Review",IF(OR(AND(J88="Completed",J89="Other"),AND(J88="Other",J89="Completed")),"Review",IF(OR(AND(J88="Incomplete",J89="Untraceable"),AND(J88="Untraceable",J89="Incomplete")),"Review",IF(OR(AND(J88="Other",J89="Untraceable"),AND(J88="Untraceable",J89="Other")),"Review",IF(OR(AND(J88="Incomplete",J89="Other"),AND(J88="Other",J89="Incomplete")),"Review",IF(AND(NOT(OR(H88="Ø",H88="")),NOT(OR(H89="Ø",H89="")),I88=""),"In Progress",IF(AND(J88="Untraceable",J89="Untraceable"),"Untraceable",IF(AND(NOT(OR(H88="Ø",H88="")),NOT(OR(H89="Ø",H89="")),NOT(OR(I88="Ø",I88=""))),"Completed",IF(AND(J88="Incomplete",J89="Incomplete"),"Incomplete",IF(AND(J88="Other",J89="Other"),"Other",""))))))))))))</f>
        <v>Completed</v>
      </c>
      <c r="L88" s="151" t="s">
        <v>0</v>
      </c>
      <c r="M88" s="34" t="s">
        <v>1173</v>
      </c>
      <c r="N88" s="114" t="str">
        <f>IF(NOT(A88=""),"In Progress","")</f>
        <v>In Progress</v>
      </c>
      <c r="O88" s="113"/>
    </row>
    <row r="89" spans="1:15" x14ac:dyDescent="0.25">
      <c r="A89" s="151"/>
      <c r="B89" s="151"/>
      <c r="C89" s="151"/>
      <c r="D89" s="21" t="s">
        <v>32</v>
      </c>
      <c r="E89" s="32" t="s">
        <v>24</v>
      </c>
      <c r="F89" s="25" t="str">
        <f>IF(D89="Amina",A88&amp;"_AZ",IF(D89="Perry",A88&amp;"_PB",IF(D89="Gina",A88&amp;"_GB",IF(D89="Cameron",A88&amp;"_CA",IF(D89="Bruno",A88&amp;"_BDS",IF(D89="Daniel",A88&amp;"_DR",IF(D89="Monet",A88&amp;"_MW","")))))))</f>
        <v>2017-02-22_G-044_AZ</v>
      </c>
      <c r="G89" s="33">
        <v>42832</v>
      </c>
      <c r="H89" s="33">
        <v>42832</v>
      </c>
      <c r="I89" s="151"/>
      <c r="J89" s="32" t="str">
        <f>IF(AND(NOT(OR(G89="",G89="Ø")),H89=""),"In Progress",IF(AND(NOT(OR(H89="Ø",H89="")),NOT(OR(G89="Ø",G89=""))),"Completed",""))</f>
        <v>Completed</v>
      </c>
      <c r="K89" s="151"/>
      <c r="L89" s="151"/>
      <c r="M89" s="17"/>
      <c r="N89" s="114"/>
      <c r="O89" s="113"/>
    </row>
    <row r="90" spans="1:15" x14ac:dyDescent="0.25">
      <c r="A90" s="153" t="s">
        <v>1252</v>
      </c>
      <c r="B90" s="151" t="s">
        <v>1253</v>
      </c>
      <c r="C90" s="151" t="s">
        <v>1052</v>
      </c>
      <c r="D90" s="21" t="s">
        <v>113</v>
      </c>
      <c r="E90" s="32" t="s">
        <v>24</v>
      </c>
      <c r="F90" s="25" t="str">
        <f>IF(D90="Amina",A90&amp;"_AZ",IF(D90="Perry",A90&amp;"_PB",IF(D90="Gina",A90&amp;"_GB",IF(D90="Cameron",A90&amp;"_CA",IF(D90="Bruno",A90&amp;"_BDS",IF(D90="Daniel",A90&amp;"_DR",IF(D90="Monet",A90&amp;"_MW","")))))))</f>
        <v>2017-02-22_G-045_DR</v>
      </c>
      <c r="G90" s="33">
        <v>42835</v>
      </c>
      <c r="H90" s="33">
        <v>42835</v>
      </c>
      <c r="I90" s="153">
        <v>42836</v>
      </c>
      <c r="J90" s="32" t="str">
        <f>IF(AND(NOT(OR(G90="",G90="Ø")),H90=""),"In Progress",IF(AND(NOT(OR(H90="Ø",H90="")),NOT(OR(G90="Ø",G90=""))),"Completed",""))</f>
        <v>Completed</v>
      </c>
      <c r="K90" s="151" t="str">
        <f>IF(OR(J90="In Progress",J91="In Progress"),"In Progress",IF(OR(AND(J90="Completed",J91="Untraceable"),AND(J90="Untraceable",J91="Completed")),"Review",IF(OR(AND(J90="Completed",J91="Incomplete"),AND(J90="Incomplete",J91="Completed")),"Review",IF(OR(AND(J90="Completed",J91="Other"),AND(J90="Other",J91="Completed")),"Review",IF(OR(AND(J90="Incomplete",J91="Untraceable"),AND(J90="Untraceable",J91="Incomplete")),"Review",IF(OR(AND(J90="Other",J91="Untraceable"),AND(J90="Untraceable",J91="Other")),"Review",IF(OR(AND(J90="Incomplete",J91="Other"),AND(J90="Other",J91="Incomplete")),"Review",IF(AND(NOT(OR(H90="Ø",H90="")),NOT(OR(H91="Ø",H91="")),I90=""),"In Progress",IF(AND(J90="Untraceable",J91="Untraceable"),"Untraceable",IF(AND(NOT(OR(H90="Ø",H90="")),NOT(OR(H91="Ø",H91="")),NOT(OR(I90="Ø",I90=""))),"Completed",IF(AND(J90="Incomplete",J91="Incomplete"),"Incomplete",IF(AND(J90="Other",J91="Other"),"Other",""))))))))))))</f>
        <v>Completed</v>
      </c>
      <c r="L90" s="151" t="s">
        <v>0</v>
      </c>
      <c r="M90" s="34" t="s">
        <v>1058</v>
      </c>
      <c r="N90" s="114" t="str">
        <f>IF(NOT(A90=""),"In Progress","")</f>
        <v>In Progress</v>
      </c>
      <c r="O90" s="113"/>
    </row>
    <row r="91" spans="1:15" x14ac:dyDescent="0.25">
      <c r="A91" s="151"/>
      <c r="B91" s="151"/>
      <c r="C91" s="151"/>
      <c r="D91" s="21" t="s">
        <v>161</v>
      </c>
      <c r="E91" s="32" t="s">
        <v>24</v>
      </c>
      <c r="F91" s="25" t="str">
        <f>IF(D91="Amina",A90&amp;"_AZ",IF(D91="Perry",A90&amp;"_PB",IF(D91="Gina",A90&amp;"_GB",IF(D91="Cameron",A90&amp;"_CA",IF(D91="Bruno",A90&amp;"_BDS",IF(D91="Daniel",A90&amp;"_DR",IF(D91="Monet",A90&amp;"_MW","")))))))</f>
        <v>2017-02-22_G-045_BDS</v>
      </c>
      <c r="G91" s="33">
        <v>42836</v>
      </c>
      <c r="H91" s="33">
        <v>42836</v>
      </c>
      <c r="I91" s="151"/>
      <c r="J91" s="32" t="str">
        <f>IF(AND(NOT(OR(G91="",G91="Ø")),H91=""),"In Progress",IF(AND(NOT(OR(H91="Ø",H91="")),NOT(OR(G91="Ø",G91=""))),"Completed",""))</f>
        <v>Completed</v>
      </c>
      <c r="K91" s="151"/>
      <c r="L91" s="151"/>
      <c r="M91" s="17"/>
      <c r="N91" s="114"/>
      <c r="O91" s="113"/>
    </row>
    <row r="92" spans="1:15" x14ac:dyDescent="0.25">
      <c r="A92" s="154" t="s">
        <v>1254</v>
      </c>
      <c r="B92" s="151" t="s">
        <v>1255</v>
      </c>
      <c r="C92" s="151" t="s">
        <v>1167</v>
      </c>
      <c r="D92" s="21" t="s">
        <v>23</v>
      </c>
      <c r="E92" s="32" t="s">
        <v>24</v>
      </c>
      <c r="F92" s="25" t="str">
        <f>IF(D92="Amina",A92&amp;"_AZ",IF(D92="Perry",A92&amp;"_PB",IF(D92="Gina",A92&amp;"_GB",IF(D92="Cameron",A92&amp;"_CA",IF(D92="Bruno",A92&amp;"_BDS",IF(D92="Daniel",A92&amp;"_DR",IF(D92="Monet",A92&amp;"_MW","")))))))</f>
        <v>2017-02-22_G-046_CA</v>
      </c>
      <c r="G92" s="33">
        <v>42830</v>
      </c>
      <c r="H92" s="33">
        <v>42831</v>
      </c>
      <c r="I92" s="151" t="s">
        <v>51</v>
      </c>
      <c r="J92" s="32" t="s">
        <v>2</v>
      </c>
      <c r="K92" s="151" t="s">
        <v>2</v>
      </c>
      <c r="L92" s="151" t="s">
        <v>190</v>
      </c>
      <c r="M92" s="17" t="s">
        <v>1256</v>
      </c>
      <c r="N92" s="114" t="s">
        <v>53</v>
      </c>
      <c r="O92" s="113"/>
    </row>
    <row r="93" spans="1:15" x14ac:dyDescent="0.25">
      <c r="A93" s="155"/>
      <c r="B93" s="151"/>
      <c r="C93" s="151"/>
      <c r="D93" s="21" t="s">
        <v>161</v>
      </c>
      <c r="E93" s="32" t="s">
        <v>24</v>
      </c>
      <c r="F93" s="25" t="str">
        <f>IF(D93="Amina",A92&amp;"_AZ",IF(D93="Perry",A92&amp;"_PB",IF(D93="Gina",A92&amp;"_GB",IF(D93="Cameron",A92&amp;"_CA",IF(D93="Bruno",A92&amp;"_BDS",IF(D93="Daniel",A92&amp;"_DR",IF(D93="Monet",A92&amp;"_MW","")))))))</f>
        <v>2017-02-22_G-046_BDS</v>
      </c>
      <c r="G93" s="33">
        <v>42831</v>
      </c>
      <c r="H93" s="33">
        <v>42835</v>
      </c>
      <c r="I93" s="151"/>
      <c r="J93" s="32" t="s">
        <v>0</v>
      </c>
      <c r="K93" s="151"/>
      <c r="L93" s="151"/>
      <c r="M93" s="17"/>
      <c r="N93" s="114"/>
      <c r="O93" s="113"/>
    </row>
    <row r="94" spans="1:15" x14ac:dyDescent="0.25">
      <c r="A94" s="153" t="s">
        <v>1257</v>
      </c>
      <c r="B94" s="151" t="s">
        <v>1258</v>
      </c>
      <c r="C94" s="151" t="s">
        <v>1259</v>
      </c>
      <c r="D94" s="21" t="s">
        <v>27</v>
      </c>
      <c r="E94" s="32" t="s">
        <v>24</v>
      </c>
      <c r="F94" s="25" t="str">
        <f>IF(D94="Amina",A94&amp;"_AZ",IF(D94="Perry",A94&amp;"_PB",IF(D94="Gina",A94&amp;"_GB",IF(D94="Cameron",A94&amp;"_CA",IF(D94="Bruno",A94&amp;"_BDS",IF(D94="Daniel",A94&amp;"_DR",IF(D94="Monet",A94&amp;"_MW","")))))))</f>
        <v>2017-02-22_R-001_GB</v>
      </c>
      <c r="G94" s="33">
        <v>42835</v>
      </c>
      <c r="H94" s="33">
        <v>42842</v>
      </c>
      <c r="I94" s="153">
        <v>42842</v>
      </c>
      <c r="J94" s="32" t="s">
        <v>0</v>
      </c>
      <c r="K94" s="151" t="s">
        <v>2</v>
      </c>
      <c r="L94" s="151" t="s">
        <v>190</v>
      </c>
      <c r="M94" s="17" t="s">
        <v>1260</v>
      </c>
      <c r="N94" s="114" t="s">
        <v>53</v>
      </c>
      <c r="O94" s="113"/>
    </row>
    <row r="95" spans="1:15" x14ac:dyDescent="0.25">
      <c r="A95" s="151"/>
      <c r="B95" s="151"/>
      <c r="C95" s="151"/>
      <c r="D95" s="21" t="s">
        <v>32</v>
      </c>
      <c r="E95" s="32" t="s">
        <v>24</v>
      </c>
      <c r="F95" s="25" t="str">
        <f>IF(D95="Amina",A94&amp;"_AZ",IF(D95="Perry",A94&amp;"_PB",IF(D95="Gina",A94&amp;"_GB",IF(D95="Cameron",A94&amp;"_CA",IF(D95="Bruno",A94&amp;"_BDS",IF(D95="Daniel",A94&amp;"_DR",IF(D95="Monet",A94&amp;"_MW","")))))))</f>
        <v>2017-02-22_R-001_AZ</v>
      </c>
      <c r="G95" s="33">
        <v>42836</v>
      </c>
      <c r="H95" s="33">
        <v>42836</v>
      </c>
      <c r="I95" s="151"/>
      <c r="J95" s="32" t="str">
        <f>IF(AND(NOT(OR(G95="",G95="Ø")),H95=""),"In Progress",IF(AND(NOT(OR(H95="Ø",H95="")),NOT(OR(G95="Ø",G95=""))),"Completed",""))</f>
        <v>Completed</v>
      </c>
      <c r="K95" s="151"/>
      <c r="L95" s="151"/>
      <c r="M95" s="17" t="s">
        <v>1261</v>
      </c>
      <c r="N95" s="114"/>
      <c r="O95" s="113"/>
    </row>
    <row r="96" spans="1:15" x14ac:dyDescent="0.25">
      <c r="A96" s="153" t="s">
        <v>1262</v>
      </c>
      <c r="B96" s="151" t="s">
        <v>1263</v>
      </c>
      <c r="C96" s="151" t="s">
        <v>1259</v>
      </c>
      <c r="D96" s="21" t="s">
        <v>161</v>
      </c>
      <c r="E96" s="32" t="s">
        <v>24</v>
      </c>
      <c r="F96" s="25" t="str">
        <f>IF(D96="Amina",A96&amp;"_AZ",IF(D96="Perry",A96&amp;"_PB",IF(D96="Gina",A96&amp;"_GB",IF(D96="Cameron",A96&amp;"_CA",IF(D96="Bruno",A96&amp;"_BDS",IF(D96="Daniel",A96&amp;"_DR",IF(D96="Monet",A96&amp;"_MW","")))))))</f>
        <v>2017-02-22_R-002_BDS</v>
      </c>
      <c r="G96" s="33">
        <v>42836</v>
      </c>
      <c r="H96" s="33">
        <v>42836</v>
      </c>
      <c r="I96" s="151" t="s">
        <v>51</v>
      </c>
      <c r="J96" s="32" t="s">
        <v>2</v>
      </c>
      <c r="K96" s="151" t="s">
        <v>2</v>
      </c>
      <c r="L96" s="151" t="str">
        <f>IF(K96="Untraceable","Ignore",IF(K96="Incomplete","Ignore",IF(K96="Other","Ignore","")))</f>
        <v>Ignore</v>
      </c>
      <c r="M96" s="17" t="s">
        <v>1264</v>
      </c>
      <c r="N96" s="114" t="s">
        <v>53</v>
      </c>
      <c r="O96" s="113"/>
    </row>
    <row r="97" spans="1:15" x14ac:dyDescent="0.25">
      <c r="A97" s="151"/>
      <c r="B97" s="151"/>
      <c r="C97" s="151"/>
      <c r="D97" s="21" t="s">
        <v>187</v>
      </c>
      <c r="E97" s="32" t="s">
        <v>24</v>
      </c>
      <c r="F97" s="25" t="str">
        <f>IF(D97="Amina",A96&amp;"_AZ",IF(D97="Perry",A96&amp;"_PB",IF(D97="Gina",A96&amp;"_GB",IF(D97="Cameron",A96&amp;"_CA",IF(D97="Bruno",A96&amp;"_BDS",IF(D97="Daniel",A96&amp;"_DR",IF(D97="Monet",A96&amp;"_MW","")))))))</f>
        <v>2017-02-22_R-002_MW</v>
      </c>
      <c r="G97" s="33">
        <v>42836</v>
      </c>
      <c r="H97" s="33">
        <v>42837</v>
      </c>
      <c r="I97" s="151"/>
      <c r="J97" s="32" t="s">
        <v>2</v>
      </c>
      <c r="K97" s="151"/>
      <c r="L97" s="151"/>
      <c r="M97" s="17" t="s">
        <v>1265</v>
      </c>
      <c r="N97" s="114"/>
      <c r="O97" s="113"/>
    </row>
    <row r="98" spans="1:15" x14ac:dyDescent="0.25">
      <c r="A98" s="153" t="s">
        <v>1266</v>
      </c>
      <c r="B98" s="151" t="s">
        <v>1267</v>
      </c>
      <c r="C98" s="151" t="s">
        <v>1268</v>
      </c>
      <c r="D98" s="21" t="s">
        <v>23</v>
      </c>
      <c r="E98" s="32" t="s">
        <v>24</v>
      </c>
      <c r="F98" s="25" t="str">
        <f>IF(D98="Amina",A98&amp;"_AZ",IF(D98="Perry",A98&amp;"_PB",IF(D98="Gina",A98&amp;"_GB",IF(D98="Cameron",A98&amp;"_CA",IF(D98="Bruno",A98&amp;"_BDS",IF(D98="Daniel",A98&amp;"_DR",IF(D98="Monet",A98&amp;"_MW","")))))))</f>
        <v>2017-02-22_G-047_CA</v>
      </c>
      <c r="G98" s="33">
        <v>42832</v>
      </c>
      <c r="H98" s="32" t="s">
        <v>51</v>
      </c>
      <c r="I98" s="151" t="s">
        <v>51</v>
      </c>
      <c r="J98" s="32" t="s">
        <v>2</v>
      </c>
      <c r="K98" s="151" t="str">
        <f>IF(OR(J98="In Progress",J99="In Progress"),"In Progress",IF(OR(AND(J98="Completed",J99="Untraceable"),AND(J98="Untraceable",J99="Completed")),"Review",IF(OR(AND(J98="Completed",J99="Incomplete"),AND(J98="Incomplete",J99="Completed")),"Review",IF(OR(AND(J98="Completed",J99="Other"),AND(J98="Other",J99="Completed")),"Review",IF(OR(AND(J98="Incomplete",J99="Untraceable"),AND(J98="Untraceable",J99="Incomplete")),"Review",IF(OR(AND(J98="Other",J99="Untraceable"),AND(J98="Untraceable",J99="Other")),"Review",IF(OR(AND(J98="Incomplete",J99="Other"),AND(J98="Other",J99="Incomplete")),"Review",IF(AND(NOT(OR(H98="Ø",H98="")),NOT(OR(H99="Ø",H99="")),I98=""),"In Progress",IF(AND(J98="Untraceable",J99="Untraceable"),"Untraceable",IF(AND(NOT(OR(H98="Ø",H98="")),NOT(OR(H99="Ø",H99="")),NOT(OR(I98="Ø",I98=""))),"Completed",IF(AND(J98="Incomplete",J99="Incomplete"),"Incomplete",IF(AND(J98="Other",J99="Other"),"Other",""))))))))))))</f>
        <v>Incomplete</v>
      </c>
      <c r="L98" s="151" t="str">
        <f>IF(K98="Untraceable","Ignore",IF(K98="Incomplete","Ignore",IF(K98="Other","Ignore","")))</f>
        <v>Ignore</v>
      </c>
      <c r="M98" s="17" t="s">
        <v>1269</v>
      </c>
      <c r="N98" s="114" t="s">
        <v>53</v>
      </c>
      <c r="O98" s="113"/>
    </row>
    <row r="99" spans="1:15" x14ac:dyDescent="0.25">
      <c r="A99" s="151"/>
      <c r="B99" s="151"/>
      <c r="C99" s="151"/>
      <c r="D99" s="21" t="s">
        <v>32</v>
      </c>
      <c r="E99" s="32" t="s">
        <v>24</v>
      </c>
      <c r="F99" s="25" t="str">
        <f>IF(D99="Amina",A98&amp;"_AZ",IF(D99="Perry",A98&amp;"_PB",IF(D99="Gina",A98&amp;"_GB",IF(D99="Cameron",A98&amp;"_CA",IF(D99="Bruno",A98&amp;"_BDS",IF(D99="Daniel",A98&amp;"_DR",IF(D99="Monet",A98&amp;"_MW","")))))))</f>
        <v>2017-02-22_G-047_AZ</v>
      </c>
      <c r="G99" s="33">
        <v>42836</v>
      </c>
      <c r="H99" s="32" t="s">
        <v>51</v>
      </c>
      <c r="I99" s="151"/>
      <c r="J99" s="32" t="s">
        <v>2</v>
      </c>
      <c r="K99" s="151"/>
      <c r="L99" s="151"/>
      <c r="M99" s="17" t="s">
        <v>1270</v>
      </c>
      <c r="N99" s="114"/>
      <c r="O99" s="113"/>
    </row>
    <row r="100" spans="1:15" x14ac:dyDescent="0.25">
      <c r="A100" s="153" t="s">
        <v>1271</v>
      </c>
      <c r="B100" s="151" t="s">
        <v>1272</v>
      </c>
      <c r="C100" s="151" t="s">
        <v>1259</v>
      </c>
      <c r="D100" s="21" t="s">
        <v>161</v>
      </c>
      <c r="E100" s="32" t="s">
        <v>24</v>
      </c>
      <c r="F100" s="25" t="str">
        <f>IF(D100="Amina",A100&amp;"_AZ",IF(D100="Perry",A100&amp;"_PB",IF(D100="Gina",A100&amp;"_GB",IF(D100="Cameron",A100&amp;"_CA",IF(D100="Bruno",A100&amp;"_BDS",IF(D100="Daniel",A100&amp;"_DR",IF(D100="Monet",A100&amp;"_MW","")))))))</f>
        <v>2017-02-22_R-003_BDS</v>
      </c>
      <c r="G100" s="33">
        <v>42836</v>
      </c>
      <c r="H100" s="33">
        <v>42836</v>
      </c>
      <c r="I100" s="153">
        <v>42837</v>
      </c>
      <c r="J100" s="32" t="str">
        <f>IF(AND(NOT(OR(G100="",G100="Ø")),H100=""),"In Progress",IF(AND(NOT(OR(H100="Ø",H100="")),NOT(OR(G100="Ø",G100=""))),"Completed",""))</f>
        <v>Completed</v>
      </c>
      <c r="K100" s="151" t="s">
        <v>2</v>
      </c>
      <c r="L100" s="151" t="s">
        <v>190</v>
      </c>
      <c r="M100" s="17" t="s">
        <v>1273</v>
      </c>
      <c r="N100" s="114" t="s">
        <v>53</v>
      </c>
      <c r="O100" s="113"/>
    </row>
    <row r="101" spans="1:15" x14ac:dyDescent="0.25">
      <c r="A101" s="151"/>
      <c r="B101" s="151"/>
      <c r="C101" s="151"/>
      <c r="D101" s="21" t="s">
        <v>32</v>
      </c>
      <c r="E101" s="32" t="s">
        <v>24</v>
      </c>
      <c r="F101" s="25" t="str">
        <f>IF(D101="Amina",A100&amp;"_AZ",IF(D101="Perry",A100&amp;"_PB",IF(D101="Gina",A100&amp;"_GB",IF(D101="Cameron",A100&amp;"_CA",IF(D101="Bruno",A100&amp;"_BDS",IF(D101="Daniel",A100&amp;"_DR",IF(D101="Monet",A100&amp;"_MW","")))))))</f>
        <v>2017-02-22_R-003_AZ</v>
      </c>
      <c r="G101" s="33">
        <v>42836</v>
      </c>
      <c r="H101" s="33">
        <v>42836</v>
      </c>
      <c r="I101" s="151"/>
      <c r="J101" s="32" t="str">
        <f>IF(AND(NOT(OR(G101="",G101="Ø")),H101=""),"In Progress",IF(AND(NOT(OR(H101="Ø",H101="")),NOT(OR(G101="Ø",G101=""))),"Completed",""))</f>
        <v>Completed</v>
      </c>
      <c r="K101" s="151"/>
      <c r="L101" s="151"/>
      <c r="M101" s="17" t="s">
        <v>1274</v>
      </c>
      <c r="N101" s="114"/>
      <c r="O101" s="113"/>
    </row>
    <row r="102" spans="1:15" x14ac:dyDescent="0.25">
      <c r="A102" s="153" t="s">
        <v>1275</v>
      </c>
      <c r="B102" s="151" t="s">
        <v>1276</v>
      </c>
      <c r="C102" s="151"/>
      <c r="D102" s="21" t="s">
        <v>32</v>
      </c>
      <c r="E102" s="32" t="s">
        <v>24</v>
      </c>
      <c r="F102" s="25" t="str">
        <f>IF(D102="Amina",A102&amp;"_AZ",IF(D102="Perry",A102&amp;"_PB",IF(D102="Gina",A102&amp;"_GB",IF(D102="Cameron",A102&amp;"_CA",IF(D102="Bruno",A102&amp;"_BDS",IF(D102="Daniel",A102&amp;"_DR",IF(D102="Monet",A102&amp;"_MW","")))))))</f>
        <v>2017-02-22_R-004_AZ</v>
      </c>
      <c r="G102" s="33">
        <v>42836</v>
      </c>
      <c r="H102" s="32" t="s">
        <v>51</v>
      </c>
      <c r="I102" s="151" t="s">
        <v>51</v>
      </c>
      <c r="J102" s="32" t="s">
        <v>1</v>
      </c>
      <c r="K102" s="151" t="str">
        <f>IF(OR(J102="In Progress",J103="In Progress"),"In Progress",IF(OR(AND(J102="Completed",J103="Untraceable"),AND(J102="Untraceable",J103="Completed")),"Review",IF(OR(AND(J102="Completed",J103="Incomplete"),AND(J102="Incomplete",J103="Completed")),"Review",IF(OR(AND(J102="Completed",J103="Other"),AND(J102="Other",J103="Completed")),"Review",IF(OR(AND(J102="Incomplete",J103="Untraceable"),AND(J102="Untraceable",J103="Incomplete")),"Review",IF(OR(AND(J102="Other",J103="Untraceable"),AND(J102="Untraceable",J103="Other")),"Review",IF(OR(AND(J102="Incomplete",J103="Other"),AND(J102="Other",J103="Incomplete")),"Review",IF(AND(NOT(OR(H102="Ø",H102="")),NOT(OR(H103="Ø",H103="")),I102=""),"In Progress",IF(AND(J102="Untraceable",J103="Untraceable"),"Untraceable",IF(AND(NOT(OR(H102="Ø",H102="")),NOT(OR(H103="Ø",H103="")),NOT(OR(I102="Ø",I102=""))),"Completed",IF(AND(J102="Incomplete",J103="Incomplete"),"Incomplete",IF(AND(J102="Other",J103="Other"),"Other",""))))))))))))</f>
        <v>Untraceable</v>
      </c>
      <c r="L102" s="151" t="str">
        <f>IF(K102="Untraceable","Ignore",IF(K102="Incomplete","Ignore",IF(K102="Other","Ignore","")))</f>
        <v>Ignore</v>
      </c>
      <c r="M102" s="17"/>
      <c r="N102" s="114" t="s">
        <v>53</v>
      </c>
      <c r="O102" s="113"/>
    </row>
    <row r="103" spans="1:15" x14ac:dyDescent="0.25">
      <c r="A103" s="151"/>
      <c r="B103" s="151"/>
      <c r="C103" s="151"/>
      <c r="D103" s="21" t="s">
        <v>161</v>
      </c>
      <c r="E103" s="32" t="s">
        <v>24</v>
      </c>
      <c r="F103" s="25" t="str">
        <f>IF(D103="Amina",A102&amp;"_AZ",IF(D103="Perry",A102&amp;"_PB",IF(D103="Gina",A102&amp;"_GB",IF(D103="Cameron",A102&amp;"_CA",IF(D103="Bruno",A102&amp;"_BDS",IF(D103="Daniel",A102&amp;"_DR",IF(D103="Monet",A102&amp;"_MW","")))))))</f>
        <v>2017-02-22_R-004_BDS</v>
      </c>
      <c r="G103" s="33">
        <v>42836</v>
      </c>
      <c r="H103" s="32" t="s">
        <v>51</v>
      </c>
      <c r="I103" s="151"/>
      <c r="J103" s="32" t="s">
        <v>1</v>
      </c>
      <c r="K103" s="151"/>
      <c r="L103" s="151"/>
      <c r="M103" s="17"/>
      <c r="N103" s="114"/>
      <c r="O103" s="113"/>
    </row>
    <row r="104" spans="1:15" x14ac:dyDescent="0.25">
      <c r="A104" s="153" t="s">
        <v>1277</v>
      </c>
      <c r="B104" s="151" t="s">
        <v>1278</v>
      </c>
      <c r="C104" s="151"/>
      <c r="D104" s="21" t="s">
        <v>32</v>
      </c>
      <c r="E104" s="32" t="s">
        <v>24</v>
      </c>
      <c r="F104" s="25" t="str">
        <f>IF(D104="Amina",A104&amp;"_AZ",IF(D104="Perry",A104&amp;"_PB",IF(D104="Gina",A104&amp;"_GB",IF(D104="Cameron",A104&amp;"_CA",IF(D104="Bruno",A104&amp;"_BDS",IF(D104="Daniel",A104&amp;"_DR",IF(D104="Monet",A104&amp;"_MW","")))))))</f>
        <v>2017-02-22_R-005_AZ</v>
      </c>
      <c r="G104" s="33">
        <v>42836</v>
      </c>
      <c r="H104" s="33">
        <v>42836</v>
      </c>
      <c r="I104" s="151" t="s">
        <v>51</v>
      </c>
      <c r="J104" s="32" t="s">
        <v>1</v>
      </c>
      <c r="K104" s="151" t="s">
        <v>2</v>
      </c>
      <c r="L104" s="151" t="str">
        <f>IF(K104="Untraceable","Ignore",IF(K104="Incomplete","Ignore",IF(K104="Other","Ignore","")))</f>
        <v>Ignore</v>
      </c>
      <c r="M104" s="17" t="s">
        <v>1279</v>
      </c>
      <c r="N104" s="114" t="s">
        <v>53</v>
      </c>
      <c r="O104" s="113"/>
    </row>
    <row r="105" spans="1:15" x14ac:dyDescent="0.25">
      <c r="A105" s="151"/>
      <c r="B105" s="151"/>
      <c r="C105" s="151"/>
      <c r="D105" s="21" t="s">
        <v>113</v>
      </c>
      <c r="E105" s="32" t="s">
        <v>24</v>
      </c>
      <c r="F105" s="25" t="str">
        <f>IF(D105="Amina",A104&amp;"_AZ",IF(D105="Perry",A104&amp;"_PB",IF(D105="Gina",A104&amp;"_GB",IF(D105="Cameron",A104&amp;"_CA",IF(D105="Bruno",A104&amp;"_BDS",IF(D105="Daniel",A104&amp;"_DR",IF(D105="Monet",A104&amp;"_MW","")))))))</f>
        <v>2017-02-22_R-005_DR</v>
      </c>
      <c r="G105" s="33">
        <v>42837</v>
      </c>
      <c r="H105" s="32" t="s">
        <v>51</v>
      </c>
      <c r="I105" s="151"/>
      <c r="J105" s="32" t="s">
        <v>2</v>
      </c>
      <c r="K105" s="151"/>
      <c r="L105" s="151"/>
      <c r="M105" s="17" t="s">
        <v>1280</v>
      </c>
      <c r="N105" s="114"/>
      <c r="O105" s="113"/>
    </row>
    <row r="106" spans="1:15" x14ac:dyDescent="0.25">
      <c r="A106" s="154" t="s">
        <v>1281</v>
      </c>
      <c r="B106" s="151" t="s">
        <v>1282</v>
      </c>
      <c r="C106" s="151" t="s">
        <v>1268</v>
      </c>
      <c r="D106" s="21" t="s">
        <v>30</v>
      </c>
      <c r="E106" s="32" t="s">
        <v>24</v>
      </c>
      <c r="F106" s="25" t="str">
        <f>IF(D106="Amina",A106&amp;"_AZ",IF(D106="Perry",A106&amp;"_PB",IF(D106="Gina",A106&amp;"_GB",IF(D106="Cameron",A106&amp;"_CA",IF(D106="Bruno",A106&amp;"_BDS",IF(D106="Daniel",A106&amp;"_DR",IF(D106="Monet",A106&amp;"_MW","")))))))</f>
        <v>2017-02-22_G-048_PB</v>
      </c>
      <c r="G106" s="33">
        <v>42836</v>
      </c>
      <c r="H106" s="32" t="s">
        <v>51</v>
      </c>
      <c r="I106" s="151" t="s">
        <v>51</v>
      </c>
      <c r="J106" s="32" t="s">
        <v>2</v>
      </c>
      <c r="K106" s="151"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Incomplete</v>
      </c>
      <c r="L106" s="151" t="str">
        <f>IF(K106="Untraceable","Ignore",IF(K106="Incomplete","Ignore",IF(K106="Other","Ignore","")))</f>
        <v>Ignore</v>
      </c>
      <c r="M106" s="17" t="s">
        <v>1283</v>
      </c>
      <c r="N106" s="114" t="s">
        <v>53</v>
      </c>
      <c r="O106" s="113"/>
    </row>
    <row r="107" spans="1:15" x14ac:dyDescent="0.25">
      <c r="A107" s="155"/>
      <c r="B107" s="151"/>
      <c r="C107" s="151"/>
      <c r="D107" s="21" t="s">
        <v>113</v>
      </c>
      <c r="E107" s="32" t="s">
        <v>24</v>
      </c>
      <c r="F107" s="25" t="str">
        <f>IF(D107="Amina",A106&amp;"_AZ",IF(D107="Perry",A106&amp;"_PB",IF(D107="Gina",A106&amp;"_GB",IF(D107="Cameron",A106&amp;"_CA",IF(D107="Bruno",A106&amp;"_BDS",IF(D107="Daniel",A106&amp;"_DR",IF(D107="Monet",A106&amp;"_MW","")))))))</f>
        <v>2017-02-22_G-048_DR</v>
      </c>
      <c r="G107" s="33">
        <v>42839</v>
      </c>
      <c r="H107" s="33" t="s">
        <v>51</v>
      </c>
      <c r="I107" s="151"/>
      <c r="J107" s="32" t="s">
        <v>2</v>
      </c>
      <c r="K107" s="151"/>
      <c r="L107" s="151"/>
      <c r="M107" s="17" t="s">
        <v>1284</v>
      </c>
      <c r="N107" s="114"/>
      <c r="O107" s="113"/>
    </row>
    <row r="108" spans="1:15" x14ac:dyDescent="0.25">
      <c r="A108" s="154" t="s">
        <v>1285</v>
      </c>
      <c r="B108" s="151" t="s">
        <v>1286</v>
      </c>
      <c r="C108" s="151"/>
      <c r="D108" s="21" t="s">
        <v>113</v>
      </c>
      <c r="E108" s="32" t="s">
        <v>24</v>
      </c>
      <c r="F108" s="25" t="str">
        <f>IF(D108="Amina",A108&amp;"_AZ",IF(D108="Perry",A108&amp;"_PB",IF(D108="Gina",A108&amp;"_GB",IF(D108="Cameron",A108&amp;"_CA",IF(D108="Bruno",A108&amp;"_BDS",IF(D108="Daniel",A108&amp;"_DR",IF(D108="Monet",A108&amp;"_MW","")))))))</f>
        <v>2017-02-22_G-049_DR</v>
      </c>
      <c r="G108" s="33">
        <v>42839</v>
      </c>
      <c r="H108" s="33">
        <v>42843</v>
      </c>
      <c r="I108" s="153">
        <v>42877</v>
      </c>
      <c r="J108" s="32" t="str">
        <f>IF(AND(NOT(OR(G108="",G108="Ø")),H108=""),"In Progress",IF(AND(NOT(OR(H108="Ø",H108="")),NOT(OR(G108="Ø",G108=""))),"Completed",""))</f>
        <v>Completed</v>
      </c>
      <c r="K108" s="151" t="s">
        <v>2</v>
      </c>
      <c r="L108" s="151" t="s">
        <v>190</v>
      </c>
      <c r="M108" s="17" t="s">
        <v>1287</v>
      </c>
      <c r="N108" s="114" t="s">
        <v>53</v>
      </c>
      <c r="O108" s="113"/>
    </row>
    <row r="109" spans="1:15" x14ac:dyDescent="0.25">
      <c r="A109" s="155"/>
      <c r="B109" s="151"/>
      <c r="C109" s="151"/>
      <c r="D109" s="21" t="s">
        <v>27</v>
      </c>
      <c r="E109" s="32" t="s">
        <v>24</v>
      </c>
      <c r="F109" s="25" t="str">
        <f>IF(D109="Amina",A108&amp;"_AZ",IF(D109="Perry",A108&amp;"_PB",IF(D109="Gina",A108&amp;"_GB",IF(D109="Cameron",A108&amp;"_CA",IF(D109="Bruno",A108&amp;"_BDS",IF(D109="Daniel",A108&amp;"_DR",IF(D109="Monet",A108&amp;"_MW","")))))))</f>
        <v>2017-02-22_G-049_GB</v>
      </c>
      <c r="G109" s="33">
        <v>42850</v>
      </c>
      <c r="H109" s="33">
        <v>42850</v>
      </c>
      <c r="I109" s="151"/>
      <c r="J109" s="32" t="str">
        <f>IF(AND(NOT(OR(G109="",G109="Ø")),H109=""),"In Progress",IF(AND(NOT(OR(H109="Ø",H109="")),NOT(OR(G109="Ø",G109=""))),"Completed",""))</f>
        <v>Completed</v>
      </c>
      <c r="K109" s="151"/>
      <c r="L109" s="151"/>
      <c r="M109" s="17" t="s">
        <v>1288</v>
      </c>
      <c r="N109" s="114"/>
      <c r="O109" s="113"/>
    </row>
    <row r="110" spans="1:15" x14ac:dyDescent="0.25">
      <c r="A110" s="154" t="s">
        <v>1289</v>
      </c>
      <c r="B110" s="151" t="s">
        <v>1290</v>
      </c>
      <c r="C110" s="151"/>
      <c r="D110" s="21" t="s">
        <v>113</v>
      </c>
      <c r="E110" s="32" t="s">
        <v>24</v>
      </c>
      <c r="F110" s="25" t="str">
        <f>IF(D110="Amina",A110&amp;"_AZ",IF(D110="Perry",A110&amp;"_PB",IF(D110="Gina",A110&amp;"_GB",IF(D110="Cameron",A110&amp;"_CA",IF(D110="Bruno",A110&amp;"_BDS",IF(D110="Daniel",A110&amp;"_DR",IF(D110="Monet",A110&amp;"_MW","")))))))</f>
        <v>2017-02-22_G-050_DR</v>
      </c>
      <c r="G110" s="33">
        <v>42839</v>
      </c>
      <c r="H110" s="33">
        <v>42839</v>
      </c>
      <c r="I110" s="153">
        <v>42850</v>
      </c>
      <c r="J110" s="32" t="str">
        <f>IF(AND(NOT(OR(G110="",G110="Ø")),H110=""),"In Progress",IF(AND(NOT(OR(H110="Ø",H110="")),NOT(OR(G110="Ø",G110=""))),"Completed",""))</f>
        <v>Completed</v>
      </c>
      <c r="K110" s="151" t="s">
        <v>2</v>
      </c>
      <c r="L110" s="151" t="s">
        <v>190</v>
      </c>
      <c r="M110" s="17" t="s">
        <v>1291</v>
      </c>
      <c r="N110" s="114" t="s">
        <v>53</v>
      </c>
      <c r="O110" s="113"/>
    </row>
    <row r="111" spans="1:15" x14ac:dyDescent="0.25">
      <c r="A111" s="155"/>
      <c r="B111" s="151"/>
      <c r="C111" s="151"/>
      <c r="D111" s="21" t="s">
        <v>32</v>
      </c>
      <c r="E111" s="32" t="s">
        <v>24</v>
      </c>
      <c r="F111" s="25" t="str">
        <f>IF(D111="Amina",A110&amp;"_AZ",IF(D111="Perry",A110&amp;"_PB",IF(D111="Gina",A110&amp;"_GB",IF(D111="Cameron",A110&amp;"_CA",IF(D111="Bruno",A110&amp;"_BDS",IF(D111="Daniel",A110&amp;"_DR",IF(D111="Monet",A110&amp;"_MW","")))))))</f>
        <v>2017-02-22_G-050_AZ</v>
      </c>
      <c r="G111" s="33">
        <v>42850</v>
      </c>
      <c r="H111" s="33">
        <v>42850</v>
      </c>
      <c r="I111" s="151"/>
      <c r="J111" s="32" t="str">
        <f>IF(AND(NOT(OR(G111="",G111="Ø")),H111=""),"In Progress",IF(AND(NOT(OR(H111="Ø",H111="")),NOT(OR(G111="Ø",G111=""))),"Completed",""))</f>
        <v>Completed</v>
      </c>
      <c r="K111" s="151"/>
      <c r="L111" s="151"/>
      <c r="M111" s="17" t="s">
        <v>1292</v>
      </c>
      <c r="N111" s="114"/>
      <c r="O111" s="113"/>
    </row>
    <row r="112" spans="1:15" x14ac:dyDescent="0.25">
      <c r="A112" s="154" t="s">
        <v>1293</v>
      </c>
      <c r="B112" s="151" t="s">
        <v>1294</v>
      </c>
      <c r="C112" s="151"/>
      <c r="D112" s="21" t="s">
        <v>113</v>
      </c>
      <c r="E112" s="32" t="s">
        <v>24</v>
      </c>
      <c r="F112" s="25" t="str">
        <f>IF(D112="Amina",A112&amp;"_AZ",IF(D112="Perry",A112&amp;"_PB",IF(D112="Gina",A112&amp;"_GB",IF(D112="Cameron",A112&amp;"_CA",IF(D112="Bruno",A112&amp;"_BDS",IF(D112="Daniel",A112&amp;"_DR",IF(D112="Monet",A112&amp;"_MW","")))))))</f>
        <v>2017-02-22_G-051_DR</v>
      </c>
      <c r="G112" s="33">
        <v>42839</v>
      </c>
      <c r="H112" s="32" t="s">
        <v>51</v>
      </c>
      <c r="I112" s="151" t="s">
        <v>51</v>
      </c>
      <c r="J112" s="32" t="s">
        <v>2</v>
      </c>
      <c r="K112" s="151" t="str">
        <f>IF(OR(J112="In Progress",J113="In Progress"),"In Progress",IF(OR(AND(J112="Completed",J113="Untraceable"),AND(J112="Untraceable",J113="Completed")),"Review",IF(OR(AND(J112="Completed",J113="Incomplete"),AND(J112="Incomplete",J113="Completed")),"Review",IF(OR(AND(J112="Completed",J113="Other"),AND(J112="Other",J113="Completed")),"Review",IF(OR(AND(J112="Incomplete",J113="Untraceable"),AND(J112="Untraceable",J113="Incomplete")),"Review",IF(OR(AND(J112="Other",J113="Untraceable"),AND(J112="Untraceable",J113="Other")),"Review",IF(OR(AND(J112="Incomplete",J113="Other"),AND(J112="Other",J113="Incomplete")),"Review",IF(AND(NOT(OR(H112="Ø",H112="")),NOT(OR(H113="Ø",H113="")),I112=""),"In Progress",IF(AND(J112="Untraceable",J113="Untraceable"),"Untraceable",IF(AND(NOT(OR(H112="Ø",H112="")),NOT(OR(H113="Ø",H113="")),NOT(OR(I112="Ø",I112=""))),"Completed",IF(AND(J112="Incomplete",J113="Incomplete"),"Incomplete",IF(AND(J112="Other",J113="Other"),"Other",""))))))))))))</f>
        <v>Incomplete</v>
      </c>
      <c r="L112" s="151" t="str">
        <f>IF(K112="Untraceable","Ignore",IF(K112="Incomplete","Ignore",IF(K112="Other","Ignore","")))</f>
        <v>Ignore</v>
      </c>
      <c r="M112" s="17" t="s">
        <v>1295</v>
      </c>
      <c r="N112" s="114" t="s">
        <v>53</v>
      </c>
      <c r="O112" s="113"/>
    </row>
    <row r="113" spans="1:15" x14ac:dyDescent="0.25">
      <c r="A113" s="155"/>
      <c r="B113" s="151"/>
      <c r="C113" s="151"/>
      <c r="D113" s="21" t="s">
        <v>32</v>
      </c>
      <c r="E113" s="32" t="s">
        <v>24</v>
      </c>
      <c r="F113" s="25" t="str">
        <f>IF(D113="Amina",A112&amp;"_AZ",IF(D113="Perry",A112&amp;"_PB",IF(D113="Gina",A112&amp;"_GB",IF(D113="Cameron",A112&amp;"_CA",IF(D113="Bruno",A112&amp;"_BDS",IF(D113="Daniel",A112&amp;"_DR",IF(D113="Monet",A112&amp;"_MW","")))))))</f>
        <v>2017-02-22_G-051_AZ</v>
      </c>
      <c r="G113" s="33">
        <v>42850</v>
      </c>
      <c r="H113" s="32" t="s">
        <v>51</v>
      </c>
      <c r="I113" s="151"/>
      <c r="J113" s="32" t="s">
        <v>2</v>
      </c>
      <c r="K113" s="151"/>
      <c r="L113" s="151"/>
      <c r="M113" s="17" t="s">
        <v>1296</v>
      </c>
      <c r="N113" s="114"/>
      <c r="O113" s="113"/>
    </row>
    <row r="114" spans="1:15" x14ac:dyDescent="0.25">
      <c r="A114" s="154" t="s">
        <v>1297</v>
      </c>
      <c r="B114" s="151" t="s">
        <v>1298</v>
      </c>
      <c r="C114" s="151"/>
      <c r="D114" s="21" t="s">
        <v>113</v>
      </c>
      <c r="E114" s="32" t="s">
        <v>24</v>
      </c>
      <c r="F114" s="25" t="str">
        <f>IF(D114="Amina",A114&amp;"_AZ",IF(D114="Perry",A114&amp;"_PB",IF(D114="Gina",A114&amp;"_GB",IF(D114="Cameron",A114&amp;"_CA",IF(D114="Bruno",A114&amp;"_BDS",IF(D114="Daniel",A114&amp;"_DR",IF(D114="Monet",A114&amp;"_MW","")))))))</f>
        <v>2017-02-22_G-052_DR</v>
      </c>
      <c r="G114" s="33">
        <v>42839</v>
      </c>
      <c r="H114" s="32" t="s">
        <v>51</v>
      </c>
      <c r="I114" s="151" t="s">
        <v>51</v>
      </c>
      <c r="J114" s="32" t="s">
        <v>2</v>
      </c>
      <c r="K114" s="151" t="str">
        <f>IF(OR(J114="In Progress",J115="In Progress"),"In Progress",IF(OR(AND(J114="Completed",J115="Untraceable"),AND(J114="Untraceable",J115="Completed")),"Review",IF(OR(AND(J114="Completed",J115="Incomplete"),AND(J114="Incomplete",J115="Completed")),"Review",IF(OR(AND(J114="Completed",J115="Other"),AND(J114="Other",J115="Completed")),"Review",IF(OR(AND(J114="Incomplete",J115="Untraceable"),AND(J114="Untraceable",J115="Incomplete")),"Review",IF(OR(AND(J114="Other",J115="Untraceable"),AND(J114="Untraceable",J115="Other")),"Review",IF(OR(AND(J114="Incomplete",J115="Other"),AND(J114="Other",J115="Incomplete")),"Review",IF(AND(NOT(OR(H114="Ø",H114="")),NOT(OR(H115="Ø",H115="")),I114=""),"In Progress",IF(AND(J114="Untraceable",J115="Untraceable"),"Untraceable",IF(AND(NOT(OR(H114="Ø",H114="")),NOT(OR(H115="Ø",H115="")),NOT(OR(I114="Ø",I114=""))),"Completed",IF(AND(J114="Incomplete",J115="Incomplete"),"Incomplete",IF(AND(J114="Other",J115="Other"),"Other",""))))))))))))</f>
        <v>Incomplete</v>
      </c>
      <c r="L114" s="151" t="str">
        <f>IF(K114="Untraceable","Ignore",IF(K114="Incomplete","Ignore",IF(K114="Other","Ignore","")))</f>
        <v>Ignore</v>
      </c>
      <c r="M114" s="17" t="s">
        <v>1299</v>
      </c>
      <c r="N114" s="114" t="s">
        <v>53</v>
      </c>
      <c r="O114" s="113"/>
    </row>
    <row r="115" spans="1:15" x14ac:dyDescent="0.25">
      <c r="A115" s="155"/>
      <c r="B115" s="151"/>
      <c r="C115" s="151"/>
      <c r="D115" s="21" t="s">
        <v>187</v>
      </c>
      <c r="E115" s="32" t="s">
        <v>24</v>
      </c>
      <c r="F115" s="25" t="str">
        <f>IF(D115="Amina",A114&amp;"_AZ",IF(D115="Perry",A114&amp;"_PB",IF(D115="Gina",A114&amp;"_GB",IF(D115="Cameron",A114&amp;"_CA",IF(D115="Bruno",A114&amp;"_BDS",IF(D115="Daniel",A114&amp;"_DR",IF(D115="Monet",A114&amp;"_MW","")))))))</f>
        <v>2017-02-22_G-052_MW</v>
      </c>
      <c r="G115" s="33">
        <v>42842</v>
      </c>
      <c r="H115" s="32"/>
      <c r="I115" s="151"/>
      <c r="J115" s="32" t="s">
        <v>2</v>
      </c>
      <c r="K115" s="151"/>
      <c r="L115" s="151"/>
      <c r="M115" s="17"/>
      <c r="N115" s="114"/>
      <c r="O115" s="113"/>
    </row>
    <row r="116" spans="1:15" x14ac:dyDescent="0.25">
      <c r="A116" s="154" t="s">
        <v>1300</v>
      </c>
      <c r="B116" s="151" t="s">
        <v>1301</v>
      </c>
      <c r="C116" s="151"/>
      <c r="D116" s="21" t="s">
        <v>113</v>
      </c>
      <c r="E116" s="32" t="s">
        <v>24</v>
      </c>
      <c r="F116" s="25" t="str">
        <f>IF(D116="Amina",A116&amp;"_AZ",IF(D116="Perry",A116&amp;"_PB",IF(D116="Gina",A116&amp;"_GB",IF(D116="Cameron",A116&amp;"_CA",IF(D116="Bruno",A116&amp;"_BDS",IF(D116="Daniel",A116&amp;"_DR",IF(D116="Monet",A116&amp;"_MW","")))))))</f>
        <v>2017-02-22_G-053_DR</v>
      </c>
      <c r="G116" s="33">
        <v>42839</v>
      </c>
      <c r="H116" s="32" t="s">
        <v>51</v>
      </c>
      <c r="I116" s="151" t="s">
        <v>51</v>
      </c>
      <c r="J116" s="32" t="s">
        <v>2</v>
      </c>
      <c r="K116" s="151" t="str">
        <f>IF(OR(J116="In Progress",J117="In Progress"),"In Progress",IF(OR(AND(J116="Completed",J117="Untraceable"),AND(J116="Untraceable",J117="Completed")),"Review",IF(OR(AND(J116="Completed",J117="Incomplete"),AND(J116="Incomplete",J117="Completed")),"Review",IF(OR(AND(J116="Completed",J117="Other"),AND(J116="Other",J117="Completed")),"Review",IF(OR(AND(J116="Incomplete",J117="Untraceable"),AND(J116="Untraceable",J117="Incomplete")),"Review",IF(OR(AND(J116="Other",J117="Untraceable"),AND(J116="Untraceable",J117="Other")),"Review",IF(OR(AND(J116="Incomplete",J117="Other"),AND(J116="Other",J117="Incomplete")),"Review",IF(AND(NOT(OR(H116="Ø",H116="")),NOT(OR(H117="Ø",H117="")),I116=""),"In Progress",IF(AND(J116="Untraceable",J117="Untraceable"),"Untraceable",IF(AND(NOT(OR(H116="Ø",H116="")),NOT(OR(H117="Ø",H117="")),NOT(OR(I116="Ø",I116=""))),"Completed",IF(AND(J116="Incomplete",J117="Incomplete"),"Incomplete",IF(AND(J116="Other",J117="Other"),"Other",""))))))))))))</f>
        <v>Incomplete</v>
      </c>
      <c r="L116" s="151" t="str">
        <f>IF(K116="Untraceable","Ignore",IF(K116="Incomplete","Ignore",IF(K116="Other","Ignore","")))</f>
        <v>Ignore</v>
      </c>
      <c r="M116" s="17" t="s">
        <v>1295</v>
      </c>
      <c r="N116" s="114" t="s">
        <v>53</v>
      </c>
      <c r="O116" s="113"/>
    </row>
    <row r="117" spans="1:15" x14ac:dyDescent="0.25">
      <c r="A117" s="155"/>
      <c r="B117" s="151"/>
      <c r="C117" s="151"/>
      <c r="D117" s="21" t="s">
        <v>187</v>
      </c>
      <c r="E117" s="32" t="s">
        <v>24</v>
      </c>
      <c r="F117" s="25" t="str">
        <f>IF(D117="Amina",A116&amp;"_AZ",IF(D117="Perry",A116&amp;"_PB",IF(D117="Gina",A116&amp;"_GB",IF(D117="Cameron",A116&amp;"_CA",IF(D117="Bruno",A116&amp;"_BDS",IF(D117="Daniel",A116&amp;"_DR",IF(D117="Monet",A116&amp;"_MW","")))))))</f>
        <v>2017-02-22_G-053_MW</v>
      </c>
      <c r="G117" s="33">
        <v>42843</v>
      </c>
      <c r="H117" s="32" t="s">
        <v>51</v>
      </c>
      <c r="I117" s="151"/>
      <c r="J117" s="32" t="s">
        <v>2</v>
      </c>
      <c r="K117" s="151"/>
      <c r="L117" s="151"/>
      <c r="M117" s="17"/>
      <c r="N117" s="114"/>
      <c r="O117" s="113"/>
    </row>
    <row r="118" spans="1:15" x14ac:dyDescent="0.25">
      <c r="A118" s="154" t="s">
        <v>1302</v>
      </c>
      <c r="B118" s="151" t="s">
        <v>1303</v>
      </c>
      <c r="C118" s="151"/>
      <c r="D118" s="21" t="s">
        <v>113</v>
      </c>
      <c r="E118" s="32" t="s">
        <v>24</v>
      </c>
      <c r="F118" s="25" t="str">
        <f>IF(D118="Amina",A118&amp;"_AZ",IF(D118="Perry",A118&amp;"_PB",IF(D118="Gina",A118&amp;"_GB",IF(D118="Cameron",A118&amp;"_CA",IF(D118="Bruno",A118&amp;"_BDS",IF(D118="Daniel",A118&amp;"_DR",IF(D118="Monet",A118&amp;"_MW","")))))))</f>
        <v>2017-02-22_G-054_DR</v>
      </c>
      <c r="G118" s="33">
        <v>42839</v>
      </c>
      <c r="H118" s="32" t="s">
        <v>51</v>
      </c>
      <c r="I118" s="151" t="s">
        <v>51</v>
      </c>
      <c r="J118" s="32" t="s">
        <v>2</v>
      </c>
      <c r="K118" s="151" t="str">
        <f>IF(OR(J118="In Progress",J119="In Progress"),"In Progress",IF(OR(AND(J118="Completed",J119="Untraceable"),AND(J118="Untraceable",J119="Completed")),"Review",IF(OR(AND(J118="Completed",J119="Incomplete"),AND(J118="Incomplete",J119="Completed")),"Review",IF(OR(AND(J118="Completed",J119="Other"),AND(J118="Other",J119="Completed")),"Review",IF(OR(AND(J118="Incomplete",J119="Untraceable"),AND(J118="Untraceable",J119="Incomplete")),"Review",IF(OR(AND(J118="Other",J119="Untraceable"),AND(J118="Untraceable",J119="Other")),"Review",IF(OR(AND(J118="Incomplete",J119="Other"),AND(J118="Other",J119="Incomplete")),"Review",IF(AND(NOT(OR(H118="Ø",H118="")),NOT(OR(H119="Ø",H119="")),I118=""),"In Progress",IF(AND(J118="Untraceable",J119="Untraceable"),"Untraceable",IF(AND(NOT(OR(H118="Ø",H118="")),NOT(OR(H119="Ø",H119="")),NOT(OR(I118="Ø",I118=""))),"Completed",IF(AND(J118="Incomplete",J119="Incomplete"),"Incomplete",IF(AND(J118="Other",J119="Other"),"Other",""))))))))))))</f>
        <v>Incomplete</v>
      </c>
      <c r="L118" s="151" t="str">
        <f>IF(K118="Untraceable","Ignore",IF(K118="Incomplete","Ignore",IF(K118="Other","Ignore","")))</f>
        <v>Ignore</v>
      </c>
      <c r="M118" s="17" t="s">
        <v>1295</v>
      </c>
      <c r="N118" s="114" t="s">
        <v>53</v>
      </c>
      <c r="O118" s="113"/>
    </row>
    <row r="119" spans="1:15" x14ac:dyDescent="0.25">
      <c r="A119" s="155"/>
      <c r="B119" s="151"/>
      <c r="C119" s="151"/>
      <c r="D119" s="21" t="s">
        <v>32</v>
      </c>
      <c r="E119" s="32" t="s">
        <v>24</v>
      </c>
      <c r="F119" s="25" t="str">
        <f>IF(D119="Amina",A118&amp;"_AZ",IF(D119="Perry",A118&amp;"_PB",IF(D119="Gina",A118&amp;"_GB",IF(D119="Cameron",A118&amp;"_CA",IF(D119="Bruno",A118&amp;"_BDS",IF(D119="Daniel",A118&amp;"_DR",IF(D119="Monet",A118&amp;"_MW","")))))))</f>
        <v>2017-02-22_G-054_AZ</v>
      </c>
      <c r="G119" s="33">
        <v>42849</v>
      </c>
      <c r="H119" s="32" t="s">
        <v>51</v>
      </c>
      <c r="I119" s="151"/>
      <c r="J119" s="32" t="s">
        <v>2</v>
      </c>
      <c r="K119" s="151"/>
      <c r="L119" s="151"/>
      <c r="M119" s="17" t="s">
        <v>1304</v>
      </c>
      <c r="N119" s="114"/>
      <c r="O119" s="113"/>
    </row>
    <row r="120" spans="1:15" x14ac:dyDescent="0.25">
      <c r="A120" s="154" t="s">
        <v>1305</v>
      </c>
      <c r="B120" s="151" t="s">
        <v>1306</v>
      </c>
      <c r="C120" s="151"/>
      <c r="D120" s="21" t="s">
        <v>27</v>
      </c>
      <c r="E120" s="32" t="s">
        <v>24</v>
      </c>
      <c r="F120" s="25" t="str">
        <f>IF(D120="Amina",A120&amp;"_AZ",IF(D120="Perry",A120&amp;"_PB",IF(D120="Gina",A120&amp;"_GB",IF(D120="Cameron",A120&amp;"_CA",IF(D120="Bruno",A120&amp;"_BDS",IF(D120="Daniel",A120&amp;"_DR",IF(D120="Monet",A120&amp;"_MW","")))))))</f>
        <v>2017-02-22_G-055_GB</v>
      </c>
      <c r="G120" s="33">
        <v>42842</v>
      </c>
      <c r="H120" s="33" t="s">
        <v>51</v>
      </c>
      <c r="I120" s="151" t="s">
        <v>51</v>
      </c>
      <c r="J120" s="32" t="s">
        <v>1</v>
      </c>
      <c r="K120" s="151" t="str">
        <f>IF(OR(J120="In Progress",J121="In Progress"),"In Progress",IF(OR(AND(J120="Completed",J121="Untraceable"),AND(J120="Untraceable",J121="Completed")),"Review",IF(OR(AND(J120="Completed",J121="Incomplete"),AND(J120="Incomplete",J121="Completed")),"Review",IF(OR(AND(J120="Completed",J121="Other"),AND(J120="Other",J121="Completed")),"Review",IF(OR(AND(J120="Incomplete",J121="Untraceable"),AND(J120="Untraceable",J121="Incomplete")),"Review",IF(OR(AND(J120="Other",J121="Untraceable"),AND(J120="Untraceable",J121="Other")),"Review",IF(OR(AND(J120="Incomplete",J121="Other"),AND(J120="Other",J121="Incomplete")),"Review",IF(AND(NOT(OR(H120="Ø",H120="")),NOT(OR(H121="Ø",H121="")),I120=""),"In Progress",IF(AND(J120="Untraceable",J121="Untraceable"),"Untraceable",IF(AND(NOT(OR(H120="Ø",H120="")),NOT(OR(H121="Ø",H121="")),NOT(OR(I120="Ø",I120=""))),"Completed",IF(AND(J120="Incomplete",J121="Incomplete"),"Incomplete",IF(AND(J120="Other",J121="Other"),"Other",""))))))))))))</f>
        <v>Untraceable</v>
      </c>
      <c r="L120" s="151" t="s">
        <v>190</v>
      </c>
      <c r="M120" s="17" t="s">
        <v>1307</v>
      </c>
      <c r="N120" s="114" t="s">
        <v>53</v>
      </c>
      <c r="O120" s="113"/>
    </row>
    <row r="121" spans="1:15" x14ac:dyDescent="0.25">
      <c r="A121" s="155"/>
      <c r="B121" s="151"/>
      <c r="C121" s="151"/>
      <c r="D121" s="21" t="s">
        <v>113</v>
      </c>
      <c r="E121" s="32" t="s">
        <v>24</v>
      </c>
      <c r="F121" s="25" t="str">
        <f>IF(D121="Amina",A120&amp;"_AZ",IF(D121="Perry",A120&amp;"_PB",IF(D121="Gina",A120&amp;"_GB",IF(D121="Cameron",A120&amp;"_CA",IF(D121="Bruno",A120&amp;"_BDS",IF(D121="Daniel",A120&amp;"_DR",IF(D121="Monet",A120&amp;"_MW","")))))))</f>
        <v>2017-02-22_G-055_DR</v>
      </c>
      <c r="G121" s="33">
        <v>42845</v>
      </c>
      <c r="H121" s="32" t="s">
        <v>51</v>
      </c>
      <c r="I121" s="151"/>
      <c r="J121" s="32" t="s">
        <v>1</v>
      </c>
      <c r="K121" s="151"/>
      <c r="L121" s="151"/>
      <c r="M121" s="17"/>
      <c r="N121" s="114"/>
      <c r="O121" s="113"/>
    </row>
    <row r="122" spans="1:15" x14ac:dyDescent="0.25">
      <c r="A122" s="154" t="s">
        <v>1308</v>
      </c>
      <c r="B122" s="151" t="s">
        <v>1309</v>
      </c>
      <c r="C122" s="151"/>
      <c r="D122" s="21" t="s">
        <v>113</v>
      </c>
      <c r="E122" s="32" t="s">
        <v>24</v>
      </c>
      <c r="F122" s="25" t="str">
        <f>IF(D122="Amina",A122&amp;"_AZ",IF(D122="Perry",A122&amp;"_PB",IF(D122="Gina",A122&amp;"_GB",IF(D122="Cameron",A122&amp;"_CA",IF(D122="Bruno",A122&amp;"_BDS",IF(D122="Daniel",A122&amp;"_DR",IF(D122="Monet",A122&amp;"_MW","")))))))</f>
        <v>2017-02-22_G-056_DR</v>
      </c>
      <c r="G122" s="33">
        <v>42843</v>
      </c>
      <c r="H122" s="32" t="s">
        <v>51</v>
      </c>
      <c r="I122" s="151" t="s">
        <v>51</v>
      </c>
      <c r="J122" s="32" t="s">
        <v>1</v>
      </c>
      <c r="K122" s="151" t="str">
        <f>IF(OR(J122="In Progress",J123="In Progress"),"In Progress",IF(OR(AND(J122="Completed",J123="Untraceable"),AND(J122="Untraceable",J123="Completed")),"Review",IF(OR(AND(J122="Completed",J123="Incomplete"),AND(J122="Incomplete",J123="Completed")),"Review",IF(OR(AND(J122="Completed",J123="Other"),AND(J122="Other",J123="Completed")),"Review",IF(OR(AND(J122="Incomplete",J123="Untraceable"),AND(J122="Untraceable",J123="Incomplete")),"Review",IF(OR(AND(J122="Other",J123="Untraceable"),AND(J122="Untraceable",J123="Other")),"Review",IF(OR(AND(J122="Incomplete",J123="Other"),AND(J122="Other",J123="Incomplete")),"Review",IF(AND(NOT(OR(H122="Ø",H122="")),NOT(OR(H123="Ø",H123="")),I122=""),"In Progress",IF(AND(J122="Untraceable",J123="Untraceable"),"Untraceable",IF(AND(NOT(OR(H122="Ø",H122="")),NOT(OR(H123="Ø",H123="")),NOT(OR(I122="Ø",I122=""))),"Completed",IF(AND(J122="Incomplete",J123="Incomplete"),"Incomplete",IF(AND(J122="Other",J123="Other"),"Other",""))))))))))))</f>
        <v>Untraceable</v>
      </c>
      <c r="L122" s="151" t="str">
        <f>IF(K122="Untraceable","Ignore",IF(K122="Incomplete","Ignore",IF(K122="Other","Ignore","")))</f>
        <v>Ignore</v>
      </c>
      <c r="M122" s="17" t="s">
        <v>1310</v>
      </c>
      <c r="N122" s="114" t="s">
        <v>53</v>
      </c>
      <c r="O122" s="113"/>
    </row>
    <row r="123" spans="1:15" x14ac:dyDescent="0.25">
      <c r="A123" s="155"/>
      <c r="B123" s="151"/>
      <c r="C123" s="151"/>
      <c r="D123" s="21" t="s">
        <v>32</v>
      </c>
      <c r="E123" s="32" t="s">
        <v>24</v>
      </c>
      <c r="F123" s="25" t="str">
        <f>IF(D123="Amina",A122&amp;"_AZ",IF(D123="Perry",A122&amp;"_PB",IF(D123="Gina",A122&amp;"_GB",IF(D123="Cameron",A122&amp;"_CA",IF(D123="Bruno",A122&amp;"_BDS",IF(D123="Daniel",A122&amp;"_DR",IF(D123="Monet",A122&amp;"_MW","")))))))</f>
        <v>2017-02-22_G-056_AZ</v>
      </c>
      <c r="G123" s="33">
        <v>42850</v>
      </c>
      <c r="H123" s="32" t="s">
        <v>51</v>
      </c>
      <c r="I123" s="151"/>
      <c r="J123" s="32" t="s">
        <v>1</v>
      </c>
      <c r="K123" s="151"/>
      <c r="L123" s="151"/>
      <c r="M123" s="17" t="s">
        <v>1311</v>
      </c>
      <c r="N123" s="114"/>
      <c r="O123" s="113"/>
    </row>
    <row r="124" spans="1:15" x14ac:dyDescent="0.25">
      <c r="A124" s="154" t="s">
        <v>1312</v>
      </c>
      <c r="B124" s="151" t="s">
        <v>1313</v>
      </c>
      <c r="C124" s="151" t="s">
        <v>1112</v>
      </c>
      <c r="D124" s="21" t="s">
        <v>113</v>
      </c>
      <c r="E124" s="32" t="s">
        <v>24</v>
      </c>
      <c r="F124" s="25" t="str">
        <f>IF(D124="Amina",A124&amp;"_AZ",IF(D124="Perry",A124&amp;"_PB",IF(D124="Gina",A124&amp;"_GB",IF(D124="Cameron",A124&amp;"_CA",IF(D124="Bruno",A124&amp;"_BDS",IF(D124="Daniel",A124&amp;"_DR",IF(D124="Monet",A124&amp;"_MW","")))))))</f>
        <v>2017-02-22_G-057_DR</v>
      </c>
      <c r="G124" s="33">
        <v>42839</v>
      </c>
      <c r="H124" s="33">
        <v>42839</v>
      </c>
      <c r="I124" s="153">
        <v>42843</v>
      </c>
      <c r="J124" s="32" t="str">
        <f t="shared" ref="J124:J136" si="4">IF(AND(NOT(OR(G124="",G124="Ø")),H124=""),"In Progress",IF(AND(NOT(OR(H124="Ø",H124="")),NOT(OR(G124="Ø",G124=""))),"Completed",""))</f>
        <v>Completed</v>
      </c>
      <c r="K124" s="151" t="str">
        <f>IF(OR(J124="In Progress",J125="In Progress"),"In Progress",IF(OR(AND(J124="Completed",J125="Untraceable"),AND(J124="Untraceable",J125="Completed")),"Review",IF(OR(AND(J124="Completed",J125="Incomplete"),AND(J124="Incomplete",J125="Completed")),"Review",IF(OR(AND(J124="Completed",J125="Other"),AND(J124="Other",J125="Completed")),"Review",IF(OR(AND(J124="Incomplete",J125="Untraceable"),AND(J124="Untraceable",J125="Incomplete")),"Review",IF(OR(AND(J124="Other",J125="Untraceable"),AND(J124="Untraceable",J125="Other")),"Review",IF(OR(AND(J124="Incomplete",J125="Other"),AND(J124="Other",J125="Incomplete")),"Review",IF(AND(NOT(OR(H124="Ø",H124="")),NOT(OR(H125="Ø",H125="")),I124=""),"In Progress",IF(AND(J124="Untraceable",J125="Untraceable"),"Untraceable",IF(AND(NOT(OR(H124="Ø",H124="")),NOT(OR(H125="Ø",H125="")),NOT(OR(I124="Ø",I124=""))),"Completed",IF(AND(J124="Incomplete",J125="Incomplete"),"Incomplete",IF(AND(J124="Other",J125="Other"),"Other",""))))))))))))</f>
        <v>Completed</v>
      </c>
      <c r="L124" s="151" t="s">
        <v>0</v>
      </c>
      <c r="M124" s="17" t="s">
        <v>1314</v>
      </c>
      <c r="N124" s="114" t="s">
        <v>25</v>
      </c>
      <c r="O124" s="113" t="s">
        <v>1315</v>
      </c>
    </row>
    <row r="125" spans="1:15" x14ac:dyDescent="0.25">
      <c r="A125" s="155"/>
      <c r="B125" s="151"/>
      <c r="C125" s="151"/>
      <c r="D125" s="21" t="s">
        <v>187</v>
      </c>
      <c r="E125" s="32" t="s">
        <v>24</v>
      </c>
      <c r="F125" s="25" t="str">
        <f>IF(D125="Amina",A124&amp;"_AZ",IF(D125="Perry",A124&amp;"_PB",IF(D125="Gina",A124&amp;"_GB",IF(D125="Cameron",A124&amp;"_CA",IF(D125="Bruno",A124&amp;"_BDS",IF(D125="Daniel",A124&amp;"_DR",IF(D125="Monet",A124&amp;"_MW","")))))))</f>
        <v>2017-02-22_G-057_MW</v>
      </c>
      <c r="G125" s="33">
        <v>42839</v>
      </c>
      <c r="H125" s="33">
        <v>42839</v>
      </c>
      <c r="I125" s="151"/>
      <c r="J125" s="32" t="str">
        <f t="shared" si="4"/>
        <v>Completed</v>
      </c>
      <c r="K125" s="151"/>
      <c r="L125" s="151"/>
      <c r="M125" s="17" t="s">
        <v>1316</v>
      </c>
      <c r="N125" s="114"/>
      <c r="O125" s="113"/>
    </row>
    <row r="126" spans="1:15" x14ac:dyDescent="0.25">
      <c r="A126" s="154" t="s">
        <v>1317</v>
      </c>
      <c r="B126" s="151" t="s">
        <v>1318</v>
      </c>
      <c r="C126" s="151" t="s">
        <v>1112</v>
      </c>
      <c r="D126" s="21" t="s">
        <v>113</v>
      </c>
      <c r="E126" s="32" t="s">
        <v>24</v>
      </c>
      <c r="F126" s="25" t="str">
        <f>IF(D126="Amina",A126&amp;"_AZ",IF(D126="Perry",A126&amp;"_PB",IF(D126="Gina",A126&amp;"_GB",IF(D126="Cameron",A126&amp;"_CA",IF(D126="Bruno",A126&amp;"_BDS",IF(D126="Daniel",A126&amp;"_DR",IF(D126="Monet",A126&amp;"_MW","")))))))</f>
        <v>2017-02-22_G-058_DR</v>
      </c>
      <c r="G126" s="33">
        <v>42839</v>
      </c>
      <c r="H126" s="33">
        <v>42839</v>
      </c>
      <c r="I126" s="153">
        <v>42843</v>
      </c>
      <c r="J126" s="32" t="str">
        <f t="shared" si="4"/>
        <v>Completed</v>
      </c>
      <c r="K126" s="151" t="str">
        <f>IF(OR(J126="In Progress",J127="In Progress"),"In Progress",IF(OR(AND(J126="Completed",J127="Untraceable"),AND(J126="Untraceable",J127="Completed")),"Review",IF(OR(AND(J126="Completed",J127="Incomplete"),AND(J126="Incomplete",J127="Completed")),"Review",IF(OR(AND(J126="Completed",J127="Other"),AND(J126="Other",J127="Completed")),"Review",IF(OR(AND(J126="Incomplete",J127="Untraceable"),AND(J126="Untraceable",J127="Incomplete")),"Review",IF(OR(AND(J126="Other",J127="Untraceable"),AND(J126="Untraceable",J127="Other")),"Review",IF(OR(AND(J126="Incomplete",J127="Other"),AND(J126="Other",J127="Incomplete")),"Review",IF(AND(NOT(OR(H126="Ø",H126="")),NOT(OR(H127="Ø",H127="")),I126=""),"In Progress",IF(AND(J126="Untraceable",J127="Untraceable"),"Untraceable",IF(AND(NOT(OR(H126="Ø",H126="")),NOT(OR(H127="Ø",H127="")),NOT(OR(I126="Ø",I126=""))),"Completed",IF(AND(J126="Incomplete",J127="Incomplete"),"Incomplete",IF(AND(J126="Other",J127="Other"),"Other",""))))))))))))</f>
        <v>Completed</v>
      </c>
      <c r="L126" s="151" t="s">
        <v>0</v>
      </c>
      <c r="M126" s="17"/>
      <c r="N126" s="114" t="s">
        <v>25</v>
      </c>
      <c r="O126" s="113" t="s">
        <v>1319</v>
      </c>
    </row>
    <row r="127" spans="1:15" x14ac:dyDescent="0.25">
      <c r="A127" s="155"/>
      <c r="B127" s="151"/>
      <c r="C127" s="151"/>
      <c r="D127" s="21" t="s">
        <v>187</v>
      </c>
      <c r="E127" s="32" t="s">
        <v>24</v>
      </c>
      <c r="F127" s="25" t="str">
        <f>IF(D127="Amina",A126&amp;"_AZ",IF(D127="Perry",A126&amp;"_PB",IF(D127="Gina",A126&amp;"_GB",IF(D127="Cameron",A126&amp;"_CA",IF(D127="Bruno",A126&amp;"_BDS",IF(D127="Daniel",A126&amp;"_DR",IF(D127="Monet",A126&amp;"_MW","")))))))</f>
        <v>2017-02-22_G-058_MW</v>
      </c>
      <c r="G127" s="33">
        <v>42839</v>
      </c>
      <c r="H127" s="33">
        <v>42839</v>
      </c>
      <c r="I127" s="151"/>
      <c r="J127" s="32" t="str">
        <f t="shared" si="4"/>
        <v>Completed</v>
      </c>
      <c r="K127" s="151"/>
      <c r="L127" s="151"/>
      <c r="M127" s="17" t="s">
        <v>1316</v>
      </c>
      <c r="N127" s="114"/>
      <c r="O127" s="113"/>
    </row>
    <row r="128" spans="1:15" x14ac:dyDescent="0.25">
      <c r="A128" s="154" t="s">
        <v>1320</v>
      </c>
      <c r="B128" s="151" t="s">
        <v>1321</v>
      </c>
      <c r="C128" s="151" t="s">
        <v>1112</v>
      </c>
      <c r="D128" s="21" t="s">
        <v>113</v>
      </c>
      <c r="E128" s="32" t="s">
        <v>24</v>
      </c>
      <c r="F128" s="25" t="str">
        <f>IF(D128="Amina",A128&amp;"_AZ",IF(D128="Perry",A128&amp;"_PB",IF(D128="Gina",A128&amp;"_GB",IF(D128="Cameron",A128&amp;"_CA",IF(D128="Bruno",A128&amp;"_BDS",IF(D128="Daniel",A128&amp;"_DR",IF(D128="Monet",A128&amp;"_MW","")))))))</f>
        <v>2017-02-22_G-059_DR</v>
      </c>
      <c r="G128" s="33">
        <v>42842</v>
      </c>
      <c r="H128" s="33">
        <v>42842</v>
      </c>
      <c r="I128" s="153">
        <v>42843</v>
      </c>
      <c r="J128" s="32" t="str">
        <f t="shared" si="4"/>
        <v>Completed</v>
      </c>
      <c r="K128" s="151" t="str">
        <f>IF(OR(J128="In Progress",J129="In Progress"),"In Progress",IF(OR(AND(J128="Completed",J129="Untraceable"),AND(J128="Untraceable",J129="Completed")),"Review",IF(OR(AND(J128="Completed",J129="Incomplete"),AND(J128="Incomplete",J129="Completed")),"Review",IF(OR(AND(J128="Completed",J129="Other"),AND(J128="Other",J129="Completed")),"Review",IF(OR(AND(J128="Incomplete",J129="Untraceable"),AND(J128="Untraceable",J129="Incomplete")),"Review",IF(OR(AND(J128="Other",J129="Untraceable"),AND(J128="Untraceable",J129="Other")),"Review",IF(OR(AND(J128="Incomplete",J129="Other"),AND(J128="Other",J129="Incomplete")),"Review",IF(AND(NOT(OR(H128="Ø",H128="")),NOT(OR(H129="Ø",H129="")),I128=""),"In Progress",IF(AND(J128="Untraceable",J129="Untraceable"),"Untraceable",IF(AND(NOT(OR(H128="Ø",H128="")),NOT(OR(H129="Ø",H129="")),NOT(OR(I128="Ø",I128=""))),"Completed",IF(AND(J128="Incomplete",J129="Incomplete"),"Incomplete",IF(AND(J128="Other",J129="Other"),"Other",""))))))))))))</f>
        <v>Completed</v>
      </c>
      <c r="L128" s="151" t="s">
        <v>0</v>
      </c>
      <c r="M128" s="17" t="s">
        <v>1316</v>
      </c>
      <c r="N128" s="114" t="s">
        <v>25</v>
      </c>
      <c r="O128" s="113" t="s">
        <v>1322</v>
      </c>
    </row>
    <row r="129" spans="1:15" x14ac:dyDescent="0.25">
      <c r="A129" s="155"/>
      <c r="B129" s="151"/>
      <c r="C129" s="151"/>
      <c r="D129" s="21" t="s">
        <v>187</v>
      </c>
      <c r="E129" s="32" t="s">
        <v>24</v>
      </c>
      <c r="F129" s="25" t="str">
        <f>IF(D129="Amina",A128&amp;"_AZ",IF(D129="Perry",A128&amp;"_PB",IF(D129="Gina",A128&amp;"_GB",IF(D129="Cameron",A128&amp;"_CA",IF(D129="Bruno",A128&amp;"_BDS",IF(D129="Daniel",A128&amp;"_DR",IF(D129="Monet",A128&amp;"_MW","")))))))</f>
        <v>2017-02-22_G-059_MW</v>
      </c>
      <c r="G129" s="33">
        <v>42842</v>
      </c>
      <c r="H129" s="33">
        <v>42842</v>
      </c>
      <c r="I129" s="151"/>
      <c r="J129" s="32" t="str">
        <f t="shared" si="4"/>
        <v>Completed</v>
      </c>
      <c r="K129" s="151"/>
      <c r="L129" s="151"/>
      <c r="M129" s="17"/>
      <c r="N129" s="114"/>
      <c r="O129" s="113"/>
    </row>
    <row r="130" spans="1:15" x14ac:dyDescent="0.25">
      <c r="A130" s="154" t="s">
        <v>1323</v>
      </c>
      <c r="B130" s="151" t="s">
        <v>1324</v>
      </c>
      <c r="C130" s="151" t="s">
        <v>1112</v>
      </c>
      <c r="D130" s="21" t="s">
        <v>113</v>
      </c>
      <c r="E130" s="32" t="s">
        <v>24</v>
      </c>
      <c r="F130" s="25" t="str">
        <f>IF(D130="Amina",A130&amp;"_AZ",IF(D130="Perry",A130&amp;"_PB",IF(D130="Gina",A130&amp;"_GB",IF(D130="Cameron",A130&amp;"_CA",IF(D130="Bruno",A130&amp;"_BDS",IF(D130="Daniel",A130&amp;"_DR",IF(D130="Monet",A130&amp;"_MW","")))))))</f>
        <v>2017-02-22_G-060_DR</v>
      </c>
      <c r="G130" s="33">
        <v>42842</v>
      </c>
      <c r="H130" s="33">
        <v>42842</v>
      </c>
      <c r="I130" s="153">
        <v>42842</v>
      </c>
      <c r="J130" s="32" t="str">
        <f t="shared" si="4"/>
        <v>Completed</v>
      </c>
      <c r="K130" s="151" t="str">
        <f>IF(OR(J130="In Progress",J131="In Progress"),"In Progress",IF(OR(AND(J130="Completed",J131="Untraceable"),AND(J130="Untraceable",J131="Completed")),"Review",IF(OR(AND(J130="Completed",J131="Incomplete"),AND(J130="Incomplete",J131="Completed")),"Review",IF(OR(AND(J130="Completed",J131="Other"),AND(J130="Other",J131="Completed")),"Review",IF(OR(AND(J130="Incomplete",J131="Untraceable"),AND(J130="Untraceable",J131="Incomplete")),"Review",IF(OR(AND(J130="Other",J131="Untraceable"),AND(J130="Untraceable",J131="Other")),"Review",IF(OR(AND(J130="Incomplete",J131="Other"),AND(J130="Other",J131="Incomplete")),"Review",IF(AND(NOT(OR(H130="Ø",H130="")),NOT(OR(H131="Ø",H131="")),I130=""),"In Progress",IF(AND(J130="Untraceable",J131="Untraceable"),"Untraceable",IF(AND(NOT(OR(H130="Ø",H130="")),NOT(OR(H131="Ø",H131="")),NOT(OR(I130="Ø",I130=""))),"Completed",IF(AND(J130="Incomplete",J131="Incomplete"),"Incomplete",IF(AND(J130="Other",J131="Other"),"Other",""))))))))))))</f>
        <v>Completed</v>
      </c>
      <c r="L130" s="151" t="s">
        <v>0</v>
      </c>
      <c r="M130" s="17"/>
      <c r="N130" s="114" t="s">
        <v>25</v>
      </c>
      <c r="O130" s="113" t="s">
        <v>1325</v>
      </c>
    </row>
    <row r="131" spans="1:15" x14ac:dyDescent="0.25">
      <c r="A131" s="155"/>
      <c r="B131" s="151"/>
      <c r="C131" s="151"/>
      <c r="D131" s="21" t="s">
        <v>30</v>
      </c>
      <c r="E131" s="32" t="s">
        <v>24</v>
      </c>
      <c r="F131" s="25" t="str">
        <f>IF(D131="Amina",A130&amp;"_AZ",IF(D131="Perry",A130&amp;"_PB",IF(D131="Gina",A130&amp;"_GB",IF(D131="Cameron",A130&amp;"_CA",IF(D131="Bruno",A130&amp;"_BDS",IF(D131="Daniel",A130&amp;"_DR",IF(D131="Monet",A130&amp;"_MW","")))))))</f>
        <v>2017-02-22_G-060_PB</v>
      </c>
      <c r="G131" s="33">
        <v>42842</v>
      </c>
      <c r="H131" s="33">
        <v>42842</v>
      </c>
      <c r="I131" s="151"/>
      <c r="J131" s="32" t="str">
        <f t="shared" si="4"/>
        <v>Completed</v>
      </c>
      <c r="K131" s="151"/>
      <c r="L131" s="151"/>
      <c r="M131" s="17" t="s">
        <v>1326</v>
      </c>
      <c r="N131" s="114"/>
      <c r="O131" s="113"/>
    </row>
    <row r="132" spans="1:15" x14ac:dyDescent="0.25">
      <c r="A132" s="154" t="s">
        <v>1327</v>
      </c>
      <c r="B132" s="151" t="s">
        <v>1328</v>
      </c>
      <c r="C132" s="151" t="s">
        <v>1112</v>
      </c>
      <c r="D132" s="21" t="s">
        <v>30</v>
      </c>
      <c r="E132" s="32" t="s">
        <v>24</v>
      </c>
      <c r="F132" s="25" t="str">
        <f>IF(D132="Amina",A132&amp;"_AZ",IF(D132="Perry",A132&amp;"_PB",IF(D132="Gina",A132&amp;"_GB",IF(D132="Cameron",A132&amp;"_CA",IF(D132="Bruno",A132&amp;"_BDS",IF(D132="Daniel",A132&amp;"_DR",IF(D132="Monet",A132&amp;"_MW","")))))))</f>
        <v>2017-02-22_G-061_PB</v>
      </c>
      <c r="G132" s="33">
        <v>42838</v>
      </c>
      <c r="H132" s="33">
        <v>42838</v>
      </c>
      <c r="I132" s="153">
        <v>42845</v>
      </c>
      <c r="J132" s="32" t="str">
        <f t="shared" si="4"/>
        <v>Completed</v>
      </c>
      <c r="K132" s="151" t="str">
        <f>IF(OR(J132="In Progress",J133="In Progress"),"In Progress",IF(OR(AND(J132="Completed",J133="Untraceable"),AND(J132="Untraceable",J133="Completed")),"Review",IF(OR(AND(J132="Completed",J133="Incomplete"),AND(J132="Incomplete",J133="Completed")),"Review",IF(OR(AND(J132="Completed",J133="Other"),AND(J132="Other",J133="Completed")),"Review",IF(OR(AND(J132="Incomplete",J133="Untraceable"),AND(J132="Untraceable",J133="Incomplete")),"Review",IF(OR(AND(J132="Other",J133="Untraceable"),AND(J132="Untraceable",J133="Other")),"Review",IF(OR(AND(J132="Incomplete",J133="Other"),AND(J132="Other",J133="Incomplete")),"Review",IF(AND(NOT(OR(H132="Ø",H132="")),NOT(OR(H133="Ø",H133="")),I132=""),"In Progress",IF(AND(J132="Untraceable",J133="Untraceable"),"Untraceable",IF(AND(NOT(OR(H132="Ø",H132="")),NOT(OR(H133="Ø",H133="")),NOT(OR(I132="Ø",I132=""))),"Completed",IF(AND(J132="Incomplete",J133="Incomplete"),"Incomplete",IF(AND(J132="Other",J133="Other"),"Other",""))))))))))))</f>
        <v>Completed</v>
      </c>
      <c r="L132" s="151" t="s">
        <v>0</v>
      </c>
      <c r="M132" s="17" t="s">
        <v>1326</v>
      </c>
      <c r="N132" s="114" t="s">
        <v>25</v>
      </c>
      <c r="O132" s="113" t="s">
        <v>1329</v>
      </c>
    </row>
    <row r="133" spans="1:15" x14ac:dyDescent="0.25">
      <c r="A133" s="155"/>
      <c r="B133" s="151"/>
      <c r="C133" s="151"/>
      <c r="D133" s="21" t="s">
        <v>113</v>
      </c>
      <c r="E133" s="32" t="s">
        <v>24</v>
      </c>
      <c r="F133" s="25" t="str">
        <f>IF(D133="Amina",A132&amp;"_AZ",IF(D133="Perry",A132&amp;"_PB",IF(D133="Gina",A132&amp;"_GB",IF(D133="Cameron",A132&amp;"_CA",IF(D133="Bruno",A132&amp;"_BDS",IF(D133="Daniel",A132&amp;"_DR",IF(D133="Monet",A132&amp;"_MW","")))))))</f>
        <v>2017-02-22_G-061_DR</v>
      </c>
      <c r="G133" s="33">
        <v>42842</v>
      </c>
      <c r="H133" s="33">
        <v>42842</v>
      </c>
      <c r="I133" s="151"/>
      <c r="J133" s="32" t="str">
        <f t="shared" si="4"/>
        <v>Completed</v>
      </c>
      <c r="K133" s="151"/>
      <c r="L133" s="151"/>
      <c r="M133" s="17"/>
      <c r="N133" s="114"/>
      <c r="O133" s="113"/>
    </row>
    <row r="134" spans="1:15" x14ac:dyDescent="0.25">
      <c r="A134" s="154" t="s">
        <v>1330</v>
      </c>
      <c r="B134" s="151" t="s">
        <v>1331</v>
      </c>
      <c r="C134" s="151" t="s">
        <v>1112</v>
      </c>
      <c r="D134" s="21" t="s">
        <v>187</v>
      </c>
      <c r="E134" s="32" t="s">
        <v>24</v>
      </c>
      <c r="F134" s="25" t="str">
        <f>IF(D134="Amina",A134&amp;"_AZ",IF(D134="Perry",A134&amp;"_PB",IF(D134="Gina",A134&amp;"_GB",IF(D134="Cameron",A134&amp;"_CA",IF(D134="Bruno",A134&amp;"_BDS",IF(D134="Daniel",A134&amp;"_DR",IF(D134="Monet",A134&amp;"_MW","")))))))</f>
        <v>2017-02-22_G-062_MW</v>
      </c>
      <c r="G134" s="33">
        <v>42839</v>
      </c>
      <c r="H134" s="33">
        <v>41743</v>
      </c>
      <c r="I134" s="153">
        <v>42844</v>
      </c>
      <c r="J134" s="32" t="str">
        <f t="shared" si="4"/>
        <v>Completed</v>
      </c>
      <c r="K134" s="151" t="s">
        <v>0</v>
      </c>
      <c r="L134" s="151" t="s">
        <v>0</v>
      </c>
      <c r="M134" s="17"/>
      <c r="N134" s="114" t="s">
        <v>25</v>
      </c>
      <c r="O134" s="113" t="s">
        <v>1332</v>
      </c>
    </row>
    <row r="135" spans="1:15" x14ac:dyDescent="0.25">
      <c r="A135" s="155"/>
      <c r="B135" s="151"/>
      <c r="C135" s="151"/>
      <c r="D135" s="21" t="s">
        <v>30</v>
      </c>
      <c r="E135" s="32" t="s">
        <v>24</v>
      </c>
      <c r="F135" s="25" t="str">
        <f>IF(D135="Amina",A134&amp;"_AZ",IF(D135="Perry",A134&amp;"_PB",IF(D135="Gina",A134&amp;"_GB",IF(D135="Cameron",A134&amp;"_CA",IF(D135="Bruno",A134&amp;"_BDS",IF(D135="Daniel",A134&amp;"_DR",IF(D135="Monet",A134&amp;"_MW","")))))))</f>
        <v>2017-02-22_G-062_PB</v>
      </c>
      <c r="G135" s="33">
        <v>42842</v>
      </c>
      <c r="H135" s="33">
        <v>42842</v>
      </c>
      <c r="I135" s="151"/>
      <c r="J135" s="32" t="str">
        <f t="shared" si="4"/>
        <v>Completed</v>
      </c>
      <c r="K135" s="151"/>
      <c r="L135" s="151"/>
      <c r="M135" s="17" t="s">
        <v>1326</v>
      </c>
      <c r="N135" s="114"/>
      <c r="O135" s="113"/>
    </row>
    <row r="136" spans="1:15" x14ac:dyDescent="0.25">
      <c r="A136" s="154" t="s">
        <v>1333</v>
      </c>
      <c r="B136" s="151" t="s">
        <v>1334</v>
      </c>
      <c r="C136" s="151" t="s">
        <v>1112</v>
      </c>
      <c r="D136" s="21" t="s">
        <v>30</v>
      </c>
      <c r="E136" s="32" t="s">
        <v>24</v>
      </c>
      <c r="F136" s="25" t="str">
        <f>IF(D136="Amina",A136&amp;"_AZ",IF(D136="Perry",A136&amp;"_PB",IF(D136="Gina",A136&amp;"_GB",IF(D136="Cameron",A136&amp;"_CA",IF(D136="Bruno",A136&amp;"_BDS",IF(D136="Daniel",A136&amp;"_DR",IF(D136="Monet",A136&amp;"_MW","")))))))</f>
        <v>2017-02-22_G-063_PB</v>
      </c>
      <c r="G136" s="33">
        <v>42838</v>
      </c>
      <c r="H136" s="33">
        <v>42838</v>
      </c>
      <c r="I136" s="153">
        <v>42838</v>
      </c>
      <c r="J136" s="32" t="str">
        <f t="shared" si="4"/>
        <v>Completed</v>
      </c>
      <c r="K136" s="151" t="str">
        <f>IF(OR(J136="In Progress",J137="In Progress"),"In Progress",IF(OR(AND(J136="Completed",J137="Untraceable"),AND(J136="Untraceable",J137="Completed")),"Review",IF(OR(AND(J136="Completed",J137="Incomplete"),AND(J136="Incomplete",J137="Completed")),"Review",IF(OR(AND(J136="Completed",J137="Other"),AND(J136="Other",J137="Completed")),"Review",IF(OR(AND(J136="Incomplete",J137="Untraceable"),AND(J136="Untraceable",J137="Incomplete")),"Review",IF(OR(AND(J136="Other",J137="Untraceable"),AND(J136="Untraceable",J137="Other")),"Review",IF(OR(AND(J136="Incomplete",J137="Other"),AND(J136="Other",J137="Incomplete")),"Review",IF(AND(NOT(OR(H136="Ø",H136="")),NOT(OR(H137="Ø",H137="")),I136=""),"In Progress",IF(AND(J136="Untraceable",J137="Untraceable"),"Untraceable",IF(AND(NOT(OR(H136="Ø",H136="")),NOT(OR(H137="Ø",H137="")),NOT(OR(I136="Ø",I136=""))),"Completed",IF(AND(J136="Incomplete",J137="Incomplete"),"Incomplete",IF(AND(J136="Other",J137="Other"),"Other",""))))))))))))</f>
        <v>Completed</v>
      </c>
      <c r="L136" s="151" t="s">
        <v>0</v>
      </c>
      <c r="M136" s="17" t="s">
        <v>1326</v>
      </c>
      <c r="N136" s="114" t="s">
        <v>25</v>
      </c>
      <c r="O136" s="113" t="s">
        <v>1335</v>
      </c>
    </row>
    <row r="137" spans="1:15" x14ac:dyDescent="0.25">
      <c r="A137" s="155"/>
      <c r="B137" s="151"/>
      <c r="C137" s="151"/>
      <c r="D137" s="21" t="s">
        <v>187</v>
      </c>
      <c r="E137" s="32" t="s">
        <v>24</v>
      </c>
      <c r="F137" s="25" t="str">
        <f>IF(D137="Amina",A136&amp;"_AZ",IF(D137="Perry",A136&amp;"_PB",IF(D137="Gina",A136&amp;"_GB",IF(D137="Cameron",A136&amp;"_CA",IF(D137="Bruno",A136&amp;"_BDS",IF(D137="Daniel",A136&amp;"_DR",IF(D137="Monet",A136&amp;"_MW","")))))))</f>
        <v>2017-02-22_G-063_MW</v>
      </c>
      <c r="G137" s="33">
        <v>42838</v>
      </c>
      <c r="H137" s="33">
        <v>42838</v>
      </c>
      <c r="I137" s="151"/>
      <c r="J137" s="32" t="s">
        <v>0</v>
      </c>
      <c r="K137" s="151"/>
      <c r="L137" s="151"/>
      <c r="M137" s="17"/>
      <c r="N137" s="114"/>
      <c r="O137" s="113"/>
    </row>
    <row r="138" spans="1:15" x14ac:dyDescent="0.25">
      <c r="A138" s="154" t="s">
        <v>1336</v>
      </c>
      <c r="B138" s="151" t="s">
        <v>1337</v>
      </c>
      <c r="C138" s="151"/>
      <c r="D138" s="21" t="s">
        <v>187</v>
      </c>
      <c r="E138" s="32" t="s">
        <v>24</v>
      </c>
      <c r="F138" s="25" t="str">
        <f>IF(D138="Amina",A138&amp;"_AZ",IF(D138="Perry",A138&amp;"_PB",IF(D138="Gina",A138&amp;"_GB",IF(D138="Cameron",A138&amp;"_CA",IF(D138="Bruno",A138&amp;"_BDS",IF(D138="Daniel",A138&amp;"_DR",IF(D138="Monet",A138&amp;"_MW","")))))))</f>
        <v>2017-02-22_G-064_MW</v>
      </c>
      <c r="G138" s="33">
        <v>42838</v>
      </c>
      <c r="H138" s="33">
        <v>42840</v>
      </c>
      <c r="I138" s="151" t="s">
        <v>51</v>
      </c>
      <c r="J138" s="32" t="s">
        <v>0</v>
      </c>
      <c r="K138" s="151" t="s">
        <v>2</v>
      </c>
      <c r="L138" s="151" t="str">
        <f>IF(K138="Untraceable","Ignore",IF(K138="Incomplete","Ignore",IF(K138="Other","Ignore","")))</f>
        <v>Ignore</v>
      </c>
      <c r="M138" s="17" t="s">
        <v>1338</v>
      </c>
      <c r="N138" s="114" t="s">
        <v>53</v>
      </c>
      <c r="O138" s="113"/>
    </row>
    <row r="139" spans="1:15" x14ac:dyDescent="0.25">
      <c r="A139" s="155"/>
      <c r="B139" s="151"/>
      <c r="C139" s="151"/>
      <c r="D139" s="21" t="s">
        <v>113</v>
      </c>
      <c r="E139" s="32" t="s">
        <v>24</v>
      </c>
      <c r="F139" s="25" t="str">
        <f>IF(D139="Amina",A138&amp;"_AZ",IF(D139="Perry",A138&amp;"_PB",IF(D139="Gina",A138&amp;"_GB",IF(D139="Cameron",A138&amp;"_CA",IF(D139="Bruno",A138&amp;"_BDS",IF(D139="Daniel",A138&amp;"_DR",IF(D139="Monet",A138&amp;"_MW","")))))))</f>
        <v>2017-02-22_G-064_DR</v>
      </c>
      <c r="G139" s="33">
        <v>42842</v>
      </c>
      <c r="H139" s="33">
        <v>42843</v>
      </c>
      <c r="I139" s="151"/>
      <c r="J139" s="32" t="str">
        <f>IF(AND(NOT(OR(G139="",G139="Ø")),H139=""),"In Progress",IF(AND(NOT(OR(H139="Ø",H139="")),NOT(OR(G139="Ø",G139=""))),"Completed",""))</f>
        <v>Completed</v>
      </c>
      <c r="K139" s="151"/>
      <c r="L139" s="151"/>
      <c r="M139" s="17"/>
      <c r="N139" s="114"/>
      <c r="O139" s="113"/>
    </row>
    <row r="140" spans="1:15" x14ac:dyDescent="0.25">
      <c r="A140" s="154" t="s">
        <v>1339</v>
      </c>
      <c r="B140" s="151" t="s">
        <v>1340</v>
      </c>
      <c r="C140" s="151"/>
      <c r="D140" s="21" t="s">
        <v>187</v>
      </c>
      <c r="E140" s="32" t="s">
        <v>24</v>
      </c>
      <c r="F140" s="25" t="str">
        <f>IF(D140="Amina",A140&amp;"_AZ",IF(D140="Perry",A140&amp;"_PB",IF(D140="Gina",A140&amp;"_GB",IF(D140="Cameron",A140&amp;"_CA",IF(D140="Bruno",A140&amp;"_BDS",IF(D140="Daniel",A140&amp;"_DR",IF(D140="Monet",A140&amp;"_MW","")))))))</f>
        <v>2017-02-22_G-065_MW</v>
      </c>
      <c r="G140" s="33">
        <v>42838</v>
      </c>
      <c r="H140" s="33">
        <v>42838</v>
      </c>
      <c r="I140" s="153">
        <v>42844</v>
      </c>
      <c r="J140" s="32" t="str">
        <f>IF(AND(NOT(OR(G140="",G140="Ø")),H140=""),"In Progress",IF(AND(NOT(OR(H140="Ø",H140="")),NOT(OR(G140="Ø",G140=""))),"Completed",""))</f>
        <v>Completed</v>
      </c>
      <c r="K140" s="151" t="s">
        <v>2</v>
      </c>
      <c r="L140" s="151" t="s">
        <v>190</v>
      </c>
      <c r="M140" s="17" t="s">
        <v>1341</v>
      </c>
      <c r="N140" s="114" t="s">
        <v>53</v>
      </c>
      <c r="O140" s="113"/>
    </row>
    <row r="141" spans="1:15" x14ac:dyDescent="0.25">
      <c r="A141" s="155"/>
      <c r="B141" s="151"/>
      <c r="C141" s="151"/>
      <c r="D141" s="21" t="s">
        <v>30</v>
      </c>
      <c r="E141" s="32" t="s">
        <v>24</v>
      </c>
      <c r="F141" s="25" t="str">
        <f>IF(D141="Amina",A140&amp;"_AZ",IF(D141="Perry",A140&amp;"_PB",IF(D141="Gina",A140&amp;"_GB",IF(D141="Cameron",A140&amp;"_CA",IF(D141="Bruno",A140&amp;"_BDS",IF(D141="Daniel",A140&amp;"_DR",IF(D141="Monet",A140&amp;"_MW","")))))))</f>
        <v>2017-02-22_G-065_PB</v>
      </c>
      <c r="G141" s="33">
        <v>42842</v>
      </c>
      <c r="H141" s="33">
        <v>42843</v>
      </c>
      <c r="I141" s="151"/>
      <c r="J141" s="32" t="str">
        <f>IF(AND(NOT(OR(G141="",G141="Ø")),H141=""),"In Progress",IF(AND(NOT(OR(H141="Ø",H141="")),NOT(OR(G141="Ø",G141=""))),"Completed",""))</f>
        <v>Completed</v>
      </c>
      <c r="K141" s="151"/>
      <c r="L141" s="151"/>
      <c r="M141" s="17"/>
      <c r="N141" s="114"/>
      <c r="O141" s="113"/>
    </row>
    <row r="142" spans="1:15" x14ac:dyDescent="0.25">
      <c r="A142" s="154" t="s">
        <v>1342</v>
      </c>
      <c r="B142" s="151" t="s">
        <v>1343</v>
      </c>
      <c r="C142" s="151"/>
      <c r="D142" s="21" t="s">
        <v>113</v>
      </c>
      <c r="E142" s="32" t="s">
        <v>24</v>
      </c>
      <c r="F142" s="25" t="str">
        <f>IF(D142="Amina",A142&amp;"_AZ",IF(D142="Perry",A142&amp;"_PB",IF(D142="Gina",A142&amp;"_GB",IF(D142="Cameron",A142&amp;"_CA",IF(D142="Bruno",A142&amp;"_BDS",IF(D142="Daniel",A142&amp;"_DR",IF(D142="Monet",A142&amp;"_MW","")))))))</f>
        <v>2017-02-22_G-066_DR</v>
      </c>
      <c r="G142" s="33">
        <v>42843</v>
      </c>
      <c r="H142" s="32" t="s">
        <v>51</v>
      </c>
      <c r="I142" s="151" t="s">
        <v>51</v>
      </c>
      <c r="J142" s="32" t="s">
        <v>2</v>
      </c>
      <c r="K142" s="151" t="str">
        <f>IF(OR(J142="In Progress",J143="In Progress"),"In Progress",IF(OR(AND(J142="Completed",J143="Untraceable"),AND(J142="Untraceable",J143="Completed")),"Review",IF(OR(AND(J142="Completed",J143="Incomplete"),AND(J142="Incomplete",J143="Completed")),"Review",IF(OR(AND(J142="Completed",J143="Other"),AND(J142="Other",J143="Completed")),"Review",IF(OR(AND(J142="Incomplete",J143="Untraceable"),AND(J142="Untraceable",J143="Incomplete")),"Review",IF(OR(AND(J142="Other",J143="Untraceable"),AND(J142="Untraceable",J143="Other")),"Review",IF(OR(AND(J142="Incomplete",J143="Other"),AND(J142="Other",J143="Incomplete")),"Review",IF(AND(NOT(OR(H142="Ø",H142="")),NOT(OR(H143="Ø",H143="")),I142=""),"In Progress",IF(AND(J142="Untraceable",J143="Untraceable"),"Untraceable",IF(AND(NOT(OR(H142="Ø",H142="")),NOT(OR(H143="Ø",H143="")),NOT(OR(I142="Ø",I142=""))),"Completed",IF(AND(J142="Incomplete",J143="Incomplete"),"Incomplete",IF(AND(J142="Other",J143="Other"),"Other",""))))))))))))</f>
        <v>Incomplete</v>
      </c>
      <c r="L142" s="151" t="str">
        <f>IF(K142="Untraceable","Ignore",IF(K142="Incomplete","Ignore",IF(K142="Other","Ignore","")))</f>
        <v>Ignore</v>
      </c>
      <c r="M142" s="17" t="s">
        <v>1344</v>
      </c>
      <c r="N142" s="114" t="s">
        <v>53</v>
      </c>
      <c r="O142" s="113"/>
    </row>
    <row r="143" spans="1:15" x14ac:dyDescent="0.25">
      <c r="A143" s="155"/>
      <c r="B143" s="151"/>
      <c r="C143" s="151"/>
      <c r="D143" s="21" t="s">
        <v>32</v>
      </c>
      <c r="E143" s="32" t="s">
        <v>24</v>
      </c>
      <c r="F143" s="25" t="str">
        <f>IF(D143="Amina",A142&amp;"_AZ",IF(D143="Perry",A142&amp;"_PB",IF(D143="Gina",A142&amp;"_GB",IF(D143="Cameron",A142&amp;"_CA",IF(D143="Bruno",A142&amp;"_BDS",IF(D143="Daniel",A142&amp;"_DR",IF(D143="Monet",A142&amp;"_MW","")))))))</f>
        <v>2017-02-22_G-066_AZ</v>
      </c>
      <c r="G143" s="33">
        <v>42850</v>
      </c>
      <c r="H143" s="32" t="s">
        <v>51</v>
      </c>
      <c r="I143" s="151"/>
      <c r="J143" s="32" t="s">
        <v>2</v>
      </c>
      <c r="K143" s="151"/>
      <c r="L143" s="151"/>
      <c r="M143" s="17" t="s">
        <v>1345</v>
      </c>
      <c r="N143" s="114"/>
      <c r="O143" s="113"/>
    </row>
    <row r="144" spans="1:15" x14ac:dyDescent="0.25">
      <c r="A144" s="154" t="s">
        <v>1346</v>
      </c>
      <c r="B144" s="151" t="s">
        <v>1347</v>
      </c>
      <c r="C144" s="151"/>
      <c r="D144" s="21" t="s">
        <v>187</v>
      </c>
      <c r="E144" s="32" t="s">
        <v>24</v>
      </c>
      <c r="F144" s="25" t="str">
        <f>IF(D144="Amina",A144&amp;"_AZ",IF(D144="Perry",A144&amp;"_PB",IF(D144="Gina",A144&amp;"_GB",IF(D144="Cameron",A144&amp;"_CA",IF(D144="Bruno",A144&amp;"_BDS",IF(D144="Daniel",A144&amp;"_DR",IF(D144="Monet",A144&amp;"_MW","")))))))</f>
        <v>2017-02-22_G-067_MW</v>
      </c>
      <c r="G144" s="33">
        <v>42844</v>
      </c>
      <c r="H144" s="33">
        <v>42880</v>
      </c>
      <c r="I144" s="151" t="s">
        <v>51</v>
      </c>
      <c r="J144" s="32" t="s">
        <v>0</v>
      </c>
      <c r="K144" s="151" t="s">
        <v>2</v>
      </c>
      <c r="L144" s="151" t="str">
        <f>IF(K144="Untraceable","Ignore",IF(K144="Incomplete","Ignore",IF(K144="Other","Ignore","")))</f>
        <v>Ignore</v>
      </c>
      <c r="M144" s="17" t="s">
        <v>1348</v>
      </c>
      <c r="N144" s="114" t="s">
        <v>53</v>
      </c>
      <c r="O144" s="113"/>
    </row>
    <row r="145" spans="1:15" x14ac:dyDescent="0.25">
      <c r="A145" s="155"/>
      <c r="B145" s="151"/>
      <c r="C145" s="151"/>
      <c r="D145" s="21" t="s">
        <v>113</v>
      </c>
      <c r="E145" s="32" t="s">
        <v>24</v>
      </c>
      <c r="F145" s="25" t="str">
        <f>IF(D145="Amina",A144&amp;"_AZ",IF(D145="Perry",A144&amp;"_PB",IF(D145="Gina",A144&amp;"_GB",IF(D145="Cameron",A144&amp;"_CA",IF(D145="Bruno",A144&amp;"_BDS",IF(D145="Daniel",A144&amp;"_DR",IF(D145="Monet",A144&amp;"_MW","")))))))</f>
        <v>2017-02-22_G-067_DR</v>
      </c>
      <c r="G145" s="33">
        <v>42845</v>
      </c>
      <c r="H145" s="33">
        <v>42874</v>
      </c>
      <c r="I145" s="151"/>
      <c r="J145" s="32" t="str">
        <f>IF(AND(NOT(OR(G145="",G145="Ø")),H145=""),"In Progress",IF(AND(NOT(OR(H145="Ø",H145="")),NOT(OR(G145="Ø",G145=""))),"Completed",""))</f>
        <v>Completed</v>
      </c>
      <c r="K145" s="151"/>
      <c r="L145" s="151"/>
      <c r="M145" s="17"/>
      <c r="N145" s="114"/>
      <c r="O145" s="113"/>
    </row>
    <row r="146" spans="1:15" x14ac:dyDescent="0.25">
      <c r="A146" s="154" t="s">
        <v>1349</v>
      </c>
      <c r="B146" s="151" t="s">
        <v>1350</v>
      </c>
      <c r="C146" s="151" t="s">
        <v>1112</v>
      </c>
      <c r="D146" s="21" t="s">
        <v>187</v>
      </c>
      <c r="E146" s="32" t="s">
        <v>24</v>
      </c>
      <c r="F146" s="25" t="str">
        <f>IF(D146="Amina",A146&amp;"_AZ",IF(D146="Perry",A146&amp;"_PB",IF(D146="Gina",A146&amp;"_GB",IF(D146="Cameron",A146&amp;"_CA",IF(D146="Bruno",A146&amp;"_BDS",IF(D146="Daniel",A146&amp;"_DR",IF(D146="Monet",A146&amp;"_MW","")))))))</f>
        <v>2017-02-22_G-068_MW</v>
      </c>
      <c r="G146" s="33">
        <v>42839</v>
      </c>
      <c r="H146" s="33">
        <v>42839</v>
      </c>
      <c r="I146" s="153">
        <v>42846</v>
      </c>
      <c r="J146" s="32" t="str">
        <f>IF(AND(NOT(OR(G146="",G146="Ø")),H146=""),"In Progress",IF(AND(NOT(OR(H146="Ø",H146="")),NOT(OR(G146="Ø",G146=""))),"Completed",""))</f>
        <v>Completed</v>
      </c>
      <c r="K146" s="151" t="str">
        <f>IF(OR(J146="In Progress",J147="In Progress"),"In Progress",IF(OR(AND(J146="Completed",J147="Untraceable"),AND(J146="Untraceable",J147="Completed")),"Review",IF(OR(AND(J146="Completed",J147="Incomplete"),AND(J146="Incomplete",J147="Completed")),"Review",IF(OR(AND(J146="Completed",J147="Other"),AND(J146="Other",J147="Completed")),"Review",IF(OR(AND(J146="Incomplete",J147="Untraceable"),AND(J146="Untraceable",J147="Incomplete")),"Review",IF(OR(AND(J146="Other",J147="Untraceable"),AND(J146="Untraceable",J147="Other")),"Review",IF(OR(AND(J146="Incomplete",J147="Other"),AND(J146="Other",J147="Incomplete")),"Review",IF(AND(NOT(OR(H146="Ø",H146="")),NOT(OR(H147="Ø",H147="")),I146=""),"In Progress",IF(AND(J146="Untraceable",J147="Untraceable"),"Untraceable",IF(AND(NOT(OR(H146="Ø",H146="")),NOT(OR(H147="Ø",H147="")),NOT(OR(I146="Ø",I146=""))),"Completed",IF(AND(J146="Incomplete",J147="Incomplete"),"Incomplete",IF(AND(J146="Other",J147="Other"),"Other",""))))))))))))</f>
        <v>Completed</v>
      </c>
      <c r="L146" s="151" t="s">
        <v>0</v>
      </c>
      <c r="N146" s="114" t="s">
        <v>25</v>
      </c>
      <c r="O146" s="113" t="s">
        <v>1351</v>
      </c>
    </row>
    <row r="147" spans="1:15" x14ac:dyDescent="0.25">
      <c r="A147" s="155"/>
      <c r="B147" s="151"/>
      <c r="C147" s="151"/>
      <c r="D147" s="21" t="s">
        <v>113</v>
      </c>
      <c r="E147" s="32" t="s">
        <v>24</v>
      </c>
      <c r="F147" s="25" t="str">
        <f>IF(D147="Amina",A146&amp;"_AZ",IF(D147="Perry",A146&amp;"_PB",IF(D147="Gina",A146&amp;"_GB",IF(D147="Cameron",A146&amp;"_CA",IF(D147="Bruno",A146&amp;"_BDS",IF(D147="Daniel",A146&amp;"_DR",IF(D147="Monet",A146&amp;"_MW","")))))))</f>
        <v>2017-02-22_G-068_DR</v>
      </c>
      <c r="G147" s="33">
        <v>42843</v>
      </c>
      <c r="H147" s="33">
        <v>42843</v>
      </c>
      <c r="I147" s="151"/>
      <c r="J147" s="32" t="str">
        <f>IF(AND(NOT(OR(G147="",G147="Ø")),H147=""),"In Progress",IF(AND(NOT(OR(H147="Ø",H147="")),NOT(OR(G147="Ø",G147=""))),"Completed",""))</f>
        <v>Completed</v>
      </c>
      <c r="K147" s="151"/>
      <c r="L147" s="151"/>
      <c r="M147" s="17" t="s">
        <v>1352</v>
      </c>
      <c r="N147" s="114"/>
      <c r="O147" s="113"/>
    </row>
    <row r="148" spans="1:15" x14ac:dyDescent="0.25">
      <c r="A148" s="154" t="s">
        <v>1353</v>
      </c>
      <c r="B148" s="151" t="s">
        <v>1354</v>
      </c>
      <c r="C148" s="151"/>
      <c r="D148" s="21" t="s">
        <v>187</v>
      </c>
      <c r="E148" s="32" t="s">
        <v>24</v>
      </c>
      <c r="F148" s="25" t="str">
        <f>IF(D148="Amina",A148&amp;"_AZ",IF(D148="Perry",A148&amp;"_PB",IF(D148="Gina",A148&amp;"_GB",IF(D148="Cameron",A148&amp;"_CA",IF(D148="Bruno",A148&amp;"_BDS",IF(D148="Daniel",A148&amp;"_DR",IF(D148="Monet",A148&amp;"_MW","")))))))</f>
        <v>2017-02-22_G-069_MW</v>
      </c>
      <c r="G148" s="33">
        <v>42842</v>
      </c>
      <c r="H148" s="32" t="s">
        <v>51</v>
      </c>
      <c r="I148" s="151" t="s">
        <v>51</v>
      </c>
      <c r="J148" s="32" t="s">
        <v>1</v>
      </c>
      <c r="K148" s="151" t="str">
        <f>IF(OR(J148="In Progress",J149="In Progress"),"In Progress",IF(OR(AND(J148="Completed",J149="Untraceable"),AND(J148="Untraceable",J149="Completed")),"Review",IF(OR(AND(J148="Completed",J149="Incomplete"),AND(J148="Incomplete",J149="Completed")),"Review",IF(OR(AND(J148="Completed",J149="Other"),AND(J148="Other",J149="Completed")),"Review",IF(OR(AND(J148="Incomplete",J149="Untraceable"),AND(J148="Untraceable",J149="Incomplete")),"Review",IF(OR(AND(J148="Other",J149="Untraceable"),AND(J148="Untraceable",J149="Other")),"Review",IF(OR(AND(J148="Incomplete",J149="Other"),AND(J148="Other",J149="Incomplete")),"Review",IF(AND(NOT(OR(H148="Ø",H148="")),NOT(OR(H149="Ø",H149="")),I148=""),"In Progress",IF(AND(J148="Untraceable",J149="Untraceable"),"Untraceable",IF(AND(NOT(OR(H148="Ø",H148="")),NOT(OR(H149="Ø",H149="")),NOT(OR(I148="Ø",I148=""))),"Completed",IF(AND(J148="Incomplete",J149="Incomplete"),"Incomplete",IF(AND(J148="Other",J149="Other"),"Other",""))))))))))))</f>
        <v>Untraceable</v>
      </c>
      <c r="L148" s="151" t="str">
        <f>IF(K148="Untraceable","Ignore",IF(K148="Incomplete","Ignore",IF(K148="Other","Ignore","")))</f>
        <v>Ignore</v>
      </c>
      <c r="M148" s="17"/>
      <c r="N148" s="114" t="s">
        <v>53</v>
      </c>
      <c r="O148" s="113"/>
    </row>
    <row r="149" spans="1:15" x14ac:dyDescent="0.25">
      <c r="A149" s="155"/>
      <c r="B149" s="151"/>
      <c r="C149" s="151"/>
      <c r="D149" s="21" t="s">
        <v>30</v>
      </c>
      <c r="E149" s="32" t="s">
        <v>1355</v>
      </c>
      <c r="F149" s="25" t="str">
        <f>IF(D149="Amina",A148&amp;"_AZ",IF(D149="Perry",A148&amp;"_PB",IF(D149="Gina",A148&amp;"_GB",IF(D149="Cameron",A148&amp;"_CA",IF(D149="Bruno",A148&amp;"_BDS",IF(D149="Daniel",A148&amp;"_DR",IF(D149="Monet",A148&amp;"_MW","")))))))</f>
        <v>2017-02-22_G-069_PB</v>
      </c>
      <c r="G149" s="33">
        <v>42843</v>
      </c>
      <c r="H149" s="32" t="s">
        <v>51</v>
      </c>
      <c r="I149" s="151"/>
      <c r="J149" s="32" t="s">
        <v>1</v>
      </c>
      <c r="K149" s="151"/>
      <c r="L149" s="151"/>
      <c r="M149" s="17" t="s">
        <v>1356</v>
      </c>
      <c r="N149" s="114"/>
      <c r="O149" s="113"/>
    </row>
    <row r="150" spans="1:15" x14ac:dyDescent="0.25">
      <c r="A150" s="154" t="s">
        <v>1357</v>
      </c>
      <c r="B150" s="151" t="s">
        <v>1358</v>
      </c>
      <c r="C150" s="151"/>
      <c r="D150" s="21" t="s">
        <v>113</v>
      </c>
      <c r="E150" s="32" t="s">
        <v>24</v>
      </c>
      <c r="F150" s="25" t="str">
        <f>IF(D150="Amina",A150&amp;"_AZ",IF(D150="Perry",A150&amp;"_PB",IF(D150="Gina",A150&amp;"_GB",IF(D150="Cameron",A150&amp;"_CA",IF(D150="Bruno",A150&amp;"_BDS",IF(D150="Daniel",A150&amp;"_DR",IF(D150="Monet",A150&amp;"_MW","")))))))</f>
        <v>2017-02-22_G-070_DR</v>
      </c>
      <c r="G150" s="33">
        <v>42843</v>
      </c>
      <c r="H150" s="32" t="s">
        <v>51</v>
      </c>
      <c r="I150" s="151" t="s">
        <v>51</v>
      </c>
      <c r="J150" s="32" t="s">
        <v>2</v>
      </c>
      <c r="K150" s="151" t="str">
        <f>IF(OR(J150="In Progress",J151="In Progress"),"In Progress",IF(OR(AND(J150="Completed",J151="Untraceable"),AND(J150="Untraceable",J151="Completed")),"Review",IF(OR(AND(J150="Completed",J151="Incomplete"),AND(J150="Incomplete",J151="Completed")),"Review",IF(OR(AND(J150="Completed",J151="Other"),AND(J150="Other",J151="Completed")),"Review",IF(OR(AND(J150="Incomplete",J151="Untraceable"),AND(J150="Untraceable",J151="Incomplete")),"Review",IF(OR(AND(J150="Other",J151="Untraceable"),AND(J150="Untraceable",J151="Other")),"Review",IF(OR(AND(J150="Incomplete",J151="Other"),AND(J150="Other",J151="Incomplete")),"Review",IF(AND(NOT(OR(H150="Ø",H150="")),NOT(OR(H151="Ø",H151="")),I150=""),"In Progress",IF(AND(J150="Untraceable",J151="Untraceable"),"Untraceable",IF(AND(NOT(OR(H150="Ø",H150="")),NOT(OR(H151="Ø",H151="")),NOT(OR(I150="Ø",I150=""))),"Completed",IF(AND(J150="Incomplete",J151="Incomplete"),"Incomplete",IF(AND(J150="Other",J151="Other"),"Other",""))))))))))))</f>
        <v>Incomplete</v>
      </c>
      <c r="L150" s="151" t="str">
        <f>IF(K150="Untraceable","Ignore",IF(K150="Incomplete","Ignore",IF(K150="Other","Ignore","")))</f>
        <v>Ignore</v>
      </c>
      <c r="M150" s="17" t="s">
        <v>1359</v>
      </c>
      <c r="N150" s="114" t="s">
        <v>53</v>
      </c>
      <c r="O150" s="113"/>
    </row>
    <row r="151" spans="1:15" x14ac:dyDescent="0.25">
      <c r="A151" s="155"/>
      <c r="B151" s="151"/>
      <c r="C151" s="151"/>
      <c r="D151" s="21" t="s">
        <v>32</v>
      </c>
      <c r="E151" s="32" t="s">
        <v>24</v>
      </c>
      <c r="F151" s="25" t="str">
        <f>IF(D151="Amina",A150&amp;"_AZ",IF(D151="Perry",A150&amp;"_PB",IF(D151="Gina",A150&amp;"_GB",IF(D151="Cameron",A150&amp;"_CA",IF(D151="Bruno",A150&amp;"_BDS",IF(D151="Daniel",A150&amp;"_DR",IF(D151="Monet",A150&amp;"_MW","")))))))</f>
        <v>2017-02-22_G-070_AZ</v>
      </c>
      <c r="G151" s="33">
        <v>42850</v>
      </c>
      <c r="H151" s="32" t="s">
        <v>51</v>
      </c>
      <c r="I151" s="151"/>
      <c r="J151" s="32" t="s">
        <v>2</v>
      </c>
      <c r="K151" s="151"/>
      <c r="L151" s="151"/>
      <c r="M151" s="17" t="s">
        <v>1360</v>
      </c>
      <c r="N151" s="114"/>
      <c r="O151" s="113"/>
    </row>
    <row r="152" spans="1:15" x14ac:dyDescent="0.25">
      <c r="A152" s="154" t="s">
        <v>1361</v>
      </c>
      <c r="B152" s="151" t="s">
        <v>1362</v>
      </c>
      <c r="C152" s="151" t="s">
        <v>1112</v>
      </c>
      <c r="D152" s="21" t="s">
        <v>187</v>
      </c>
      <c r="E152" s="32" t="s">
        <v>24</v>
      </c>
      <c r="F152" s="25" t="str">
        <f>IF(D152="Amina",A152&amp;"_AZ",IF(D152="Perry",A152&amp;"_PB",IF(D152="Gina",A152&amp;"_GB",IF(D152="Cameron",A152&amp;"_CA",IF(D152="Bruno",A152&amp;"_BDS",IF(D152="Daniel",A152&amp;"_DR",IF(D152="Monet",A152&amp;"_MW","")))))))</f>
        <v>2017-02-22_G-071_MW</v>
      </c>
      <c r="G152" s="33">
        <v>42842</v>
      </c>
      <c r="H152" s="33">
        <v>42842</v>
      </c>
      <c r="I152" s="153">
        <v>42845</v>
      </c>
      <c r="J152" s="32" t="str">
        <f>IF(AND(NOT(OR(G152="",G152="Ø")),H152=""),"In Progress",IF(AND(NOT(OR(H152="Ø",H152="")),NOT(OR(G152="Ø",G152=""))),"Completed",""))</f>
        <v>Completed</v>
      </c>
      <c r="K152" s="151" t="s">
        <v>0</v>
      </c>
      <c r="L152" s="151" t="s">
        <v>0</v>
      </c>
      <c r="M152" s="17"/>
      <c r="N152" s="114" t="s">
        <v>25</v>
      </c>
      <c r="O152" s="113" t="s">
        <v>1363</v>
      </c>
    </row>
    <row r="153" spans="1:15" x14ac:dyDescent="0.25">
      <c r="A153" s="155"/>
      <c r="B153" s="151"/>
      <c r="C153" s="151"/>
      <c r="D153" s="21" t="s">
        <v>113</v>
      </c>
      <c r="E153" s="32" t="s">
        <v>24</v>
      </c>
      <c r="F153" s="25" t="str">
        <f>IF(D153="Amina",A152&amp;"_AZ",IF(D153="Perry",A152&amp;"_PB",IF(D153="Gina",A152&amp;"_GB",IF(D153="Cameron",A152&amp;"_CA",IF(D153="Bruno",A152&amp;"_BDS",IF(D153="Daniel",A152&amp;"_DR",IF(D153="Monet",A152&amp;"_MW","")))))))</f>
        <v>2017-02-22_G-071_DR</v>
      </c>
      <c r="G153" s="33">
        <v>42843</v>
      </c>
      <c r="H153" s="33">
        <v>42843</v>
      </c>
      <c r="I153" s="151"/>
      <c r="J153" s="32" t="str">
        <f>IF(AND(NOT(OR(G153="",G153="Ø")),H153=""),"In Progress",IF(AND(NOT(OR(H153="Ø",H153="")),NOT(OR(G153="Ø",G153=""))),"Completed",""))</f>
        <v>Completed</v>
      </c>
      <c r="K153" s="151"/>
      <c r="L153" s="151"/>
      <c r="M153" s="17"/>
      <c r="N153" s="114"/>
      <c r="O153" s="113"/>
    </row>
    <row r="154" spans="1:15" x14ac:dyDescent="0.25">
      <c r="A154" s="154" t="s">
        <v>1364</v>
      </c>
      <c r="B154" s="151" t="s">
        <v>1365</v>
      </c>
      <c r="C154" s="151"/>
      <c r="D154" s="21" t="s">
        <v>187</v>
      </c>
      <c r="E154" s="32" t="s">
        <v>24</v>
      </c>
      <c r="F154" s="25" t="str">
        <f>IF(D154="Amina",A154&amp;"_AZ",IF(D154="Perry",A154&amp;"_PB",IF(D154="Gina",A154&amp;"_GB",IF(D154="Cameron",A154&amp;"_CA",IF(D154="Bruno",A154&amp;"_BDS",IF(D154="Daniel",A154&amp;"_DR",IF(D154="Monet",A154&amp;"_MW","")))))))</f>
        <v>2017-02-22_G-072_MW</v>
      </c>
      <c r="G154" s="33">
        <v>42839</v>
      </c>
      <c r="H154" s="33">
        <v>42842</v>
      </c>
      <c r="I154" s="151" t="s">
        <v>51</v>
      </c>
      <c r="J154" s="32" t="str">
        <f>IF(AND(NOT(OR(G154="",G154="Ø")),H154=""),"In Progress",IF(AND(NOT(OR(H154="Ø",H154="")),NOT(OR(G154="Ø",G154=""))),"Completed",""))</f>
        <v>Completed</v>
      </c>
      <c r="K154" s="151" t="s">
        <v>2</v>
      </c>
      <c r="L154" s="151" t="str">
        <f>IF(K154="Untraceable","Ignore",IF(K154="Incomplete","Ignore",IF(K154="Other","Ignore","")))</f>
        <v>Ignore</v>
      </c>
      <c r="M154" s="17" t="s">
        <v>1366</v>
      </c>
      <c r="N154" s="114" t="s">
        <v>53</v>
      </c>
      <c r="O154" s="113"/>
    </row>
    <row r="155" spans="1:15" x14ac:dyDescent="0.25">
      <c r="A155" s="155"/>
      <c r="B155" s="151"/>
      <c r="C155" s="151"/>
      <c r="D155" s="21" t="s">
        <v>113</v>
      </c>
      <c r="E155" s="32" t="s">
        <v>24</v>
      </c>
      <c r="F155" s="25" t="str">
        <f>IF(D155="Amina",A154&amp;"_AZ",IF(D155="Perry",A154&amp;"_PB",IF(D155="Gina",A154&amp;"_GB",IF(D155="Cameron",A154&amp;"_CA",IF(D155="Bruno",A154&amp;"_BDS",IF(D155="Daniel",A154&amp;"_DR",IF(D155="Monet",A154&amp;"_MW","")))))))</f>
        <v>2017-02-22_G-072_DR</v>
      </c>
      <c r="G155" s="33">
        <v>42843</v>
      </c>
      <c r="H155" s="32" t="s">
        <v>51</v>
      </c>
      <c r="I155" s="151"/>
      <c r="J155" s="32" t="s">
        <v>2</v>
      </c>
      <c r="K155" s="151"/>
      <c r="L155" s="151"/>
      <c r="M155" s="17" t="s">
        <v>1366</v>
      </c>
      <c r="N155" s="114"/>
      <c r="O155" s="113"/>
    </row>
    <row r="156" spans="1:15" x14ac:dyDescent="0.25">
      <c r="M156"/>
      <c r="N156"/>
      <c r="O156"/>
    </row>
    <row r="157" spans="1:15" x14ac:dyDescent="0.25">
      <c r="M157"/>
      <c r="N157"/>
      <c r="O157"/>
    </row>
    <row r="158" spans="1:15" x14ac:dyDescent="0.25">
      <c r="M158"/>
      <c r="N158"/>
      <c r="O158"/>
    </row>
    <row r="159" spans="1:15" x14ac:dyDescent="0.25">
      <c r="M159"/>
      <c r="N159"/>
      <c r="O159"/>
    </row>
    <row r="160" spans="1:15" x14ac:dyDescent="0.25">
      <c r="M160"/>
      <c r="N160"/>
      <c r="O160"/>
    </row>
    <row r="161" spans="13:15" x14ac:dyDescent="0.25">
      <c r="M161"/>
      <c r="N161"/>
      <c r="O161"/>
    </row>
    <row r="162" spans="13:15" x14ac:dyDescent="0.25">
      <c r="M162"/>
      <c r="N162"/>
      <c r="O162"/>
    </row>
    <row r="163" spans="13:15" x14ac:dyDescent="0.25">
      <c r="M163"/>
      <c r="N163"/>
      <c r="O163"/>
    </row>
    <row r="164" spans="13:15" x14ac:dyDescent="0.25">
      <c r="M164"/>
      <c r="N164"/>
      <c r="O164"/>
    </row>
    <row r="165" spans="13:15" x14ac:dyDescent="0.25">
      <c r="M165"/>
      <c r="N165"/>
      <c r="O165"/>
    </row>
    <row r="166" spans="13:15" x14ac:dyDescent="0.25">
      <c r="M166"/>
      <c r="N166"/>
      <c r="O166"/>
    </row>
    <row r="167" spans="13:15" x14ac:dyDescent="0.25">
      <c r="M167"/>
      <c r="N167"/>
      <c r="O167"/>
    </row>
    <row r="168" spans="13:15" x14ac:dyDescent="0.25">
      <c r="M168"/>
      <c r="N168"/>
      <c r="O168"/>
    </row>
    <row r="169" spans="13:15" x14ac:dyDescent="0.25">
      <c r="M169"/>
      <c r="N169"/>
      <c r="O169"/>
    </row>
    <row r="170" spans="13:15" x14ac:dyDescent="0.25">
      <c r="M170"/>
      <c r="N170"/>
      <c r="O170"/>
    </row>
    <row r="171" spans="13:15" x14ac:dyDescent="0.25">
      <c r="M171"/>
      <c r="N171"/>
      <c r="O171"/>
    </row>
    <row r="172" spans="13:15" x14ac:dyDescent="0.25">
      <c r="M172"/>
      <c r="N172"/>
      <c r="O172"/>
    </row>
    <row r="173" spans="13:15" x14ac:dyDescent="0.25">
      <c r="M173"/>
      <c r="N173"/>
      <c r="O173"/>
    </row>
    <row r="174" spans="13:15" x14ac:dyDescent="0.25">
      <c r="M174"/>
      <c r="N174"/>
      <c r="O174"/>
    </row>
    <row r="175" spans="13:15" x14ac:dyDescent="0.25">
      <c r="M175"/>
      <c r="N175"/>
      <c r="O175"/>
    </row>
    <row r="176" spans="13:15" x14ac:dyDescent="0.25">
      <c r="M176"/>
      <c r="N176"/>
      <c r="O176"/>
    </row>
    <row r="177" spans="13:15" x14ac:dyDescent="0.25">
      <c r="M177"/>
      <c r="N177"/>
      <c r="O177"/>
    </row>
    <row r="178" spans="13:15" x14ac:dyDescent="0.25">
      <c r="M178"/>
      <c r="N178"/>
      <c r="O178"/>
    </row>
    <row r="179" spans="13:15" x14ac:dyDescent="0.25">
      <c r="M179"/>
      <c r="N179"/>
      <c r="O179"/>
    </row>
    <row r="180" spans="13:15" x14ac:dyDescent="0.25">
      <c r="M180"/>
      <c r="N180"/>
      <c r="O180"/>
    </row>
    <row r="181" spans="13:15" x14ac:dyDescent="0.25">
      <c r="M181"/>
      <c r="N181"/>
      <c r="O181"/>
    </row>
    <row r="182" spans="13:15" x14ac:dyDescent="0.25">
      <c r="M182"/>
      <c r="N182"/>
      <c r="O182"/>
    </row>
    <row r="183" spans="13:15" x14ac:dyDescent="0.25">
      <c r="M183"/>
      <c r="N183"/>
      <c r="O183"/>
    </row>
    <row r="184" spans="13:15" x14ac:dyDescent="0.25">
      <c r="M184"/>
      <c r="N184"/>
      <c r="O184"/>
    </row>
    <row r="185" spans="13:15" x14ac:dyDescent="0.25">
      <c r="M185"/>
      <c r="N185"/>
      <c r="O185"/>
    </row>
    <row r="186" spans="13:15" x14ac:dyDescent="0.25">
      <c r="M186"/>
      <c r="N186"/>
      <c r="O186"/>
    </row>
    <row r="187" spans="13:15" x14ac:dyDescent="0.25">
      <c r="M187"/>
      <c r="N187"/>
      <c r="O187"/>
    </row>
    <row r="188" spans="13:15" x14ac:dyDescent="0.25">
      <c r="M188"/>
      <c r="N188"/>
      <c r="O188"/>
    </row>
    <row r="189" spans="13:15" x14ac:dyDescent="0.25">
      <c r="M189"/>
      <c r="N189"/>
      <c r="O189"/>
    </row>
    <row r="190" spans="13:15" x14ac:dyDescent="0.25">
      <c r="M190"/>
      <c r="N190"/>
      <c r="O190"/>
    </row>
    <row r="191" spans="13:15" x14ac:dyDescent="0.25">
      <c r="M191"/>
      <c r="N191"/>
      <c r="O191"/>
    </row>
    <row r="192" spans="13:15" x14ac:dyDescent="0.25">
      <c r="M192"/>
      <c r="N192"/>
      <c r="O192"/>
    </row>
    <row r="193" spans="13:15" x14ac:dyDescent="0.25">
      <c r="M193"/>
      <c r="N193"/>
      <c r="O193"/>
    </row>
    <row r="194" spans="13:15" x14ac:dyDescent="0.25">
      <c r="M194"/>
      <c r="N194"/>
      <c r="O194"/>
    </row>
    <row r="195" spans="13:15" x14ac:dyDescent="0.25">
      <c r="M195"/>
      <c r="N195"/>
      <c r="O195"/>
    </row>
    <row r="196" spans="13:15" x14ac:dyDescent="0.25">
      <c r="M196"/>
      <c r="N196"/>
      <c r="O196"/>
    </row>
    <row r="197" spans="13:15" x14ac:dyDescent="0.25">
      <c r="M197"/>
      <c r="N197"/>
      <c r="O197"/>
    </row>
    <row r="198" spans="13:15" x14ac:dyDescent="0.25">
      <c r="M198"/>
      <c r="N198"/>
      <c r="O198"/>
    </row>
    <row r="199" spans="13:15" x14ac:dyDescent="0.25">
      <c r="M199"/>
      <c r="N199"/>
      <c r="O199"/>
    </row>
    <row r="200" spans="13:15" x14ac:dyDescent="0.25">
      <c r="M200"/>
      <c r="N200"/>
      <c r="O200"/>
    </row>
    <row r="201" spans="13:15" x14ac:dyDescent="0.25">
      <c r="M201"/>
      <c r="N201"/>
      <c r="O201"/>
    </row>
    <row r="202" spans="13:15" x14ac:dyDescent="0.25">
      <c r="M202"/>
      <c r="N202"/>
      <c r="O202"/>
    </row>
    <row r="203" spans="13:15" x14ac:dyDescent="0.25">
      <c r="M203"/>
      <c r="N203"/>
      <c r="O203"/>
    </row>
    <row r="204" spans="13:15" x14ac:dyDescent="0.25">
      <c r="M204"/>
      <c r="N204"/>
      <c r="O204"/>
    </row>
    <row r="205" spans="13:15" x14ac:dyDescent="0.25">
      <c r="M205"/>
      <c r="N205"/>
      <c r="O205"/>
    </row>
    <row r="206" spans="13:15" x14ac:dyDescent="0.25">
      <c r="M206"/>
      <c r="N206"/>
      <c r="O206"/>
    </row>
    <row r="207" spans="13:15" x14ac:dyDescent="0.25">
      <c r="M207"/>
      <c r="N207"/>
      <c r="O207"/>
    </row>
    <row r="208" spans="13:15" x14ac:dyDescent="0.25">
      <c r="M208"/>
      <c r="N208"/>
      <c r="O208"/>
    </row>
    <row r="209" spans="13:15" x14ac:dyDescent="0.25">
      <c r="M209"/>
      <c r="N209"/>
      <c r="O209"/>
    </row>
    <row r="210" spans="13:15" x14ac:dyDescent="0.25">
      <c r="M210"/>
      <c r="N210"/>
      <c r="O210"/>
    </row>
    <row r="211" spans="13:15" x14ac:dyDescent="0.25">
      <c r="M211"/>
      <c r="N211"/>
      <c r="O211"/>
    </row>
    <row r="212" spans="13:15" x14ac:dyDescent="0.25">
      <c r="M212"/>
      <c r="N212"/>
      <c r="O212"/>
    </row>
    <row r="213" spans="13:15" x14ac:dyDescent="0.25">
      <c r="M213"/>
      <c r="N213"/>
      <c r="O213"/>
    </row>
    <row r="214" spans="13:15" x14ac:dyDescent="0.25">
      <c r="M214"/>
      <c r="N214"/>
      <c r="O214"/>
    </row>
    <row r="215" spans="13:15" x14ac:dyDescent="0.25">
      <c r="M215"/>
      <c r="N215"/>
      <c r="O215"/>
    </row>
    <row r="216" spans="13:15" x14ac:dyDescent="0.25">
      <c r="M216"/>
      <c r="N216"/>
      <c r="O216"/>
    </row>
    <row r="217" spans="13:15" x14ac:dyDescent="0.25">
      <c r="M217"/>
      <c r="N217"/>
      <c r="O217"/>
    </row>
    <row r="218" spans="13:15" x14ac:dyDescent="0.25">
      <c r="M218"/>
      <c r="N218"/>
      <c r="O218"/>
    </row>
    <row r="219" spans="13:15" x14ac:dyDescent="0.25">
      <c r="M219"/>
      <c r="N219"/>
      <c r="O219"/>
    </row>
    <row r="220" spans="13:15" x14ac:dyDescent="0.25">
      <c r="M220"/>
      <c r="N220"/>
      <c r="O220"/>
    </row>
    <row r="221" spans="13:15" x14ac:dyDescent="0.25">
      <c r="M221"/>
      <c r="N221"/>
      <c r="O221"/>
    </row>
    <row r="222" spans="13:15" x14ac:dyDescent="0.25">
      <c r="M222"/>
      <c r="N222"/>
      <c r="O222"/>
    </row>
    <row r="223" spans="13:15" x14ac:dyDescent="0.25">
      <c r="M223"/>
      <c r="N223"/>
      <c r="O223"/>
    </row>
    <row r="224" spans="13:15" x14ac:dyDescent="0.25">
      <c r="M224"/>
      <c r="N224"/>
      <c r="O224"/>
    </row>
    <row r="225" spans="13:15" x14ac:dyDescent="0.25">
      <c r="M225"/>
      <c r="N225"/>
      <c r="O225"/>
    </row>
    <row r="226" spans="13:15" x14ac:dyDescent="0.25">
      <c r="M226"/>
      <c r="N226"/>
      <c r="O226"/>
    </row>
    <row r="227" spans="13:15" x14ac:dyDescent="0.25">
      <c r="M227"/>
      <c r="N227"/>
      <c r="O227"/>
    </row>
    <row r="228" spans="13:15" x14ac:dyDescent="0.25">
      <c r="M228"/>
      <c r="N228"/>
      <c r="O228"/>
    </row>
    <row r="229" spans="13:15" x14ac:dyDescent="0.25">
      <c r="M229"/>
      <c r="N229"/>
      <c r="O229"/>
    </row>
    <row r="230" spans="13:15" x14ac:dyDescent="0.25">
      <c r="M230"/>
      <c r="N230"/>
      <c r="O230"/>
    </row>
    <row r="231" spans="13:15" x14ac:dyDescent="0.25">
      <c r="M231"/>
      <c r="N231"/>
      <c r="O231"/>
    </row>
    <row r="232" spans="13:15" x14ac:dyDescent="0.25">
      <c r="M232"/>
      <c r="N232"/>
      <c r="O232"/>
    </row>
    <row r="233" spans="13:15" x14ac:dyDescent="0.25">
      <c r="M233"/>
      <c r="N233"/>
      <c r="O233"/>
    </row>
    <row r="234" spans="13:15" x14ac:dyDescent="0.25">
      <c r="M234"/>
      <c r="N234"/>
      <c r="O234"/>
    </row>
    <row r="235" spans="13:15" x14ac:dyDescent="0.25">
      <c r="M235"/>
      <c r="N235"/>
      <c r="O235"/>
    </row>
    <row r="236" spans="13:15" x14ac:dyDescent="0.25">
      <c r="M236"/>
      <c r="N236"/>
      <c r="O236"/>
    </row>
    <row r="237" spans="13:15" x14ac:dyDescent="0.25">
      <c r="M237"/>
      <c r="N237"/>
      <c r="O237"/>
    </row>
    <row r="238" spans="13:15" x14ac:dyDescent="0.25">
      <c r="M238"/>
      <c r="N238"/>
      <c r="O238"/>
    </row>
    <row r="239" spans="13:15" x14ac:dyDescent="0.25">
      <c r="M239"/>
      <c r="N239"/>
      <c r="O239"/>
    </row>
    <row r="240" spans="13:15" x14ac:dyDescent="0.25">
      <c r="M240"/>
      <c r="N240"/>
      <c r="O240"/>
    </row>
    <row r="241" spans="13:15" x14ac:dyDescent="0.25">
      <c r="M241"/>
      <c r="N241"/>
      <c r="O241"/>
    </row>
    <row r="242" spans="13:15" x14ac:dyDescent="0.25">
      <c r="M242"/>
      <c r="N242"/>
      <c r="O242"/>
    </row>
    <row r="243" spans="13:15" x14ac:dyDescent="0.25">
      <c r="M243"/>
      <c r="N243"/>
      <c r="O243"/>
    </row>
    <row r="244" spans="13:15" x14ac:dyDescent="0.25">
      <c r="M244"/>
      <c r="N244"/>
      <c r="O244"/>
    </row>
    <row r="245" spans="13:15" x14ac:dyDescent="0.25">
      <c r="M245"/>
      <c r="N245"/>
      <c r="O245"/>
    </row>
    <row r="246" spans="13:15" x14ac:dyDescent="0.25">
      <c r="M246"/>
      <c r="N246"/>
      <c r="O246"/>
    </row>
    <row r="247" spans="13:15" x14ac:dyDescent="0.25">
      <c r="M247"/>
      <c r="N247"/>
      <c r="O247"/>
    </row>
    <row r="248" spans="13:15" x14ac:dyDescent="0.25">
      <c r="M248"/>
      <c r="N248"/>
      <c r="O248"/>
    </row>
    <row r="249" spans="13:15" x14ac:dyDescent="0.25">
      <c r="M249"/>
      <c r="N249"/>
      <c r="O249"/>
    </row>
    <row r="250" spans="13:15" x14ac:dyDescent="0.25">
      <c r="M250"/>
      <c r="N250"/>
      <c r="O250"/>
    </row>
    <row r="251" spans="13:15" x14ac:dyDescent="0.25">
      <c r="M251"/>
      <c r="N251"/>
      <c r="O251"/>
    </row>
    <row r="252" spans="13:15" x14ac:dyDescent="0.25">
      <c r="M252"/>
      <c r="N252"/>
      <c r="O252"/>
    </row>
    <row r="253" spans="13:15" x14ac:dyDescent="0.25">
      <c r="M253"/>
      <c r="N253"/>
      <c r="O253"/>
    </row>
    <row r="254" spans="13:15" x14ac:dyDescent="0.25">
      <c r="M254"/>
      <c r="N254"/>
      <c r="O254"/>
    </row>
    <row r="255" spans="13:15" x14ac:dyDescent="0.25">
      <c r="M255"/>
      <c r="N255"/>
      <c r="O255"/>
    </row>
    <row r="256" spans="13:15" x14ac:dyDescent="0.25">
      <c r="M256"/>
      <c r="N256"/>
      <c r="O256"/>
    </row>
    <row r="257" spans="13:15" x14ac:dyDescent="0.25">
      <c r="M257"/>
      <c r="N257"/>
      <c r="O257"/>
    </row>
    <row r="258" spans="13:15" x14ac:dyDescent="0.25">
      <c r="M258"/>
      <c r="N258"/>
      <c r="O258"/>
    </row>
  </sheetData>
  <autoFilter ref="A1:O176"/>
  <mergeCells count="616">
    <mergeCell ref="L18:L19"/>
    <mergeCell ref="A16:A17"/>
    <mergeCell ref="C16:C17"/>
    <mergeCell ref="I16:I17"/>
    <mergeCell ref="K16:K17"/>
    <mergeCell ref="L16:L17"/>
    <mergeCell ref="O94:O95"/>
    <mergeCell ref="O96:O97"/>
    <mergeCell ref="O98:O99"/>
    <mergeCell ref="L58:L59"/>
    <mergeCell ref="O58:O59"/>
    <mergeCell ref="A62:A63"/>
    <mergeCell ref="A52:A53"/>
    <mergeCell ref="B52:B53"/>
    <mergeCell ref="C52:C53"/>
    <mergeCell ref="I52:I53"/>
    <mergeCell ref="K52:K53"/>
    <mergeCell ref="A72:A73"/>
    <mergeCell ref="B72:B73"/>
    <mergeCell ref="C72:C73"/>
    <mergeCell ref="I72:I73"/>
    <mergeCell ref="K72:K73"/>
    <mergeCell ref="L72:L73"/>
    <mergeCell ref="A70:A71"/>
    <mergeCell ref="N154:N155"/>
    <mergeCell ref="O144:O145"/>
    <mergeCell ref="A134:A135"/>
    <mergeCell ref="O150:O151"/>
    <mergeCell ref="O152:O153"/>
    <mergeCell ref="O154:O155"/>
    <mergeCell ref="A154:A155"/>
    <mergeCell ref="B154:B155"/>
    <mergeCell ref="C154:C155"/>
    <mergeCell ref="L150:L151"/>
    <mergeCell ref="A152:A153"/>
    <mergeCell ref="B152:B153"/>
    <mergeCell ref="C152:C153"/>
    <mergeCell ref="O140:O141"/>
    <mergeCell ref="O142:O143"/>
    <mergeCell ref="B134:B135"/>
    <mergeCell ref="C134:C135"/>
    <mergeCell ref="I134:I135"/>
    <mergeCell ref="K134:K135"/>
    <mergeCell ref="L134:L135"/>
    <mergeCell ref="B136:B137"/>
    <mergeCell ref="C136:C137"/>
    <mergeCell ref="K136:K137"/>
    <mergeCell ref="L136:L137"/>
    <mergeCell ref="I152:I153"/>
    <mergeCell ref="K152:K153"/>
    <mergeCell ref="L152:L153"/>
    <mergeCell ref="N152:N153"/>
    <mergeCell ref="A126:A127"/>
    <mergeCell ref="B126:B127"/>
    <mergeCell ref="A124:A125"/>
    <mergeCell ref="O110:O111"/>
    <mergeCell ref="O112:O113"/>
    <mergeCell ref="O114:O115"/>
    <mergeCell ref="O124:O125"/>
    <mergeCell ref="O118:O119"/>
    <mergeCell ref="O120:O121"/>
    <mergeCell ref="O122:O123"/>
    <mergeCell ref="C126:C127"/>
    <mergeCell ref="I126:I127"/>
    <mergeCell ref="A116:A117"/>
    <mergeCell ref="B116:B117"/>
    <mergeCell ref="C116:C117"/>
    <mergeCell ref="K142:K143"/>
    <mergeCell ref="L142:L143"/>
    <mergeCell ref="N142:N143"/>
    <mergeCell ref="K140:K141"/>
    <mergeCell ref="A150:A151"/>
    <mergeCell ref="B150:B151"/>
    <mergeCell ref="C150:C151"/>
    <mergeCell ref="O4:O5"/>
    <mergeCell ref="O6:O7"/>
    <mergeCell ref="O8:O9"/>
    <mergeCell ref="O10:O11"/>
    <mergeCell ref="O12:O13"/>
    <mergeCell ref="O14:O15"/>
    <mergeCell ref="K38:K39"/>
    <mergeCell ref="K40:K41"/>
    <mergeCell ref="L38:L39"/>
    <mergeCell ref="L40:L41"/>
    <mergeCell ref="O38:O39"/>
    <mergeCell ref="O40:O41"/>
    <mergeCell ref="L22:L23"/>
    <mergeCell ref="K28:K29"/>
    <mergeCell ref="K34:K35"/>
    <mergeCell ref="K36:K37"/>
    <mergeCell ref="L34:L35"/>
    <mergeCell ref="L36:L37"/>
    <mergeCell ref="C34:C35"/>
    <mergeCell ref="O20:O21"/>
    <mergeCell ref="O22:O23"/>
    <mergeCell ref="B48:B49"/>
    <mergeCell ref="I154:I155"/>
    <mergeCell ref="K154:K155"/>
    <mergeCell ref="L154:L155"/>
    <mergeCell ref="K42:K43"/>
    <mergeCell ref="K44:K45"/>
    <mergeCell ref="K46:K47"/>
    <mergeCell ref="L42:L43"/>
    <mergeCell ref="L44:L45"/>
    <mergeCell ref="L46:L47"/>
    <mergeCell ref="I108:I109"/>
    <mergeCell ref="K108:K109"/>
    <mergeCell ref="L108:L109"/>
    <mergeCell ref="I118:I119"/>
    <mergeCell ref="K118:K119"/>
    <mergeCell ref="L118:L119"/>
    <mergeCell ref="I122:I123"/>
    <mergeCell ref="K122:K123"/>
    <mergeCell ref="I130:I131"/>
    <mergeCell ref="K130:K131"/>
    <mergeCell ref="L130:L131"/>
    <mergeCell ref="I136:I137"/>
    <mergeCell ref="L140:L141"/>
    <mergeCell ref="I150:I151"/>
    <mergeCell ref="K150:K151"/>
    <mergeCell ref="A148:A149"/>
    <mergeCell ref="B148:B149"/>
    <mergeCell ref="C148:C149"/>
    <mergeCell ref="I148:I149"/>
    <mergeCell ref="K148:K149"/>
    <mergeCell ref="L148:L149"/>
    <mergeCell ref="O70:O71"/>
    <mergeCell ref="O72:O73"/>
    <mergeCell ref="A68:A69"/>
    <mergeCell ref="B68:B69"/>
    <mergeCell ref="C68:C69"/>
    <mergeCell ref="I138:I139"/>
    <mergeCell ref="K138:K139"/>
    <mergeCell ref="L138:L139"/>
    <mergeCell ref="O134:O135"/>
    <mergeCell ref="O136:O137"/>
    <mergeCell ref="N128:N129"/>
    <mergeCell ref="O148:O149"/>
    <mergeCell ref="A146:A147"/>
    <mergeCell ref="B146:B147"/>
    <mergeCell ref="C146:C147"/>
    <mergeCell ref="I146:I147"/>
    <mergeCell ref="N130:N131"/>
    <mergeCell ref="O68:O69"/>
    <mergeCell ref="O106:O107"/>
    <mergeCell ref="I116:I117"/>
    <mergeCell ref="B124:B125"/>
    <mergeCell ref="O126:O127"/>
    <mergeCell ref="A118:A119"/>
    <mergeCell ref="A120:A121"/>
    <mergeCell ref="B118:B119"/>
    <mergeCell ref="C118:C119"/>
    <mergeCell ref="B122:B123"/>
    <mergeCell ref="C122:C123"/>
    <mergeCell ref="A122:A123"/>
    <mergeCell ref="A106:A107"/>
    <mergeCell ref="B106:B107"/>
    <mergeCell ref="B120:B121"/>
    <mergeCell ref="C120:C121"/>
    <mergeCell ref="I120:I121"/>
    <mergeCell ref="K120:K121"/>
    <mergeCell ref="L120:L121"/>
    <mergeCell ref="B110:B111"/>
    <mergeCell ref="C110:C111"/>
    <mergeCell ref="I110:I111"/>
    <mergeCell ref="O116:O117"/>
    <mergeCell ref="K116:K117"/>
    <mergeCell ref="L116:L117"/>
    <mergeCell ref="O128:O129"/>
    <mergeCell ref="O130:O131"/>
    <mergeCell ref="O132:O133"/>
    <mergeCell ref="N132:N133"/>
    <mergeCell ref="N134:N135"/>
    <mergeCell ref="N136:N137"/>
    <mergeCell ref="K146:K147"/>
    <mergeCell ref="L146:L147"/>
    <mergeCell ref="O146:O147"/>
    <mergeCell ref="N138:N139"/>
    <mergeCell ref="N140:N141"/>
    <mergeCell ref="O138:O139"/>
    <mergeCell ref="L144:L145"/>
    <mergeCell ref="N144:N145"/>
    <mergeCell ref="A100:A101"/>
    <mergeCell ref="B100:B101"/>
    <mergeCell ref="C100:C101"/>
    <mergeCell ref="I100:I101"/>
    <mergeCell ref="K100:K101"/>
    <mergeCell ref="C106:C107"/>
    <mergeCell ref="I106:I107"/>
    <mergeCell ref="B96:B97"/>
    <mergeCell ref="C96:C97"/>
    <mergeCell ref="I96:I97"/>
    <mergeCell ref="C130:C131"/>
    <mergeCell ref="K126:K127"/>
    <mergeCell ref="L126:L127"/>
    <mergeCell ref="A110:A111"/>
    <mergeCell ref="L104:L105"/>
    <mergeCell ref="C102:C103"/>
    <mergeCell ref="I102:I103"/>
    <mergeCell ref="K102:K103"/>
    <mergeCell ref="L102:L103"/>
    <mergeCell ref="A136:A137"/>
    <mergeCell ref="I50:I51"/>
    <mergeCell ref="K50:K51"/>
    <mergeCell ref="C48:C49"/>
    <mergeCell ref="A56:A57"/>
    <mergeCell ref="B56:B57"/>
    <mergeCell ref="A50:A51"/>
    <mergeCell ref="B50:B51"/>
    <mergeCell ref="C50:C51"/>
    <mergeCell ref="A54:A55"/>
    <mergeCell ref="B54:B55"/>
    <mergeCell ref="C54:C55"/>
    <mergeCell ref="I54:I55"/>
    <mergeCell ref="K54:K55"/>
    <mergeCell ref="A48:A49"/>
    <mergeCell ref="C56:C57"/>
    <mergeCell ref="A104:A105"/>
    <mergeCell ref="B104:B105"/>
    <mergeCell ref="C104:C105"/>
    <mergeCell ref="I104:I105"/>
    <mergeCell ref="K104:K105"/>
    <mergeCell ref="I98:I99"/>
    <mergeCell ref="K98:K99"/>
    <mergeCell ref="B102:B103"/>
    <mergeCell ref="O48:O49"/>
    <mergeCell ref="I64:I65"/>
    <mergeCell ref="O62:O63"/>
    <mergeCell ref="O64:O65"/>
    <mergeCell ref="O66:O67"/>
    <mergeCell ref="I48:I49"/>
    <mergeCell ref="K48:K49"/>
    <mergeCell ref="L48:L49"/>
    <mergeCell ref="L50:L51"/>
    <mergeCell ref="L52:L53"/>
    <mergeCell ref="K64:K65"/>
    <mergeCell ref="L62:L63"/>
    <mergeCell ref="L54:L55"/>
    <mergeCell ref="L56:L57"/>
    <mergeCell ref="O56:O57"/>
    <mergeCell ref="I56:I57"/>
    <mergeCell ref="K56:K57"/>
    <mergeCell ref="I62:I63"/>
    <mergeCell ref="K62:K63"/>
    <mergeCell ref="O50:O51"/>
    <mergeCell ref="O52:O53"/>
    <mergeCell ref="O54:O55"/>
    <mergeCell ref="O60:O61"/>
    <mergeCell ref="L60:L61"/>
    <mergeCell ref="A38:A39"/>
    <mergeCell ref="A40:A41"/>
    <mergeCell ref="A42:A43"/>
    <mergeCell ref="I44:I45"/>
    <mergeCell ref="I46:I47"/>
    <mergeCell ref="O46:O47"/>
    <mergeCell ref="O36:O37"/>
    <mergeCell ref="O42:O43"/>
    <mergeCell ref="I38:I39"/>
    <mergeCell ref="I40:I41"/>
    <mergeCell ref="I42:I43"/>
    <mergeCell ref="B38:B39"/>
    <mergeCell ref="B40:B41"/>
    <mergeCell ref="C38:C39"/>
    <mergeCell ref="C40:C41"/>
    <mergeCell ref="C42:C43"/>
    <mergeCell ref="B42:B43"/>
    <mergeCell ref="A44:A45"/>
    <mergeCell ref="A46:A47"/>
    <mergeCell ref="C46:C47"/>
    <mergeCell ref="O44:O45"/>
    <mergeCell ref="B44:B45"/>
    <mergeCell ref="B46:B47"/>
    <mergeCell ref="C44:C45"/>
    <mergeCell ref="A28:A29"/>
    <mergeCell ref="B28:B29"/>
    <mergeCell ref="C28:C29"/>
    <mergeCell ref="I28:I29"/>
    <mergeCell ref="C36:C37"/>
    <mergeCell ref="A34:A35"/>
    <mergeCell ref="I32:I33"/>
    <mergeCell ref="C32:C33"/>
    <mergeCell ref="A36:A37"/>
    <mergeCell ref="N20:N21"/>
    <mergeCell ref="L8:L9"/>
    <mergeCell ref="K24:K25"/>
    <mergeCell ref="I20:I21"/>
    <mergeCell ref="K20:K21"/>
    <mergeCell ref="B34:B35"/>
    <mergeCell ref="B36:B37"/>
    <mergeCell ref="O28:O29"/>
    <mergeCell ref="O30:O31"/>
    <mergeCell ref="O32:O33"/>
    <mergeCell ref="O34:O35"/>
    <mergeCell ref="N30:N31"/>
    <mergeCell ref="K32:K33"/>
    <mergeCell ref="L32:L33"/>
    <mergeCell ref="L20:L21"/>
    <mergeCell ref="N22:N23"/>
    <mergeCell ref="N24:N25"/>
    <mergeCell ref="O26:O27"/>
    <mergeCell ref="O24:O25"/>
    <mergeCell ref="B24:B25"/>
    <mergeCell ref="C24:C25"/>
    <mergeCell ref="I24:I25"/>
    <mergeCell ref="L24:L25"/>
    <mergeCell ref="N26:N27"/>
    <mergeCell ref="A22:A23"/>
    <mergeCell ref="B22:B23"/>
    <mergeCell ref="C22:C23"/>
    <mergeCell ref="I22:I23"/>
    <mergeCell ref="K22:K23"/>
    <mergeCell ref="A20:A21"/>
    <mergeCell ref="B20:B21"/>
    <mergeCell ref="C20:C21"/>
    <mergeCell ref="N2:N3"/>
    <mergeCell ref="N4:N5"/>
    <mergeCell ref="N6:N7"/>
    <mergeCell ref="N8:N9"/>
    <mergeCell ref="N10:N11"/>
    <mergeCell ref="A2:A3"/>
    <mergeCell ref="A10:A11"/>
    <mergeCell ref="I10:I11"/>
    <mergeCell ref="K10:K11"/>
    <mergeCell ref="I4:I5"/>
    <mergeCell ref="K4:K5"/>
    <mergeCell ref="L10:L11"/>
    <mergeCell ref="A8:A9"/>
    <mergeCell ref="L4:L5"/>
    <mergeCell ref="A6:A7"/>
    <mergeCell ref="B6:B7"/>
    <mergeCell ref="O2:O3"/>
    <mergeCell ref="B18:B19"/>
    <mergeCell ref="N12:N13"/>
    <mergeCell ref="N14:N15"/>
    <mergeCell ref="N16:N17"/>
    <mergeCell ref="N18:N19"/>
    <mergeCell ref="O16:O17"/>
    <mergeCell ref="O18:O19"/>
    <mergeCell ref="L14:L15"/>
    <mergeCell ref="B16:B17"/>
    <mergeCell ref="C18:C19"/>
    <mergeCell ref="I18:I19"/>
    <mergeCell ref="K18:K19"/>
    <mergeCell ref="B8:B9"/>
    <mergeCell ref="C8:C9"/>
    <mergeCell ref="I8:I9"/>
    <mergeCell ref="K8:K9"/>
    <mergeCell ref="I2:I3"/>
    <mergeCell ref="K2:K3"/>
    <mergeCell ref="L2:L3"/>
    <mergeCell ref="B2:B3"/>
    <mergeCell ref="C2:C3"/>
    <mergeCell ref="B10:B11"/>
    <mergeCell ref="C10:C11"/>
    <mergeCell ref="C6:C7"/>
    <mergeCell ref="I6:I7"/>
    <mergeCell ref="K6:K7"/>
    <mergeCell ref="L6:L7"/>
    <mergeCell ref="A4:A5"/>
    <mergeCell ref="B4:B5"/>
    <mergeCell ref="C4:C5"/>
    <mergeCell ref="A14:A15"/>
    <mergeCell ref="B14:B15"/>
    <mergeCell ref="C14:C15"/>
    <mergeCell ref="I14:I15"/>
    <mergeCell ref="K14:K15"/>
    <mergeCell ref="B12:B13"/>
    <mergeCell ref="A12:A13"/>
    <mergeCell ref="C12:C13"/>
    <mergeCell ref="I12:I13"/>
    <mergeCell ref="K12:K13"/>
    <mergeCell ref="L12:L13"/>
    <mergeCell ref="A18:A19"/>
    <mergeCell ref="A24:A25"/>
    <mergeCell ref="B62:B63"/>
    <mergeCell ref="C62:C63"/>
    <mergeCell ref="L66:L67"/>
    <mergeCell ref="A58:A59"/>
    <mergeCell ref="B58:B59"/>
    <mergeCell ref="C58:C59"/>
    <mergeCell ref="I58:I59"/>
    <mergeCell ref="K58:K59"/>
    <mergeCell ref="A60:A61"/>
    <mergeCell ref="B60:B61"/>
    <mergeCell ref="C64:C65"/>
    <mergeCell ref="A66:A67"/>
    <mergeCell ref="B66:B67"/>
    <mergeCell ref="C66:C67"/>
    <mergeCell ref="I66:I67"/>
    <mergeCell ref="K66:K67"/>
    <mergeCell ref="L64:L65"/>
    <mergeCell ref="B64:B65"/>
    <mergeCell ref="A64:A65"/>
    <mergeCell ref="C60:C61"/>
    <mergeCell ref="I60:I61"/>
    <mergeCell ref="K60:K61"/>
    <mergeCell ref="O78:O79"/>
    <mergeCell ref="O74:O75"/>
    <mergeCell ref="O76:O77"/>
    <mergeCell ref="A74:A75"/>
    <mergeCell ref="B74:B75"/>
    <mergeCell ref="C74:C75"/>
    <mergeCell ref="I74:I75"/>
    <mergeCell ref="K74:K75"/>
    <mergeCell ref="B78:B79"/>
    <mergeCell ref="C78:C79"/>
    <mergeCell ref="I78:I79"/>
    <mergeCell ref="K78:K79"/>
    <mergeCell ref="A76:A77"/>
    <mergeCell ref="B76:B77"/>
    <mergeCell ref="C76:C77"/>
    <mergeCell ref="I76:I77"/>
    <mergeCell ref="A78:A79"/>
    <mergeCell ref="N76:N77"/>
    <mergeCell ref="L76:L77"/>
    <mergeCell ref="L74:L75"/>
    <mergeCell ref="K76:K77"/>
    <mergeCell ref="L78:L79"/>
    <mergeCell ref="O90:O91"/>
    <mergeCell ref="O88:O89"/>
    <mergeCell ref="O92:O93"/>
    <mergeCell ref="N88:N89"/>
    <mergeCell ref="N90:N91"/>
    <mergeCell ref="N92:N93"/>
    <mergeCell ref="I92:I93"/>
    <mergeCell ref="K92:K93"/>
    <mergeCell ref="L92:L93"/>
    <mergeCell ref="I68:I69"/>
    <mergeCell ref="K68:K69"/>
    <mergeCell ref="L82:L83"/>
    <mergeCell ref="L106:L107"/>
    <mergeCell ref="L94:L95"/>
    <mergeCell ref="B94:B95"/>
    <mergeCell ref="C94:C95"/>
    <mergeCell ref="I94:I95"/>
    <mergeCell ref="K94:K95"/>
    <mergeCell ref="L98:L99"/>
    <mergeCell ref="L100:L101"/>
    <mergeCell ref="B98:B99"/>
    <mergeCell ref="C98:C99"/>
    <mergeCell ref="L90:L91"/>
    <mergeCell ref="I88:I89"/>
    <mergeCell ref="K88:K89"/>
    <mergeCell ref="B70:B71"/>
    <mergeCell ref="C70:C71"/>
    <mergeCell ref="L70:L71"/>
    <mergeCell ref="N28:N29"/>
    <mergeCell ref="N66:N67"/>
    <mergeCell ref="N68:N69"/>
    <mergeCell ref="N70:N71"/>
    <mergeCell ref="A26:A27"/>
    <mergeCell ref="B26:B27"/>
    <mergeCell ref="C26:C27"/>
    <mergeCell ref="I26:I27"/>
    <mergeCell ref="K26:K27"/>
    <mergeCell ref="L28:L29"/>
    <mergeCell ref="L26:L27"/>
    <mergeCell ref="A30:A31"/>
    <mergeCell ref="B30:B31"/>
    <mergeCell ref="C30:C31"/>
    <mergeCell ref="I30:I31"/>
    <mergeCell ref="K30:K31"/>
    <mergeCell ref="L30:L31"/>
    <mergeCell ref="I70:I71"/>
    <mergeCell ref="K70:K71"/>
    <mergeCell ref="L68:L69"/>
    <mergeCell ref="A32:A33"/>
    <mergeCell ref="B32:B33"/>
    <mergeCell ref="I34:I35"/>
    <mergeCell ref="I36:I37"/>
    <mergeCell ref="N72:N73"/>
    <mergeCell ref="N74:N75"/>
    <mergeCell ref="N78:N79"/>
    <mergeCell ref="N32:N33"/>
    <mergeCell ref="N34:N35"/>
    <mergeCell ref="N36:N37"/>
    <mergeCell ref="N50:N51"/>
    <mergeCell ref="N52:N53"/>
    <mergeCell ref="N58:N59"/>
    <mergeCell ref="N60:N61"/>
    <mergeCell ref="N62:N63"/>
    <mergeCell ref="N64:N65"/>
    <mergeCell ref="N38:N39"/>
    <mergeCell ref="N40:N41"/>
    <mergeCell ref="N42:N43"/>
    <mergeCell ref="N44:N45"/>
    <mergeCell ref="N46:N47"/>
    <mergeCell ref="N48:N49"/>
    <mergeCell ref="N54:N55"/>
    <mergeCell ref="N56:N57"/>
    <mergeCell ref="N84:N85"/>
    <mergeCell ref="A80:A81"/>
    <mergeCell ref="K80:K81"/>
    <mergeCell ref="K84:K85"/>
    <mergeCell ref="B80:B81"/>
    <mergeCell ref="C80:C81"/>
    <mergeCell ref="I80:I81"/>
    <mergeCell ref="I84:I85"/>
    <mergeCell ref="L84:L85"/>
    <mergeCell ref="A84:A85"/>
    <mergeCell ref="B84:B85"/>
    <mergeCell ref="A82:A83"/>
    <mergeCell ref="B82:B83"/>
    <mergeCell ref="C82:C83"/>
    <mergeCell ref="I82:I83"/>
    <mergeCell ref="K82:K83"/>
    <mergeCell ref="O80:O81"/>
    <mergeCell ref="O82:O83"/>
    <mergeCell ref="O84:O85"/>
    <mergeCell ref="O86:O87"/>
    <mergeCell ref="A90:A91"/>
    <mergeCell ref="B90:B91"/>
    <mergeCell ref="C90:C91"/>
    <mergeCell ref="I90:I91"/>
    <mergeCell ref="C84:C85"/>
    <mergeCell ref="A88:A89"/>
    <mergeCell ref="K90:K91"/>
    <mergeCell ref="B88:B89"/>
    <mergeCell ref="C88:C89"/>
    <mergeCell ref="L88:L89"/>
    <mergeCell ref="L86:L87"/>
    <mergeCell ref="A86:A87"/>
    <mergeCell ref="B86:B87"/>
    <mergeCell ref="C86:C87"/>
    <mergeCell ref="I86:I87"/>
    <mergeCell ref="K86:K87"/>
    <mergeCell ref="N86:N87"/>
    <mergeCell ref="N80:N81"/>
    <mergeCell ref="N82:N83"/>
    <mergeCell ref="L80:L81"/>
    <mergeCell ref="A92:A93"/>
    <mergeCell ref="B92:B93"/>
    <mergeCell ref="C92:C93"/>
    <mergeCell ref="N98:N99"/>
    <mergeCell ref="N100:N101"/>
    <mergeCell ref="N96:N97"/>
    <mergeCell ref="O104:O105"/>
    <mergeCell ref="N116:N117"/>
    <mergeCell ref="N118:N119"/>
    <mergeCell ref="K106:K107"/>
    <mergeCell ref="N102:N103"/>
    <mergeCell ref="N104:N105"/>
    <mergeCell ref="A94:A95"/>
    <mergeCell ref="A98:A99"/>
    <mergeCell ref="A96:A97"/>
    <mergeCell ref="K96:K97"/>
    <mergeCell ref="L96:L97"/>
    <mergeCell ref="A102:A103"/>
    <mergeCell ref="O100:O101"/>
    <mergeCell ref="O102:O103"/>
    <mergeCell ref="N94:N95"/>
    <mergeCell ref="A114:A115"/>
    <mergeCell ref="B114:B115"/>
    <mergeCell ref="N106:N107"/>
    <mergeCell ref="N120:N121"/>
    <mergeCell ref="N122:N123"/>
    <mergeCell ref="N124:N125"/>
    <mergeCell ref="C112:C113"/>
    <mergeCell ref="I112:I113"/>
    <mergeCell ref="K112:K113"/>
    <mergeCell ref="L112:L113"/>
    <mergeCell ref="C124:C125"/>
    <mergeCell ref="I124:I125"/>
    <mergeCell ref="K124:K125"/>
    <mergeCell ref="L124:L125"/>
    <mergeCell ref="L122:L123"/>
    <mergeCell ref="C114:C115"/>
    <mergeCell ref="I114:I115"/>
    <mergeCell ref="K114:K115"/>
    <mergeCell ref="L114:L115"/>
    <mergeCell ref="N108:N109"/>
    <mergeCell ref="N110:N111"/>
    <mergeCell ref="N112:N113"/>
    <mergeCell ref="N114:N115"/>
    <mergeCell ref="A112:A113"/>
    <mergeCell ref="B112:B113"/>
    <mergeCell ref="A108:A109"/>
    <mergeCell ref="B108:B109"/>
    <mergeCell ref="O108:O109"/>
    <mergeCell ref="C108:C109"/>
    <mergeCell ref="K110:K111"/>
    <mergeCell ref="L110:L111"/>
    <mergeCell ref="N126:N127"/>
    <mergeCell ref="N146:N147"/>
    <mergeCell ref="N148:N149"/>
    <mergeCell ref="N150:N151"/>
    <mergeCell ref="A128:A129"/>
    <mergeCell ref="B128:B129"/>
    <mergeCell ref="C128:C129"/>
    <mergeCell ref="I128:I129"/>
    <mergeCell ref="K128:K129"/>
    <mergeCell ref="L128:L129"/>
    <mergeCell ref="A132:A133"/>
    <mergeCell ref="B132:B133"/>
    <mergeCell ref="C132:C133"/>
    <mergeCell ref="I132:I133"/>
    <mergeCell ref="K132:K133"/>
    <mergeCell ref="L132:L133"/>
    <mergeCell ref="A130:A131"/>
    <mergeCell ref="B130:B131"/>
    <mergeCell ref="A138:A139"/>
    <mergeCell ref="A144:A145"/>
    <mergeCell ref="B144:B145"/>
    <mergeCell ref="C144:C145"/>
    <mergeCell ref="I144:I145"/>
    <mergeCell ref="K144:K145"/>
    <mergeCell ref="B138:B139"/>
    <mergeCell ref="C138:C139"/>
    <mergeCell ref="A140:A141"/>
    <mergeCell ref="C140:C141"/>
    <mergeCell ref="I140:I141"/>
    <mergeCell ref="A142:A143"/>
    <mergeCell ref="B142:B143"/>
    <mergeCell ref="C142:C143"/>
    <mergeCell ref="I142:I143"/>
    <mergeCell ref="B140:B141"/>
  </mergeCells>
  <conditionalFormatting sqref="N259:N1048576 J259:L1048576 J1:L155 N1:N155">
    <cfRule type="containsText" dxfId="2243" priority="10" operator="containsText" text="In Progress">
      <formula>NOT(ISERROR(SEARCH("In Progress",J1)))</formula>
    </cfRule>
  </conditionalFormatting>
  <conditionalFormatting sqref="J259:L1048576 J1:L155">
    <cfRule type="containsText" dxfId="2242" priority="4" operator="containsText" text="Review">
      <formula>NOT(ISERROR(SEARCH("Review",J1)))</formula>
    </cfRule>
    <cfRule type="containsText" dxfId="2241" priority="5" operator="containsText" text="Ignore">
      <formula>NOT(ISERROR(SEARCH("Ignore",J1)))</formula>
    </cfRule>
    <cfRule type="containsText" dxfId="2240" priority="6" operator="containsText" text="Other">
      <formula>NOT(ISERROR(SEARCH("Other",J1)))</formula>
    </cfRule>
    <cfRule type="containsText" dxfId="2239" priority="7" operator="containsText" text="Incomplete">
      <formula>NOT(ISERROR(SEARCH("Incomplete",J1)))</formula>
    </cfRule>
    <cfRule type="containsText" dxfId="2238" priority="8" operator="containsText" text="Untraceable">
      <formula>NOT(ISERROR(SEARCH("Untraceable",J1)))</formula>
    </cfRule>
    <cfRule type="containsText" dxfId="2237" priority="9" operator="containsText" text="Completed">
      <formula>NOT(ISERROR(SEARCH("Completed",J1)))</formula>
    </cfRule>
  </conditionalFormatting>
  <conditionalFormatting sqref="N259:N1048576 N1:N155">
    <cfRule type="containsText" dxfId="2236" priority="2" operator="containsText" text="No">
      <formula>NOT(ISERROR(SEARCH("No",N1)))</formula>
    </cfRule>
    <cfRule type="containsText" dxfId="2235" priority="3" operator="containsText" text="Yes">
      <formula>NOT(ISERROR(SEARCH("Yes",N1)))</formula>
    </cfRule>
  </conditionalFormatting>
  <conditionalFormatting sqref="J1:L1048576">
    <cfRule type="containsText" dxfId="2234" priority="1" operator="containsText" text="Waiting">
      <formula>NOT(ISERROR(SEARCH("Waiting",J1)))</formula>
    </cfRule>
  </conditionalFormatting>
  <dataValidations count="6">
    <dataValidation type="list" allowBlank="1" showInputMessage="1" showErrorMessage="1" sqref="L259:L1048576 L2:L155">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98 N100 N102 N104 N106 N108 N110 N112 N114 N116 N118 N120 N122 N124 N126 N128 N130 N132 N134 N136 N138 N140 N142 N144 N146 N148 N150 N152 N154 N6">
      <formula1>"Yes, No, In Progress"</formula1>
    </dataValidation>
    <dataValidation type="list" allowBlank="1" showInputMessage="1" sqref="G10:I11 G12:I13 G14:I15 G16:I17 G18:I19 G20:I21 G22:I23 G2:I3 G6:I7 G4:I5 G8:I9 G24:I25 G26:I27 G28:I29 G30:I31 G32:I33 G34:I35 G36:I37 G38:I39 G40:I41 G42:I43 G44:I45 G46:I47 G48:I49 G50:I51 G52:I53 G54:I55 G56:I57 G58:I59 G60:I61 G62:I63 G64:I65 G66:I67 G68:I69 G70:I71 G72:I73 G74:I75 G76:I77 G78:I79 G80:I81 G82:I83 G84:I85 G86:I87 G88:I89 G90:I91 G92:I93 G94:I95 G96:I97 G98:I99 G100:I101 G102:I103 G104:I105 G106:I107 G108:I109 G110:I111 G112:I113 G114:I115 G116:I117 G118:I119 G120:I121 G122:I123 G124:I125 G126:I127 G128:I129 G130:I131 G132:I133 G134:I135 G136:I137 G138:I139 G140:I141 G142:I143 G144:I145 G146:I147 G148:I149 G150:I151 G152:I153 G154:I155">
      <formula1>"Ø"</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D98:D99 D100:D101 D102:D103 D104:D105 D106:D107 D108:D109 D110:D111 D112:D113 D114:D115 D116:D117 D118:D119 D120:D121 D122:D123 D124:D125 D126:D127 D128:D129 D130:D131 D132:D133 D134:D135 D136:D137 D138:D139 D140:D141 D142:D143 D144:D145 D146:D147 D148:D149 D150:D151 D152:D153 D154:D155">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8:E59 E52:E53 E54:E55 E56:E57 E50:E51 E60:E61 E62:E63 E64:E65 E66:E67 E68:E69 E70:E71 E72:E73 E74:E75 E76:E77 E78:E79 E80:E81 E82:E83 E84:E85 E86:E87 E88:E89 E90:E91 E92:E93 E94:E95 E96:E97 E98:E99 E100:E101 E102:E103 E104:E105 E106:E107 E108:E109 E110:E111 E112:E113 E114:E115 E116:E117 E118:E119 E120:E121 E122:E123 E124:E125 E126:E127 E128:E129 E130:E131 E132:E133 E134:E135 E136:E137 E138:E139 E140:E141 E142:E143 E144:E145 E146:E147 E148:E149 E150:E151 E152:E153 E154:E155">
      <formula1>"Manual,Auto,Semi-Auto"</formula1>
    </dataValidation>
    <dataValidation type="list" allowBlank="1" showInputMessage="1" showErrorMessage="1" sqref="J259:K1048576 J2:K155">
      <formula1>"In Progress, Completed, Untraceable, Incomplete, Other, Review, Waiting"</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1"/>
  <sheetViews>
    <sheetView zoomScale="90" zoomScaleNormal="90" workbookViewId="0">
      <selection activeCell="K276" sqref="K276:K27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2.42578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5" t="s">
        <v>1367</v>
      </c>
      <c r="B2" s="110" t="s">
        <v>1368</v>
      </c>
      <c r="C2" s="109" t="s">
        <v>465</v>
      </c>
      <c r="D2" s="86" t="s">
        <v>113</v>
      </c>
      <c r="E2" s="86"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2017-05-04_G-001_DR</v>
      </c>
      <c r="G2" s="89">
        <v>42905</v>
      </c>
      <c r="H2" s="89" t="s">
        <v>51</v>
      </c>
      <c r="I2" s="109" t="str">
        <f>IF(AND(NOT(OR(H2="",H2="Ø")),NOT(OR(H3="",H3="Ø"))),"Needs to be Split","")</f>
        <v/>
      </c>
      <c r="J2" s="86" t="s">
        <v>1</v>
      </c>
      <c r="K2" s="109"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Untraceable</v>
      </c>
      <c r="L2" s="109" t="str">
        <f>IF(OR(K2="Untraceable"),"Ignore",IF(OR(K2="Incomplete",K2="Completed"),"Waiting",IF(OR(K2="Waiting",K2="In Progress",K2="Review",K2="Other"),"HOLD","")))</f>
        <v>Ignore</v>
      </c>
      <c r="M2" s="49" t="s">
        <v>1369</v>
      </c>
      <c r="N2" s="114" t="str">
        <f>IF(OR(K2="Untraceable",K2="Incomplete"),"No",IF(K2="Completed","In Progress",""))</f>
        <v>No</v>
      </c>
      <c r="O2" s="109"/>
    </row>
    <row r="3" spans="1:15" x14ac:dyDescent="0.25">
      <c r="A3" s="109"/>
      <c r="B3" s="109"/>
      <c r="C3" s="109"/>
      <c r="D3" s="86" t="str">
        <f>IF(AND(NOT(A2=""),NOT(J2="Untraceable")),"???","")</f>
        <v/>
      </c>
      <c r="E3" s="86"/>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117"/>
      <c r="J3" s="86" t="str">
        <f>IF(AND(NOT(OR(G3="",G3="Ø")),H3=""),"In Progress",IF(AND(NOT(OR(H3="Ø",H3="")),NOT(OR(G3="Ø",G3=""))),"Completed",IF(AND(NOT(A2=""),NOT(OR(D3="",D3="???")),G3=""),"Waiting",IF(D3="???","Waiting",""))))</f>
        <v/>
      </c>
      <c r="K3" s="109"/>
      <c r="L3" s="109"/>
      <c r="M3" s="50"/>
      <c r="N3" s="114"/>
      <c r="O3" s="109"/>
    </row>
    <row r="4" spans="1:15" x14ac:dyDescent="0.25">
      <c r="A4" s="115" t="s">
        <v>1370</v>
      </c>
      <c r="B4" s="109" t="s">
        <v>1371</v>
      </c>
      <c r="C4" s="109" t="s">
        <v>1372</v>
      </c>
      <c r="D4" s="86" t="s">
        <v>32</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2017-05-04_G-002_AZ</v>
      </c>
      <c r="G4" s="89">
        <v>42905</v>
      </c>
      <c r="H4" s="66">
        <v>42905</v>
      </c>
      <c r="I4" s="111">
        <v>42929</v>
      </c>
      <c r="J4" s="102" t="s">
        <v>0</v>
      </c>
      <c r="K4" s="109"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09" t="s">
        <v>0</v>
      </c>
      <c r="M4" s="4"/>
      <c r="N4" s="114" t="s">
        <v>25</v>
      </c>
      <c r="O4" s="109" t="s">
        <v>1373</v>
      </c>
    </row>
    <row r="5" spans="1:15" ht="15.75" customHeight="1" x14ac:dyDescent="0.25">
      <c r="A5" s="109"/>
      <c r="B5" s="109"/>
      <c r="C5" s="109"/>
      <c r="D5" s="86" t="s">
        <v>187</v>
      </c>
      <c r="E5" s="86" t="s">
        <v>24</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2017-05-04_G-002_MW</v>
      </c>
      <c r="G5" s="89">
        <v>42916</v>
      </c>
      <c r="H5" s="66">
        <v>42916</v>
      </c>
      <c r="I5" s="109"/>
      <c r="J5" s="102" t="str">
        <f>IF(AND(NOT(OR(G5="",G5="Ø")),H5=""),"In Progress",IF(AND(NOT(OR(H5="Ø",H5="")),NOT(OR(G5="Ø",G5=""))),"Completed",IF(AND(NOT(A4=""),NOT(OR(D5="",D5="???")),G5=""),"Waiting",IF(D5="???","Waiting",""))))</f>
        <v>Completed</v>
      </c>
      <c r="K5" s="109"/>
      <c r="L5" s="109"/>
      <c r="M5" s="4" t="s">
        <v>1374</v>
      </c>
      <c r="N5" s="114"/>
      <c r="O5" s="109"/>
    </row>
    <row r="6" spans="1:15" x14ac:dyDescent="0.25">
      <c r="A6" s="115" t="s">
        <v>1375</v>
      </c>
      <c r="B6" s="109" t="s">
        <v>1376</v>
      </c>
      <c r="C6" s="109" t="s">
        <v>1167</v>
      </c>
      <c r="D6" s="86" t="s">
        <v>113</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2017-05-04_G-003_DR</v>
      </c>
      <c r="G6" s="89">
        <v>42905</v>
      </c>
      <c r="H6" s="89">
        <v>42909</v>
      </c>
      <c r="I6" s="127">
        <v>42928</v>
      </c>
      <c r="J6" s="86" t="s">
        <v>0</v>
      </c>
      <c r="K6" s="109" t="s">
        <v>0</v>
      </c>
      <c r="L6" s="109" t="s">
        <v>0</v>
      </c>
      <c r="M6" s="4" t="s">
        <v>1377</v>
      </c>
      <c r="N6" s="114" t="s">
        <v>25</v>
      </c>
      <c r="O6" s="109" t="s">
        <v>1378</v>
      </c>
    </row>
    <row r="7" spans="1:15" x14ac:dyDescent="0.25">
      <c r="A7" s="109"/>
      <c r="B7" s="109"/>
      <c r="C7" s="109"/>
      <c r="D7" s="86" t="s">
        <v>187</v>
      </c>
      <c r="E7" s="86" t="s">
        <v>1379</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2017-05-04_G-003_SA_MW</v>
      </c>
      <c r="G7" s="89">
        <v>42915</v>
      </c>
      <c r="H7" s="89">
        <v>42916</v>
      </c>
      <c r="I7" s="109"/>
      <c r="J7" s="86" t="str">
        <f>IF(AND(NOT(OR(G7="",G7="Ø")),H7=""),"In Progress",IF(AND(NOT(OR(H7="Ø",H7="")),NOT(OR(G7="Ø",G7=""))),"Completed",IF(AND(NOT(A6=""),NOT(OR(D7="",D7="???")),G7=""),"Waiting",IF(D7="???","Waiting",""))))</f>
        <v>Completed</v>
      </c>
      <c r="K7" s="109"/>
      <c r="L7" s="109"/>
      <c r="M7" s="4" t="s">
        <v>1380</v>
      </c>
      <c r="N7" s="114"/>
      <c r="O7" s="109"/>
    </row>
    <row r="8" spans="1:15" x14ac:dyDescent="0.25">
      <c r="A8" s="115" t="s">
        <v>1381</v>
      </c>
      <c r="B8" s="109" t="s">
        <v>1382</v>
      </c>
      <c r="C8" s="109" t="s">
        <v>1167</v>
      </c>
      <c r="D8" s="86" t="s">
        <v>161</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2017-05-04_G-004_BD</v>
      </c>
      <c r="G8" s="89">
        <v>42905</v>
      </c>
      <c r="H8" s="89" t="s">
        <v>51</v>
      </c>
      <c r="I8" s="109" t="str">
        <f>IF(AND(NOT(OR(H8="",H8="Ø")),NOT(OR(H9="",H9="Ø"))),"Needs to be Split","")</f>
        <v/>
      </c>
      <c r="J8" s="86" t="s">
        <v>1</v>
      </c>
      <c r="K8" s="109" t="str">
        <f>IF(AND(NOT(OR(H8="Ø",H8="")),I8="Split"),"In Progress",IF(AND(NOT(OR(H8="Ø",H8="")),I8="Needs to be Split"),"Waiting",IF(AND(J8="Review",J9="Review"),"Review",IF(OR(AND(J8="Review",J9="Incomplete"),AND(J8="Incomplete",J9="Review")),"Review",IF(OR(AND(J8="Untraceable",J9="Review"),AND(J8="Review",J9="Untraceable")),"Review",IF(OR(AND(J8="Review",J9="Completed"),AND(J8="Completed",J9="Review")),"Review",IF(OR(AND(J8="Other",J9="Review"),AND(J8="Review",J9="Other")),"Review",IF(OR(AND(J8="Other",J9="Incomplete"),AND(J8="Incomplete",J9="Other")),"Review",IF(OR(AND(J8="Other",J9="Untraceable"),AND(J8="Untraceable",J9="Other")),"Review",IF(OR(AND(J8="Other",J9="Completed"),AND(J8="Completed",J9="Other")),"Review",IF(AND(J8="Waiting",J9="Waiting"),"Waiting",IF(OR(AND(J8="Review",J9="Waiting"),AND(J8="Waiting",J9="Review")),"Waiting",IF(OR(AND(J8="Other",J9="Waiting"),AND(J8="Waiting",J9="Other")),"Waiting",IF(OR(AND(J8="Incomplete",J9="Waiting"),AND(J8="Waiting",J9="Incomplete")),"Waiting",IF(OR(AND(J8="Completed",J9="Waiting"),AND(J8="Waiting",J9="Completed")),"Waiting",IF(OR(J8="In Progress",J9="In Progress"),"In Progress",IF(OR(AND(J8="Completed",J9="Untraceable"),AND(J8="Untraceable",J9="Completed")),"Review",IF(OR(AND(J8="Completed",J9="Incomplete"),AND(J8="Incomplete",J9="Completed")),"Review",IF(OR(AND(J8="Incomplete",J9="Untraceable"),AND(J8="Untraceable",J9="Incomplete")),"Untraceable",IF(AND(NOT(OR(H8="Ø",H8="")),NOT(OR(H9="Ø",H9="")),I8=""),"In Progress",IF(AND(J8="Untraceable",J9="Untraceable"),"Untraceable",IF(AND(NOT(OR(H8="Ø",H8="")),NOT(OR(H9="Ø",H9="")),NOT(OR(I8="Ø",I8="",I8="Split",I8="Needs to be Split"))),"Completed",IF(AND(J8="Incomplete",J9="Incomplete"),"Incomplete",IF(AND(J8="Other",J9="Other"),"Review",IF(AND(J8="Untraceable",J9=""),"Untraceable","")))))))))))))))))))))))))</f>
        <v>Untraceable</v>
      </c>
      <c r="L8" s="109" t="str">
        <f>IF(OR(K8="Untraceable"),"Ignore",IF(OR(K8="Incomplete",K8="Completed"),"Waiting",IF(OR(K8="Waiting",K8="In Progress",K8="Review",K8="Other"),"HOLD","")))</f>
        <v>Ignore</v>
      </c>
      <c r="M8" s="4" t="s">
        <v>1383</v>
      </c>
      <c r="N8" s="114" t="str">
        <f>IF(OR(K8="Untraceable",K8="Incomplete"),"No",IF(K8="Completed","In Progress",""))</f>
        <v>No</v>
      </c>
      <c r="O8" s="109"/>
    </row>
    <row r="9" spans="1:15" x14ac:dyDescent="0.25">
      <c r="A9" s="109"/>
      <c r="B9" s="109"/>
      <c r="C9" s="109"/>
      <c r="D9" s="86" t="str">
        <f>IF(AND(NOT(A8=""),NOT(J8="Untraceable")),"???","")</f>
        <v/>
      </c>
      <c r="E9" s="86"/>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09"/>
      <c r="J9" s="86" t="str">
        <f>IF(AND(NOT(OR(G9="",G9="Ø")),H9=""),"In Progress",IF(AND(NOT(OR(H9="Ø",H9="")),NOT(OR(G9="Ø",G9=""))),"Completed",IF(AND(NOT(A8=""),NOT(OR(D9="",D9="???")),G9=""),"Waiting",IF(D9="???","Waiting",""))))</f>
        <v/>
      </c>
      <c r="K9" s="109"/>
      <c r="L9" s="109"/>
      <c r="M9" s="4"/>
      <c r="N9" s="114"/>
      <c r="O9" s="109"/>
    </row>
    <row r="10" spans="1:15" x14ac:dyDescent="0.25">
      <c r="A10" s="115" t="s">
        <v>1384</v>
      </c>
      <c r="B10" s="109" t="s">
        <v>1385</v>
      </c>
      <c r="C10" s="109" t="s">
        <v>1167</v>
      </c>
      <c r="D10" s="86" t="s">
        <v>161</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2017-05-04_G-005_BD</v>
      </c>
      <c r="G10" s="89">
        <v>42905</v>
      </c>
      <c r="H10" s="89">
        <v>42905</v>
      </c>
      <c r="I10" s="111">
        <v>42914</v>
      </c>
      <c r="J10" s="86" t="str">
        <f>IF(AND(NOT(OR(G10="",G10="Ø")),H10=""),"In Progress",IF(AND(NOT(OR(H10="Ø",H10="")),NOT(OR(G10="Ø",G10=""))),"Completed",IF(AND(NOT(A10=""),NOT(OR(D10="",D10="???")),G10=""),"Waiting",IF(D10="???","Waiting",""))))</f>
        <v>Completed</v>
      </c>
      <c r="K10" s="109" t="s">
        <v>0</v>
      </c>
      <c r="L10" s="109" t="s">
        <v>0</v>
      </c>
      <c r="M10" s="4" t="s">
        <v>1386</v>
      </c>
      <c r="N10" s="114" t="s">
        <v>25</v>
      </c>
      <c r="O10" s="109" t="s">
        <v>1387</v>
      </c>
    </row>
    <row r="11" spans="1:15" x14ac:dyDescent="0.25">
      <c r="A11" s="109"/>
      <c r="B11" s="109"/>
      <c r="C11" s="109"/>
      <c r="D11" s="86" t="s">
        <v>32</v>
      </c>
      <c r="E11" s="86" t="s">
        <v>1379</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2017-05-04_G-005_SA_AZ</v>
      </c>
      <c r="G11" s="89">
        <v>42913</v>
      </c>
      <c r="H11" s="89">
        <v>42914</v>
      </c>
      <c r="I11" s="109"/>
      <c r="J11" s="86" t="str">
        <f>IF(AND(NOT(OR(G11="",G11="Ø")),H11=""),"In Progress",IF(AND(NOT(OR(H11="Ø",H11="")),NOT(OR(G11="Ø",G11=""))),"Completed",IF(AND(NOT(A10=""),NOT(OR(D11="",D11="???")),G11=""),"Waiting",IF(D11="???","Waiting",""))))</f>
        <v>Completed</v>
      </c>
      <c r="K11" s="109"/>
      <c r="L11" s="109"/>
      <c r="M11" s="4" t="s">
        <v>1388</v>
      </c>
      <c r="N11" s="114"/>
      <c r="O11" s="109"/>
    </row>
    <row r="12" spans="1:15" x14ac:dyDescent="0.25">
      <c r="A12" s="115" t="s">
        <v>1389</v>
      </c>
      <c r="B12" s="109" t="s">
        <v>1390</v>
      </c>
      <c r="C12" s="109" t="s">
        <v>465</v>
      </c>
      <c r="D12" s="86" t="s">
        <v>27</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2017-05-04_G-006_GB</v>
      </c>
      <c r="G12" s="89">
        <v>42905</v>
      </c>
      <c r="H12" s="89">
        <v>42905</v>
      </c>
      <c r="I12" s="109" t="str">
        <f>IF(AND(NOT(OR(H12="",H12="Ø")),NOT(OR(H13="",H13="Ø"))),"Needs to be Split","")</f>
        <v/>
      </c>
      <c r="J12" s="86" t="s">
        <v>1</v>
      </c>
      <c r="K12" s="109"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Untraceable</v>
      </c>
      <c r="L12" s="109" t="s">
        <v>0</v>
      </c>
      <c r="M12" s="4" t="s">
        <v>1391</v>
      </c>
      <c r="N12" s="114" t="str">
        <f>IF(OR(K12="Untraceable",K12="Incomplete"),"No",IF(K12="Completed","In Progress",""))</f>
        <v>No</v>
      </c>
      <c r="O12" s="109"/>
    </row>
    <row r="13" spans="1:15" x14ac:dyDescent="0.25">
      <c r="A13" s="109"/>
      <c r="B13" s="109"/>
      <c r="C13" s="109"/>
      <c r="D13" s="86" t="str">
        <f>IF(AND(NOT(A12=""),NOT(J12="Untraceable")),"???","")</f>
        <v/>
      </c>
      <c r="E13" s="86"/>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17"/>
      <c r="J13" s="86" t="str">
        <f>IF(AND(NOT(OR(G13="",G13="Ø")),H13=""),"In Progress",IF(AND(NOT(OR(H13="Ø",H13="")),NOT(OR(G13="Ø",G13=""))),"Completed",IF(AND(NOT(A12=""),NOT(OR(D13="",D13="???")),G13=""),"Waiting",IF(D13="???","Waiting",""))))</f>
        <v/>
      </c>
      <c r="K13" s="109"/>
      <c r="L13" s="109"/>
      <c r="M13" s="4"/>
      <c r="N13" s="114"/>
      <c r="O13" s="109"/>
    </row>
    <row r="14" spans="1:15" x14ac:dyDescent="0.25">
      <c r="A14" s="115" t="s">
        <v>1392</v>
      </c>
      <c r="B14" s="109" t="s">
        <v>1393</v>
      </c>
      <c r="C14" s="109" t="s">
        <v>1372</v>
      </c>
      <c r="D14" s="86" t="s">
        <v>32</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2017-05-04_G-007_AZ</v>
      </c>
      <c r="G14" s="89">
        <v>42905</v>
      </c>
      <c r="H14" s="66">
        <v>42905</v>
      </c>
      <c r="I14" s="111">
        <v>42930</v>
      </c>
      <c r="J14" s="102" t="str">
        <f>IF(AND(NOT(OR(G14="",G14="Ø")),H14=""),"In Progress",IF(AND(NOT(OR(H14="Ø",H14="")),NOT(OR(G14="Ø",G14=""))),"Completed",IF(AND(NOT(A14=""),NOT(OR(D14="",D14="???")),G14=""),"Waiting",IF(D14="???","Waiting",""))))</f>
        <v>Completed</v>
      </c>
      <c r="K14" s="109" t="str">
        <f>IF(AND(NOT(OR(H14="Ø",H14="")),I14="Split"),"In Progress",IF(AND(NOT(OR(H14="Ø",H14="")),I14="Needs to be Split"),"Waiting",IF(AND(J14="Review",J15="Review"),"Review",IF(OR(AND(J14="Review",J15="Incomplete"),AND(J14="Incomplete",J15="Review")),"Review",IF(OR(AND(J14="Untraceable",J15="Review"),AND(J14="Review",J15="Untraceable")),"Review",IF(OR(AND(J14="Review",J15="Completed"),AND(J14="Completed",J15="Review")),"Review",IF(OR(AND(J14="Other",J15="Review"),AND(J14="Review",J15="Other")),"Review",IF(OR(AND(J14="Other",J15="Incomplete"),AND(J14="Incomplete",J15="Other")),"Review",IF(OR(AND(J14="Other",J15="Untraceable"),AND(J14="Untraceable",J15="Other")),"Review",IF(OR(AND(J14="Other",J15="Completed"),AND(J14="Completed",J15="Other")),"Review",IF(AND(J14="Waiting",J15="Waiting"),"Waiting",IF(OR(AND(J14="Review",J15="Waiting"),AND(J14="Waiting",J15="Review")),"Waiting",IF(OR(AND(J14="Other",J15="Waiting"),AND(J14="Waiting",J15="Other")),"Waiting",IF(OR(AND(J14="Incomplete",J15="Waiting"),AND(J14="Waiting",J15="Incomplete")),"Waiting",IF(OR(AND(J14="Completed",J15="Waiting"),AND(J14="Waiting",J15="Completed")),"Waiting",IF(OR(J14="In Progress",J15="In Progress"),"In Progress",IF(OR(AND(J14="Completed",J15="Untraceable"),AND(J14="Untraceable",J15="Completed")),"Review",IF(OR(AND(J14="Completed",J15="Incomplete"),AND(J14="Incomplete",J15="Completed")),"Review",IF(OR(AND(J14="Incomplete",J15="Untraceable"),AND(J14="Untraceable",J15="Incomplete")),"Untraceable",IF(AND(NOT(OR(H14="Ø",H14="")),NOT(OR(H15="Ø",H15="")),I14=""),"In Progress",IF(AND(J14="Untraceable",J15="Untraceable"),"Untraceable",IF(AND(NOT(OR(H14="Ø",H14="")),NOT(OR(H15="Ø",H15="")),NOT(OR(I14="Ø",I14="",I14="Split",I14="Needs to be Split"))),"Completed",IF(AND(J14="Incomplete",J15="Incomplete"),"Incomplete",IF(AND(J14="Other",J15="Other"),"Review",IF(AND(J14="Untraceable",J15=""),"Untraceable","")))))))))))))))))))))))))</f>
        <v>Completed</v>
      </c>
      <c r="L14" s="109" t="s">
        <v>0</v>
      </c>
      <c r="M14" s="4"/>
      <c r="N14" s="114" t="s">
        <v>25</v>
      </c>
      <c r="O14" s="109" t="s">
        <v>1394</v>
      </c>
    </row>
    <row r="15" spans="1:15" x14ac:dyDescent="0.25">
      <c r="A15" s="109"/>
      <c r="B15" s="109"/>
      <c r="C15" s="109"/>
      <c r="D15" s="86" t="s">
        <v>187</v>
      </c>
      <c r="E15" s="86" t="s">
        <v>24</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2017-05-04_G-007_MW</v>
      </c>
      <c r="G15" s="89">
        <v>42916</v>
      </c>
      <c r="H15" s="66">
        <v>42916</v>
      </c>
      <c r="I15" s="109"/>
      <c r="J15" s="102" t="str">
        <f>IF(AND(NOT(OR(G15="",G15="Ø")),H15=""),"In Progress",IF(AND(NOT(OR(H15="Ø",H15="")),NOT(OR(G15="Ø",G15=""))),"Completed",IF(AND(NOT(A14=""),NOT(OR(D15="",D15="???")),G15=""),"Waiting",IF(D15="???","Waiting",""))))</f>
        <v>Completed</v>
      </c>
      <c r="K15" s="109"/>
      <c r="L15" s="109"/>
      <c r="M15" s="4" t="s">
        <v>1395</v>
      </c>
      <c r="N15" s="114"/>
      <c r="O15" s="109"/>
    </row>
    <row r="16" spans="1:15" x14ac:dyDescent="0.25">
      <c r="A16" s="115" t="s">
        <v>1396</v>
      </c>
      <c r="B16" s="109" t="s">
        <v>1397</v>
      </c>
      <c r="C16" s="109" t="s">
        <v>465</v>
      </c>
      <c r="D16" s="86" t="s">
        <v>187</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2017-05-04_G-008_MW</v>
      </c>
      <c r="G16" s="89">
        <v>42905</v>
      </c>
      <c r="H16" s="89" t="s">
        <v>51</v>
      </c>
      <c r="I16" s="118" t="str">
        <f>IF(AND(NOT(OR(H16="",H16="Ø")),NOT(OR(H17="",H17="Ø"))),"Needs to be Split","")</f>
        <v/>
      </c>
      <c r="J16" s="86" t="s">
        <v>2</v>
      </c>
      <c r="K16" s="109"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Incomplete</v>
      </c>
      <c r="L16" s="109" t="s">
        <v>190</v>
      </c>
      <c r="M16" s="4" t="s">
        <v>1398</v>
      </c>
      <c r="N16" s="114" t="str">
        <f>IF(OR(K16="Untraceable",K16="Incomplete"),"No",IF(K16="Completed","In Progress",""))</f>
        <v>No</v>
      </c>
      <c r="O16" s="109"/>
    </row>
    <row r="17" spans="1:15" x14ac:dyDescent="0.25">
      <c r="A17" s="109"/>
      <c r="B17" s="109"/>
      <c r="C17" s="109"/>
      <c r="D17" s="86" t="s">
        <v>113</v>
      </c>
      <c r="E17" s="86" t="s">
        <v>1399</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2017-05-04_G-008_SA_DR</v>
      </c>
      <c r="G17" s="89">
        <v>42926</v>
      </c>
      <c r="H17" s="89" t="s">
        <v>51</v>
      </c>
      <c r="I17" s="117"/>
      <c r="J17" s="86" t="s">
        <v>2</v>
      </c>
      <c r="K17" s="109"/>
      <c r="L17" s="109"/>
      <c r="M17" s="4" t="s">
        <v>1400</v>
      </c>
      <c r="N17" s="114"/>
      <c r="O17" s="109"/>
    </row>
    <row r="18" spans="1:15" x14ac:dyDescent="0.25">
      <c r="A18" s="115" t="s">
        <v>1401</v>
      </c>
      <c r="B18" s="109" t="s">
        <v>1402</v>
      </c>
      <c r="C18" s="109" t="s">
        <v>465</v>
      </c>
      <c r="D18" s="86" t="s">
        <v>161</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2017-05-04_G-009_BD</v>
      </c>
      <c r="G18" s="89">
        <v>42906</v>
      </c>
      <c r="H18" s="66" t="s">
        <v>51</v>
      </c>
      <c r="I18" s="109" t="str">
        <f>IF(AND(NOT(OR(H18="",H18="Ø")),NOT(OR(H19="",H19="Ø"))),"Needs to be Split","")</f>
        <v/>
      </c>
      <c r="J18" s="102" t="s">
        <v>1</v>
      </c>
      <c r="K18" s="109"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Untraceable</v>
      </c>
      <c r="L18" s="109" t="str">
        <f>IF(OR(K18="Untraceable"),"Ignore",IF(OR(K18="Incomplete",K18="Completed"),"Waiting",IF(OR(K18="Waiting",K18="In Progress",K18="Review",K18="Other"),"HOLD","")))</f>
        <v>Ignore</v>
      </c>
      <c r="M18" s="4"/>
      <c r="N18" s="114" t="str">
        <f>IF(OR(K18="Untraceable",K18="Incomplete"),"No",IF(K18="Completed","In Progress",""))</f>
        <v>No</v>
      </c>
      <c r="O18" s="109"/>
    </row>
    <row r="19" spans="1:15" x14ac:dyDescent="0.25">
      <c r="A19" s="109"/>
      <c r="B19" s="109"/>
      <c r="C19" s="109"/>
      <c r="D19" s="86" t="str">
        <f>IF(AND(NOT(A18=""),NOT(J18="Untraceable")),"???","")</f>
        <v/>
      </c>
      <c r="E19" s="86"/>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
      </c>
      <c r="G19" s="89"/>
      <c r="H19" s="66"/>
      <c r="I19" s="109"/>
      <c r="J19" s="102" t="str">
        <f>IF(AND(NOT(OR(G19="",G19="Ø")),H19=""),"In Progress",IF(AND(NOT(OR(H19="Ø",H19="")),NOT(OR(G19="Ø",G19=""))),"Completed",IF(AND(NOT(A18=""),NOT(OR(D19="",D19="???")),G19=""),"Waiting",IF(D19="???","Waiting",""))))</f>
        <v/>
      </c>
      <c r="K19" s="109"/>
      <c r="L19" s="109"/>
      <c r="M19" s="4"/>
      <c r="N19" s="114"/>
      <c r="O19" s="109"/>
    </row>
    <row r="20" spans="1:15" x14ac:dyDescent="0.25">
      <c r="A20" s="115" t="s">
        <v>1403</v>
      </c>
      <c r="B20" s="109" t="s">
        <v>1404</v>
      </c>
      <c r="C20" s="109" t="s">
        <v>1372</v>
      </c>
      <c r="D20" s="86" t="s">
        <v>161</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2017-05-04_G-010_BD</v>
      </c>
      <c r="G20" s="89">
        <v>42906</v>
      </c>
      <c r="H20" s="66">
        <v>42907</v>
      </c>
      <c r="I20" s="161">
        <v>42928</v>
      </c>
      <c r="J20" s="102" t="str">
        <f>IF(AND(NOT(OR(G20="",G20="Ø")),H20=""),"In Progress",IF(AND(NOT(OR(H20="Ø",H20="")),NOT(OR(G20="Ø",G20=""))),"Completed",IF(AND(NOT(A20=""),NOT(OR(D20="",D20="???")),G20=""),"Waiting",IF(D20="???","Waiting",""))))</f>
        <v>Completed</v>
      </c>
      <c r="K20" s="109" t="s">
        <v>0</v>
      </c>
      <c r="L20" s="109" t="s">
        <v>0</v>
      </c>
      <c r="M20" s="4" t="s">
        <v>1405</v>
      </c>
      <c r="N20" s="114" t="s">
        <v>25</v>
      </c>
      <c r="O20" s="109" t="s">
        <v>1406</v>
      </c>
    </row>
    <row r="21" spans="1:15" x14ac:dyDescent="0.25">
      <c r="A21" s="109"/>
      <c r="B21" s="109"/>
      <c r="C21" s="109"/>
      <c r="D21" s="86" t="s">
        <v>32</v>
      </c>
      <c r="E21" s="86" t="s">
        <v>1379</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2017-05-04_G-010_SA_AZ</v>
      </c>
      <c r="G21" s="89">
        <v>42914</v>
      </c>
      <c r="H21" s="66">
        <v>42916</v>
      </c>
      <c r="I21" s="110"/>
      <c r="J21" s="102" t="str">
        <f>IF(AND(NOT(OR(G21="",G21="Ø")),H21=""),"In Progress",IF(AND(NOT(OR(H21="Ø",H21="")),NOT(OR(G21="Ø",G21=""))),"Completed",IF(AND(NOT(A20=""),NOT(OR(D21="",D21="???")),G21=""),"Waiting",IF(D21="???","Waiting",""))))</f>
        <v>Completed</v>
      </c>
      <c r="K21" s="109"/>
      <c r="L21" s="109"/>
      <c r="M21" s="4" t="s">
        <v>1407</v>
      </c>
      <c r="N21" s="114"/>
      <c r="O21" s="109"/>
    </row>
    <row r="22" spans="1:15" x14ac:dyDescent="0.25">
      <c r="A22" s="115" t="s">
        <v>1408</v>
      </c>
      <c r="B22" s="109" t="s">
        <v>1409</v>
      </c>
      <c r="C22" s="109" t="s">
        <v>1372</v>
      </c>
      <c r="D22" s="86" t="s">
        <v>30</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2017-05-04_G-011_PB</v>
      </c>
      <c r="G22" s="89">
        <v>42905</v>
      </c>
      <c r="H22" s="89">
        <v>42905</v>
      </c>
      <c r="I22" s="127">
        <v>42928</v>
      </c>
      <c r="J22" s="86" t="str">
        <f>IF(AND(NOT(OR(G22="",G22="Ø")),H22=""),"In Progress",IF(AND(NOT(OR(H22="Ø",H22="")),NOT(OR(G22="Ø",G22=""))),"Completed",IF(AND(NOT(A22=""),NOT(OR(D22="",D22="???")),G22=""),"Waiting",IF(D22="???","Waiting",""))))</f>
        <v>Completed</v>
      </c>
      <c r="K22" s="109"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09" t="s">
        <v>0</v>
      </c>
      <c r="M22" s="4" t="s">
        <v>1410</v>
      </c>
      <c r="N22" s="114" t="s">
        <v>25</v>
      </c>
      <c r="O22" s="109" t="s">
        <v>1411</v>
      </c>
    </row>
    <row r="23" spans="1:15" x14ac:dyDescent="0.25">
      <c r="A23" s="109"/>
      <c r="B23" s="109"/>
      <c r="C23" s="109"/>
      <c r="D23" s="86" t="s">
        <v>187</v>
      </c>
      <c r="E23" s="86" t="s">
        <v>24</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2017-05-04_G-011_MW</v>
      </c>
      <c r="G23" s="89">
        <v>42916</v>
      </c>
      <c r="H23" s="89">
        <v>42916</v>
      </c>
      <c r="I23" s="109"/>
      <c r="J23" s="86" t="str">
        <f>IF(AND(NOT(OR(G23="",G23="Ø")),H23=""),"In Progress",IF(AND(NOT(OR(H23="Ø",H23="")),NOT(OR(G23="Ø",G23=""))),"Completed",IF(AND(NOT(A22=""),NOT(OR(D23="",D23="???")),G23=""),"Waiting",IF(D23="???","Waiting",""))))</f>
        <v>Completed</v>
      </c>
      <c r="K23" s="109"/>
      <c r="L23" s="109"/>
      <c r="M23" s="4" t="s">
        <v>1412</v>
      </c>
      <c r="N23" s="114"/>
      <c r="O23" s="109"/>
    </row>
    <row r="24" spans="1:15" x14ac:dyDescent="0.25">
      <c r="A24" s="115" t="s">
        <v>1413</v>
      </c>
      <c r="B24" s="109" t="s">
        <v>1414</v>
      </c>
      <c r="C24" s="109" t="s">
        <v>1372</v>
      </c>
      <c r="D24" s="86" t="s">
        <v>30</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2017-05-04_G-012_PB</v>
      </c>
      <c r="G24" s="89">
        <v>42905</v>
      </c>
      <c r="H24" s="89">
        <v>42907</v>
      </c>
      <c r="I24" s="111">
        <v>42928</v>
      </c>
      <c r="J24" s="86" t="str">
        <f>IF(AND(NOT(OR(G24="",G24="Ø")),H24=""),"In Progress",IF(AND(NOT(OR(H24="Ø",H24="")),NOT(OR(G24="Ø",G24=""))),"Completed",IF(AND(NOT(A24=""),NOT(OR(D24="",D24="???")),G24=""),"Waiting",IF(D24="???","Waiting",""))))</f>
        <v>Completed</v>
      </c>
      <c r="K24" s="109"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09" t="s">
        <v>0</v>
      </c>
      <c r="M24" s="4" t="s">
        <v>1415</v>
      </c>
      <c r="N24" s="114" t="s">
        <v>25</v>
      </c>
      <c r="O24" s="109" t="s">
        <v>1416</v>
      </c>
    </row>
    <row r="25" spans="1:15" x14ac:dyDescent="0.25">
      <c r="A25" s="109"/>
      <c r="B25" s="109"/>
      <c r="C25" s="109"/>
      <c r="D25" s="86" t="s">
        <v>27</v>
      </c>
      <c r="E25" s="86" t="s">
        <v>1379</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2017-05-04_G-012_SA_GB</v>
      </c>
      <c r="G25" s="89">
        <v>42927</v>
      </c>
      <c r="H25" s="89">
        <v>42928</v>
      </c>
      <c r="I25" s="109"/>
      <c r="J25" s="86" t="str">
        <f>IF(AND(NOT(OR(G25="",G25="Ø")),H25=""),"In Progress",IF(AND(NOT(OR(H25="Ø",H25="")),NOT(OR(G25="Ø",G25=""))),"Completed",IF(AND(NOT(A24=""),NOT(OR(D25="",D25="???")),G25=""),"Waiting",IF(D25="???","Waiting",""))))</f>
        <v>Completed</v>
      </c>
      <c r="K25" s="109"/>
      <c r="L25" s="109"/>
      <c r="M25" s="4"/>
      <c r="N25" s="114"/>
      <c r="O25" s="109"/>
    </row>
    <row r="26" spans="1:15" x14ac:dyDescent="0.25">
      <c r="A26" s="115" t="s">
        <v>1417</v>
      </c>
      <c r="B26" s="109" t="s">
        <v>1418</v>
      </c>
      <c r="C26" s="109" t="s">
        <v>1372</v>
      </c>
      <c r="D26" s="86" t="s">
        <v>187</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2017-05-04_G-013_MW</v>
      </c>
      <c r="G26" s="89">
        <v>42905</v>
      </c>
      <c r="H26" s="89" t="s">
        <v>51</v>
      </c>
      <c r="I26" s="109" t="str">
        <f>IF(AND(NOT(OR(H26="",H26="Ø")),NOT(OR(H27="",H27="Ø"))),"Needs to be Split","")</f>
        <v/>
      </c>
      <c r="J26" s="86" t="s">
        <v>2</v>
      </c>
      <c r="K26" s="109" t="s">
        <v>2</v>
      </c>
      <c r="L26" s="109" t="s">
        <v>190</v>
      </c>
      <c r="M26" s="4" t="s">
        <v>1419</v>
      </c>
      <c r="N26" s="114" t="str">
        <f>IF(OR(K26="Untraceable",K26="Incomplete"),"No",IF(K26="Completed","In Progress",""))</f>
        <v>No</v>
      </c>
      <c r="O26" s="109"/>
    </row>
    <row r="27" spans="1:15" x14ac:dyDescent="0.25">
      <c r="A27" s="109"/>
      <c r="B27" s="109"/>
      <c r="C27" s="109"/>
      <c r="D27" s="86" t="str">
        <f>IF(AND(NOT(A26=""),NOT(J26="Untraceable")),"???","")</f>
        <v>???</v>
      </c>
      <c r="E27" s="86"/>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109"/>
      <c r="J27" s="86"/>
      <c r="K27" s="109"/>
      <c r="L27" s="109"/>
      <c r="M27" s="4"/>
      <c r="N27" s="114"/>
      <c r="O27" s="109"/>
    </row>
    <row r="28" spans="1:15" x14ac:dyDescent="0.25">
      <c r="A28" s="115" t="s">
        <v>1420</v>
      </c>
      <c r="B28" s="109" t="s">
        <v>1421</v>
      </c>
      <c r="C28" s="109" t="s">
        <v>1372</v>
      </c>
      <c r="D28" s="86" t="s">
        <v>32</v>
      </c>
      <c r="E28" s="86"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2017-05-04_G-014_AZ</v>
      </c>
      <c r="G28" s="89">
        <v>42906</v>
      </c>
      <c r="H28" s="89" t="s">
        <v>51</v>
      </c>
      <c r="I28" s="109" t="str">
        <f>IF(AND(NOT(OR(H28="",H28="Ø")),NOT(OR(H29="",H29="Ø"))),"Needs to be Split","")</f>
        <v/>
      </c>
      <c r="J28" s="86" t="s">
        <v>2</v>
      </c>
      <c r="K28" s="109" t="s">
        <v>2</v>
      </c>
      <c r="L28" s="109" t="s">
        <v>190</v>
      </c>
      <c r="M28" s="4" t="s">
        <v>1422</v>
      </c>
      <c r="N28" s="114" t="str">
        <f>IF(OR(K28="Untraceable",K28="Incomplete"),"No",IF(K28="Completed","In Progress",""))</f>
        <v>No</v>
      </c>
      <c r="O28" s="109"/>
    </row>
    <row r="29" spans="1:15" x14ac:dyDescent="0.25">
      <c r="A29" s="109"/>
      <c r="B29" s="109"/>
      <c r="C29" s="109"/>
      <c r="D29" s="86" t="str">
        <f>IF(AND(NOT(A28=""),NOT(J28="Untraceable")),"???","")</f>
        <v>???</v>
      </c>
      <c r="E29" s="86"/>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09"/>
      <c r="J29" s="86"/>
      <c r="K29" s="109"/>
      <c r="L29" s="109"/>
      <c r="M29" s="4"/>
      <c r="N29" s="114"/>
      <c r="O29" s="109"/>
    </row>
    <row r="30" spans="1:15" x14ac:dyDescent="0.25">
      <c r="A30" s="115" t="s">
        <v>1423</v>
      </c>
      <c r="B30" s="109" t="s">
        <v>1424</v>
      </c>
      <c r="C30" s="109" t="s">
        <v>465</v>
      </c>
      <c r="D30" s="86" t="s">
        <v>113</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2017-05-04_G-015_DR</v>
      </c>
      <c r="G30" s="89">
        <v>42906</v>
      </c>
      <c r="H30" s="89" t="s">
        <v>51</v>
      </c>
      <c r="I30" s="109" t="str">
        <f>IF(AND(NOT(OR(H30="",H30="Ø")),NOT(OR(H31="",H31="Ø"))),"Needs to be Split","")</f>
        <v/>
      </c>
      <c r="J30" s="86" t="s">
        <v>2</v>
      </c>
      <c r="K30" s="109" t="s">
        <v>2</v>
      </c>
      <c r="L30" s="109" t="s">
        <v>190</v>
      </c>
      <c r="M30" s="6" t="s">
        <v>1425</v>
      </c>
      <c r="N30" s="114" t="str">
        <f>IF(OR(K30="Untraceable",K30="Incomplete"),"No",IF(K30="Completed","In Progress",""))</f>
        <v>No</v>
      </c>
      <c r="O30" s="109"/>
    </row>
    <row r="31" spans="1:15" x14ac:dyDescent="0.25">
      <c r="A31" s="109"/>
      <c r="B31" s="109"/>
      <c r="C31" s="109"/>
      <c r="D31" s="86"/>
      <c r="E31" s="86"/>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109"/>
      <c r="J31" s="86" t="str">
        <f>IF(AND(NOT(OR(G31="",G31="Ø")),H31=""),"In Progress",IF(AND(NOT(OR(H31="Ø",H31="")),NOT(OR(G31="Ø",G31=""))),"Completed",IF(AND(NOT(A30=""),NOT(OR(D31="",D31="???")),G31=""),"Waiting",IF(D31="???","Waiting",""))))</f>
        <v/>
      </c>
      <c r="K31" s="109"/>
      <c r="L31" s="109"/>
      <c r="M31" s="4"/>
      <c r="N31" s="114"/>
      <c r="O31" s="109"/>
    </row>
    <row r="32" spans="1:15" x14ac:dyDescent="0.25">
      <c r="A32" s="115" t="s">
        <v>1426</v>
      </c>
      <c r="B32" s="109" t="s">
        <v>1427</v>
      </c>
      <c r="C32" s="109" t="s">
        <v>465</v>
      </c>
      <c r="D32" s="86" t="s">
        <v>32</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2017-05-04_G-016_AZ</v>
      </c>
      <c r="G32" s="89">
        <v>42906</v>
      </c>
      <c r="H32" s="89" t="s">
        <v>51</v>
      </c>
      <c r="I32" s="109" t="str">
        <f>IF(AND(NOT(OR(H32="",H32="Ø")),NOT(OR(H33="",H33="Ø"))),"Needs to be Split","")</f>
        <v/>
      </c>
      <c r="J32" s="86" t="s">
        <v>2</v>
      </c>
      <c r="K32" s="109" t="s">
        <v>2</v>
      </c>
      <c r="L32" s="109" t="s">
        <v>190</v>
      </c>
      <c r="M32" s="4" t="s">
        <v>1428</v>
      </c>
      <c r="N32" s="114" t="str">
        <f>IF(OR(K32="Untraceable",K32="Incomplete"),"No",IF(K32="Completed","In Progress",""))</f>
        <v>No</v>
      </c>
      <c r="O32" s="109"/>
    </row>
    <row r="33" spans="1:15" x14ac:dyDescent="0.25">
      <c r="A33" s="109"/>
      <c r="B33" s="109"/>
      <c r="C33" s="109"/>
      <c r="D33" s="86" t="str">
        <f>IF(AND(NOT(A32=""),NOT(J32="Untraceable")),"???","")</f>
        <v>???</v>
      </c>
      <c r="E33" s="86"/>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09"/>
      <c r="J33" s="86"/>
      <c r="K33" s="109"/>
      <c r="L33" s="109"/>
      <c r="M33" s="4"/>
      <c r="N33" s="114"/>
      <c r="O33" s="109"/>
    </row>
    <row r="34" spans="1:15" x14ac:dyDescent="0.25">
      <c r="A34" s="115" t="s">
        <v>1429</v>
      </c>
      <c r="B34" s="109" t="s">
        <v>1430</v>
      </c>
      <c r="C34" s="109"/>
      <c r="D34" s="86" t="s">
        <v>161</v>
      </c>
      <c r="E34" s="86"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2017-05-04_G-017_BD</v>
      </c>
      <c r="G34" s="89">
        <v>42908</v>
      </c>
      <c r="H34" s="89" t="s">
        <v>51</v>
      </c>
      <c r="I34" s="109" t="str">
        <f>IF(AND(NOT(OR(H34="",H34="Ø")),NOT(OR(H35="",H35="Ø"))),"Needs to be Split","")</f>
        <v/>
      </c>
      <c r="J34" s="86" t="s">
        <v>1</v>
      </c>
      <c r="K34" s="109" t="str">
        <f>IF(AND(NOT(OR(H34="Ø",H34="")),I34="Split"),"In Progress",IF(AND(NOT(OR(H34="Ø",H34="")),I34="Needs to be Split"),"Waiting",IF(AND(J34="Review",J35="Review"),"Review",IF(OR(AND(J34="Review",J35="Incomplete"),AND(J34="Incomplete",J35="Review")),"Review",IF(OR(AND(J34="Untraceable",J35="Review"),AND(J34="Review",J35="Untraceable")),"Review",IF(OR(AND(J34="Review",J35="Completed"),AND(J34="Completed",J35="Review")),"Review",IF(OR(AND(J34="Other",J35="Review"),AND(J34="Review",J35="Other")),"Review",IF(OR(AND(J34="Other",J35="Incomplete"),AND(J34="Incomplete",J35="Other")),"Review",IF(OR(AND(J34="Other",J35="Untraceable"),AND(J34="Untraceable",J35="Other")),"Review",IF(OR(AND(J34="Other",J35="Completed"),AND(J34="Completed",J35="Other")),"Review",IF(AND(J34="Waiting",J35="Waiting"),"Waiting",IF(OR(AND(J34="Review",J35="Waiting"),AND(J34="Waiting",J35="Review")),"Waiting",IF(OR(AND(J34="Other",J35="Waiting"),AND(J34="Waiting",J35="Other")),"Waiting",IF(OR(AND(J34="Incomplete",J35="Waiting"),AND(J34="Waiting",J35="Incomplete")),"Waiting",IF(OR(AND(J34="Completed",J35="Waiting"),AND(J34="Waiting",J35="Completed")),"Waiting",IF(OR(J34="In Progress",J35="In Progress"),"In Progress",IF(OR(AND(J34="Completed",J35="Untraceable"),AND(J34="Untraceable",J35="Completed")),"Review",IF(OR(AND(J34="Completed",J35="Incomplete"),AND(J34="Incomplete",J35="Completed")),"Review",IF(OR(AND(J34="Incomplete",J35="Untraceable"),AND(J34="Untraceable",J35="Incomplete")),"Untraceable",IF(AND(NOT(OR(H34="Ø",H34="")),NOT(OR(H35="Ø",H35="")),I34=""),"In Progress",IF(AND(J34="Untraceable",J35="Untraceable"),"Untraceable",IF(AND(NOT(OR(H34="Ø",H34="")),NOT(OR(H35="Ø",H35="")),NOT(OR(I34="Ø",I34="",I34="Split",I34="Needs to be Split"))),"Completed",IF(AND(J34="Incomplete",J35="Incomplete"),"Incomplete",IF(AND(J34="Other",J35="Other"),"Review",IF(AND(J34="Untraceable",J35=""),"Untraceable","")))))))))))))))))))))))))</f>
        <v>Untraceable</v>
      </c>
      <c r="L34" s="109" t="str">
        <f>IF(OR(K34="Untraceable"),"Ignore",IF(OR(K34="Incomplete",K34="Completed"),"Waiting",IF(OR(K34="Waiting",K34="In Progress",K34="Review",K34="Other"),"HOLD","")))</f>
        <v>Ignore</v>
      </c>
      <c r="M34" s="4" t="s">
        <v>1431</v>
      </c>
      <c r="N34" s="114" t="str">
        <f>IF(OR(K34="Untraceable",K34="Incomplete"),"No",IF(K34="Completed","In Progress",""))</f>
        <v>No</v>
      </c>
      <c r="O34" s="109"/>
    </row>
    <row r="35" spans="1:15" x14ac:dyDescent="0.25">
      <c r="A35" s="109"/>
      <c r="B35" s="109"/>
      <c r="C35" s="109"/>
      <c r="D35" s="86" t="str">
        <f>IF(AND(NOT(A34=""),NOT(J34="Untraceable")),"???","")</f>
        <v/>
      </c>
      <c r="E35" s="86"/>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09"/>
      <c r="J35" s="86" t="str">
        <f>IF(AND(NOT(OR(G35="",G35="Ø")),H35=""),"In Progress",IF(AND(NOT(OR(H35="Ø",H35="")),NOT(OR(G35="Ø",G35=""))),"Completed",IF(AND(NOT(A34=""),NOT(OR(D35="",D35="???")),G35=""),"Waiting",IF(D35="???","Waiting",""))))</f>
        <v/>
      </c>
      <c r="K35" s="109"/>
      <c r="L35" s="109"/>
      <c r="M35" s="4"/>
      <c r="N35" s="114"/>
      <c r="O35" s="109"/>
    </row>
    <row r="36" spans="1:15" x14ac:dyDescent="0.25">
      <c r="A36" s="115" t="s">
        <v>1432</v>
      </c>
      <c r="B36" s="109" t="s">
        <v>1433</v>
      </c>
      <c r="C36" s="109" t="s">
        <v>1372</v>
      </c>
      <c r="D36" s="86" t="s">
        <v>113</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2017-05-04_G-018_DR</v>
      </c>
      <c r="G36" s="89">
        <v>42906</v>
      </c>
      <c r="H36" s="89" t="s">
        <v>51</v>
      </c>
      <c r="I36" s="109" t="str">
        <f>IF(AND(NOT(OR(H36="",H36="Ø")),NOT(OR(H37="",H37="Ø"))),"Needs to be Split","")</f>
        <v/>
      </c>
      <c r="J36" s="86" t="s">
        <v>2</v>
      </c>
      <c r="K36" s="109" t="s">
        <v>2</v>
      </c>
      <c r="L36" s="109" t="s">
        <v>190</v>
      </c>
      <c r="M36" s="4" t="s">
        <v>1434</v>
      </c>
      <c r="N36" s="114" t="str">
        <f>IF(OR(K36="Untraceable",K36="Incomplete"),"No",IF(K36="Completed","In Progress",""))</f>
        <v>No</v>
      </c>
      <c r="O36" s="109"/>
    </row>
    <row r="37" spans="1:15" x14ac:dyDescent="0.25">
      <c r="A37" s="109"/>
      <c r="B37" s="109"/>
      <c r="C37" s="109"/>
      <c r="D37" s="86"/>
      <c r="E37" s="86"/>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
      </c>
      <c r="G37" s="89"/>
      <c r="H37" s="89"/>
      <c r="I37" s="109"/>
      <c r="J37" s="86" t="str">
        <f>IF(AND(NOT(OR(G37="",G37="Ø")),H37=""),"In Progress",IF(AND(NOT(OR(H37="Ø",H37="")),NOT(OR(G37="Ø",G37=""))),"Completed",IF(AND(NOT(A36=""),NOT(OR(D37="",D37="???")),G37=""),"Waiting",IF(D37="???","Waiting",""))))</f>
        <v/>
      </c>
      <c r="K37" s="109"/>
      <c r="L37" s="109"/>
      <c r="M37" s="4"/>
      <c r="N37" s="114"/>
      <c r="O37" s="109"/>
    </row>
    <row r="38" spans="1:15" x14ac:dyDescent="0.25">
      <c r="A38" s="115" t="s">
        <v>1435</v>
      </c>
      <c r="B38" s="109" t="s">
        <v>1436</v>
      </c>
      <c r="C38" s="109" t="s">
        <v>1372</v>
      </c>
      <c r="D38" s="86" t="s">
        <v>113</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2017-05-04_G-019_DR</v>
      </c>
      <c r="G38" s="89">
        <v>42906</v>
      </c>
      <c r="H38" s="89" t="s">
        <v>51</v>
      </c>
      <c r="I38" s="109" t="str">
        <f>IF(AND(NOT(OR(H38="",H38="Ø")),NOT(OR(H39="",H39="Ø"))),"Needs to be Split","")</f>
        <v/>
      </c>
      <c r="J38" s="86" t="s">
        <v>2</v>
      </c>
      <c r="K38" s="109" t="s">
        <v>2</v>
      </c>
      <c r="L38" s="109" t="s">
        <v>190</v>
      </c>
      <c r="M38" s="4" t="s">
        <v>1437</v>
      </c>
      <c r="N38" s="114" t="str">
        <f>IF(OR(K38="Untraceable",K38="Incomplete"),"No",IF(K38="Completed","In Progress",""))</f>
        <v>No</v>
      </c>
      <c r="O38" s="109"/>
    </row>
    <row r="39" spans="1:15" x14ac:dyDescent="0.25">
      <c r="A39" s="109"/>
      <c r="B39" s="109"/>
      <c r="C39" s="109"/>
      <c r="D39" s="86"/>
      <c r="E39" s="86"/>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17"/>
      <c r="J39" s="86" t="str">
        <f>IF(AND(NOT(OR(G39="",G39="Ø")),H39=""),"In Progress",IF(AND(NOT(OR(H39="Ø",H39="")),NOT(OR(G39="Ø",G39=""))),"Completed",IF(AND(NOT(A38=""),NOT(OR(D39="",D39="???")),G39=""),"Waiting",IF(D39="???","Waiting",""))))</f>
        <v/>
      </c>
      <c r="K39" s="109"/>
      <c r="L39" s="109"/>
      <c r="M39" s="4"/>
      <c r="N39" s="114"/>
      <c r="O39" s="109"/>
    </row>
    <row r="40" spans="1:15" x14ac:dyDescent="0.25">
      <c r="A40" s="115" t="s">
        <v>1438</v>
      </c>
      <c r="B40" s="109" t="s">
        <v>1439</v>
      </c>
      <c r="C40" s="109" t="s">
        <v>1372</v>
      </c>
      <c r="D40" s="86" t="s">
        <v>113</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2017-05-04_G-020_DR</v>
      </c>
      <c r="G40" s="89">
        <v>42906</v>
      </c>
      <c r="H40" s="66" t="s">
        <v>51</v>
      </c>
      <c r="I40" s="109" t="str">
        <f>IF(AND(NOT(OR(H40="",H40="Ø")),NOT(OR(H41="",H41="Ø"))),"Needs to be Split","")</f>
        <v/>
      </c>
      <c r="J40" s="102" t="s">
        <v>2</v>
      </c>
      <c r="K40" s="109" t="str">
        <f>IF(AND(NOT(OR(H40="Ø",H40="")),I40="Split"),"In Progress",IF(AND(NOT(OR(H40="Ø",H40="")),I40="Needs to be Split"),"Waiting",IF(AND(J40="Review",J41="Review"),"Review",IF(OR(AND(J40="Review",J41="Incomplete"),AND(J40="Incomplete",J41="Review")),"Review",IF(OR(AND(J40="Untraceable",J41="Review"),AND(J40="Review",J41="Untraceable")),"Review",IF(OR(AND(J40="Review",J41="Completed"),AND(J40="Completed",J41="Review")),"Review",IF(OR(AND(J40="Other",J41="Review"),AND(J40="Review",J41="Other")),"Review",IF(OR(AND(J40="Other",J41="Incomplete"),AND(J40="Incomplete",J41="Other")),"Review",IF(OR(AND(J40="Other",J41="Untraceable"),AND(J40="Untraceable",J41="Other")),"Review",IF(OR(AND(J40="Other",J41="Completed"),AND(J40="Completed",J41="Other")),"Review",IF(AND(J40="Waiting",J41="Waiting"),"Waiting",IF(OR(AND(J40="Review",J41="Waiting"),AND(J40="Waiting",J41="Review")),"Waiting",IF(OR(AND(J40="Other",J41="Waiting"),AND(J40="Waiting",J41="Other")),"Waiting",IF(OR(AND(J40="Incomplete",J41="Waiting"),AND(J40="Waiting",J41="Incomplete")),"Waiting",IF(OR(AND(J40="Completed",J41="Waiting"),AND(J40="Waiting",J41="Completed")),"Waiting",IF(OR(J40="In Progress",J41="In Progress"),"In Progress",IF(OR(AND(J40="Completed",J41="Untraceable"),AND(J40="Untraceable",J41="Completed")),"Review",IF(OR(AND(J40="Completed",J41="Incomplete"),AND(J40="Incomplete",J41="Completed")),"Review",IF(OR(AND(J40="Incomplete",J41="Untraceable"),AND(J40="Untraceable",J41="Incomplete")),"Untraceable",IF(AND(NOT(OR(H40="Ø",H40="")),NOT(OR(H41="Ø",H41="")),I40=""),"In Progress",IF(AND(J40="Untraceable",J41="Untraceable"),"Untraceable",IF(AND(NOT(OR(H40="Ø",H40="")),NOT(OR(H41="Ø",H41="")),NOT(OR(I40="Ø",I40="",I40="Split",I40="Needs to be Split"))),"Completed",IF(AND(J40="Incomplete",J41="Incomplete"),"Incomplete",IF(AND(J40="Other",J41="Other"),"Review",IF(AND(J40="Untraceable",J41=""),"Untraceable","")))))))))))))))))))))))))</f>
        <v>Incomplete</v>
      </c>
      <c r="L40" s="109" t="s">
        <v>190</v>
      </c>
      <c r="M40" s="4" t="s">
        <v>1440</v>
      </c>
      <c r="N40" s="114" t="str">
        <f>IF(OR(K40="Untraceable",K40="Incomplete"),"No",IF(K40="Completed","In Progress",""))</f>
        <v>No</v>
      </c>
      <c r="O40" s="109"/>
    </row>
    <row r="41" spans="1:15" x14ac:dyDescent="0.25">
      <c r="A41" s="109"/>
      <c r="B41" s="109"/>
      <c r="C41" s="109"/>
      <c r="D41" s="86" t="str">
        <f>IF(AND(NOT(A40=""),NOT(J40="Untraceable")),"???","")</f>
        <v>???</v>
      </c>
      <c r="E41" s="86"/>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66"/>
      <c r="I41" s="109"/>
      <c r="J41" s="102" t="s">
        <v>2</v>
      </c>
      <c r="K41" s="109"/>
      <c r="L41" s="109"/>
      <c r="M41" s="4"/>
      <c r="N41" s="114"/>
      <c r="O41" s="109"/>
    </row>
    <row r="42" spans="1:15" x14ac:dyDescent="0.25">
      <c r="A42" s="109" t="s">
        <v>1441</v>
      </c>
      <c r="B42" s="110" t="s">
        <v>1442</v>
      </c>
      <c r="C42" s="109" t="s">
        <v>1001</v>
      </c>
      <c r="D42" s="86" t="s">
        <v>161</v>
      </c>
      <c r="E42" s="86" t="s">
        <v>1399</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2017-05-04_G-021_SA_BD</v>
      </c>
      <c r="G42" s="89">
        <v>42908</v>
      </c>
      <c r="H42" s="66">
        <v>42909</v>
      </c>
      <c r="I42" s="111">
        <v>42928</v>
      </c>
      <c r="J42" s="102" t="str">
        <f>IF(AND(NOT(OR(G42="",G42="Ø")),H42=""),"In Progress",IF(AND(NOT(OR(H42="Ø",H42="")),NOT(OR(G42="Ø",G42=""))),"Completed",IF(AND(NOT(A42=""),NOT(OR(D42="",D42="???")),G42=""),"Waiting",IF(D42="???","Waiting",""))))</f>
        <v>Completed</v>
      </c>
      <c r="K42" s="109" t="str">
        <f>IF(AND(NOT(OR(H42="Ø",H42="")),I42="Split"),"In Progress",IF(AND(NOT(OR(H42="Ø",H42="")),I42="Needs to be Split"),"Waiting",IF(AND(J42="Review",J43="Review"),"Review",IF(OR(AND(J42="Review",J43="Incomplete"),AND(J42="Incomplete",J43="Review")),"Review",IF(OR(AND(J42="Untraceable",J43="Review"),AND(J42="Review",J43="Untraceable")),"Review",IF(OR(AND(J42="Review",J43="Completed"),AND(J42="Completed",J43="Review")),"Review",IF(OR(AND(J42="Other",J43="Review"),AND(J42="Review",J43="Other")),"Review",IF(OR(AND(J42="Other",J43="Incomplete"),AND(J42="Incomplete",J43="Other")),"Review",IF(OR(AND(J42="Other",J43="Untraceable"),AND(J42="Untraceable",J43="Other")),"Review",IF(OR(AND(J42="Other",J43="Completed"),AND(J42="Completed",J43="Other")),"Review",IF(AND(J42="Waiting",J43="Waiting"),"Waiting",IF(OR(AND(J42="Review",J43="Waiting"),AND(J42="Waiting",J43="Review")),"Waiting",IF(OR(AND(J42="Other",J43="Waiting"),AND(J42="Waiting",J43="Other")),"Waiting",IF(OR(AND(J42="Incomplete",J43="Waiting"),AND(J42="Waiting",J43="Incomplete")),"Waiting",IF(OR(AND(J42="Completed",J43="Waiting"),AND(J42="Waiting",J43="Completed")),"Waiting",IF(OR(J42="In Progress",J43="In Progress"),"In Progress",IF(OR(AND(J42="Completed",J43="Untraceable"),AND(J42="Untraceable",J43="Completed")),"Review",IF(OR(AND(J42="Completed",J43="Incomplete"),AND(J42="Incomplete",J43="Completed")),"Review",IF(OR(AND(J42="Incomplete",J43="Untraceable"),AND(J42="Untraceable",J43="Incomplete")),"Untraceable",IF(AND(NOT(OR(H42="Ø",H42="")),NOT(OR(H43="Ø",H43="")),I42=""),"In Progress",IF(AND(J42="Untraceable",J43="Untraceable"),"Untraceable",IF(AND(NOT(OR(H42="Ø",H42="")),NOT(OR(H43="Ø",H43="")),NOT(OR(I42="Ø",I42="",I42="Split",I42="Needs to be Split"))),"Completed",IF(AND(J42="Incomplete",J43="Incomplete"),"Incomplete",IF(AND(J42="Other",J43="Other"),"Review",IF(AND(J42="Untraceable",J43=""),"Untraceable","")))))))))))))))))))))))))</f>
        <v>Completed</v>
      </c>
      <c r="L42" s="109" t="s">
        <v>0</v>
      </c>
      <c r="M42" s="4" t="s">
        <v>1443</v>
      </c>
      <c r="N42" s="114" t="s">
        <v>25</v>
      </c>
      <c r="O42" s="109" t="s">
        <v>1444</v>
      </c>
    </row>
    <row r="43" spans="1:15" x14ac:dyDescent="0.25">
      <c r="A43" s="109"/>
      <c r="B43" s="109"/>
      <c r="C43" s="109"/>
      <c r="D43" s="86" t="s">
        <v>32</v>
      </c>
      <c r="E43" s="86" t="s">
        <v>1379</v>
      </c>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2017-05-04_G-021_SA_AZ</v>
      </c>
      <c r="G43" s="89">
        <v>42922</v>
      </c>
      <c r="H43" s="66">
        <v>42927</v>
      </c>
      <c r="I43" s="109"/>
      <c r="J43" s="102" t="str">
        <f>IF(AND(NOT(OR(G43="",G43="Ø")),H43=""),"In Progress",IF(AND(NOT(OR(H43="Ø",H43="")),NOT(OR(G43="Ø",G43=""))),"Completed",IF(AND(NOT(A42=""),NOT(OR(D43="",D43="???")),G43=""),"Waiting",IF(D43="???","Waiting",""))))</f>
        <v>Completed</v>
      </c>
      <c r="K43" s="109"/>
      <c r="L43" s="109"/>
      <c r="M43" s="4"/>
      <c r="N43" s="114"/>
      <c r="O43" s="109"/>
    </row>
    <row r="44" spans="1:15" x14ac:dyDescent="0.25">
      <c r="A44" s="109" t="s">
        <v>1445</v>
      </c>
      <c r="B44" s="110" t="s">
        <v>1446</v>
      </c>
      <c r="C44" s="109" t="s">
        <v>465</v>
      </c>
      <c r="D44" s="86" t="s">
        <v>187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2017-05-04_G-022_MW</v>
      </c>
      <c r="G44" s="89">
        <v>42905</v>
      </c>
      <c r="H44" s="66">
        <v>42905</v>
      </c>
      <c r="I44" s="111">
        <v>42928</v>
      </c>
      <c r="J44" s="102" t="s">
        <v>0</v>
      </c>
      <c r="K44" s="109" t="s">
        <v>0</v>
      </c>
      <c r="L44" s="109" t="s">
        <v>0</v>
      </c>
      <c r="M44" s="4" t="s">
        <v>1447</v>
      </c>
      <c r="N44" s="114" t="s">
        <v>25</v>
      </c>
      <c r="O44" s="109" t="s">
        <v>1448</v>
      </c>
    </row>
    <row r="45" spans="1:15" x14ac:dyDescent="0.25">
      <c r="A45" s="109"/>
      <c r="B45" s="109"/>
      <c r="C45" s="109"/>
      <c r="D45" s="86" t="s">
        <v>23</v>
      </c>
      <c r="E45" s="86" t="s">
        <v>1379</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2017-05-04_G-022_SA_CA</v>
      </c>
      <c r="G45" s="89">
        <v>42921</v>
      </c>
      <c r="H45" s="66">
        <v>42921</v>
      </c>
      <c r="I45" s="109"/>
      <c r="J45" s="102" t="str">
        <f>IF(AND(NOT(OR(G45="",G45="Ø")),H45=""),"In Progress",IF(AND(NOT(OR(H45="Ø",H45="")),NOT(OR(G45="Ø",G45=""))),"Completed",IF(AND(NOT(A44=""),NOT(OR(D45="",D45="???")),G45=""),"Waiting",IF(D45="???","Waiting",""))))</f>
        <v>Completed</v>
      </c>
      <c r="K45" s="109"/>
      <c r="L45" s="109"/>
      <c r="M45" s="4" t="s">
        <v>1449</v>
      </c>
      <c r="N45" s="114"/>
      <c r="O45" s="109"/>
    </row>
    <row r="46" spans="1:15" x14ac:dyDescent="0.25">
      <c r="A46" s="109" t="s">
        <v>1450</v>
      </c>
      <c r="B46" s="110" t="s">
        <v>1451</v>
      </c>
      <c r="C46" s="109"/>
      <c r="D46" s="86" t="s">
        <v>113</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2017-05-04_G-023_DR</v>
      </c>
      <c r="G46" s="89">
        <v>42909</v>
      </c>
      <c r="H46" s="66" t="s">
        <v>51</v>
      </c>
      <c r="I46" s="109" t="str">
        <f>IF(AND(NOT(OR(H46="",H46="Ø")),NOT(OR(H47="",H47="Ø"))),"Needs to be Split","")</f>
        <v/>
      </c>
      <c r="J46" s="102" t="s">
        <v>1</v>
      </c>
      <c r="K46" s="109"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09" t="str">
        <f>IF(OR(K46="Untraceable"),"Ignore",IF(OR(K46="Incomplete",K46="Completed"),"Waiting",IF(OR(K46="Waiting",K46="In Progress",K46="Review",K46="Other"),"HOLD","")))</f>
        <v>Ignore</v>
      </c>
      <c r="M46" s="4"/>
      <c r="N46" s="114" t="str">
        <f>IF(OR(K46="Untraceable",K46="Incomplete"),"No",IF(K46="Completed","In Progress",""))</f>
        <v>No</v>
      </c>
      <c r="O46" s="109"/>
    </row>
    <row r="47" spans="1:15" x14ac:dyDescent="0.25">
      <c r="A47" s="109"/>
      <c r="B47" s="109"/>
      <c r="C47" s="109"/>
      <c r="D47" s="86" t="str">
        <f>IF(AND(NOT(A46=""),NOT(J46="Untraceable")),"???","")</f>
        <v/>
      </c>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66"/>
      <c r="I47" s="109"/>
      <c r="J47" s="102" t="str">
        <f>IF(AND(NOT(OR(G47="",G47="Ø")),H47=""),"In Progress",IF(AND(NOT(OR(H47="Ø",H47="")),NOT(OR(G47="Ø",G47=""))),"Completed",IF(AND(NOT(A46=""),NOT(OR(D47="",D47="???")),G47=""),"Waiting",IF(D47="???","Waiting",""))))</f>
        <v/>
      </c>
      <c r="K47" s="109"/>
      <c r="L47" s="109"/>
      <c r="M47" s="4"/>
      <c r="N47" s="114"/>
      <c r="O47" s="109"/>
    </row>
    <row r="48" spans="1:15" x14ac:dyDescent="0.25">
      <c r="A48" s="109" t="s">
        <v>1452</v>
      </c>
      <c r="B48" s="110" t="s">
        <v>1453</v>
      </c>
      <c r="C48" s="109" t="s">
        <v>1372</v>
      </c>
      <c r="D48" s="86" t="s">
        <v>161</v>
      </c>
      <c r="E48" s="86" t="s">
        <v>1399</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2017-05-04_G-024_SA_BD</v>
      </c>
      <c r="G48" s="89">
        <v>42909</v>
      </c>
      <c r="H48" s="66" t="s">
        <v>51</v>
      </c>
      <c r="I48" s="109" t="str">
        <f>IF(AND(NOT(OR(H48="",H48="Ø")),NOT(OR(H49="",H49="Ø"))),"Needs to be Split","")</f>
        <v/>
      </c>
      <c r="J48" s="102" t="s">
        <v>2</v>
      </c>
      <c r="K48" s="109" t="s">
        <v>2</v>
      </c>
      <c r="L48" s="109" t="s">
        <v>190</v>
      </c>
      <c r="M48" s="4" t="s">
        <v>1454</v>
      </c>
      <c r="N48" s="114" t="str">
        <f>IF(OR(K48="Untraceable",K48="Incomplete"),"No",IF(K48="Completed","In Progress",""))</f>
        <v>No</v>
      </c>
      <c r="O48" s="109"/>
    </row>
    <row r="49" spans="1:15" x14ac:dyDescent="0.25">
      <c r="A49" s="109"/>
      <c r="B49" s="109"/>
      <c r="C49" s="109"/>
      <c r="D49" s="86"/>
      <c r="E49" s="86"/>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
      </c>
      <c r="G49" s="89"/>
      <c r="H49" s="66"/>
      <c r="I49" s="109"/>
      <c r="J49" s="102" t="str">
        <f>IF(AND(NOT(OR(G49="",G49="Ø")),H49=""),"In Progress",IF(AND(NOT(OR(H49="Ø",H49="")),NOT(OR(G49="Ø",G49=""))),"Completed",IF(AND(NOT(A48=""),NOT(OR(D49="",D49="???")),G49=""),"Waiting",IF(D49="???","Waiting",""))))</f>
        <v/>
      </c>
      <c r="K49" s="109"/>
      <c r="L49" s="109"/>
      <c r="M49" s="4"/>
      <c r="N49" s="114"/>
      <c r="O49" s="109"/>
    </row>
    <row r="50" spans="1:15" x14ac:dyDescent="0.25">
      <c r="A50" s="109" t="s">
        <v>1455</v>
      </c>
      <c r="B50" s="110" t="s">
        <v>1456</v>
      </c>
      <c r="C50" s="109" t="s">
        <v>1372</v>
      </c>
      <c r="D50" s="86" t="s">
        <v>113</v>
      </c>
      <c r="E50" s="86" t="s">
        <v>1399</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2017-05-04_G-025_SA_DR</v>
      </c>
      <c r="G50" s="89">
        <v>42909</v>
      </c>
      <c r="H50" s="66" t="s">
        <v>51</v>
      </c>
      <c r="I50" s="109" t="str">
        <f>IF(AND(NOT(OR(H50="",H50="Ø")),NOT(OR(H51="",H51="Ø"))),"Needs to be Split","")</f>
        <v/>
      </c>
      <c r="J50" s="102" t="s">
        <v>2</v>
      </c>
      <c r="K50" s="109" t="s">
        <v>2</v>
      </c>
      <c r="L50" s="109" t="s">
        <v>190</v>
      </c>
      <c r="M50" s="4" t="s">
        <v>1457</v>
      </c>
      <c r="N50" s="114" t="str">
        <f>IF(OR(K50="Untraceable",K50="Incomplete"),"No",IF(K50="Completed","In Progress",""))</f>
        <v>No</v>
      </c>
      <c r="O50" s="109"/>
    </row>
    <row r="51" spans="1:15" x14ac:dyDescent="0.25">
      <c r="A51" s="109"/>
      <c r="B51" s="109"/>
      <c r="C51" s="109"/>
      <c r="D51" s="86" t="str">
        <f>IF(AND(NOT(A50=""),NOT(J50="Untraceable")),"???","")</f>
        <v>???</v>
      </c>
      <c r="E51" s="86"/>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
      </c>
      <c r="G51" s="89"/>
      <c r="H51" s="66"/>
      <c r="I51" s="109"/>
      <c r="J51" s="102"/>
      <c r="K51" s="109"/>
      <c r="L51" s="109"/>
      <c r="M51" s="4"/>
      <c r="N51" s="114"/>
      <c r="O51" s="109"/>
    </row>
    <row r="52" spans="1:15" x14ac:dyDescent="0.25">
      <c r="A52" s="109" t="s">
        <v>1458</v>
      </c>
      <c r="B52" s="110" t="s">
        <v>1459</v>
      </c>
      <c r="C52" s="109" t="s">
        <v>1372</v>
      </c>
      <c r="D52" s="86" t="s">
        <v>32</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2017-05-04_G-026_AZ</v>
      </c>
      <c r="G52" s="89">
        <v>42907</v>
      </c>
      <c r="H52" s="66" t="s">
        <v>51</v>
      </c>
      <c r="I52" s="109" t="str">
        <f>IF(AND(NOT(OR(H52="",H52="Ø")),NOT(OR(H53="",H53="Ø"))),"Needs to be Split","")</f>
        <v/>
      </c>
      <c r="J52" s="102" t="s">
        <v>2</v>
      </c>
      <c r="K52" s="109" t="s">
        <v>2</v>
      </c>
      <c r="L52" s="109" t="s">
        <v>190</v>
      </c>
      <c r="M52" s="4" t="s">
        <v>1460</v>
      </c>
      <c r="N52" s="114" t="str">
        <f>IF(OR(K52="Untraceable",K52="Incomplete"),"No",IF(K52="Completed","In Progress",""))</f>
        <v>No</v>
      </c>
      <c r="O52" s="109"/>
    </row>
    <row r="53" spans="1:15" x14ac:dyDescent="0.25">
      <c r="A53" s="109"/>
      <c r="B53" s="109"/>
      <c r="C53" s="109"/>
      <c r="D53" s="86"/>
      <c r="E53" s="86"/>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
      </c>
      <c r="G53" s="89"/>
      <c r="H53" s="66"/>
      <c r="I53" s="109"/>
      <c r="J53" s="102" t="str">
        <f>IF(AND(NOT(OR(G53="",G53="Ø")),H53=""),"In Progress",IF(AND(NOT(OR(H53="Ø",H53="")),NOT(OR(G53="Ø",G53=""))),"Completed",IF(AND(NOT(A52=""),NOT(OR(D53="",D53="???")),G53=""),"Waiting",IF(D53="???","Waiting",""))))</f>
        <v/>
      </c>
      <c r="K53" s="109"/>
      <c r="L53" s="109"/>
      <c r="M53" s="4"/>
      <c r="N53" s="114"/>
      <c r="O53" s="109"/>
    </row>
    <row r="54" spans="1:15" x14ac:dyDescent="0.25">
      <c r="A54" s="109" t="s">
        <v>1461</v>
      </c>
      <c r="B54" s="110" t="s">
        <v>1462</v>
      </c>
      <c r="C54" s="109" t="s">
        <v>1112</v>
      </c>
      <c r="D54" s="86" t="s">
        <v>32</v>
      </c>
      <c r="E54" s="86" t="s">
        <v>1399</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2017-05-04_G-027_SA_AZ</v>
      </c>
      <c r="G54" s="89">
        <v>42909</v>
      </c>
      <c r="H54" s="66">
        <v>42909</v>
      </c>
      <c r="I54" s="111">
        <v>42930</v>
      </c>
      <c r="J54" s="102" t="str">
        <f>IF(AND(NOT(OR(G54="",G54="Ø")),H54=""),"In Progress",IF(AND(NOT(OR(H54="Ø",H54="")),NOT(OR(G54="Ø",G54=""))),"Completed",IF(AND(NOT(A54=""),NOT(OR(D54="",D54="???")),G54=""),"Waiting",IF(D54="???","Waiting",""))))</f>
        <v>Completed</v>
      </c>
      <c r="K54" s="109"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09" t="s">
        <v>0</v>
      </c>
      <c r="M54" s="4" t="s">
        <v>1463</v>
      </c>
      <c r="N54" s="114" t="s">
        <v>25</v>
      </c>
      <c r="O54" s="109" t="s">
        <v>1464</v>
      </c>
    </row>
    <row r="55" spans="1:15" x14ac:dyDescent="0.25">
      <c r="A55" s="109"/>
      <c r="B55" s="109"/>
      <c r="C55" s="109"/>
      <c r="D55" s="86" t="s">
        <v>187</v>
      </c>
      <c r="E55" s="86" t="s">
        <v>24</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2017-05-04_G-027_MW</v>
      </c>
      <c r="G55" s="89">
        <v>42916</v>
      </c>
      <c r="H55" s="66">
        <v>42916</v>
      </c>
      <c r="I55" s="109"/>
      <c r="J55" s="102" t="str">
        <f>IF(AND(NOT(OR(G55="",G55="Ø")),H55=""),"In Progress",IF(AND(NOT(OR(H55="Ø",H55="")),NOT(OR(G55="Ø",G55=""))),"Completed",IF(AND(NOT(A54=""),NOT(OR(D55="",D55="???")),G55=""),"Waiting",IF(D55="???","Waiting",""))))</f>
        <v>Completed</v>
      </c>
      <c r="K55" s="109"/>
      <c r="L55" s="109"/>
      <c r="M55" s="4" t="s">
        <v>1465</v>
      </c>
      <c r="N55" s="114"/>
      <c r="O55" s="109"/>
    </row>
    <row r="56" spans="1:15" x14ac:dyDescent="0.25">
      <c r="A56" s="109" t="s">
        <v>1466</v>
      </c>
      <c r="B56" s="110" t="s">
        <v>1467</v>
      </c>
      <c r="C56" s="109" t="s">
        <v>1167</v>
      </c>
      <c r="D56" s="86" t="s">
        <v>161</v>
      </c>
      <c r="E56" s="86" t="s">
        <v>1399</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2017-05-04_G-028_SA_BD</v>
      </c>
      <c r="G56" s="89">
        <v>42908</v>
      </c>
      <c r="H56" s="66" t="s">
        <v>51</v>
      </c>
      <c r="I56" s="109" t="str">
        <f>IF(AND(NOT(OR(H56="",H56="Ø")),NOT(OR(H57="",H57="Ø"))),"Needs to be Split","")</f>
        <v/>
      </c>
      <c r="J56" s="102" t="s">
        <v>2</v>
      </c>
      <c r="K56" s="109" t="s">
        <v>2</v>
      </c>
      <c r="L56" s="109" t="s">
        <v>190</v>
      </c>
      <c r="M56" s="4" t="s">
        <v>1468</v>
      </c>
      <c r="N56" s="114" t="str">
        <f>IF(OR(K56="Untraceable",K56="Incomplete"),"No",IF(K56="Completed","In Progress",""))</f>
        <v>No</v>
      </c>
      <c r="O56" s="109"/>
    </row>
    <row r="57" spans="1:15" x14ac:dyDescent="0.25">
      <c r="A57" s="109"/>
      <c r="B57" s="109"/>
      <c r="C57" s="109"/>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66"/>
      <c r="I57" s="109"/>
      <c r="J57" s="102" t="str">
        <f>IF(AND(NOT(OR(G57="",G57="Ø")),H57=""),"In Progress",IF(AND(NOT(OR(H57="Ø",H57="")),NOT(OR(G57="Ø",G57=""))),"Completed",IF(AND(NOT(A56=""),NOT(OR(D57="",D57="???")),G57=""),"Waiting",IF(D57="???","Waiting",""))))</f>
        <v/>
      </c>
      <c r="K57" s="109"/>
      <c r="L57" s="109"/>
      <c r="M57" s="4"/>
      <c r="N57" s="114"/>
      <c r="O57" s="109"/>
    </row>
    <row r="58" spans="1:15" x14ac:dyDescent="0.25">
      <c r="A58" s="109" t="s">
        <v>1469</v>
      </c>
      <c r="B58" s="110" t="s">
        <v>1470</v>
      </c>
      <c r="C58" s="109" t="s">
        <v>1167</v>
      </c>
      <c r="D58" s="86"/>
      <c r="E58" s="86"/>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
      </c>
      <c r="G58" s="89"/>
      <c r="H58" s="66"/>
      <c r="I58" s="109" t="str">
        <f>IF(AND(NOT(OR(H58="",H58="Ø")),NOT(OR(H59="",H59="Ø"))),"Needs to be Split","")</f>
        <v/>
      </c>
      <c r="J58" s="102" t="s">
        <v>1</v>
      </c>
      <c r="K58" s="109"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Untraceable</v>
      </c>
      <c r="L58" s="109" t="str">
        <f>IF(OR(K58="Untraceable"),"Ignore",IF(OR(K58="Incomplete",K58="Completed"),"Waiting",IF(OR(K58="Waiting",K58="In Progress",K58="Review",K58="Other"),"HOLD","")))</f>
        <v>Ignore</v>
      </c>
      <c r="M58" s="4"/>
      <c r="N58" s="114" t="str">
        <f>IF(OR(K58="Untraceable",K58="Incomplete"),"No",IF(K58="Completed","In Progress",""))</f>
        <v>No</v>
      </c>
      <c r="O58" s="109"/>
    </row>
    <row r="59" spans="1:15" x14ac:dyDescent="0.25">
      <c r="A59" s="109"/>
      <c r="B59" s="109"/>
      <c r="C59" s="109"/>
      <c r="D59" s="86" t="str">
        <f>IF(AND(NOT(A58=""),NOT(J58="Untraceable")),"???","")</f>
        <v/>
      </c>
      <c r="E59" s="86"/>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
      </c>
      <c r="G59" s="89"/>
      <c r="H59" s="66"/>
      <c r="I59" s="109"/>
      <c r="J59" s="102" t="str">
        <f>IF(AND(NOT(OR(G59="",G59="Ø")),H59=""),"In Progress",IF(AND(NOT(OR(H59="Ø",H59="")),NOT(OR(G59="Ø",G59=""))),"Completed",IF(AND(NOT(A58=""),NOT(OR(D59="",D59="???")),G59=""),"Waiting",IF(D59="???","Waiting",""))))</f>
        <v/>
      </c>
      <c r="K59" s="109"/>
      <c r="L59" s="109"/>
      <c r="M59" s="4"/>
      <c r="N59" s="114"/>
      <c r="O59" s="109"/>
    </row>
    <row r="60" spans="1:15" x14ac:dyDescent="0.25">
      <c r="A60" s="109" t="s">
        <v>1471</v>
      </c>
      <c r="B60" s="110" t="s">
        <v>1472</v>
      </c>
      <c r="C60" s="109" t="s">
        <v>1372</v>
      </c>
      <c r="D60" s="86" t="s">
        <v>32</v>
      </c>
      <c r="E60" s="86" t="s">
        <v>1399</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2017-05-04_G-030_SA_AZ</v>
      </c>
      <c r="G60" s="89">
        <v>42909</v>
      </c>
      <c r="H60" s="66">
        <v>42909</v>
      </c>
      <c r="I60" s="109" t="s">
        <v>51</v>
      </c>
      <c r="J60" s="102" t="s">
        <v>2</v>
      </c>
      <c r="K60" s="109"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Incomplete</v>
      </c>
      <c r="L60" s="109" t="s">
        <v>190</v>
      </c>
      <c r="M60" s="4"/>
      <c r="N60" s="114" t="str">
        <f>IF(OR(K60="Untraceable",K60="Incomplete"),"No",IF(K60="Completed","In Progress",""))</f>
        <v>No</v>
      </c>
      <c r="O60" s="109"/>
    </row>
    <row r="61" spans="1:15" x14ac:dyDescent="0.25">
      <c r="A61" s="109"/>
      <c r="B61" s="109"/>
      <c r="C61" s="109"/>
      <c r="D61" s="86" t="s">
        <v>161</v>
      </c>
      <c r="E61" s="86"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2017-05-04_G-030_SA_BD</v>
      </c>
      <c r="G61" s="89">
        <v>42957</v>
      </c>
      <c r="H61" s="66">
        <v>42957</v>
      </c>
      <c r="I61" s="109"/>
      <c r="J61" s="102" t="s">
        <v>2</v>
      </c>
      <c r="K61" s="109"/>
      <c r="L61" s="109"/>
      <c r="M61" s="4" t="s">
        <v>1473</v>
      </c>
      <c r="N61" s="114"/>
      <c r="O61" s="109"/>
    </row>
    <row r="62" spans="1:15" x14ac:dyDescent="0.25">
      <c r="A62" s="109" t="s">
        <v>1474</v>
      </c>
      <c r="B62" s="110" t="s">
        <v>1475</v>
      </c>
      <c r="C62" s="109" t="s">
        <v>1167</v>
      </c>
      <c r="D62" s="86" t="s">
        <v>113</v>
      </c>
      <c r="E62" s="86" t="s">
        <v>1399</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2017-05-04_G-031_SA_DR</v>
      </c>
      <c r="G62" s="89">
        <v>42912</v>
      </c>
      <c r="H62" s="66">
        <v>42915</v>
      </c>
      <c r="I62" s="111">
        <v>42963</v>
      </c>
      <c r="J62" s="102" t="str">
        <f>IF(AND(NOT(OR(G62="",G62="Ø")),H62=""),"In Progress",IF(AND(NOT(OR(H62="Ø",H62="")),NOT(OR(G62="Ø",G62=""))),"Completed",IF(AND(NOT(A62=""),NOT(OR(D62="",D62="???")),G62=""),"Waiting",IF(D62="???","Waiting",""))))</f>
        <v>Completed</v>
      </c>
      <c r="K62" s="109" t="s">
        <v>0</v>
      </c>
      <c r="L62" s="109" t="s">
        <v>0</v>
      </c>
      <c r="M62" s="4" t="s">
        <v>1476</v>
      </c>
      <c r="N62" s="114" t="s">
        <v>25</v>
      </c>
      <c r="O62" s="109" t="s">
        <v>1477</v>
      </c>
    </row>
    <row r="63" spans="1:15" x14ac:dyDescent="0.25">
      <c r="A63" s="109"/>
      <c r="B63" s="109"/>
      <c r="C63" s="109"/>
      <c r="D63" s="86" t="s">
        <v>187</v>
      </c>
      <c r="E63" s="86"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2017-05-04_G-031_SA_MW</v>
      </c>
      <c r="G63" s="89">
        <v>42957</v>
      </c>
      <c r="H63" s="66">
        <v>42957</v>
      </c>
      <c r="I63" s="109"/>
      <c r="J63" s="102" t="str">
        <f>IF(AND(NOT(OR(G63="",G63="Ø")),H63=""),"In Progress",IF(AND(NOT(OR(H63="Ø",H63="")),NOT(OR(G63="Ø",G63=""))),"Completed",IF(AND(NOT(A62=""),NOT(OR(D63="",D63="???")),G63=""),"Waiting",IF(D63="???","Waiting",""))))</f>
        <v>Completed</v>
      </c>
      <c r="K63" s="109"/>
      <c r="L63" s="109"/>
      <c r="M63" s="4"/>
      <c r="N63" s="114"/>
      <c r="O63" s="109"/>
    </row>
    <row r="64" spans="1:15" x14ac:dyDescent="0.25">
      <c r="A64" s="109" t="s">
        <v>1478</v>
      </c>
      <c r="B64" s="110" t="s">
        <v>1479</v>
      </c>
      <c r="C64" s="109" t="s">
        <v>1480</v>
      </c>
      <c r="D64" s="86" t="s">
        <v>23</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2017-05-04_G-032_CA</v>
      </c>
      <c r="G64" s="89">
        <v>42903</v>
      </c>
      <c r="H64" s="66">
        <v>42906</v>
      </c>
      <c r="I64" s="111">
        <v>42928</v>
      </c>
      <c r="J64" s="102" t="str">
        <f>IF(AND(NOT(OR(G64="",G64="Ø")),H64=""),"In Progress",IF(AND(NOT(OR(H64="Ø",H64="")),NOT(OR(G64="Ø",G64=""))),"Completed",IF(AND(NOT(A64=""),NOT(OR(D64="",D64="???")),G64=""),"Waiting",IF(D64="???","Waiting",""))))</f>
        <v>Completed</v>
      </c>
      <c r="K64" s="109" t="s">
        <v>0</v>
      </c>
      <c r="L64" s="109" t="s">
        <v>0</v>
      </c>
      <c r="M64" s="4" t="s">
        <v>1481</v>
      </c>
      <c r="N64" s="114" t="s">
        <v>25</v>
      </c>
      <c r="O64" s="109" t="s">
        <v>1482</v>
      </c>
    </row>
    <row r="65" spans="1:15" x14ac:dyDescent="0.25">
      <c r="A65" s="109"/>
      <c r="B65" s="109"/>
      <c r="C65" s="109"/>
      <c r="D65" s="86" t="s">
        <v>32</v>
      </c>
      <c r="E65" s="86" t="s">
        <v>1379</v>
      </c>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2017-05-04_G-032_SA_AZ</v>
      </c>
      <c r="G65" s="89">
        <v>42922</v>
      </c>
      <c r="H65" s="66">
        <v>42927</v>
      </c>
      <c r="I65" s="109"/>
      <c r="J65" s="102" t="str">
        <f>IF(AND(NOT(OR(G65="",G65="Ø")),H65=""),"In Progress",IF(AND(NOT(OR(H65="Ø",H65="")),NOT(OR(G65="Ø",G65=""))),"Completed",IF(AND(NOT(A64=""),NOT(OR(D65="",D65="???")),G65=""),"Waiting",IF(D65="???","Waiting",""))))</f>
        <v>Completed</v>
      </c>
      <c r="K65" s="109"/>
      <c r="L65" s="109"/>
      <c r="M65" s="4" t="s">
        <v>1483</v>
      </c>
      <c r="N65" s="114"/>
      <c r="O65" s="109"/>
    </row>
    <row r="66" spans="1:15" x14ac:dyDescent="0.25">
      <c r="A66" s="109" t="s">
        <v>1484</v>
      </c>
      <c r="B66" s="110" t="s">
        <v>1485</v>
      </c>
      <c r="C66" s="109" t="s">
        <v>1052</v>
      </c>
      <c r="D66" s="86" t="s">
        <v>161</v>
      </c>
      <c r="E66" s="86" t="s">
        <v>1399</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2017-05-04_G-033_SA_BD</v>
      </c>
      <c r="G66" s="89">
        <v>42908</v>
      </c>
      <c r="H66" s="66" t="s">
        <v>51</v>
      </c>
      <c r="I66" s="109" t="str">
        <f>IF(AND(NOT(OR(H66="",H66="Ø")),NOT(OR(H67="",H67="Ø"))),"Needs to be Split","")</f>
        <v/>
      </c>
      <c r="J66" s="102" t="s">
        <v>2</v>
      </c>
      <c r="K66" s="109" t="s">
        <v>2</v>
      </c>
      <c r="L66" s="109" t="s">
        <v>190</v>
      </c>
      <c r="M66" s="4"/>
      <c r="N66" s="114" t="str">
        <f>IF(OR(K66="Untraceable",K66="Incomplete"),"No",IF(K66="Completed","In Progress",""))</f>
        <v>No</v>
      </c>
      <c r="O66" s="109"/>
    </row>
    <row r="67" spans="1:15" x14ac:dyDescent="0.25">
      <c r="A67" s="109"/>
      <c r="B67" s="109"/>
      <c r="C67" s="109"/>
      <c r="D67" s="86"/>
      <c r="E67" s="86"/>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
      </c>
      <c r="G67" s="89"/>
      <c r="H67" s="66"/>
      <c r="I67" s="109"/>
      <c r="J67" s="102" t="str">
        <f>IF(AND(NOT(OR(G67="",G67="Ø")),H67=""),"In Progress",IF(AND(NOT(OR(H67="Ø",H67="")),NOT(OR(G67="Ø",G67=""))),"Completed",IF(AND(NOT(A66=""),NOT(OR(D67="",D67="???")),G67=""),"Waiting",IF(D67="???","Waiting",""))))</f>
        <v/>
      </c>
      <c r="K67" s="109"/>
      <c r="L67" s="109"/>
      <c r="M67" s="4"/>
      <c r="N67" s="114"/>
      <c r="O67" s="109"/>
    </row>
    <row r="68" spans="1:15" x14ac:dyDescent="0.25">
      <c r="A68" s="109" t="s">
        <v>1486</v>
      </c>
      <c r="B68" s="124" t="s">
        <v>1487</v>
      </c>
      <c r="C68" s="109" t="s">
        <v>1052</v>
      </c>
      <c r="D68" s="86" t="s">
        <v>161</v>
      </c>
      <c r="E68" s="86" t="s">
        <v>1399</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2017-05-04_G-034_SA_BD</v>
      </c>
      <c r="G68" s="89">
        <v>42907</v>
      </c>
      <c r="H68" s="66">
        <v>42908</v>
      </c>
      <c r="I68" s="111">
        <v>42928</v>
      </c>
      <c r="J68" s="102" t="str">
        <f>IF(AND(NOT(OR(G68="",G68="Ø")),H68=""),"In Progress",IF(AND(NOT(OR(H68="Ø",H68="")),NOT(OR(G68="Ø",G68=""))),"Completed",IF(AND(NOT(A68=""),NOT(OR(D68="",D68="???")),G68=""),"Waiting",IF(D68="???","Waiting",""))))</f>
        <v>Completed</v>
      </c>
      <c r="K68" s="109"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09" t="s">
        <v>0</v>
      </c>
      <c r="M68" s="4" t="s">
        <v>1488</v>
      </c>
      <c r="N68" s="114" t="s">
        <v>25</v>
      </c>
      <c r="O68" s="109" t="s">
        <v>1489</v>
      </c>
    </row>
    <row r="69" spans="1:15" x14ac:dyDescent="0.25">
      <c r="A69" s="109"/>
      <c r="B69" s="125"/>
      <c r="C69" s="109"/>
      <c r="D69" s="86" t="s">
        <v>187</v>
      </c>
      <c r="E69" s="86" t="s">
        <v>24</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2017-05-04_G-034_MW</v>
      </c>
      <c r="G69" s="89">
        <v>42916</v>
      </c>
      <c r="H69" s="66">
        <v>42926</v>
      </c>
      <c r="I69" s="109"/>
      <c r="J69" s="102" t="str">
        <f>IF(AND(NOT(OR(G69="",G69="Ø")),H69=""),"In Progress",IF(AND(NOT(OR(H69="Ø",H69="")),NOT(OR(G69="Ø",G69=""))),"Completed",IF(AND(NOT(A68=""),NOT(OR(D69="",D69="???")),G69=""),"Waiting",IF(D69="???","Waiting",""))))</f>
        <v>Completed</v>
      </c>
      <c r="K69" s="109"/>
      <c r="L69" s="109"/>
      <c r="M69" s="4"/>
      <c r="N69" s="114"/>
      <c r="O69" s="109"/>
    </row>
    <row r="70" spans="1:15" x14ac:dyDescent="0.25">
      <c r="A70" s="117" t="s">
        <v>1490</v>
      </c>
      <c r="B70" s="124" t="s">
        <v>1491</v>
      </c>
      <c r="C70" s="117"/>
      <c r="D70" s="86" t="s">
        <v>32</v>
      </c>
      <c r="E70" s="86"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2017-05-04_G-035_AZ</v>
      </c>
      <c r="G70" s="89">
        <v>42905</v>
      </c>
      <c r="H70" s="66">
        <v>42906</v>
      </c>
      <c r="I70" s="111">
        <v>42930</v>
      </c>
      <c r="J70" s="102" t="str">
        <f>IF(AND(NOT(OR(G70="",G70="Ø")),H70=""),"In Progress",IF(AND(NOT(OR(H70="Ø",H70="")),NOT(OR(G70="Ø",G70=""))),"Completed",IF(AND(NOT(A70=""),NOT(OR(D70="",D70="???")),G70=""),"Waiting",IF(D70="???","Waiting",""))))</f>
        <v>Completed</v>
      </c>
      <c r="K70" s="117"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Completed</v>
      </c>
      <c r="L70" s="117" t="s">
        <v>0</v>
      </c>
      <c r="M70" s="4"/>
      <c r="N70" s="114" t="s">
        <v>25</v>
      </c>
      <c r="O70" s="109" t="s">
        <v>1492</v>
      </c>
    </row>
    <row r="71" spans="1:15" x14ac:dyDescent="0.25">
      <c r="A71" s="118"/>
      <c r="B71" s="125"/>
      <c r="C71" s="118"/>
      <c r="D71" s="86" t="s">
        <v>23</v>
      </c>
      <c r="E71" s="86" t="s">
        <v>1399</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2017-05-04_G-035_SA_CA</v>
      </c>
      <c r="G71" s="89">
        <v>42921</v>
      </c>
      <c r="H71" s="66">
        <v>42922</v>
      </c>
      <c r="I71" s="117"/>
      <c r="J71" s="102" t="str">
        <f>IF(AND(NOT(OR(G71="",G71="Ø")),H71=""),"In Progress",IF(AND(NOT(OR(H71="Ø",H71="")),NOT(OR(G71="Ø",G71=""))),"Completed",IF(AND(NOT(A70=""),NOT(OR(D71="",D71="???")),G71=""),"Waiting",IF(D71="???","Waiting",""))))</f>
        <v>Completed</v>
      </c>
      <c r="K71" s="118"/>
      <c r="L71" s="118"/>
      <c r="M71" s="4" t="s">
        <v>1493</v>
      </c>
      <c r="N71" s="114"/>
      <c r="O71" s="109"/>
    </row>
    <row r="72" spans="1:15" x14ac:dyDescent="0.25">
      <c r="A72" s="109" t="s">
        <v>1494</v>
      </c>
      <c r="B72" s="110" t="s">
        <v>1495</v>
      </c>
      <c r="C72" s="109"/>
      <c r="D72" s="86" t="s">
        <v>32</v>
      </c>
      <c r="E72" s="86"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2017-05-04_G-036_AZ</v>
      </c>
      <c r="G72" s="89">
        <v>42905</v>
      </c>
      <c r="H72" s="66">
        <v>42905</v>
      </c>
      <c r="I72" s="109" t="s">
        <v>51</v>
      </c>
      <c r="J72" s="102" t="s">
        <v>2</v>
      </c>
      <c r="K72" s="109" t="s">
        <v>2</v>
      </c>
      <c r="L72" s="109" t="s">
        <v>190</v>
      </c>
      <c r="M72" s="4" t="s">
        <v>1496</v>
      </c>
      <c r="N72" s="114" t="str">
        <f>IF(OR(K72="Untraceable",K72="Incomplete"),"No",IF(K72="Completed","In Progress",""))</f>
        <v>No</v>
      </c>
      <c r="O72" s="109"/>
    </row>
    <row r="73" spans="1:15" x14ac:dyDescent="0.25">
      <c r="A73" s="109"/>
      <c r="B73" s="109"/>
      <c r="C73" s="109"/>
      <c r="D73" s="86" t="s">
        <v>161</v>
      </c>
      <c r="E73" s="86"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2017-05-04_G-036_SA_BD</v>
      </c>
      <c r="G73" s="89">
        <v>42957</v>
      </c>
      <c r="H73" s="66">
        <v>42957</v>
      </c>
      <c r="I73" s="117"/>
      <c r="J73" s="102" t="s">
        <v>2</v>
      </c>
      <c r="K73" s="109"/>
      <c r="L73" s="109"/>
      <c r="M73" s="4" t="s">
        <v>1497</v>
      </c>
      <c r="N73" s="114"/>
      <c r="O73" s="109"/>
    </row>
    <row r="74" spans="1:15" x14ac:dyDescent="0.25">
      <c r="A74" s="109" t="s">
        <v>1498</v>
      </c>
      <c r="B74" s="124" t="s">
        <v>1499</v>
      </c>
      <c r="C74" s="117"/>
      <c r="D74" s="86" t="s">
        <v>187</v>
      </c>
      <c r="E74" s="86"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2017-05-04_G-037_MW</v>
      </c>
      <c r="G74" s="89">
        <v>42905</v>
      </c>
      <c r="H74" s="66">
        <v>42908</v>
      </c>
      <c r="I74" s="111">
        <v>42929</v>
      </c>
      <c r="J74" s="102" t="str">
        <f>IF(AND(NOT(OR(G74="",G74="Ø")),H74=""),"In Progress",IF(AND(NOT(OR(H74="Ø",H74="")),NOT(OR(G74="Ø",G74=""))),"Completed",IF(AND(NOT(A74=""),NOT(OR(D74="",D74="???")),G74=""),"Waiting",IF(D74="???","Waiting",""))))</f>
        <v>Completed</v>
      </c>
      <c r="K74" s="109"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09" t="s">
        <v>0</v>
      </c>
      <c r="M74" s="4" t="s">
        <v>1500</v>
      </c>
      <c r="N74" s="114" t="s">
        <v>25</v>
      </c>
      <c r="O74" s="109" t="s">
        <v>1501</v>
      </c>
    </row>
    <row r="75" spans="1:15" x14ac:dyDescent="0.25">
      <c r="A75" s="109"/>
      <c r="B75" s="125"/>
      <c r="C75" s="118"/>
      <c r="D75" s="86" t="s">
        <v>23</v>
      </c>
      <c r="E75" s="86" t="s">
        <v>1399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2017-05-04_G-037_SA_CA</v>
      </c>
      <c r="G75" s="89">
        <v>42907</v>
      </c>
      <c r="H75" s="66">
        <v>42907</v>
      </c>
      <c r="I75" s="109"/>
      <c r="J75" s="102" t="str">
        <f>IF(AND(NOT(OR(G75="",G75="Ø")),H75=""),"In Progress",IF(AND(NOT(OR(H75="Ø",H75="")),NOT(OR(G75="Ø",G75=""))),"Completed",IF(AND(NOT(A74=""),NOT(OR(D75="",D75="???")),G75=""),"Waiting",IF(D75="???","Waiting",""))))</f>
        <v>Completed</v>
      </c>
      <c r="K75" s="109"/>
      <c r="L75" s="109"/>
      <c r="M75" s="4" t="s">
        <v>1502</v>
      </c>
      <c r="N75" s="114"/>
      <c r="O75" s="109"/>
    </row>
    <row r="76" spans="1:15" x14ac:dyDescent="0.25">
      <c r="A76" s="109" t="s">
        <v>1503</v>
      </c>
      <c r="B76" s="110" t="s">
        <v>1504</v>
      </c>
      <c r="C76" s="109" t="s">
        <v>669</v>
      </c>
      <c r="D76" s="86" t="s">
        <v>113</v>
      </c>
      <c r="E76" s="86"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2017-05-04_G-038_DR</v>
      </c>
      <c r="G76" s="89">
        <v>42907</v>
      </c>
      <c r="H76" s="66">
        <v>42908</v>
      </c>
      <c r="I76" s="118"/>
      <c r="J76" s="102" t="str">
        <f>IF(AND(NOT(OR(G76="",G76="Ø")),H76=""),"In Progress",IF(AND(NOT(OR(H76="Ø",H76="")),NOT(OR(G76="Ø",G76=""))),"Completed",IF(AND(NOT(A76=""),NOT(OR(D76="",D76="???")),G76=""),"Waiting",IF(D76="???","Waiting",""))))</f>
        <v>Completed</v>
      </c>
      <c r="K76" s="109" t="s">
        <v>0</v>
      </c>
      <c r="L76" s="109" t="s">
        <v>0</v>
      </c>
      <c r="M76" s="4" t="s">
        <v>1505</v>
      </c>
      <c r="N76" s="114" t="s">
        <v>25</v>
      </c>
      <c r="O76" s="109" t="s">
        <v>1506</v>
      </c>
    </row>
    <row r="77" spans="1:15" x14ac:dyDescent="0.25">
      <c r="A77" s="109"/>
      <c r="B77" s="109"/>
      <c r="C77" s="109"/>
      <c r="D77" s="86" t="s">
        <v>23</v>
      </c>
      <c r="E77" s="86" t="s">
        <v>1379</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2017-05-04_G-038_SA_CA</v>
      </c>
      <c r="G77" s="89">
        <v>42926</v>
      </c>
      <c r="H77" s="66">
        <v>42926</v>
      </c>
      <c r="I77" s="109"/>
      <c r="J77" s="102" t="str">
        <f>IF(AND(NOT(OR(G77="",G77="Ø")),H77=""),"In Progress",IF(AND(NOT(OR(H77="Ø",H77="")),NOT(OR(G77="Ø",G77=""))),"Completed",IF(AND(NOT(A76=""),NOT(OR(D77="",D77="???")),G77=""),"Waiting",IF(D77="???","Waiting",""))))</f>
        <v>Completed</v>
      </c>
      <c r="K77" s="109"/>
      <c r="L77" s="109"/>
      <c r="M77" s="4" t="s">
        <v>1507</v>
      </c>
      <c r="N77" s="114"/>
      <c r="O77" s="109"/>
    </row>
    <row r="78" spans="1:15" x14ac:dyDescent="0.25">
      <c r="A78" s="109" t="s">
        <v>1508</v>
      </c>
      <c r="B78" s="110" t="s">
        <v>1509</v>
      </c>
      <c r="C78" s="109" t="s">
        <v>669</v>
      </c>
      <c r="D78" s="86" t="s">
        <v>30</v>
      </c>
      <c r="E78" s="86" t="s">
        <v>1399</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2017-05-04_G-039_SA_PB</v>
      </c>
      <c r="G78" s="89">
        <v>42915</v>
      </c>
      <c r="H78" s="66">
        <v>42916</v>
      </c>
      <c r="I78" s="111">
        <v>42929</v>
      </c>
      <c r="J78" s="102" t="str">
        <f>IF(AND(NOT(OR(G78="",G78="Ø")),H78=""),"In Progress",IF(AND(NOT(OR(H78="Ø",H78="")),NOT(OR(G78="Ø",G78=""))),"Completed",IF(AND(NOT(A78=""),NOT(OR(D78="",D78="???")),G78=""),"Waiting",IF(D78="???","Waiting",""))))</f>
        <v>Completed</v>
      </c>
      <c r="K78" s="109"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Completed</v>
      </c>
      <c r="L78" s="109" t="s">
        <v>0</v>
      </c>
      <c r="M78" s="4" t="s">
        <v>1510</v>
      </c>
      <c r="N78" s="114" t="s">
        <v>25</v>
      </c>
      <c r="O78" s="109" t="s">
        <v>1511</v>
      </c>
    </row>
    <row r="79" spans="1:15" x14ac:dyDescent="0.25">
      <c r="A79" s="109"/>
      <c r="B79" s="109"/>
      <c r="C79" s="109"/>
      <c r="D79" s="86" t="s">
        <v>32</v>
      </c>
      <c r="E79" s="86" t="s">
        <v>1512</v>
      </c>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2017-05-04_G-039_AZ</v>
      </c>
      <c r="G79" s="89">
        <v>42927</v>
      </c>
      <c r="H79" s="66">
        <v>42928</v>
      </c>
      <c r="I79" s="109"/>
      <c r="J79" s="102" t="str">
        <f>IF(AND(NOT(OR(G79="",G79="Ø")),H79=""),"In Progress",IF(AND(NOT(OR(H79="Ø",H79="")),NOT(OR(G79="Ø",G79=""))),"Completed",IF(AND(NOT(A78=""),NOT(OR(D79="",D79="???")),G79=""),"Waiting",IF(D79="???","Waiting",""))))</f>
        <v>Completed</v>
      </c>
      <c r="K79" s="109"/>
      <c r="L79" s="109"/>
      <c r="M79" s="4"/>
      <c r="N79" s="114"/>
      <c r="O79" s="109"/>
    </row>
    <row r="80" spans="1:15" x14ac:dyDescent="0.25">
      <c r="A80" s="109" t="s">
        <v>1513</v>
      </c>
      <c r="B80" s="124" t="s">
        <v>1514</v>
      </c>
      <c r="C80" s="109" t="s">
        <v>669</v>
      </c>
      <c r="D80" s="86" t="s">
        <v>30</v>
      </c>
      <c r="E80" s="86" t="s">
        <v>1399</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2017-05-04_G-040_SA_PB</v>
      </c>
      <c r="G80" s="89">
        <v>42908</v>
      </c>
      <c r="H80" s="66">
        <v>42909</v>
      </c>
      <c r="I80" s="111">
        <v>42963</v>
      </c>
      <c r="J80" s="102" t="str">
        <f>IF(AND(NOT(OR(G80="",G80="Ø")),H80=""),"In Progress",IF(AND(NOT(OR(H80="Ø",H80="")),NOT(OR(G80="Ø",G80=""))),"Completed",IF(AND(NOT(A80=""),NOT(OR(D80="",D80="???")),G80=""),"Waiting",IF(D80="???","Waiting",""))))</f>
        <v>Completed</v>
      </c>
      <c r="K80" s="109"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Completed</v>
      </c>
      <c r="L80" s="109" t="s">
        <v>0</v>
      </c>
      <c r="M80" s="4" t="s">
        <v>1515</v>
      </c>
      <c r="N80" s="114" t="s">
        <v>25</v>
      </c>
      <c r="O80" s="109" t="s">
        <v>1516</v>
      </c>
    </row>
    <row r="81" spans="1:15" x14ac:dyDescent="0.25">
      <c r="A81" s="109"/>
      <c r="B81" s="125"/>
      <c r="C81" s="109"/>
      <c r="D81" s="86" t="s">
        <v>32</v>
      </c>
      <c r="E81" s="86" t="s">
        <v>1512</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2017-05-04_G-040_AZ</v>
      </c>
      <c r="G81" s="89">
        <v>42957</v>
      </c>
      <c r="H81" s="66">
        <v>42958</v>
      </c>
      <c r="I81" s="109"/>
      <c r="J81" s="102" t="str">
        <f>IF(AND(NOT(OR(G81="",G81="Ø")),H81=""),"In Progress",IF(AND(NOT(OR(H81="Ø",H81="")),NOT(OR(G81="Ø",G81=""))),"Completed",IF(AND(NOT(A80=""),NOT(OR(D81="",D81="???")),G81=""),"Waiting",IF(D81="???","Waiting",""))))</f>
        <v>Completed</v>
      </c>
      <c r="K81" s="109"/>
      <c r="L81" s="109"/>
      <c r="M81" s="4"/>
      <c r="N81" s="114"/>
      <c r="O81" s="109"/>
    </row>
    <row r="82" spans="1:15" x14ac:dyDescent="0.25">
      <c r="A82" s="109" t="s">
        <v>1517</v>
      </c>
      <c r="B82" s="110" t="s">
        <v>1518</v>
      </c>
      <c r="C82" s="109" t="s">
        <v>669</v>
      </c>
      <c r="D82" s="86" t="s">
        <v>113</v>
      </c>
      <c r="E82" s="86"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2017-05-04_G-041_DR</v>
      </c>
      <c r="G82" s="89">
        <v>42921</v>
      </c>
      <c r="H82" s="66" t="s">
        <v>51</v>
      </c>
      <c r="I82" s="109" t="str">
        <f>IF(AND(NOT(OR(H82="",H82="Ø")),NOT(OR(H83="",H83="Ø"))),"Needs to be Split","")</f>
        <v/>
      </c>
      <c r="J82" s="102" t="s">
        <v>2</v>
      </c>
      <c r="K82" s="109"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Untraceable</v>
      </c>
      <c r="L82" s="109" t="str">
        <f>IF(OR(K82="Untraceable"),"Ignore",IF(OR(K82="Incomplete",K82="Completed"),"Waiting",IF(OR(K82="Waiting",K82="In Progress",K82="Review",K82="Other"),"HOLD","")))</f>
        <v>Ignore</v>
      </c>
      <c r="M82" s="4" t="s">
        <v>1519</v>
      </c>
      <c r="N82" s="114" t="str">
        <f>IF(OR(K82="Untraceable",K82="Incomplete"),"No",IF(K82="Completed","In Progress",""))</f>
        <v>No</v>
      </c>
      <c r="O82" s="109"/>
    </row>
    <row r="83" spans="1:15" x14ac:dyDescent="0.25">
      <c r="A83" s="109"/>
      <c r="B83" s="109"/>
      <c r="C83" s="109"/>
      <c r="D83" s="86" t="s">
        <v>161</v>
      </c>
      <c r="E83" s="86" t="s">
        <v>1379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2017-05-04_G-041_SA_BD</v>
      </c>
      <c r="G83" s="89">
        <v>42957</v>
      </c>
      <c r="H83" s="66" t="s">
        <v>51</v>
      </c>
      <c r="I83" s="109"/>
      <c r="J83" s="102" t="s">
        <v>1</v>
      </c>
      <c r="K83" s="109"/>
      <c r="L83" s="109"/>
      <c r="M83" s="4"/>
      <c r="N83" s="114"/>
      <c r="O83" s="109"/>
    </row>
    <row r="84" spans="1:15" x14ac:dyDescent="0.25">
      <c r="A84" s="109" t="s">
        <v>1520</v>
      </c>
      <c r="B84" s="110" t="s">
        <v>1521</v>
      </c>
      <c r="C84" s="109" t="s">
        <v>669</v>
      </c>
      <c r="D84" s="86" t="s">
        <v>23</v>
      </c>
      <c r="E84" s="86"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2017-05-04_G-042_CA</v>
      </c>
      <c r="G84" s="89">
        <v>42909</v>
      </c>
      <c r="H84" s="66">
        <v>42912</v>
      </c>
      <c r="I84" s="109"/>
      <c r="J84" s="102" t="str">
        <f>IF(AND(NOT(OR(G84="",G84="Ø")),H84=""),"In Progress",IF(AND(NOT(OR(H84="Ø",H84="")),NOT(OR(G84="Ø",G84=""))),"Completed",IF(AND(NOT(A84=""),NOT(OR(D84="",D84="???")),G84=""),"Waiting",IF(D84="???","Waiting",""))))</f>
        <v>Completed</v>
      </c>
      <c r="K84" s="109" t="s">
        <v>0</v>
      </c>
      <c r="L84" s="109" t="s">
        <v>0</v>
      </c>
      <c r="M84" s="4" t="s">
        <v>1522</v>
      </c>
      <c r="N84" s="114" t="s">
        <v>25</v>
      </c>
      <c r="O84" s="109" t="s">
        <v>1523</v>
      </c>
    </row>
    <row r="85" spans="1:15" x14ac:dyDescent="0.25">
      <c r="A85" s="109"/>
      <c r="B85" s="109"/>
      <c r="C85" s="109"/>
      <c r="D85" s="86" t="s">
        <v>113</v>
      </c>
      <c r="E85" s="86" t="s">
        <v>1399</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2017-05-04_G-042_SA_DR</v>
      </c>
      <c r="G85" s="89">
        <v>42927</v>
      </c>
      <c r="H85" s="66">
        <v>42928</v>
      </c>
      <c r="I85" s="109"/>
      <c r="J85" s="102" t="str">
        <f>IF(AND(NOT(OR(G85="",G85="Ø")),H85=""),"In Progress",IF(AND(NOT(OR(H85="Ø",H85="")),NOT(OR(G85="Ø",G85=""))),"Completed",IF(AND(NOT(A84=""),NOT(OR(D85="",D85="???")),G85=""),"Waiting",IF(D85="???","Waiting",""))))</f>
        <v>Completed</v>
      </c>
      <c r="K85" s="109"/>
      <c r="L85" s="109"/>
      <c r="M85" s="4"/>
      <c r="N85" s="114"/>
      <c r="O85" s="109"/>
    </row>
    <row r="86" spans="1:15" x14ac:dyDescent="0.25">
      <c r="A86" s="109" t="s">
        <v>1524</v>
      </c>
      <c r="B86" s="110" t="s">
        <v>1525</v>
      </c>
      <c r="C86" s="109" t="s">
        <v>669</v>
      </c>
      <c r="D86" s="86" t="s">
        <v>30</v>
      </c>
      <c r="E86" s="86" t="s">
        <v>1399</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2017-05-04_G-043_SA_PB</v>
      </c>
      <c r="G86" s="89">
        <v>42912</v>
      </c>
      <c r="H86" s="66">
        <v>42912</v>
      </c>
      <c r="I86" s="109"/>
      <c r="J86" s="102" t="s">
        <v>0</v>
      </c>
      <c r="K86" s="109" t="s">
        <v>2</v>
      </c>
      <c r="L86" s="109" t="s">
        <v>0</v>
      </c>
      <c r="M86" s="4" t="s">
        <v>1526</v>
      </c>
      <c r="N86" s="114" t="str">
        <f>IF(OR(K86="Untraceable",K86="Incomplete"),"No",IF(K86="Completed","In Progress",""))</f>
        <v>No</v>
      </c>
      <c r="O86" s="109"/>
    </row>
    <row r="87" spans="1:15" x14ac:dyDescent="0.25">
      <c r="A87" s="109"/>
      <c r="B87" s="109"/>
      <c r="C87" s="109"/>
      <c r="D87" s="86" t="s">
        <v>23</v>
      </c>
      <c r="E87" s="86" t="s">
        <v>24</v>
      </c>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2017-05-04_G-043_CA</v>
      </c>
      <c r="G87" s="89">
        <v>42926</v>
      </c>
      <c r="H87" s="66">
        <v>42926</v>
      </c>
      <c r="I87" s="109"/>
      <c r="J87" s="102" t="s">
        <v>0</v>
      </c>
      <c r="K87" s="109"/>
      <c r="L87" s="109"/>
      <c r="M87" s="4" t="s">
        <v>1527</v>
      </c>
      <c r="N87" s="114"/>
      <c r="O87" s="109"/>
    </row>
    <row r="88" spans="1:15" x14ac:dyDescent="0.25">
      <c r="A88" s="109" t="s">
        <v>1528</v>
      </c>
      <c r="B88" s="110" t="s">
        <v>1529</v>
      </c>
      <c r="C88" s="109" t="s">
        <v>669</v>
      </c>
      <c r="D88" s="86" t="s">
        <v>113</v>
      </c>
      <c r="E88" s="86" t="s">
        <v>1399</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2017-05-04_G-044_SA_DR</v>
      </c>
      <c r="G88" s="89">
        <v>42909</v>
      </c>
      <c r="H88" s="89">
        <v>42912</v>
      </c>
      <c r="I88" s="127">
        <v>42963</v>
      </c>
      <c r="J88" s="86" t="str">
        <f>IF(AND(NOT(OR(G88="",G88="Ø")),H88=""),"In Progress",IF(AND(NOT(OR(H88="Ø",H88="")),NOT(OR(G88="Ø",G88=""))),"Completed",IF(AND(NOT(A88=""),NOT(OR(D88="",D88="???")),G88=""),"Waiting",IF(D88="???","Waiting",""))))</f>
        <v>Completed</v>
      </c>
      <c r="K88" s="109" t="s">
        <v>0</v>
      </c>
      <c r="L88" s="109" t="s">
        <v>0</v>
      </c>
      <c r="M88" s="4" t="s">
        <v>1530</v>
      </c>
      <c r="N88" s="114" t="s">
        <v>25</v>
      </c>
      <c r="O88" s="109" t="s">
        <v>1531</v>
      </c>
    </row>
    <row r="89" spans="1:15" x14ac:dyDescent="0.25">
      <c r="A89" s="109"/>
      <c r="B89" s="109"/>
      <c r="C89" s="109"/>
      <c r="D89" s="86" t="s">
        <v>161</v>
      </c>
      <c r="E89" s="86"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2017-05-04_G-044_SA_BD</v>
      </c>
      <c r="G89" s="89">
        <v>42957</v>
      </c>
      <c r="H89" s="89">
        <v>42961</v>
      </c>
      <c r="I89" s="109"/>
      <c r="J89" s="86" t="str">
        <f>IF(AND(NOT(OR(G89="",G89="Ø")),H89=""),"In Progress",IF(AND(NOT(OR(H89="Ø",H89="")),NOT(OR(G89="Ø",G89=""))),"Completed",IF(AND(NOT(A88=""),NOT(OR(D89="",D89="???")),G89=""),"Waiting",IF(D89="???","Waiting",""))))</f>
        <v>Completed</v>
      </c>
      <c r="K89" s="109"/>
      <c r="L89" s="109"/>
      <c r="M89" s="4" t="s">
        <v>1532</v>
      </c>
      <c r="N89" s="114"/>
      <c r="O89" s="109"/>
    </row>
    <row r="90" spans="1:15" x14ac:dyDescent="0.25">
      <c r="A90" s="109" t="s">
        <v>1533</v>
      </c>
      <c r="B90" s="110" t="s">
        <v>1534</v>
      </c>
      <c r="C90" s="109" t="s">
        <v>669</v>
      </c>
      <c r="D90" s="86"/>
      <c r="E90" s="86"/>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
      </c>
      <c r="G90" s="89"/>
      <c r="H90" s="89"/>
      <c r="I90" s="109" t="str">
        <f>IF(AND(NOT(OR(H90="",H90="Ø")),NOT(OR(H91="",H91="Ø"))),"Needs to be Split","")</f>
        <v/>
      </c>
      <c r="J90" s="86" t="s">
        <v>1</v>
      </c>
      <c r="K90" s="109"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09" t="str">
        <f>IF(OR(K90="Untraceable"),"Ignore",IF(OR(K90="Incomplete",K90="Completed"),"Waiting",IF(OR(K90="Waiting",K90="In Progress",K90="Review",K90="Other"),"HOLD","")))</f>
        <v>Ignore</v>
      </c>
      <c r="M90" s="4"/>
      <c r="N90" s="114" t="str">
        <f>IF(OR(K90="Untraceable",K90="Incomplete"),"No",IF(K90="Completed","In Progress",""))</f>
        <v>No</v>
      </c>
      <c r="O90" s="109"/>
    </row>
    <row r="91" spans="1:15" x14ac:dyDescent="0.25">
      <c r="A91" s="109"/>
      <c r="B91" s="109"/>
      <c r="C91" s="109"/>
      <c r="D91" s="86" t="str">
        <f>IF(AND(NOT(A90=""),NOT(J90="Untraceable")),"???","")</f>
        <v/>
      </c>
      <c r="E91" s="86"/>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09"/>
      <c r="J91" s="86" t="str">
        <f>IF(AND(NOT(OR(G91="",G91="Ø")),H91=""),"In Progress",IF(AND(NOT(OR(H91="Ø",H91="")),NOT(OR(G91="Ø",G91=""))),"Completed",IF(AND(NOT(A90=""),NOT(OR(D91="",D91="???")),G91=""),"Waiting",IF(D91="???","Waiting",""))))</f>
        <v/>
      </c>
      <c r="K91" s="109"/>
      <c r="L91" s="109"/>
      <c r="M91" s="4"/>
      <c r="N91" s="114"/>
      <c r="O91" s="109"/>
    </row>
    <row r="92" spans="1:15" x14ac:dyDescent="0.25">
      <c r="A92" s="109" t="s">
        <v>1535</v>
      </c>
      <c r="B92" s="110" t="s">
        <v>1536</v>
      </c>
      <c r="C92" s="109" t="s">
        <v>669</v>
      </c>
      <c r="D92" s="86" t="s">
        <v>113</v>
      </c>
      <c r="E92" s="86"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2017-05-04_G-046_DR</v>
      </c>
      <c r="G92" s="89">
        <v>42906</v>
      </c>
      <c r="H92" s="89">
        <v>42907</v>
      </c>
      <c r="I92" s="111">
        <v>42963</v>
      </c>
      <c r="J92" s="86" t="str">
        <f>IF(AND(NOT(OR(G92="",G92="Ø")),H92=""),"In Progress",IF(AND(NOT(OR(H92="Ø",H92="")),NOT(OR(G92="Ø",G92=""))),"Completed",IF(AND(NOT(A92=""),NOT(OR(D92="",D92="???")),G92=""),"Waiting",IF(D92="???","Waiting",""))))</f>
        <v>Completed</v>
      </c>
      <c r="K92" s="109" t="s">
        <v>0</v>
      </c>
      <c r="L92" s="109" t="s">
        <v>0</v>
      </c>
      <c r="M92" s="4" t="s">
        <v>1537</v>
      </c>
      <c r="N92" s="114" t="s">
        <v>25</v>
      </c>
      <c r="O92" s="109" t="s">
        <v>1538</v>
      </c>
    </row>
    <row r="93" spans="1:15" x14ac:dyDescent="0.25">
      <c r="A93" s="109"/>
      <c r="B93" s="109"/>
      <c r="C93" s="109"/>
      <c r="D93" s="86" t="s">
        <v>187</v>
      </c>
      <c r="E93" s="86" t="s">
        <v>1512</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2017-05-04_G-046_MW</v>
      </c>
      <c r="G93" s="89">
        <v>42961</v>
      </c>
      <c r="H93" s="89">
        <v>42962</v>
      </c>
      <c r="I93" s="109"/>
      <c r="J93" s="86" t="str">
        <f>IF(AND(NOT(OR(G93="",G93="Ø")),H93=""),"In Progress",IF(AND(NOT(OR(H93="Ø",H93="")),NOT(OR(G93="Ø",G93=""))),"Completed",IF(AND(NOT(A92=""),NOT(OR(D93="",D93="???")),G93=""),"Waiting",IF(D93="???","Waiting",""))))</f>
        <v>Completed</v>
      </c>
      <c r="K93" s="109"/>
      <c r="L93" s="109"/>
      <c r="M93" s="4"/>
      <c r="N93" s="114"/>
      <c r="O93" s="109"/>
    </row>
    <row r="94" spans="1:15" x14ac:dyDescent="0.25">
      <c r="A94" s="109" t="s">
        <v>1539</v>
      </c>
      <c r="B94" s="110" t="s">
        <v>1540</v>
      </c>
      <c r="C94" s="109" t="s">
        <v>669</v>
      </c>
      <c r="D94" s="86" t="s">
        <v>113</v>
      </c>
      <c r="E94" s="86" t="s">
        <v>1399</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2017-05-04_G-047_SA_DR</v>
      </c>
      <c r="G94" s="89">
        <v>42915</v>
      </c>
      <c r="H94" s="89" t="s">
        <v>51</v>
      </c>
      <c r="I94" s="109" t="str">
        <f>IF(AND(NOT(OR(H94="",H94="Ø")),NOT(OR(H95="",H95="Ø"))),"Needs to be Split","")</f>
        <v/>
      </c>
      <c r="J94" s="86" t="s">
        <v>2</v>
      </c>
      <c r="K94" s="109" t="s">
        <v>2</v>
      </c>
      <c r="L94" s="109" t="s">
        <v>190</v>
      </c>
      <c r="M94" s="4"/>
      <c r="N94" s="114" t="str">
        <f>IF(OR(K94="Untraceable",K94="Incomplete"),"No",IF(K94="Completed","In Progress",""))</f>
        <v>No</v>
      </c>
      <c r="O94" s="109"/>
    </row>
    <row r="95" spans="1:15" x14ac:dyDescent="0.25">
      <c r="A95" s="109"/>
      <c r="B95" s="109"/>
      <c r="C95" s="109"/>
      <c r="D95" s="86"/>
      <c r="E95" s="86"/>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109"/>
      <c r="J95" s="86" t="str">
        <f>IF(AND(NOT(OR(G95="",G95="Ø")),H95=""),"In Progress",IF(AND(NOT(OR(H95="Ø",H95="")),NOT(OR(G95="Ø",G95=""))),"Completed",IF(AND(NOT(A94=""),NOT(OR(D95="",D95="???")),G95=""),"Waiting",IF(D95="???","Waiting",""))))</f>
        <v/>
      </c>
      <c r="K95" s="109"/>
      <c r="L95" s="109"/>
      <c r="M95" s="4"/>
      <c r="N95" s="114"/>
      <c r="O95" s="109"/>
    </row>
    <row r="96" spans="1:15" x14ac:dyDescent="0.25">
      <c r="A96" s="109" t="s">
        <v>1541</v>
      </c>
      <c r="B96" s="110" t="s">
        <v>1542</v>
      </c>
      <c r="C96" s="109" t="s">
        <v>669</v>
      </c>
      <c r="D96" s="86" t="s">
        <v>113</v>
      </c>
      <c r="E96" s="86" t="s">
        <v>1399</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2017-05-04_G-048_SA_DR</v>
      </c>
      <c r="G96" s="89">
        <v>42921</v>
      </c>
      <c r="H96" s="89" t="s">
        <v>51</v>
      </c>
      <c r="I96" s="109" t="str">
        <f>IF(AND(NOT(OR(H96="",H96="Ø")),NOT(OR(H97="",H97="Ø"))),"Needs to be Split","")</f>
        <v/>
      </c>
      <c r="J96" s="86" t="s">
        <v>2</v>
      </c>
      <c r="K96" s="109" t="s">
        <v>2</v>
      </c>
      <c r="L96" s="109" t="s">
        <v>190</v>
      </c>
      <c r="M96" s="4" t="s">
        <v>1543</v>
      </c>
      <c r="N96" s="114" t="str">
        <f>IF(OR(K96="Untraceable",K96="Incomplete"),"No",IF(K96="Completed","In Progress",""))</f>
        <v>No</v>
      </c>
      <c r="O96" s="109"/>
    </row>
    <row r="97" spans="1:15" x14ac:dyDescent="0.25">
      <c r="A97" s="109"/>
      <c r="B97" s="109"/>
      <c r="C97" s="109"/>
      <c r="D97" s="86"/>
      <c r="E97" s="86"/>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109"/>
      <c r="J97" s="86" t="str">
        <f>IF(AND(NOT(OR(G97="",G97="Ø")),H97=""),"In Progress",IF(AND(NOT(OR(H97="Ø",H97="")),NOT(OR(G97="Ø",G97=""))),"Completed",IF(AND(NOT(A96=""),NOT(OR(D97="",D97="???")),G97=""),"Waiting",IF(D97="???","Waiting",""))))</f>
        <v/>
      </c>
      <c r="K97" s="109"/>
      <c r="L97" s="109"/>
      <c r="M97" s="4"/>
      <c r="N97" s="114"/>
      <c r="O97" s="109"/>
    </row>
    <row r="98" spans="1:15" x14ac:dyDescent="0.25">
      <c r="A98" s="109" t="s">
        <v>1544</v>
      </c>
      <c r="B98" s="110" t="s">
        <v>1545</v>
      </c>
      <c r="C98" s="109" t="s">
        <v>669</v>
      </c>
      <c r="D98" s="86" t="s">
        <v>32</v>
      </c>
      <c r="E98" s="86"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2017-05-04_G-049_SA_AZ</v>
      </c>
      <c r="G98" s="89">
        <v>42908</v>
      </c>
      <c r="H98" s="89">
        <v>42909</v>
      </c>
      <c r="I98" s="111">
        <v>42928</v>
      </c>
      <c r="J98" s="86" t="str">
        <f>IF(AND(NOT(OR(G98="",G98="Ø")),H98=""),"In Progress",IF(AND(NOT(OR(H98="Ø",H98="")),NOT(OR(G98="Ø",G98=""))),"Completed",IF(AND(NOT(A98=""),NOT(OR(D98="",D98="???")),G98=""),"Waiting",IF(D98="???","Waiting",""))))</f>
        <v>Completed</v>
      </c>
      <c r="K98" s="109" t="s">
        <v>0</v>
      </c>
      <c r="L98" s="109" t="s">
        <v>0</v>
      </c>
      <c r="M98" s="4" t="s">
        <v>1546</v>
      </c>
      <c r="N98" s="114" t="s">
        <v>25</v>
      </c>
      <c r="O98" s="109" t="s">
        <v>1547</v>
      </c>
    </row>
    <row r="99" spans="1:15" x14ac:dyDescent="0.25">
      <c r="A99" s="109"/>
      <c r="B99" s="109"/>
      <c r="C99" s="109"/>
      <c r="D99" s="86" t="s">
        <v>23</v>
      </c>
      <c r="E99" s="86"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2017-05-04_G-049_CA</v>
      </c>
      <c r="G99" s="89">
        <v>42927</v>
      </c>
      <c r="H99" s="89">
        <v>42928</v>
      </c>
      <c r="I99" s="109"/>
      <c r="J99" s="86" t="str">
        <f>IF(AND(NOT(OR(G99="",G99="Ø")),H99=""),"In Progress",IF(AND(NOT(OR(H99="Ø",H99="")),NOT(OR(G99="Ø",G99=""))),"Completed",IF(AND(NOT(A98=""),NOT(OR(D99="",D99="???")),G99=""),"Waiting",IF(D99="???","Waiting",""))))</f>
        <v>Completed</v>
      </c>
      <c r="K99" s="109"/>
      <c r="L99" s="109"/>
      <c r="M99" s="4"/>
      <c r="N99" s="114"/>
      <c r="O99" s="109"/>
    </row>
    <row r="100" spans="1:15" x14ac:dyDescent="0.25">
      <c r="A100" s="109" t="s">
        <v>1548</v>
      </c>
      <c r="B100" s="110" t="s">
        <v>1549</v>
      </c>
      <c r="C100" s="109" t="s">
        <v>669</v>
      </c>
      <c r="D100" s="86" t="s">
        <v>32</v>
      </c>
      <c r="E100" s="86" t="s">
        <v>1399</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2017-05-04_G-050_SA_AZ</v>
      </c>
      <c r="G100" s="89">
        <v>42907</v>
      </c>
      <c r="H100" s="89">
        <v>42908</v>
      </c>
      <c r="I100" s="111">
        <v>42963</v>
      </c>
      <c r="J100" s="86" t="str">
        <f>IF(AND(NOT(OR(G100="",G100="Ø")),H100=""),"In Progress",IF(AND(NOT(OR(H100="Ø",H100="")),NOT(OR(G100="Ø",G100=""))),"Completed",IF(AND(NOT(A100=""),NOT(OR(D100="",D100="???")),G100=""),"Waiting",IF(D100="???","Waiting",""))))</f>
        <v>Completed</v>
      </c>
      <c r="K100" s="109" t="str">
        <f>IF(AND(NOT(OR(H100="Ø",H100="")),I100="Split"),"In Progress",IF(AND(NOT(OR(H100="Ø",H100="")),I100="Needs to be Split"),"Waiting",IF(AND(J100="Review",J101="Review"),"Review",IF(OR(AND(J100="Review",J101="Incomplete"),AND(J100="Incomplete",J101="Review")),"Review",IF(OR(AND(J100="Untraceable",J101="Review"),AND(J100="Review",J101="Untraceable")),"Review",IF(OR(AND(J100="Review",J101="Completed"),AND(J100="Completed",J101="Review")),"Review",IF(OR(AND(J100="Other",J101="Review"),AND(J100="Review",J101="Other")),"Review",IF(OR(AND(J100="Other",J101="Incomplete"),AND(J100="Incomplete",J101="Other")),"Review",IF(OR(AND(J100="Other",J101="Untraceable"),AND(J100="Untraceable",J101="Other")),"Review",IF(OR(AND(J100="Other",J101="Completed"),AND(J100="Completed",J101="Other")),"Review",IF(AND(J100="Waiting",J101="Waiting"),"Waiting",IF(OR(AND(J100="Review",J101="Waiting"),AND(J100="Waiting",J101="Review")),"Waiting",IF(OR(AND(J100="Other",J101="Waiting"),AND(J100="Waiting",J101="Other")),"Waiting",IF(OR(AND(J100="Incomplete",J101="Waiting"),AND(J100="Waiting",J101="Incomplete")),"Waiting",IF(OR(AND(J100="Completed",J101="Waiting"),AND(J100="Waiting",J101="Completed")),"Waiting",IF(OR(J100="In Progress",J101="In Progress"),"In Progress",IF(OR(AND(J100="Completed",J101="Untraceable"),AND(J100="Untraceable",J101="Completed")),"Review",IF(OR(AND(J100="Completed",J101="Incomplete"),AND(J100="Incomplete",J101="Completed")),"Review",IF(OR(AND(J100="Incomplete",J101="Untraceable"),AND(J100="Untraceable",J101="Incomplete")),"Untraceable",IF(AND(NOT(OR(H100="Ø",H100="")),NOT(OR(H101="Ø",H101="")),I100=""),"In Progress",IF(AND(J100="Untraceable",J101="Untraceable"),"Untraceable",IF(AND(NOT(OR(H100="Ø",H100="")),NOT(OR(H101="Ø",H101="")),NOT(OR(I100="Ø",I100="",I100="Split",I100="Needs to be Split"))),"Completed",IF(AND(J100="Incomplete",J101="Incomplete"),"Incomplete",IF(AND(J100="Other",J101="Other"),"Review",IF(AND(J100="Untraceable",J101=""),"Untraceable","")))))))))))))))))))))))))</f>
        <v>Completed</v>
      </c>
      <c r="L100" s="109" t="s">
        <v>0</v>
      </c>
      <c r="M100" s="4" t="s">
        <v>1550</v>
      </c>
      <c r="N100" s="114" t="s">
        <v>25</v>
      </c>
      <c r="O100" s="109" t="s">
        <v>1551</v>
      </c>
    </row>
    <row r="101" spans="1:15" x14ac:dyDescent="0.25">
      <c r="A101" s="109"/>
      <c r="B101" s="109"/>
      <c r="C101" s="109"/>
      <c r="D101" s="86" t="s">
        <v>187</v>
      </c>
      <c r="E101" s="86" t="s">
        <v>1379</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2017-05-04_G-050_SA_MW</v>
      </c>
      <c r="G101" s="89">
        <v>42957</v>
      </c>
      <c r="H101" s="89">
        <v>42958</v>
      </c>
      <c r="I101" s="109"/>
      <c r="J101" s="86" t="str">
        <f>IF(AND(NOT(OR(G101="",G101="Ø")),H101=""),"In Progress",IF(AND(NOT(OR(H101="Ø",H101="")),NOT(OR(G101="Ø",G101=""))),"Completed",IF(AND(NOT(A100=""),NOT(OR(D101="",D101="???")),G101=""),"Waiting",IF(D101="???","Waiting",""))))</f>
        <v>Completed</v>
      </c>
      <c r="K101" s="109"/>
      <c r="L101" s="109"/>
      <c r="M101" s="4"/>
      <c r="N101" s="114"/>
      <c r="O101" s="109"/>
    </row>
    <row r="102" spans="1:15" x14ac:dyDescent="0.25">
      <c r="A102" s="109" t="s">
        <v>1552</v>
      </c>
      <c r="B102" s="110" t="s">
        <v>1553</v>
      </c>
      <c r="C102" s="109" t="s">
        <v>669</v>
      </c>
      <c r="D102" s="86" t="s">
        <v>27</v>
      </c>
      <c r="E102" s="86" t="s">
        <v>1399</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2017-05-04_G-051_SA_GB</v>
      </c>
      <c r="G102" s="89">
        <v>42908</v>
      </c>
      <c r="H102" s="89">
        <v>42908</v>
      </c>
      <c r="I102" s="109" t="str">
        <f>IF(AND(NOT(OR(H102="",H102="Ø")),NOT(OR(H103="",H103="Ø"))),"Needs to be Split","")</f>
        <v/>
      </c>
      <c r="J102" s="86" t="s">
        <v>2</v>
      </c>
      <c r="K102" s="109"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Incomplete</v>
      </c>
      <c r="L102" s="109" t="s">
        <v>0</v>
      </c>
      <c r="M102" s="4" t="s">
        <v>1554</v>
      </c>
      <c r="N102" s="114" t="str">
        <f>IF(OR(K102="Untraceable",K102="Incomplete"),"No",IF(K102="Completed","In Progress",""))</f>
        <v>No</v>
      </c>
      <c r="O102" s="109"/>
    </row>
    <row r="103" spans="1:15" x14ac:dyDescent="0.25">
      <c r="A103" s="109"/>
      <c r="B103" s="109"/>
      <c r="C103" s="109"/>
      <c r="D103" s="86"/>
      <c r="E103" s="86"/>
      <c r="F103" s="7" t="str">
        <f>IF(AND(D103="Amina",OR(E103="Manual",E103="Assisted Manual")),A102&amp;"_AZ",IF(AND(D103="Amina",OR(E103="De-Novo Merge",E103="Assisted Merge")),A102&amp;"_SA_AZ",IF(AND(D103="Perry",OR(E103="Manual",E103="Assisted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109"/>
      <c r="J103" s="86" t="s">
        <v>2</v>
      </c>
      <c r="K103" s="109"/>
      <c r="L103" s="109"/>
      <c r="M103" s="4"/>
      <c r="N103" s="114"/>
      <c r="O103" s="109"/>
    </row>
    <row r="104" spans="1:15" x14ac:dyDescent="0.25">
      <c r="A104" s="109" t="s">
        <v>1555</v>
      </c>
      <c r="B104" s="110" t="s">
        <v>1556</v>
      </c>
      <c r="C104" s="109" t="s">
        <v>669</v>
      </c>
      <c r="D104" s="86" t="s">
        <v>27</v>
      </c>
      <c r="E104" s="86" t="s">
        <v>1399</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2017-05-04_G-052_SA_GB</v>
      </c>
      <c r="G104" s="89">
        <v>42908</v>
      </c>
      <c r="H104" s="89">
        <v>42908</v>
      </c>
      <c r="I104" s="109" t="s">
        <v>51</v>
      </c>
      <c r="J104" s="86" t="s">
        <v>2</v>
      </c>
      <c r="K104" s="109" t="s">
        <v>2</v>
      </c>
      <c r="L104" s="109" t="s">
        <v>0</v>
      </c>
      <c r="M104" s="4"/>
      <c r="N104" s="114" t="s">
        <v>1557</v>
      </c>
      <c r="O104" s="109"/>
    </row>
    <row r="105" spans="1:15" x14ac:dyDescent="0.25">
      <c r="A105" s="109"/>
      <c r="B105" s="109"/>
      <c r="C105" s="109"/>
      <c r="D105" s="86" t="s">
        <v>161</v>
      </c>
      <c r="E105" s="86" t="s">
        <v>1379</v>
      </c>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2017-05-04_G-052_SA_BD</v>
      </c>
      <c r="G105" s="89">
        <v>42963</v>
      </c>
      <c r="H105" s="89">
        <v>42963</v>
      </c>
      <c r="I105" s="109"/>
      <c r="J105" s="86" t="s">
        <v>2</v>
      </c>
      <c r="K105" s="109"/>
      <c r="L105" s="109"/>
      <c r="M105" s="4"/>
      <c r="N105" s="114"/>
      <c r="O105" s="109"/>
    </row>
    <row r="106" spans="1:15" x14ac:dyDescent="0.25">
      <c r="A106" s="109" t="s">
        <v>1558</v>
      </c>
      <c r="B106" s="110" t="s">
        <v>1559</v>
      </c>
      <c r="C106" s="109" t="s">
        <v>669</v>
      </c>
      <c r="D106" s="86" t="s">
        <v>32</v>
      </c>
      <c r="E106" s="86" t="s">
        <v>1399</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2017-05-04_G-053_SA_AZ</v>
      </c>
      <c r="G106" s="89">
        <v>42907</v>
      </c>
      <c r="H106" s="89">
        <v>42908</v>
      </c>
      <c r="I106" s="109" t="str">
        <f>IF(AND(NOT(OR(H106="",H106="Ø")),NOT(OR(H107="",H107="Ø"))),"Needs to be Split","")</f>
        <v/>
      </c>
      <c r="J106" s="86" t="str">
        <f>IF(AND(NOT(OR(G106="",G106="Ø")),H106=""),"In Progress",IF(AND(NOT(OR(H106="Ø",H106="")),NOT(OR(G106="Ø",G106=""))),"Completed",IF(AND(NOT(A106=""),NOT(OR(D106="",D106="???")),G106=""),"Waiting",IF(D106="???","Waiting",""))))</f>
        <v>Completed</v>
      </c>
      <c r="K106" s="109" t="s">
        <v>2</v>
      </c>
      <c r="L106" s="109" t="s">
        <v>190</v>
      </c>
      <c r="M106" s="4" t="s">
        <v>1560</v>
      </c>
      <c r="N106" s="114" t="str">
        <f>IF(OR(K106="Untraceable",K106="Incomplete"),"No",IF(K106="Completed","In Progress",""))</f>
        <v>No</v>
      </c>
      <c r="O106" s="109"/>
    </row>
    <row r="107" spans="1:15" x14ac:dyDescent="0.25">
      <c r="A107" s="109"/>
      <c r="B107" s="109"/>
      <c r="C107" s="109"/>
      <c r="D107" s="86" t="s">
        <v>23</v>
      </c>
      <c r="E107" s="86" t="s">
        <v>1512</v>
      </c>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2017-05-04_G-053_CA</v>
      </c>
      <c r="G107" s="89">
        <v>42962</v>
      </c>
      <c r="H107" s="89" t="s">
        <v>51</v>
      </c>
      <c r="I107" s="109"/>
      <c r="J107" s="86" t="s">
        <v>2</v>
      </c>
      <c r="K107" s="109"/>
      <c r="L107" s="109"/>
      <c r="M107" s="4" t="s">
        <v>1561</v>
      </c>
      <c r="N107" s="114"/>
      <c r="O107" s="109"/>
    </row>
    <row r="108" spans="1:15" x14ac:dyDescent="0.25">
      <c r="A108" s="109" t="s">
        <v>1562</v>
      </c>
      <c r="B108" s="110" t="s">
        <v>1563</v>
      </c>
      <c r="C108" s="109" t="s">
        <v>669</v>
      </c>
      <c r="D108" s="86" t="s">
        <v>161</v>
      </c>
      <c r="E108" s="86" t="s">
        <v>1399</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2017-05-04_G-054_SA_BD</v>
      </c>
      <c r="G108" s="89">
        <v>42909</v>
      </c>
      <c r="H108" s="89">
        <v>42912</v>
      </c>
      <c r="I108" s="111">
        <v>42930</v>
      </c>
      <c r="J108" s="86" t="str">
        <f>IF(AND(NOT(OR(G108="",G108="Ø")),H108=""),"In Progress",IF(AND(NOT(OR(H108="Ø",H108="")),NOT(OR(G108="Ø",G108=""))),"Completed",IF(AND(NOT(A108=""),NOT(OR(D108="",D108="???")),G108=""),"Waiting",IF(D108="???","Waiting",""))))</f>
        <v>Completed</v>
      </c>
      <c r="K108" s="109" t="str">
        <f>IF(AND(NOT(OR(H108="Ø",H108="")),I108="Split"),"In Progress",IF(AND(NOT(OR(H108="Ø",H108="")),I108="Needs to be Split"),"Waiting",IF(AND(J108="Review",J109="Review"),"Review",IF(OR(AND(J108="Review",J109="Incomplete"),AND(J108="Incomplete",J109="Review")),"Review",IF(OR(AND(J108="Untraceable",J109="Review"),AND(J108="Review",J109="Untraceable")),"Review",IF(OR(AND(J108="Review",J109="Completed"),AND(J108="Completed",J109="Review")),"Review",IF(OR(AND(J108="Other",J109="Review"),AND(J108="Review",J109="Other")),"Review",IF(OR(AND(J108="Other",J109="Incomplete"),AND(J108="Incomplete",J109="Other")),"Review",IF(OR(AND(J108="Other",J109="Untraceable"),AND(J108="Untraceable",J109="Other")),"Review",IF(OR(AND(J108="Other",J109="Completed"),AND(J108="Completed",J109="Other")),"Review",IF(AND(J108="Waiting",J109="Waiting"),"Waiting",IF(OR(AND(J108="Review",J109="Waiting"),AND(J108="Waiting",J109="Review")),"Waiting",IF(OR(AND(J108="Other",J109="Waiting"),AND(J108="Waiting",J109="Other")),"Waiting",IF(OR(AND(J108="Incomplete",J109="Waiting"),AND(J108="Waiting",J109="Incomplete")),"Waiting",IF(OR(AND(J108="Completed",J109="Waiting"),AND(J108="Waiting",J109="Completed")),"Waiting",IF(OR(J108="In Progress",J109="In Progress"),"In Progress",IF(OR(AND(J108="Completed",J109="Untraceable"),AND(J108="Untraceable",J109="Completed")),"Review",IF(OR(AND(J108="Completed",J109="Incomplete"),AND(J108="Incomplete",J109="Completed")),"Review",IF(OR(AND(J108="Incomplete",J109="Untraceable"),AND(J108="Untraceable",J109="Incomplete")),"Untraceable",IF(AND(NOT(OR(H108="Ø",H108="")),NOT(OR(H109="Ø",H109="")),I108=""),"In Progress",IF(AND(J108="Untraceable",J109="Untraceable"),"Untraceable",IF(AND(NOT(OR(H108="Ø",H108="")),NOT(OR(H109="Ø",H109="")),NOT(OR(I108="Ø",I108="",I108="Split",I108="Needs to be Split"))),"Completed",IF(AND(J108="Incomplete",J109="Incomplete"),"Incomplete",IF(AND(J108="Other",J109="Other"),"Review",IF(AND(J108="Untraceable",J109=""),"Untraceable","")))))))))))))))))))))))))</f>
        <v>Completed</v>
      </c>
      <c r="L108" s="109" t="s">
        <v>0</v>
      </c>
      <c r="M108" s="4" t="s">
        <v>1564</v>
      </c>
      <c r="N108" s="114" t="s">
        <v>25</v>
      </c>
      <c r="O108" s="109" t="s">
        <v>1565</v>
      </c>
    </row>
    <row r="109" spans="1:15" x14ac:dyDescent="0.25">
      <c r="A109" s="109"/>
      <c r="B109" s="109"/>
      <c r="C109" s="109"/>
      <c r="D109" s="86" t="s">
        <v>32</v>
      </c>
      <c r="E109" s="86"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2017-05-04_G-054_SA_AZ</v>
      </c>
      <c r="G109" s="89">
        <v>42928</v>
      </c>
      <c r="H109" s="89">
        <v>42929</v>
      </c>
      <c r="I109" s="109"/>
      <c r="J109" s="86" t="str">
        <f>IF(AND(NOT(OR(G109="",G109="Ø")),H109=""),"In Progress",IF(AND(NOT(OR(H109="Ø",H109="")),NOT(OR(G109="Ø",G109=""))),"Completed",IF(AND(NOT(A108=""),NOT(OR(D109="",D109="???")),G109=""),"Waiting",IF(D109="???","Waiting",""))))</f>
        <v>Completed</v>
      </c>
      <c r="K109" s="109"/>
      <c r="L109" s="109"/>
      <c r="M109" s="4" t="s">
        <v>1566</v>
      </c>
      <c r="N109" s="114"/>
      <c r="O109" s="109"/>
    </row>
    <row r="110" spans="1:15" x14ac:dyDescent="0.25">
      <c r="A110" s="109" t="s">
        <v>1567</v>
      </c>
      <c r="B110" s="110" t="s">
        <v>1568</v>
      </c>
      <c r="C110" s="109" t="s">
        <v>669</v>
      </c>
      <c r="D110" s="86" t="s">
        <v>161</v>
      </c>
      <c r="E110" s="86" t="s">
        <v>1399</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2017-05-04_G-055_SA_BD</v>
      </c>
      <c r="G110" s="89">
        <v>42913</v>
      </c>
      <c r="H110" s="89">
        <v>42914</v>
      </c>
      <c r="I110" s="111">
        <v>42963</v>
      </c>
      <c r="J110" s="86" t="str">
        <f>IF(AND(NOT(OR(G110="",G110="Ø")),H110=""),"In Progress",IF(AND(NOT(OR(H110="Ø",H110="")),NOT(OR(G110="Ø",G110=""))),"Completed",IF(AND(NOT(A110=""),NOT(OR(D110="",D110="???")),G110=""),"Waiting",IF(D110="???","Waiting",""))))</f>
        <v>Completed</v>
      </c>
      <c r="K110" s="109"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09" t="s">
        <v>0</v>
      </c>
      <c r="M110" s="4" t="s">
        <v>1569</v>
      </c>
      <c r="N110" s="114" t="s">
        <v>25</v>
      </c>
      <c r="O110" s="109" t="s">
        <v>1570</v>
      </c>
    </row>
    <row r="111" spans="1:15" x14ac:dyDescent="0.25">
      <c r="A111" s="109"/>
      <c r="B111" s="109"/>
      <c r="C111" s="109"/>
      <c r="D111" s="86" t="s">
        <v>32</v>
      </c>
      <c r="E111" s="86"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2017-05-04_G-055_AZ</v>
      </c>
      <c r="G111" s="89">
        <v>42958</v>
      </c>
      <c r="H111" s="89">
        <v>42963</v>
      </c>
      <c r="I111" s="109"/>
      <c r="J111" s="86" t="str">
        <f>IF(AND(NOT(OR(G111="",G111="Ø")),H111=""),"In Progress",IF(AND(NOT(OR(H111="Ø",H111="")),NOT(OR(G111="Ø",G111=""))),"Completed",IF(AND(NOT(A110=""),NOT(OR(D111="",D111="???")),G111=""),"Waiting",IF(D111="???","Waiting",""))))</f>
        <v>Completed</v>
      </c>
      <c r="K111" s="109"/>
      <c r="L111" s="109"/>
      <c r="M111" s="4" t="s">
        <v>1571</v>
      </c>
      <c r="N111" s="114"/>
      <c r="O111" s="109"/>
    </row>
    <row r="112" spans="1:15" x14ac:dyDescent="0.25">
      <c r="A112" s="109" t="s">
        <v>1572</v>
      </c>
      <c r="B112" s="110" t="s">
        <v>1573</v>
      </c>
      <c r="C112" s="109" t="s">
        <v>669</v>
      </c>
      <c r="D112" s="86" t="s">
        <v>161</v>
      </c>
      <c r="E112" s="86" t="s">
        <v>1379</v>
      </c>
      <c r="F112" s="7" t="s">
        <v>1574</v>
      </c>
      <c r="G112" s="89">
        <v>42964</v>
      </c>
      <c r="H112" s="89">
        <v>42964</v>
      </c>
      <c r="I112" s="109"/>
      <c r="J112" s="86" t="s">
        <v>2</v>
      </c>
      <c r="K112" s="109" t="s">
        <v>2</v>
      </c>
      <c r="L112" s="109" t="s">
        <v>0</v>
      </c>
      <c r="M112" s="4" t="s">
        <v>1575</v>
      </c>
      <c r="N112" s="114" t="str">
        <f>IF(OR(K112="Untraceable",K112="Incomplete"),"No",IF(K112="Completed","In Progress",""))</f>
        <v>No</v>
      </c>
      <c r="O112" s="109"/>
    </row>
    <row r="113" spans="1:15" x14ac:dyDescent="0.25">
      <c r="A113" s="109"/>
      <c r="B113" s="109"/>
      <c r="C113" s="109"/>
      <c r="D113" s="86" t="s">
        <v>23</v>
      </c>
      <c r="E113" s="86" t="s">
        <v>24</v>
      </c>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2017-05-04_G-056_CA</v>
      </c>
      <c r="G113" s="89">
        <v>42958</v>
      </c>
      <c r="H113" s="89">
        <v>42959</v>
      </c>
      <c r="I113" s="109"/>
      <c r="J113" s="86" t="str">
        <f>IF(AND(NOT(OR(G113="",G113="Ø")),H113=""),"In Progress",IF(AND(NOT(OR(H113="Ø",H113="")),NOT(OR(G113="Ø",G113=""))),"Completed",IF(AND(NOT(A112=""),NOT(OR(D113="",D113="???")),G113=""),"Waiting",IF(D113="???","Waiting",""))))</f>
        <v>Completed</v>
      </c>
      <c r="K113" s="109"/>
      <c r="L113" s="109"/>
      <c r="M113" s="4" t="s">
        <v>1576</v>
      </c>
      <c r="N113" s="114"/>
      <c r="O113" s="109"/>
    </row>
    <row r="114" spans="1:15" x14ac:dyDescent="0.25">
      <c r="A114" s="109" t="s">
        <v>1577</v>
      </c>
      <c r="B114" s="110" t="s">
        <v>1578</v>
      </c>
      <c r="C114" s="109" t="s">
        <v>669</v>
      </c>
      <c r="D114" s="86" t="s">
        <v>161</v>
      </c>
      <c r="E114" s="86" t="s">
        <v>1399</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2017-05-04_G-057_SA_BD</v>
      </c>
      <c r="G114" s="89">
        <v>42914</v>
      </c>
      <c r="H114" s="89">
        <v>42914</v>
      </c>
      <c r="I114" s="111">
        <v>42963</v>
      </c>
      <c r="J114" s="86" t="s">
        <v>0</v>
      </c>
      <c r="K114" s="109" t="s">
        <v>0</v>
      </c>
      <c r="L114" s="109" t="s">
        <v>0</v>
      </c>
      <c r="M114" s="4"/>
      <c r="N114" s="114" t="s">
        <v>25</v>
      </c>
      <c r="O114" s="109" t="s">
        <v>1579</v>
      </c>
    </row>
    <row r="115" spans="1:15" x14ac:dyDescent="0.25">
      <c r="A115" s="109"/>
      <c r="B115" s="109"/>
      <c r="C115" s="109"/>
      <c r="D115" s="86" t="s">
        <v>23</v>
      </c>
      <c r="E115" s="86" t="s">
        <v>24</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2017-05-04_G-057_CA</v>
      </c>
      <c r="G115" s="89">
        <v>42961</v>
      </c>
      <c r="H115" s="89">
        <v>42961</v>
      </c>
      <c r="I115" s="109"/>
      <c r="J115" s="86" t="str">
        <f>IF(AND(NOT(OR(G115="",G115="Ø")),H115=""),"In Progress",IF(AND(NOT(OR(H115="Ø",H115="")),NOT(OR(G115="Ø",G115=""))),"Completed",IF(AND(NOT(A114=""),NOT(OR(D115="",D115="???")),G115=""),"Waiting",IF(D115="???","Waiting",""))))</f>
        <v>Completed</v>
      </c>
      <c r="K115" s="109"/>
      <c r="L115" s="109"/>
      <c r="M115" s="4" t="s">
        <v>1580</v>
      </c>
      <c r="N115" s="114"/>
      <c r="O115" s="109"/>
    </row>
    <row r="116" spans="1:15" x14ac:dyDescent="0.25">
      <c r="A116" s="109" t="s">
        <v>1581</v>
      </c>
      <c r="B116" s="110" t="s">
        <v>1582</v>
      </c>
      <c r="C116" s="109" t="s">
        <v>669</v>
      </c>
      <c r="D116" s="86" t="s">
        <v>161</v>
      </c>
      <c r="E116" s="86" t="s">
        <v>1399</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2017-05-04_G-058_SA_BD</v>
      </c>
      <c r="G116" s="89">
        <v>42914</v>
      </c>
      <c r="H116" s="89">
        <v>42915</v>
      </c>
      <c r="I116" s="109" t="str">
        <f>IF(AND(NOT(OR(H116="",H116="Ø")),NOT(OR(H117="",H117="Ø"))),"Needs to be Split","")</f>
        <v/>
      </c>
      <c r="J116" s="86" t="s">
        <v>2</v>
      </c>
      <c r="K116" s="109"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Untraceable</v>
      </c>
      <c r="L116" s="109" t="s">
        <v>0</v>
      </c>
      <c r="M116" s="4"/>
      <c r="N116" s="114" t="str">
        <f>IF(OR(K116="Untraceable",K116="Incomplete"),"No",IF(K116="Completed","In Progress",""))</f>
        <v>No</v>
      </c>
      <c r="O116" s="109"/>
    </row>
    <row r="117" spans="1:15" x14ac:dyDescent="0.25">
      <c r="A117" s="109"/>
      <c r="B117" s="109"/>
      <c r="C117" s="109"/>
      <c r="D117" s="86" t="s">
        <v>23</v>
      </c>
      <c r="E117" s="86" t="s">
        <v>24</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2017-05-04_G-058_CA</v>
      </c>
      <c r="G117" s="89">
        <v>42957</v>
      </c>
      <c r="H117" s="89" t="s">
        <v>51</v>
      </c>
      <c r="I117" s="109"/>
      <c r="J117" s="86" t="s">
        <v>1</v>
      </c>
      <c r="K117" s="109"/>
      <c r="L117" s="109"/>
      <c r="M117" s="4" t="s">
        <v>1583</v>
      </c>
      <c r="N117" s="114"/>
      <c r="O117" s="109"/>
    </row>
    <row r="118" spans="1:15" x14ac:dyDescent="0.25">
      <c r="A118" s="109" t="s">
        <v>1584</v>
      </c>
      <c r="B118" s="110" t="s">
        <v>1585</v>
      </c>
      <c r="C118" s="109" t="s">
        <v>669</v>
      </c>
      <c r="D118" s="86" t="s">
        <v>161</v>
      </c>
      <c r="E118" s="86" t="s">
        <v>1399</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2017-05-04_G-059_SA_BD</v>
      </c>
      <c r="G118" s="89">
        <v>42926</v>
      </c>
      <c r="H118" s="89" t="s">
        <v>51</v>
      </c>
      <c r="I118" s="109" t="str">
        <f>IF(AND(NOT(OR(H118="",H118="Ø")),NOT(OR(H119="",H119="Ø"))),"Needs to be Split","")</f>
        <v/>
      </c>
      <c r="J118" s="86" t="s">
        <v>2</v>
      </c>
      <c r="K118" s="109" t="s">
        <v>2</v>
      </c>
      <c r="L118" s="109" t="s">
        <v>190</v>
      </c>
      <c r="M118" s="4"/>
      <c r="N118" s="114" t="str">
        <f>IF(OR(K118="Untraceable",K118="Incomplete"),"No",IF(K118="Completed","In Progress",""))</f>
        <v>No</v>
      </c>
      <c r="O118" s="109"/>
    </row>
    <row r="119" spans="1:15" x14ac:dyDescent="0.25">
      <c r="A119" s="109"/>
      <c r="B119" s="109"/>
      <c r="C119" s="109"/>
      <c r="D119" s="86"/>
      <c r="E119" s="86"/>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109"/>
      <c r="J119" s="86"/>
      <c r="K119" s="109"/>
      <c r="L119" s="109"/>
      <c r="M119" s="4"/>
      <c r="N119" s="114"/>
      <c r="O119" s="109"/>
    </row>
    <row r="120" spans="1:15" x14ac:dyDescent="0.25">
      <c r="A120" s="109" t="s">
        <v>1586</v>
      </c>
      <c r="B120" s="110" t="s">
        <v>1587</v>
      </c>
      <c r="C120" s="109" t="s">
        <v>669</v>
      </c>
      <c r="D120" s="86" t="s">
        <v>32</v>
      </c>
      <c r="E120" s="86" t="s">
        <v>1399</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2017-05-04_G-060_SA_AZ</v>
      </c>
      <c r="G120" s="89">
        <v>42909</v>
      </c>
      <c r="H120" s="89" t="s">
        <v>51</v>
      </c>
      <c r="I120" s="109" t="str">
        <f>IF(AND(NOT(OR(H120="",H120="Ø")),NOT(OR(H121="",H121="Ø"))),"Needs to be Split","")</f>
        <v/>
      </c>
      <c r="J120" s="86" t="s">
        <v>2</v>
      </c>
      <c r="K120" s="109" t="s">
        <v>2</v>
      </c>
      <c r="L120" s="109" t="s">
        <v>190</v>
      </c>
      <c r="M120" s="4" t="s">
        <v>1588</v>
      </c>
      <c r="N120" s="114" t="str">
        <f>IF(OR(K120="Untraceable",K120="Incomplete"),"No",IF(K120="Completed","In Progress",""))</f>
        <v>No</v>
      </c>
      <c r="O120" s="109"/>
    </row>
    <row r="121" spans="1:15" x14ac:dyDescent="0.25">
      <c r="A121" s="109"/>
      <c r="B121" s="109"/>
      <c r="C121" s="109"/>
      <c r="D121" s="86"/>
      <c r="E121" s="86"/>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09"/>
      <c r="J121" s="86" t="str">
        <f>IF(AND(NOT(OR(G121="",G121="Ø")),H121=""),"In Progress",IF(AND(NOT(OR(H121="Ø",H121="")),NOT(OR(G121="Ø",G121=""))),"Completed",IF(AND(NOT(A120=""),NOT(OR(D121="",D121="???")),G121=""),"Waiting",IF(D121="???","Waiting",""))))</f>
        <v/>
      </c>
      <c r="K121" s="109"/>
      <c r="L121" s="109"/>
      <c r="M121" s="4"/>
      <c r="N121" s="114"/>
      <c r="O121" s="109"/>
    </row>
    <row r="122" spans="1:15" x14ac:dyDescent="0.25">
      <c r="A122" s="109" t="s">
        <v>1589</v>
      </c>
      <c r="B122" s="110" t="s">
        <v>1590</v>
      </c>
      <c r="C122" s="109" t="s">
        <v>669</v>
      </c>
      <c r="D122" s="86" t="s">
        <v>161</v>
      </c>
      <c r="E122" s="86" t="s">
        <v>1399</v>
      </c>
      <c r="F122" s="65" t="s">
        <v>1591</v>
      </c>
      <c r="G122" s="89">
        <v>42926</v>
      </c>
      <c r="H122" s="89" t="s">
        <v>51</v>
      </c>
      <c r="I122" s="109" t="str">
        <f>IF(AND(NOT(OR(H122="",H122="Ø")),NOT(OR(H123="",H123="Ø"))),"Needs to be Split","")</f>
        <v/>
      </c>
      <c r="J122" s="86" t="s">
        <v>2</v>
      </c>
      <c r="K122" s="109" t="s">
        <v>2</v>
      </c>
      <c r="L122" s="109" t="s">
        <v>190</v>
      </c>
      <c r="M122" s="4"/>
      <c r="N122" s="114" t="str">
        <f>IF(OR(K122="Untraceable",K122="Incomplete"),"No",IF(K122="Completed","In Progress",""))</f>
        <v>No</v>
      </c>
      <c r="O122" s="109"/>
    </row>
    <row r="123" spans="1:15" x14ac:dyDescent="0.25">
      <c r="A123" s="109"/>
      <c r="B123" s="109"/>
      <c r="C123" s="109"/>
      <c r="D123" s="86"/>
      <c r="E123" s="86"/>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109"/>
      <c r="J123" s="86"/>
      <c r="K123" s="109"/>
      <c r="L123" s="109"/>
      <c r="M123" s="4"/>
      <c r="N123" s="114"/>
      <c r="O123" s="109"/>
    </row>
    <row r="124" spans="1:15" x14ac:dyDescent="0.25">
      <c r="A124" s="109" t="s">
        <v>1592</v>
      </c>
      <c r="B124" s="110" t="s">
        <v>1593</v>
      </c>
      <c r="C124" s="109" t="s">
        <v>669</v>
      </c>
      <c r="D124" s="86" t="s">
        <v>161</v>
      </c>
      <c r="E124" s="86" t="s">
        <v>1399</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2017-05-04_G-062_SA_BD</v>
      </c>
      <c r="G124" s="89">
        <v>42926</v>
      </c>
      <c r="H124" s="89">
        <v>42926</v>
      </c>
      <c r="I124" s="109" t="str">
        <f>IF(AND(NOT(OR(H124="",H124="Ø")),NOT(OR(H125="",H125="Ø"))),"Needs to be Split","")</f>
        <v/>
      </c>
      <c r="J124" s="86" t="str">
        <f>IF(AND(NOT(OR(G124="",G124="Ø")),H124=""),"In Progress",IF(AND(NOT(OR(H124="Ø",H124="")),NOT(OR(G124="Ø",G124=""))),"Completed",IF(AND(NOT(A124=""),NOT(OR(D124="",D124="???")),G124=""),"Waiting",IF(D124="???","Waiting",""))))</f>
        <v>Completed</v>
      </c>
      <c r="K124" s="109" t="s">
        <v>2</v>
      </c>
      <c r="L124" s="109" t="s">
        <v>0</v>
      </c>
      <c r="M124" s="4" t="s">
        <v>1594</v>
      </c>
      <c r="N124" s="114" t="str">
        <f>IF(OR(K124="Untraceable",K124="Incomplete"),"No",IF(K124="Completed","In Progress",""))</f>
        <v>No</v>
      </c>
      <c r="O124" s="109"/>
    </row>
    <row r="125" spans="1:15" x14ac:dyDescent="0.25">
      <c r="A125" s="109"/>
      <c r="B125" s="109"/>
      <c r="C125" s="109"/>
      <c r="D125" s="86" t="s">
        <v>23</v>
      </c>
      <c r="E125" s="86" t="s">
        <v>24</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2017-05-04_G-062_CA</v>
      </c>
      <c r="G125" s="89">
        <v>42957</v>
      </c>
      <c r="H125" s="89" t="s">
        <v>51</v>
      </c>
      <c r="I125" s="109"/>
      <c r="J125" s="86" t="s">
        <v>1</v>
      </c>
      <c r="K125" s="109"/>
      <c r="L125" s="109"/>
      <c r="M125" s="4" t="s">
        <v>1595</v>
      </c>
      <c r="N125" s="114"/>
      <c r="O125" s="109"/>
    </row>
    <row r="126" spans="1:15" x14ac:dyDescent="0.25">
      <c r="A126" s="109" t="s">
        <v>1596</v>
      </c>
      <c r="B126" s="110" t="s">
        <v>1597</v>
      </c>
      <c r="C126" s="109" t="s">
        <v>669</v>
      </c>
      <c r="D126" s="86"/>
      <c r="E126" s="86"/>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109" t="str">
        <f>IF(AND(NOT(OR(H126="",H126="Ø")),NOT(OR(H127="",H127="Ø"))),"Needs to be Split","")</f>
        <v/>
      </c>
      <c r="J126" s="86" t="s">
        <v>1</v>
      </c>
      <c r="K126" s="109" t="str">
        <f>IF(AND(NOT(OR(H126="Ø",H126="")),I126="Split"),"In Progress",IF(AND(NOT(OR(H126="Ø",H126="")),I126="Needs to be Split"),"Waiting",IF(AND(J126="Review",J127="Review"),"Review",IF(OR(AND(J126="Review",J127="Incomplete"),AND(J126="Incomplete",J127="Review")),"Review",IF(OR(AND(J126="Untraceable",J127="Review"),AND(J126="Review",J127="Untraceable")),"Review",IF(OR(AND(J126="Review",J127="Completed"),AND(J126="Completed",J127="Review")),"Review",IF(OR(AND(J126="Other",J127="Review"),AND(J126="Review",J127="Other")),"Review",IF(OR(AND(J126="Other",J127="Incomplete"),AND(J126="Incomplete",J127="Other")),"Review",IF(OR(AND(J126="Other",J127="Untraceable"),AND(J126="Untraceable",J127="Other")),"Review",IF(OR(AND(J126="Other",J127="Completed"),AND(J126="Completed",J127="Other")),"Review",IF(AND(J126="Waiting",J127="Waiting"),"Waiting",IF(OR(AND(J126="Review",J127="Waiting"),AND(J126="Waiting",J127="Review")),"Waiting",IF(OR(AND(J126="Other",J127="Waiting"),AND(J126="Waiting",J127="Other")),"Waiting",IF(OR(AND(J126="Incomplete",J127="Waiting"),AND(J126="Waiting",J127="Incomplete")),"Waiting",IF(OR(AND(J126="Completed",J127="Waiting"),AND(J126="Waiting",J127="Completed")),"Waiting",IF(OR(J126="In Progress",J127="In Progress"),"In Progress",IF(OR(AND(J126="Completed",J127="Untraceable"),AND(J126="Untraceable",J127="Completed")),"Review",IF(OR(AND(J126="Completed",J127="Incomplete"),AND(J126="Incomplete",J127="Completed")),"Review",IF(OR(AND(J126="Incomplete",J127="Untraceable"),AND(J126="Untraceable",J127="Incomplete")),"Untraceable",IF(AND(NOT(OR(H126="Ø",H126="")),NOT(OR(H127="Ø",H127="")),I126=""),"In Progress",IF(AND(J126="Untraceable",J127="Untraceable"),"Untraceable",IF(AND(NOT(OR(H126="Ø",H126="")),NOT(OR(H127="Ø",H127="")),NOT(OR(I126="Ø",I126="",I126="Split",I126="Needs to be Split"))),"Completed",IF(AND(J126="Incomplete",J127="Incomplete"),"Incomplete",IF(AND(J126="Other",J127="Other"),"Review",IF(AND(J126="Untraceable",J127=""),"Untraceable","")))))))))))))))))))))))))</f>
        <v>Untraceable</v>
      </c>
      <c r="L126" s="109" t="str">
        <f>IF(OR(K126="Untraceable"),"Ignore",IF(OR(K126="Incomplete",K126="Completed"),"Waiting",IF(OR(K126="Waiting",K126="In Progress",K126="Review",K126="Other"),"HOLD","")))</f>
        <v>Ignore</v>
      </c>
      <c r="M126" s="4"/>
      <c r="N126" s="114" t="str">
        <f>IF(OR(K126="Untraceable",K126="Incomplete"),"No",IF(K126="Completed","In Progress",""))</f>
        <v>No</v>
      </c>
      <c r="O126" s="109"/>
    </row>
    <row r="127" spans="1:15" x14ac:dyDescent="0.25">
      <c r="A127" s="109"/>
      <c r="B127" s="109"/>
      <c r="C127" s="109"/>
      <c r="D127" s="86" t="str">
        <f>IF(AND(NOT(A126=""),NOT(J126="Untraceable")),"???","")</f>
        <v/>
      </c>
      <c r="E127" s="86"/>
      <c r="F127" s="7" t="str">
        <f>IF(AND(D127="Amina",OR(E127="Manual",E127="Assisted Manual")),A126&amp;"_AZ",IF(AND(D127="Amina",OR(E127="De-Novo Merge",E127="Assisted Merge")),A126&amp;"_SA_AZ",IF(AND(D127="Perry",OR(E127="Manual",E127="Assisted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109"/>
      <c r="J127" s="86" t="str">
        <f>IF(AND(NOT(OR(G127="",G127="Ø")),H127=""),"In Progress",IF(AND(NOT(OR(H127="Ø",H127="")),NOT(OR(G127="Ø",G127=""))),"Completed",IF(AND(NOT(A126=""),NOT(OR(D127="",D127="???")),G127=""),"Waiting",IF(D127="???","Waiting",""))))</f>
        <v/>
      </c>
      <c r="K127" s="109"/>
      <c r="L127" s="109"/>
      <c r="M127" s="4"/>
      <c r="N127" s="114"/>
      <c r="O127" s="109"/>
    </row>
    <row r="128" spans="1:15" x14ac:dyDescent="0.25">
      <c r="A128" s="109" t="s">
        <v>1598</v>
      </c>
      <c r="B128" s="110" t="s">
        <v>1599</v>
      </c>
      <c r="C128" s="109" t="s">
        <v>669</v>
      </c>
      <c r="D128" s="86" t="s">
        <v>187</v>
      </c>
      <c r="E128" s="86" t="s">
        <v>1399</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2017-05-04_G-064_SA_MW</v>
      </c>
      <c r="G128" s="89">
        <v>42914</v>
      </c>
      <c r="H128" s="89">
        <v>42915</v>
      </c>
      <c r="I128" s="109" t="str">
        <f>IF(AND(NOT(OR(H128="",H128="Ø")),NOT(OR(H129="",H129="Ø"))),"Needs to be Split","")</f>
        <v/>
      </c>
      <c r="J128" s="86" t="s">
        <v>2</v>
      </c>
      <c r="K128" s="109" t="s">
        <v>1</v>
      </c>
      <c r="L128" s="109" t="s">
        <v>0</v>
      </c>
      <c r="M128" s="4" t="s">
        <v>1600</v>
      </c>
      <c r="N128" s="114" t="str">
        <f>IF(OR(K128="Untraceable",K128="Incomplete"),"No",IF(K128="Completed","In Progress",""))</f>
        <v>No</v>
      </c>
      <c r="O128" s="109"/>
    </row>
    <row r="129" spans="1:15" x14ac:dyDescent="0.25">
      <c r="A129" s="109"/>
      <c r="B129" s="109"/>
      <c r="C129" s="109"/>
      <c r="D129" s="86" t="s">
        <v>23</v>
      </c>
      <c r="E129" s="86" t="s">
        <v>24</v>
      </c>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2017-05-04_G-064_CA</v>
      </c>
      <c r="G129" s="89">
        <v>42957</v>
      </c>
      <c r="H129" s="89" t="s">
        <v>51</v>
      </c>
      <c r="I129" s="109"/>
      <c r="J129" s="86" t="s">
        <v>1</v>
      </c>
      <c r="K129" s="109"/>
      <c r="L129" s="109"/>
      <c r="M129" s="4" t="s">
        <v>1601</v>
      </c>
      <c r="N129" s="114"/>
      <c r="O129" s="109"/>
    </row>
    <row r="130" spans="1:15" x14ac:dyDescent="0.25">
      <c r="A130" s="109" t="s">
        <v>1602</v>
      </c>
      <c r="B130" s="110" t="s">
        <v>1603</v>
      </c>
      <c r="C130" s="109" t="s">
        <v>669</v>
      </c>
      <c r="D130" s="86"/>
      <c r="E130" s="86"/>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109" t="str">
        <f>IF(AND(NOT(OR(H130="",H130="Ø")),NOT(OR(H131="",H131="Ø"))),"Needs to be Split","")</f>
        <v/>
      </c>
      <c r="J130" s="86" t="s">
        <v>1</v>
      </c>
      <c r="K130" s="109" t="str">
        <f>IF(AND(NOT(OR(H130="Ø",H130="")),I130="Split"),"In Progress",IF(AND(NOT(OR(H130="Ø",H130="")),I130="Needs to be Split"),"Waiting",IF(AND(J130="Review",J131="Review"),"Review",IF(OR(AND(J130="Review",J131="Incomplete"),AND(J130="Incomplete",J131="Review")),"Review",IF(OR(AND(J130="Untraceable",J131="Review"),AND(J130="Review",J131="Untraceable")),"Review",IF(OR(AND(J130="Review",J131="Completed"),AND(J130="Completed",J131="Review")),"Review",IF(OR(AND(J130="Other",J131="Review"),AND(J130="Review",J131="Other")),"Review",IF(OR(AND(J130="Other",J131="Incomplete"),AND(J130="Incomplete",J131="Other")),"Review",IF(OR(AND(J130="Other",J131="Untraceable"),AND(J130="Untraceable",J131="Other")),"Review",IF(OR(AND(J130="Other",J131="Completed"),AND(J130="Completed",J131="Other")),"Review",IF(AND(J130="Waiting",J131="Waiting"),"Waiting",IF(OR(AND(J130="Review",J131="Waiting"),AND(J130="Waiting",J131="Review")),"Waiting",IF(OR(AND(J130="Other",J131="Waiting"),AND(J130="Waiting",J131="Other")),"Waiting",IF(OR(AND(J130="Incomplete",J131="Waiting"),AND(J130="Waiting",J131="Incomplete")),"Waiting",IF(OR(AND(J130="Completed",J131="Waiting"),AND(J130="Waiting",J131="Completed")),"Waiting",IF(OR(J130="In Progress",J131="In Progress"),"In Progress",IF(OR(AND(J130="Completed",J131="Untraceable"),AND(J130="Untraceable",J131="Completed")),"Review",IF(OR(AND(J130="Completed",J131="Incomplete"),AND(J130="Incomplete",J131="Completed")),"Review",IF(OR(AND(J130="Incomplete",J131="Untraceable"),AND(J130="Untraceable",J131="Incomplete")),"Untraceable",IF(AND(NOT(OR(H130="Ø",H130="")),NOT(OR(H131="Ø",H131="")),I130=""),"In Progress",IF(AND(J130="Untraceable",J131="Untraceable"),"Untraceable",IF(AND(NOT(OR(H130="Ø",H130="")),NOT(OR(H131="Ø",H131="")),NOT(OR(I130="Ø",I130="",I130="Split",I130="Needs to be Split"))),"Completed",IF(AND(J130="Incomplete",J131="Incomplete"),"Incomplete",IF(AND(J130="Other",J131="Other"),"Review",IF(AND(J130="Untraceable",J131=""),"Untraceable","")))))))))))))))))))))))))</f>
        <v>Untraceable</v>
      </c>
      <c r="L130" s="109" t="str">
        <f>IF(OR(K130="Untraceable"),"Ignore",IF(OR(K130="Incomplete",K130="Completed"),"Waiting",IF(OR(K130="Waiting",K130="In Progress",K130="Review",K130="Other"),"HOLD","")))</f>
        <v>Ignore</v>
      </c>
      <c r="M130" s="4"/>
      <c r="N130" s="114" t="str">
        <f>IF(OR(K130="Untraceable",K130="Incomplete"),"No",IF(K130="Completed","In Progress",""))</f>
        <v>No</v>
      </c>
      <c r="O130" s="109"/>
    </row>
    <row r="131" spans="1:15" x14ac:dyDescent="0.25">
      <c r="A131" s="109"/>
      <c r="B131" s="109"/>
      <c r="C131" s="109"/>
      <c r="D131" s="86" t="str">
        <f>IF(AND(NOT(A130=""),NOT(J130="Untraceable")),"???","")</f>
        <v/>
      </c>
      <c r="E131" s="86"/>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109"/>
      <c r="J131" s="86" t="str">
        <f>IF(AND(NOT(OR(G131="",G131="Ø")),H131=""),"In Progress",IF(AND(NOT(OR(H131="Ø",H131="")),NOT(OR(G131="Ø",G131=""))),"Completed",IF(AND(NOT(A130=""),NOT(OR(D131="",D131="???")),G131=""),"Waiting",IF(D131="???","Waiting",""))))</f>
        <v/>
      </c>
      <c r="K131" s="109"/>
      <c r="L131" s="109"/>
      <c r="M131" s="4"/>
      <c r="N131" s="114"/>
      <c r="O131" s="109"/>
    </row>
    <row r="132" spans="1:15" x14ac:dyDescent="0.25">
      <c r="A132" s="109" t="s">
        <v>1604</v>
      </c>
      <c r="B132" s="110" t="s">
        <v>1605</v>
      </c>
      <c r="C132" s="109" t="s">
        <v>669</v>
      </c>
      <c r="D132" s="86" t="s">
        <v>23</v>
      </c>
      <c r="E132" s="86"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2017-05-04_G-066_CA</v>
      </c>
      <c r="G132" s="89">
        <v>42923</v>
      </c>
      <c r="H132" s="89" t="s">
        <v>51</v>
      </c>
      <c r="I132" s="109" t="str">
        <f>IF(AND(NOT(OR(H132="",H132="Ø")),NOT(OR(H133="",H133="Ø"))),"Needs to be Split","")</f>
        <v/>
      </c>
      <c r="J132" s="86" t="s">
        <v>2</v>
      </c>
      <c r="K132" s="109" t="s">
        <v>2</v>
      </c>
      <c r="L132" s="109" t="s">
        <v>190</v>
      </c>
      <c r="M132" s="4" t="s">
        <v>1606</v>
      </c>
      <c r="N132" s="114" t="str">
        <f>IF(OR(K132="Untraceable",K132="Incomplete"),"No",IF(K132="Completed","In Progress",""))</f>
        <v>No</v>
      </c>
      <c r="O132" s="109"/>
    </row>
    <row r="133" spans="1:15" x14ac:dyDescent="0.25">
      <c r="A133" s="109"/>
      <c r="B133" s="109"/>
      <c r="C133" s="109"/>
      <c r="D133" s="86"/>
      <c r="E133" s="86"/>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109"/>
      <c r="J133" s="86" t="str">
        <f>IF(AND(NOT(OR(G133="",G133="Ø")),H133=""),"In Progress",IF(AND(NOT(OR(H133="Ø",H133="")),NOT(OR(G133="Ø",G133=""))),"Completed",IF(AND(NOT(A132=""),NOT(OR(D133="",D133="???")),G133=""),"Waiting",IF(D133="???","Waiting",""))))</f>
        <v/>
      </c>
      <c r="K133" s="109"/>
      <c r="L133" s="109"/>
      <c r="M133" s="4"/>
      <c r="N133" s="114"/>
      <c r="O133" s="109"/>
    </row>
    <row r="134" spans="1:15" x14ac:dyDescent="0.25">
      <c r="A134" s="109" t="s">
        <v>1607</v>
      </c>
      <c r="B134" s="110" t="s">
        <v>1608</v>
      </c>
      <c r="C134" s="109" t="s">
        <v>669</v>
      </c>
      <c r="D134" s="86" t="s">
        <v>23</v>
      </c>
      <c r="E134" s="86"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2017-05-04_G-067_CA</v>
      </c>
      <c r="G134" s="89">
        <v>42912</v>
      </c>
      <c r="H134" s="89">
        <v>42914</v>
      </c>
      <c r="I134" s="109"/>
      <c r="J134" s="86" t="str">
        <f>IF(AND(NOT(OR(G134="",G134="Ø")),H134=""),"In Progress",IF(AND(NOT(OR(H134="Ø",H134="")),NOT(OR(G134="Ø",G134=""))),"Completed",IF(AND(NOT(A134=""),NOT(OR(D134="",D134="???")),G134=""),"Waiting",IF(D134="???","Waiting",""))))</f>
        <v>Completed</v>
      </c>
      <c r="K134" s="109" t="s">
        <v>0</v>
      </c>
      <c r="L134" s="109" t="s">
        <v>0</v>
      </c>
      <c r="M134" s="4" t="s">
        <v>1609</v>
      </c>
      <c r="N134" s="114" t="s">
        <v>25</v>
      </c>
      <c r="O134" s="109" t="s">
        <v>1610</v>
      </c>
    </row>
    <row r="135" spans="1:15" x14ac:dyDescent="0.25">
      <c r="A135" s="109"/>
      <c r="B135" s="109"/>
      <c r="C135" s="109"/>
      <c r="D135" s="86" t="s">
        <v>187</v>
      </c>
      <c r="E135" s="86"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2017-05-04_G-067_SA_MW</v>
      </c>
      <c r="G135" s="89">
        <v>42958</v>
      </c>
      <c r="H135" s="89">
        <v>42961</v>
      </c>
      <c r="I135" s="109"/>
      <c r="J135" s="86" t="str">
        <f>IF(AND(NOT(OR(G135="",G135="Ø")),H135=""),"In Progress",IF(AND(NOT(OR(H135="Ø",H135="")),NOT(OR(G135="Ø",G135=""))),"Completed",IF(AND(NOT(A134=""),NOT(OR(D135="",D135="???")),G135=""),"Waiting",IF(D135="???","Waiting",""))))</f>
        <v>Completed</v>
      </c>
      <c r="K135" s="109"/>
      <c r="L135" s="109"/>
      <c r="M135" s="4"/>
      <c r="N135" s="114"/>
      <c r="O135" s="109"/>
    </row>
    <row r="136" spans="1:15" x14ac:dyDescent="0.25">
      <c r="A136" s="109"/>
      <c r="B136" s="110"/>
      <c r="C136" s="109"/>
      <c r="D136" s="86"/>
      <c r="E136" s="86"/>
      <c r="F136" s="7"/>
      <c r="G136" s="89"/>
      <c r="H136" s="89"/>
      <c r="I136" s="109"/>
      <c r="J136" s="86"/>
      <c r="K136" s="109"/>
      <c r="L136" s="109"/>
      <c r="M136" s="4"/>
      <c r="N136" s="114" t="str">
        <f>IF(OR(K136="Untraceable",K136="Incomplete"),"No",IF(K136="Completed","In Progress",""))</f>
        <v/>
      </c>
      <c r="O136" s="109"/>
    </row>
    <row r="137" spans="1:15" x14ac:dyDescent="0.25">
      <c r="A137" s="109"/>
      <c r="B137" s="109"/>
      <c r="C137" s="109"/>
      <c r="D137" s="86"/>
      <c r="E137" s="86"/>
      <c r="F137" s="7"/>
      <c r="G137" s="89"/>
      <c r="H137" s="89"/>
      <c r="I137" s="109"/>
      <c r="J137" s="86"/>
      <c r="K137" s="109"/>
      <c r="L137" s="109"/>
      <c r="M137" s="4"/>
      <c r="N137" s="114"/>
      <c r="O137" s="109"/>
    </row>
    <row r="138" spans="1:15" x14ac:dyDescent="0.25">
      <c r="A138" s="109" t="s">
        <v>1611</v>
      </c>
      <c r="B138" s="110" t="s">
        <v>1612</v>
      </c>
      <c r="C138" s="109" t="s">
        <v>669</v>
      </c>
      <c r="D138" s="86" t="s">
        <v>113</v>
      </c>
      <c r="E138" s="86"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2017-05-04_G-069_DR</v>
      </c>
      <c r="G138" s="89">
        <v>42922</v>
      </c>
      <c r="H138" s="89">
        <v>42926</v>
      </c>
      <c r="I138" s="109"/>
      <c r="J138" s="86" t="str">
        <f>IF(AND(NOT(OR(G138="",G138="Ø")),H138=""),"In Progress",IF(AND(NOT(OR(H138="Ø",H138="")),NOT(OR(G138="Ø",G138=""))),"Completed",IF(AND(NOT(A138=""),NOT(OR(D138="",D138="???")),G138=""),"Waiting",IF(D138="???","Waiting",""))))</f>
        <v>Completed</v>
      </c>
      <c r="K138" s="109" t="s">
        <v>0</v>
      </c>
      <c r="L138" s="109" t="s">
        <v>0</v>
      </c>
      <c r="M138" s="4" t="s">
        <v>1613</v>
      </c>
      <c r="N138" s="114" t="s">
        <v>25</v>
      </c>
      <c r="O138" s="109" t="s">
        <v>1614</v>
      </c>
    </row>
    <row r="139" spans="1:15" x14ac:dyDescent="0.25">
      <c r="A139" s="109"/>
      <c r="B139" s="109"/>
      <c r="C139" s="109"/>
      <c r="D139" s="86" t="s">
        <v>27</v>
      </c>
      <c r="E139" s="86" t="s">
        <v>24</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2017-05-04_G-069_GB</v>
      </c>
      <c r="G139" s="89">
        <v>42957</v>
      </c>
      <c r="H139" s="89">
        <v>42962</v>
      </c>
      <c r="I139" s="109"/>
      <c r="J139" s="86" t="str">
        <f>IF(AND(NOT(OR(G139="",G139="Ø")),H139=""),"In Progress",IF(AND(NOT(OR(H139="Ø",H139="")),NOT(OR(G139="Ø",G139=""))),"Completed",IF(AND(NOT(A138=""),NOT(OR(D139="",D139="???")),G139=""),"Waiting",IF(D139="???","Waiting",""))))</f>
        <v>Completed</v>
      </c>
      <c r="K139" s="109"/>
      <c r="L139" s="109"/>
      <c r="M139" s="4" t="s">
        <v>1615</v>
      </c>
      <c r="N139" s="114"/>
      <c r="O139" s="109"/>
    </row>
    <row r="140" spans="1:15" x14ac:dyDescent="0.25">
      <c r="A140" s="109" t="s">
        <v>1616</v>
      </c>
      <c r="B140" s="110" t="s">
        <v>1617</v>
      </c>
      <c r="C140" s="109" t="s">
        <v>669</v>
      </c>
      <c r="D140" s="86" t="s">
        <v>113</v>
      </c>
      <c r="E140" s="86"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2017-05-04_G-070_DR</v>
      </c>
      <c r="G140" s="89">
        <v>42922</v>
      </c>
      <c r="H140" s="89">
        <v>42922</v>
      </c>
      <c r="I140" s="111">
        <v>42962</v>
      </c>
      <c r="J140" s="86" t="s">
        <v>0</v>
      </c>
      <c r="K140" s="109" t="s">
        <v>2</v>
      </c>
      <c r="L140" s="109" t="s">
        <v>0</v>
      </c>
      <c r="M140" s="4" t="s">
        <v>1618</v>
      </c>
      <c r="N140" s="114" t="str">
        <f>IF(OR(K140="Untraceable",K140="Incomplete"),"No",IF(K140="Completed","In Progress",""))</f>
        <v>No</v>
      </c>
      <c r="O140" s="109"/>
    </row>
    <row r="141" spans="1:15" x14ac:dyDescent="0.25">
      <c r="A141" s="109"/>
      <c r="B141" s="109"/>
      <c r="C141" s="109"/>
      <c r="D141" s="86" t="s">
        <v>23</v>
      </c>
      <c r="E141" s="86" t="s">
        <v>24</v>
      </c>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2017-05-04_G-070_CA</v>
      </c>
      <c r="G141" s="89">
        <v>42957</v>
      </c>
      <c r="H141" s="89">
        <v>42957</v>
      </c>
      <c r="I141" s="109"/>
      <c r="J141" s="86" t="s">
        <v>0</v>
      </c>
      <c r="K141" s="109"/>
      <c r="L141" s="109"/>
      <c r="M141" s="4" t="s">
        <v>1619</v>
      </c>
      <c r="N141" s="114"/>
      <c r="O141" s="109"/>
    </row>
    <row r="142" spans="1:15" x14ac:dyDescent="0.25">
      <c r="A142" s="109" t="s">
        <v>1620</v>
      </c>
      <c r="B142" s="110" t="s">
        <v>1621</v>
      </c>
      <c r="C142" s="109" t="s">
        <v>669</v>
      </c>
      <c r="D142" s="86" t="s">
        <v>187</v>
      </c>
      <c r="E142" s="86" t="s">
        <v>1399</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2017-05-04_G-071_SA_MW</v>
      </c>
      <c r="G142" s="89">
        <v>42908</v>
      </c>
      <c r="H142" s="89">
        <v>42913</v>
      </c>
      <c r="I142" s="109"/>
      <c r="J142" s="86" t="str">
        <f>IF(AND(NOT(OR(G142="",G142="Ø")),H142=""),"In Progress",IF(AND(NOT(OR(H142="Ø",H142="")),NOT(OR(G142="Ø",G142=""))),"Completed",IF(AND(NOT(A142=""),NOT(OR(D142="",D142="???")),G142=""),"Waiting",IF(D142="???","Waiting",""))))</f>
        <v>Completed</v>
      </c>
      <c r="K142" s="109" t="s">
        <v>0</v>
      </c>
      <c r="L142" s="109" t="s">
        <v>0</v>
      </c>
      <c r="M142" s="4"/>
      <c r="N142" s="114" t="s">
        <v>25</v>
      </c>
      <c r="O142" s="109" t="s">
        <v>1622</v>
      </c>
    </row>
    <row r="143" spans="1:15" x14ac:dyDescent="0.25">
      <c r="A143" s="109"/>
      <c r="B143" s="109"/>
      <c r="C143" s="109"/>
      <c r="D143" s="86" t="s">
        <v>23</v>
      </c>
      <c r="E143" s="86" t="s">
        <v>1512</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2017-05-04_G-071_CA</v>
      </c>
      <c r="G143" s="89">
        <v>42924</v>
      </c>
      <c r="H143" s="89">
        <v>42926</v>
      </c>
      <c r="I143" s="109"/>
      <c r="J143" s="86" t="str">
        <f>IF(AND(NOT(OR(G143="",G143="Ø")),H143=""),"In Progress",IF(AND(NOT(OR(H143="Ø",H143="")),NOT(OR(G143="Ø",G143=""))),"Completed",IF(AND(NOT(A142=""),NOT(OR(D143="",D143="???")),G143=""),"Waiting",IF(D143="???","Waiting",""))))</f>
        <v>Completed</v>
      </c>
      <c r="K143" s="109"/>
      <c r="L143" s="109"/>
      <c r="M143" s="4" t="s">
        <v>1623</v>
      </c>
      <c r="N143" s="114"/>
      <c r="O143" s="109"/>
    </row>
    <row r="144" spans="1:15" x14ac:dyDescent="0.25">
      <c r="A144" s="109" t="s">
        <v>1624</v>
      </c>
      <c r="B144" s="110" t="s">
        <v>1625</v>
      </c>
      <c r="C144" s="109" t="s">
        <v>669</v>
      </c>
      <c r="D144" s="86" t="s">
        <v>23</v>
      </c>
      <c r="E144" s="86" t="s">
        <v>1399</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2017-05-04_G-072_SA_CA</v>
      </c>
      <c r="G144" s="89">
        <v>42906</v>
      </c>
      <c r="H144" s="89">
        <v>75779</v>
      </c>
      <c r="I144" s="111">
        <v>42929</v>
      </c>
      <c r="J144" s="86" t="str">
        <f>IF(AND(NOT(OR(G144="",G144="Ø")),H144=""),"In Progress",IF(AND(NOT(OR(H144="Ø",H144="")),NOT(OR(G144="Ø",G144=""))),"Completed",IF(AND(NOT(A144=""),NOT(OR(D144="",D144="???")),G144=""),"Waiting",IF(D144="???","Waiting",""))))</f>
        <v>Completed</v>
      </c>
      <c r="K144" s="109" t="str">
        <f>IF(AND(NOT(OR(H144="Ø",H144="")),I144="Split"),"In Progress",IF(AND(NOT(OR(H144="Ø",H144="")),I144="Needs to be Split"),"Waiting",IF(AND(J144="Review",J145="Review"),"Review",IF(OR(AND(J144="Review",J145="Incomplete"),AND(J144="Incomplete",J145="Review")),"Review",IF(OR(AND(J144="Untraceable",J145="Review"),AND(J144="Review",J145="Untraceable")),"Review",IF(OR(AND(J144="Review",J145="Completed"),AND(J144="Completed",J145="Review")),"Review",IF(OR(AND(J144="Other",J145="Review"),AND(J144="Review",J145="Other")),"Review",IF(OR(AND(J144="Other",J145="Incomplete"),AND(J144="Incomplete",J145="Other")),"Review",IF(OR(AND(J144="Other",J145="Untraceable"),AND(J144="Untraceable",J145="Other")),"Review",IF(OR(AND(J144="Other",J145="Completed"),AND(J144="Completed",J145="Other")),"Review",IF(AND(J144="Waiting",J145="Waiting"),"Waiting",IF(OR(AND(J144="Review",J145="Waiting"),AND(J144="Waiting",J145="Review")),"Waiting",IF(OR(AND(J144="Other",J145="Waiting"),AND(J144="Waiting",J145="Other")),"Waiting",IF(OR(AND(J144="Incomplete",J145="Waiting"),AND(J144="Waiting",J145="Incomplete")),"Waiting",IF(OR(AND(J144="Completed",J145="Waiting"),AND(J144="Waiting",J145="Completed")),"Waiting",IF(OR(J144="In Progress",J145="In Progress"),"In Progress",IF(OR(AND(J144="Completed",J145="Untraceable"),AND(J144="Untraceable",J145="Completed")),"Review",IF(OR(AND(J144="Completed",J145="Incomplete"),AND(J144="Incomplete",J145="Completed")),"Review",IF(OR(AND(J144="Incomplete",J145="Untraceable"),AND(J144="Untraceable",J145="Incomplete")),"Untraceable",IF(AND(NOT(OR(H144="Ø",H144="")),NOT(OR(H145="Ø",H145="")),I144=""),"In Progress",IF(AND(J144="Untraceable",J145="Untraceable"),"Untraceable",IF(AND(NOT(OR(H144="Ø",H144="")),NOT(OR(H145="Ø",H145="")),NOT(OR(I144="Ø",I144="",I144="Split",I144="Needs to be Split"))),"Completed",IF(AND(J144="Incomplete",J145="Incomplete"),"Incomplete",IF(AND(J144="Other",J145="Other"),"Review",IF(AND(J144="Untraceable",J145=""),"Untraceable","")))))))))))))))))))))))))</f>
        <v>Completed</v>
      </c>
      <c r="L144" s="109" t="s">
        <v>0</v>
      </c>
      <c r="M144" s="4" t="s">
        <v>1623</v>
      </c>
      <c r="N144" s="114" t="s">
        <v>25</v>
      </c>
      <c r="O144" s="109" t="s">
        <v>1626</v>
      </c>
    </row>
    <row r="145" spans="1:15" x14ac:dyDescent="0.25">
      <c r="A145" s="109"/>
      <c r="B145" s="109"/>
      <c r="C145" s="109"/>
      <c r="D145" s="86" t="s">
        <v>187</v>
      </c>
      <c r="E145" s="86"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2017-05-04_G-072_MW</v>
      </c>
      <c r="G145" s="89">
        <v>42926</v>
      </c>
      <c r="H145" s="89">
        <v>42928</v>
      </c>
      <c r="I145" s="109"/>
      <c r="J145" s="86" t="str">
        <f>IF(AND(NOT(OR(G145="",G145="Ø")),H145=""),"In Progress",IF(AND(NOT(OR(H145="Ø",H145="")),NOT(OR(G145="Ø",G145=""))),"Completed",IF(AND(NOT(A144=""),NOT(OR(D145="",D145="???")),G145=""),"Waiting",IF(D145="???","Waiting",""))))</f>
        <v>Completed</v>
      </c>
      <c r="K145" s="109"/>
      <c r="L145" s="109"/>
      <c r="M145" s="4"/>
      <c r="N145" s="114"/>
      <c r="O145" s="109"/>
    </row>
    <row r="146" spans="1:15" x14ac:dyDescent="0.25">
      <c r="A146" s="117" t="s">
        <v>1627</v>
      </c>
      <c r="B146" s="109" t="s">
        <v>1628</v>
      </c>
      <c r="C146" s="109" t="s">
        <v>1629</v>
      </c>
      <c r="D146" s="86" t="s">
        <v>113</v>
      </c>
      <c r="E146" s="86" t="s">
        <v>24</v>
      </c>
      <c r="F146" s="7" t="str">
        <f>IF(AND(D146="Amina",OR(E146="Manual",E146="Assisted Manual")),A146&amp;"_AZ",IF(AND(D146="Amina",OR(E146="De-Novo Merge",E146="Assisted Merge")),A146&amp;"_SA_AZ",IF(AND(D146="Perry",OR(E146="Manual",E146="Assisted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f>
        <v>2017-05-04_R-001_DR</v>
      </c>
      <c r="G146" s="89">
        <v>42906</v>
      </c>
      <c r="H146" s="89" t="s">
        <v>51</v>
      </c>
      <c r="I146" s="109" t="str">
        <f>IF(AND(NOT(OR(H146="",H146="Ø")),NOT(OR(H147="",H147="Ø"))),"Needs to be Split","")</f>
        <v/>
      </c>
      <c r="J146" s="86" t="s">
        <v>2</v>
      </c>
      <c r="K146" s="109" t="s">
        <v>2</v>
      </c>
      <c r="L146" s="109" t="s">
        <v>190</v>
      </c>
      <c r="M146" s="4" t="s">
        <v>1630</v>
      </c>
      <c r="N146" s="114" t="str">
        <f>IF(OR(K146="Untraceable",K146="Incomplete"),"No",IF(K146="Completed","In Progress",""))</f>
        <v>No</v>
      </c>
      <c r="O146" s="109"/>
    </row>
    <row r="147" spans="1:15" x14ac:dyDescent="0.25">
      <c r="A147" s="118"/>
      <c r="B147" s="109"/>
      <c r="C147" s="109"/>
      <c r="D147" s="86"/>
      <c r="E147" s="86"/>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
      </c>
      <c r="G147" s="89"/>
      <c r="H147" s="89"/>
      <c r="I147" s="109"/>
      <c r="J147" s="86" t="str">
        <f>IF(AND(NOT(OR(G147="",G147="Ø")),H147=""),"In Progress",IF(AND(NOT(OR(H147="Ø",H147="")),NOT(OR(G147="Ø",G147=""))),"Completed",IF(AND(NOT(A146=""),NOT(OR(D147="",D147="???")),G147=""),"Waiting",IF(D147="???","Waiting",""))))</f>
        <v/>
      </c>
      <c r="K147" s="109"/>
      <c r="L147" s="109"/>
      <c r="M147" s="4"/>
      <c r="N147" s="114"/>
      <c r="O147" s="109"/>
    </row>
    <row r="148" spans="1:15" x14ac:dyDescent="0.25">
      <c r="A148" s="109" t="s">
        <v>1631</v>
      </c>
      <c r="B148" s="109" t="s">
        <v>1632</v>
      </c>
      <c r="C148" s="109" t="s">
        <v>1629</v>
      </c>
      <c r="D148" s="86"/>
      <c r="E148" s="86"/>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09" t="str">
        <f>IF(AND(NOT(OR(H148="",H148="Ø")),NOT(OR(H149="",H149="Ø"))),"Needs to be Split","")</f>
        <v/>
      </c>
      <c r="J148" s="86" t="s">
        <v>1</v>
      </c>
      <c r="K148" s="109" t="str">
        <f>IF(AND(NOT(OR(H148="Ø",H148="")),I148="Split"),"In Progress",IF(AND(NOT(OR(H148="Ø",H148="")),I148="Needs to be Split"),"Waiting",IF(AND(J148="Review",J149="Review"),"Review",IF(OR(AND(J148="Review",J149="Incomplete"),AND(J148="Incomplete",J149="Review")),"Review",IF(OR(AND(J148="Untraceable",J149="Review"),AND(J148="Review",J149="Untraceable")),"Review",IF(OR(AND(J148="Review",J149="Completed"),AND(J148="Completed",J149="Review")),"Review",IF(OR(AND(J148="Other",J149="Review"),AND(J148="Review",J149="Other")),"Review",IF(OR(AND(J148="Other",J149="Incomplete"),AND(J148="Incomplete",J149="Other")),"Review",IF(OR(AND(J148="Other",J149="Untraceable"),AND(J148="Untraceable",J149="Other")),"Review",IF(OR(AND(J148="Other",J149="Completed"),AND(J148="Completed",J149="Other")),"Review",IF(AND(J148="Waiting",J149="Waiting"),"Waiting",IF(OR(AND(J148="Review",J149="Waiting"),AND(J148="Waiting",J149="Review")),"Waiting",IF(OR(AND(J148="Other",J149="Waiting"),AND(J148="Waiting",J149="Other")),"Waiting",IF(OR(AND(J148="Incomplete",J149="Waiting"),AND(J148="Waiting",J149="Incomplete")),"Waiting",IF(OR(AND(J148="Completed",J149="Waiting"),AND(J148="Waiting",J149="Completed")),"Waiting",IF(OR(J148="In Progress",J149="In Progress"),"In Progress",IF(OR(AND(J148="Completed",J149="Untraceable"),AND(J148="Untraceable",J149="Completed")),"Review",IF(OR(AND(J148="Completed",J149="Incomplete"),AND(J148="Incomplete",J149="Completed")),"Review",IF(OR(AND(J148="Incomplete",J149="Untraceable"),AND(J148="Untraceable",J149="Incomplete")),"Untraceable",IF(AND(NOT(OR(H148="Ø",H148="")),NOT(OR(H149="Ø",H149="")),I148=""),"In Progress",IF(AND(J148="Untraceable",J149="Untraceable"),"Untraceable",IF(AND(NOT(OR(H148="Ø",H148="")),NOT(OR(H149="Ø",H149="")),NOT(OR(I148="Ø",I148="",I148="Split",I148="Needs to be Split"))),"Completed",IF(AND(J148="Incomplete",J149="Incomplete"),"Incomplete",IF(AND(J148="Other",J149="Other"),"Review",IF(AND(J148="Untraceable",J149=""),"Untraceable","")))))))))))))))))))))))))</f>
        <v>Untraceable</v>
      </c>
      <c r="L148" s="109" t="str">
        <f>IF(OR(K148="Untraceable"),"Ignore",IF(OR(K148="Incomplete",K148="Completed"),"Waiting",IF(OR(K148="Waiting",K148="In Progress",K148="Review",K148="Other"),"HOLD","")))</f>
        <v>Ignore</v>
      </c>
      <c r="M148" s="6"/>
      <c r="N148" s="114" t="str">
        <f>IF(OR(K148="Untraceable",K148="Incomplete"),"No",IF(K148="Completed","In Progress",""))</f>
        <v>No</v>
      </c>
      <c r="O148" s="109"/>
    </row>
    <row r="149" spans="1:15" x14ac:dyDescent="0.25">
      <c r="A149" s="109"/>
      <c r="B149" s="109"/>
      <c r="C149" s="109"/>
      <c r="D149" s="86" t="str">
        <f>IF(AND(NOT(A148=""),NOT(J148="Untraceable")),"???","")</f>
        <v/>
      </c>
      <c r="E149" s="86"/>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09"/>
      <c r="J149" s="86" t="str">
        <f>IF(AND(NOT(OR(G149="",G149="Ø")),H149=""),"In Progress",IF(AND(NOT(OR(H149="Ø",H149="")),NOT(OR(G149="Ø",G149=""))),"Completed",IF(AND(NOT(A148=""),NOT(OR(D149="",D149="???")),G149=""),"Waiting",IF(D149="???","Waiting",""))))</f>
        <v/>
      </c>
      <c r="K149" s="109"/>
      <c r="L149" s="109"/>
      <c r="M149" s="4"/>
      <c r="N149" s="114"/>
      <c r="O149" s="109"/>
    </row>
    <row r="150" spans="1:15" x14ac:dyDescent="0.25">
      <c r="A150" s="109" t="s">
        <v>1633</v>
      </c>
      <c r="B150" s="109" t="s">
        <v>1634</v>
      </c>
      <c r="C150" s="109" t="s">
        <v>1629</v>
      </c>
      <c r="D150" s="86" t="s">
        <v>113</v>
      </c>
      <c r="E150" s="86"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2017-05-04_R-003_DR</v>
      </c>
      <c r="G150" s="89">
        <v>42906</v>
      </c>
      <c r="H150" s="89" t="s">
        <v>51</v>
      </c>
      <c r="I150" s="109" t="str">
        <f>IF(AND(NOT(OR(H150="",H150="Ø")),NOT(OR(H151="",H151="Ø"))),"Needs to be Split","")</f>
        <v/>
      </c>
      <c r="J150" s="86" t="s">
        <v>1</v>
      </c>
      <c r="K150" s="109"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Untraceable</v>
      </c>
      <c r="L150" s="109" t="str">
        <f>IF(OR(K150="Untraceable"),"Ignore",IF(OR(K150="Incomplete",K150="Completed"),"Waiting",IF(OR(K150="Waiting",K150="In Progress",K150="Review",K150="Other"),"HOLD","")))</f>
        <v>Ignore</v>
      </c>
      <c r="M150" s="4" t="s">
        <v>1635</v>
      </c>
      <c r="N150" s="114" t="str">
        <f>IF(OR(K150="Untraceable",K150="Incomplete"),"No",IF(K150="Completed","In Progress",""))</f>
        <v>No</v>
      </c>
      <c r="O150" s="109"/>
    </row>
    <row r="151" spans="1:15" x14ac:dyDescent="0.25">
      <c r="A151" s="109"/>
      <c r="B151" s="109"/>
      <c r="C151" s="109"/>
      <c r="D151" s="86" t="str">
        <f>IF(AND(NOT(A150=""),NOT(J150="Untraceable")),"???","")</f>
        <v/>
      </c>
      <c r="E151" s="86"/>
      <c r="F151" s="7" t="str">
        <f>IF(AND(D151="Amina",OR(E151="Manual",E151="Assisted Manual")),A150&amp;"_AZ",IF(AND(D151="Amina",OR(E151="De-Novo Merge",E151="Assisted Merge")),A150&amp;"_SA_AZ",IF(AND(D151="Perry",OR(E151="Manual",E151="Assisted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f>
        <v/>
      </c>
      <c r="G151" s="89"/>
      <c r="H151" s="89"/>
      <c r="I151" s="109"/>
      <c r="J151" s="86" t="str">
        <f>IF(AND(NOT(OR(G151="",G151="Ø")),H151=""),"In Progress",IF(AND(NOT(OR(H151="Ø",H151="")),NOT(OR(G151="Ø",G151=""))),"Completed",IF(AND(NOT(A150=""),NOT(OR(D151="",D151="???")),G151=""),"Waiting",IF(D151="???","Waiting",""))))</f>
        <v/>
      </c>
      <c r="K151" s="109"/>
      <c r="L151" s="109"/>
      <c r="M151" s="4"/>
      <c r="N151" s="114"/>
      <c r="O151" s="109"/>
    </row>
    <row r="152" spans="1:15" x14ac:dyDescent="0.25">
      <c r="A152" s="109" t="s">
        <v>1636</v>
      </c>
      <c r="B152" s="110" t="s">
        <v>1637</v>
      </c>
      <c r="C152" s="110" t="s">
        <v>1629</v>
      </c>
      <c r="D152" s="86" t="s">
        <v>113</v>
      </c>
      <c r="E152" s="86"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2017-05-04_R-004_DR</v>
      </c>
      <c r="G152" s="89">
        <v>42906</v>
      </c>
      <c r="H152" s="89" t="s">
        <v>51</v>
      </c>
      <c r="I152" s="109" t="str">
        <f>IF(AND(NOT(OR(H152="",H152="Ø")),NOT(OR(H153="",H153="Ø"))),"Needs to be Split","")</f>
        <v/>
      </c>
      <c r="J152" s="86" t="s">
        <v>1</v>
      </c>
      <c r="K152" s="109" t="str">
        <f>IF(AND(NOT(OR(H152="Ø",H152="")),I152="Split"),"In Progress",IF(AND(NOT(OR(H152="Ø",H152="")),I152="Needs to be Split"),"Waiting",IF(AND(J152="Review",J153="Review"),"Review",IF(OR(AND(J152="Review",J153="Incomplete"),AND(J152="Incomplete",J153="Review")),"Review",IF(OR(AND(J152="Untraceable",J153="Review"),AND(J152="Review",J153="Untraceable")),"Review",IF(OR(AND(J152="Review",J153="Completed"),AND(J152="Completed",J153="Review")),"Review",IF(OR(AND(J152="Other",J153="Review"),AND(J152="Review",J153="Other")),"Review",IF(OR(AND(J152="Other",J153="Incomplete"),AND(J152="Incomplete",J153="Other")),"Review",IF(OR(AND(J152="Other",J153="Untraceable"),AND(J152="Untraceable",J153="Other")),"Review",IF(OR(AND(J152="Other",J153="Completed"),AND(J152="Completed",J153="Other")),"Review",IF(AND(J152="Waiting",J153="Waiting"),"Waiting",IF(OR(AND(J152="Review",J153="Waiting"),AND(J152="Waiting",J153="Review")),"Waiting",IF(OR(AND(J152="Other",J153="Waiting"),AND(J152="Waiting",J153="Other")),"Waiting",IF(OR(AND(J152="Incomplete",J153="Waiting"),AND(J152="Waiting",J153="Incomplete")),"Waiting",IF(OR(AND(J152="Completed",J153="Waiting"),AND(J152="Waiting",J153="Completed")),"Waiting",IF(OR(J152="In Progress",J153="In Progress"),"In Progress",IF(OR(AND(J152="Completed",J153="Untraceable"),AND(J152="Untraceable",J153="Completed")),"Review",IF(OR(AND(J152="Completed",J153="Incomplete"),AND(J152="Incomplete",J153="Completed")),"Review",IF(OR(AND(J152="Incomplete",J153="Untraceable"),AND(J152="Untraceable",J153="Incomplete")),"Untraceable",IF(AND(NOT(OR(H152="Ø",H152="")),NOT(OR(H153="Ø",H153="")),I152=""),"In Progress",IF(AND(J152="Untraceable",J153="Untraceable"),"Untraceable",IF(AND(NOT(OR(H152="Ø",H152="")),NOT(OR(H153="Ø",H153="")),NOT(OR(I152="Ø",I152="",I152="Split",I152="Needs to be Split"))),"Completed",IF(AND(J152="Incomplete",J153="Incomplete"),"Incomplete",IF(AND(J152="Other",J153="Other"),"Review",IF(AND(J152="Untraceable",J153=""),"Untraceable","")))))))))))))))))))))))))</f>
        <v>Untraceable</v>
      </c>
      <c r="L152" s="109" t="str">
        <f>IF(OR(K152="Untraceable"),"Ignore",IF(OR(K152="Incomplete",K152="Completed"),"Waiting",IF(OR(K152="Waiting",K152="In Progress",K152="Review",K152="Other"),"HOLD","")))</f>
        <v>Ignore</v>
      </c>
      <c r="M152" s="6"/>
      <c r="N152" s="114" t="str">
        <f>IF(OR(K152="Untraceable",K152="Incomplete"),"No",IF(K152="Completed","In Progress",""))</f>
        <v>No</v>
      </c>
      <c r="O152" s="109"/>
    </row>
    <row r="153" spans="1:15" x14ac:dyDescent="0.25">
      <c r="A153" s="109"/>
      <c r="B153" s="109"/>
      <c r="C153" s="109"/>
      <c r="D153" s="86" t="str">
        <f>IF(AND(NOT(A152=""),NOT(J152="Untraceable")),"???","")</f>
        <v/>
      </c>
      <c r="E153" s="86"/>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09"/>
      <c r="J153" s="86" t="str">
        <f>IF(AND(NOT(OR(G153="",G153="Ø")),H153=""),"In Progress",IF(AND(NOT(OR(H153="Ø",H153="")),NOT(OR(G153="Ø",G153=""))),"Completed",IF(AND(NOT(A152=""),NOT(OR(D153="",D153="???")),G153=""),"Waiting",IF(D153="???","Waiting",""))))</f>
        <v/>
      </c>
      <c r="K153" s="109"/>
      <c r="L153" s="109"/>
      <c r="M153" s="4"/>
      <c r="N153" s="114"/>
      <c r="O153" s="109"/>
    </row>
    <row r="154" spans="1:15" x14ac:dyDescent="0.25">
      <c r="A154" s="109" t="s">
        <v>1638</v>
      </c>
      <c r="B154" s="110" t="s">
        <v>1639</v>
      </c>
      <c r="C154" s="109"/>
      <c r="D154" s="86" t="s">
        <v>113</v>
      </c>
      <c r="E154" s="86" t="s">
        <v>24</v>
      </c>
      <c r="F154" s="7" t="str">
        <f>IF(AND(D154="Amina",OR(E154="Manual",E154="Assisted Manual")),A154&amp;"_AZ",IF(AND(D154="Amina",OR(E154="De-Novo Merge",E154="Assisted Merge")),A154&amp;"_SA_AZ",IF(AND(D154="Perry",OR(E154="Manual",E154="Assisted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f>
        <v>2017-05-04_R-005_DR</v>
      </c>
      <c r="G154" s="89">
        <v>42906</v>
      </c>
      <c r="H154" s="89" t="s">
        <v>51</v>
      </c>
      <c r="I154" s="109" t="str">
        <f>IF(AND(NOT(OR(H154="",H154="Ø")),NOT(OR(H155="",H155="Ø"))),"Needs to be Split","")</f>
        <v/>
      </c>
      <c r="J154" s="86" t="s">
        <v>1</v>
      </c>
      <c r="K154" s="109" t="str">
        <f>IF(AND(NOT(OR(H154="Ø",H154="")),I154="Split"),"In Progress",IF(AND(NOT(OR(H154="Ø",H154="")),I154="Needs to be Split"),"Waiting",IF(AND(J154="Review",J155="Review"),"Review",IF(OR(AND(J154="Review",J155="Incomplete"),AND(J154="Incomplete",J155="Review")),"Review",IF(OR(AND(J154="Untraceable",J155="Review"),AND(J154="Review",J155="Untraceable")),"Review",IF(OR(AND(J154="Review",J155="Completed"),AND(J154="Completed",J155="Review")),"Review",IF(OR(AND(J154="Other",J155="Review"),AND(J154="Review",J155="Other")),"Review",IF(OR(AND(J154="Other",J155="Incomplete"),AND(J154="Incomplete",J155="Other")),"Review",IF(OR(AND(J154="Other",J155="Untraceable"),AND(J154="Untraceable",J155="Other")),"Review",IF(OR(AND(J154="Other",J155="Completed"),AND(J154="Completed",J155="Other")),"Review",IF(AND(J154="Waiting",J155="Waiting"),"Waiting",IF(OR(AND(J154="Review",J155="Waiting"),AND(J154="Waiting",J155="Review")),"Waiting",IF(OR(AND(J154="Other",J155="Waiting"),AND(J154="Waiting",J155="Other")),"Waiting",IF(OR(AND(J154="Incomplete",J155="Waiting"),AND(J154="Waiting",J155="Incomplete")),"Waiting",IF(OR(AND(J154="Completed",J155="Waiting"),AND(J154="Waiting",J155="Completed")),"Waiting",IF(OR(J154="In Progress",J155="In Progress"),"In Progress",IF(OR(AND(J154="Completed",J155="Untraceable"),AND(J154="Untraceable",J155="Completed")),"Review",IF(OR(AND(J154="Completed",J155="Incomplete"),AND(J154="Incomplete",J155="Completed")),"Review",IF(OR(AND(J154="Incomplete",J155="Untraceable"),AND(J154="Untraceable",J155="Incomplete")),"Untraceable",IF(AND(NOT(OR(H154="Ø",H154="")),NOT(OR(H155="Ø",H155="")),I154=""),"In Progress",IF(AND(J154="Untraceable",J155="Untraceable"),"Untraceable",IF(AND(NOT(OR(H154="Ø",H154="")),NOT(OR(H155="Ø",H155="")),NOT(OR(I154="Ø",I154="",I154="Split",I154="Needs to be Split"))),"Completed",IF(AND(J154="Incomplete",J155="Incomplete"),"Incomplete",IF(AND(J154="Other",J155="Other"),"Review",IF(AND(J154="Untraceable",J155=""),"Untraceable","")))))))))))))))))))))))))</f>
        <v>Untraceable</v>
      </c>
      <c r="L154" s="109" t="str">
        <f>IF(OR(K154="Untraceable"),"Ignore",IF(OR(K154="Incomplete",K154="Completed"),"Waiting",IF(OR(K154="Waiting",K154="In Progress",K154="Review",K154="Other"),"HOLD","")))</f>
        <v>Ignore</v>
      </c>
      <c r="M154" s="4" t="s">
        <v>1640</v>
      </c>
      <c r="N154" s="114" t="str">
        <f>IF(OR(K154="Untraceable",K154="Incomplete"),"No",IF(K154="Completed","In Progress",""))</f>
        <v>No</v>
      </c>
      <c r="O154" s="109"/>
    </row>
    <row r="155" spans="1:15" x14ac:dyDescent="0.25">
      <c r="A155" s="109"/>
      <c r="B155" s="109"/>
      <c r="C155" s="109"/>
      <c r="D155" s="86" t="str">
        <f>IF(AND(NOT(A154=""),NOT(J154="Untraceable")),"???","")</f>
        <v/>
      </c>
      <c r="E155" s="86"/>
      <c r="F155" s="7" t="str">
        <f>IF(AND(D155="Amina",OR(E155="Manual",E155="Assisted Manual")),A154&amp;"_AZ",IF(AND(D155="Amina",OR(E155="De-Novo Merge",E155="Assisted Merge")),A154&amp;"_SA_AZ",IF(AND(D155="Perry",OR(E155="Manual",E155="Assisted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f>
        <v/>
      </c>
      <c r="G155" s="89"/>
      <c r="H155" s="89"/>
      <c r="I155" s="109"/>
      <c r="J155" s="86" t="str">
        <f>IF(AND(NOT(OR(G155="",G155="Ø")),H155=""),"In Progress",IF(AND(NOT(OR(H155="Ø",H155="")),NOT(OR(G155="Ø",G155=""))),"Completed",IF(AND(NOT(A154=""),NOT(OR(D155="",D155="???")),G155=""),"Waiting",IF(D155="???","Waiting",""))))</f>
        <v/>
      </c>
      <c r="K155" s="109"/>
      <c r="L155" s="109"/>
      <c r="M155" s="8"/>
      <c r="N155" s="114"/>
      <c r="O155" s="109"/>
    </row>
    <row r="156" spans="1:15" x14ac:dyDescent="0.25">
      <c r="A156" s="109" t="s">
        <v>1641</v>
      </c>
      <c r="B156" s="110" t="s">
        <v>1642</v>
      </c>
      <c r="C156" s="110"/>
      <c r="D156" s="86" t="s">
        <v>113</v>
      </c>
      <c r="E156" s="86" t="s">
        <v>24</v>
      </c>
      <c r="F156" s="7" t="str">
        <f>IF(AND(D156="Amina",OR(E156="Manual",E156="Assisted Manual")),A156&amp;"_AZ",IF(AND(D156="Amina",OR(E156="De-Novo Merge",E156="Assisted Merge")),A156&amp;"_SA_AZ",IF(AND(D156="Perry",OR(E156="Manual",E156="Assisted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f>
        <v>2017-05-04_R-006_DR</v>
      </c>
      <c r="G156" s="89">
        <v>42906</v>
      </c>
      <c r="H156" s="89" t="s">
        <v>51</v>
      </c>
      <c r="I156" s="109" t="str">
        <f>IF(AND(NOT(OR(H156="",H156="Ø")),NOT(OR(H157="",H157="Ø"))),"Needs to be Split","")</f>
        <v/>
      </c>
      <c r="J156" s="86" t="s">
        <v>1</v>
      </c>
      <c r="K156" s="109" t="str">
        <f>IF(AND(NOT(OR(H156="Ø",H156="")),I156="Split"),"In Progress",IF(AND(NOT(OR(H156="Ø",H156="")),I156="Needs to be Split"),"Waiting",IF(AND(J156="Review",J157="Review"),"Review",IF(OR(AND(J156="Review",J157="Incomplete"),AND(J156="Incomplete",J157="Review")),"Review",IF(OR(AND(J156="Untraceable",J157="Review"),AND(J156="Review",J157="Untraceable")),"Review",IF(OR(AND(J156="Review",J157="Completed"),AND(J156="Completed",J157="Review")),"Review",IF(OR(AND(J156="Other",J157="Review"),AND(J156="Review",J157="Other")),"Review",IF(OR(AND(J156="Other",J157="Incomplete"),AND(J156="Incomplete",J157="Other")),"Review",IF(OR(AND(J156="Other",J157="Untraceable"),AND(J156="Untraceable",J157="Other")),"Review",IF(OR(AND(J156="Other",J157="Completed"),AND(J156="Completed",J157="Other")),"Review",IF(AND(J156="Waiting",J157="Waiting"),"Waiting",IF(OR(AND(J156="Review",J157="Waiting"),AND(J156="Waiting",J157="Review")),"Waiting",IF(OR(AND(J156="Other",J157="Waiting"),AND(J156="Waiting",J157="Other")),"Waiting",IF(OR(AND(J156="Incomplete",J157="Waiting"),AND(J156="Waiting",J157="Incomplete")),"Waiting",IF(OR(AND(J156="Completed",J157="Waiting"),AND(J156="Waiting",J157="Completed")),"Waiting",IF(OR(J156="In Progress",J157="In Progress"),"In Progress",IF(OR(AND(J156="Completed",J157="Untraceable"),AND(J156="Untraceable",J157="Completed")),"Review",IF(OR(AND(J156="Completed",J157="Incomplete"),AND(J156="Incomplete",J157="Completed")),"Review",IF(OR(AND(J156="Incomplete",J157="Untraceable"),AND(J156="Untraceable",J157="Incomplete")),"Untraceable",IF(AND(NOT(OR(H156="Ø",H156="")),NOT(OR(H157="Ø",H157="")),I156=""),"In Progress",IF(AND(J156="Untraceable",J157="Untraceable"),"Untraceable",IF(AND(NOT(OR(H156="Ø",H156="")),NOT(OR(H157="Ø",H157="")),NOT(OR(I156="Ø",I156="",I156="Split",I156="Needs to be Split"))),"Completed",IF(AND(J156="Incomplete",J157="Incomplete"),"Incomplete",IF(AND(J156="Other",J157="Other"),"Review",IF(AND(J156="Untraceable",J157=""),"Untraceable","")))))))))))))))))))))))))</f>
        <v>Untraceable</v>
      </c>
      <c r="L156" s="109" t="str">
        <f>IF(OR(K156="Untraceable"),"Ignore",IF(OR(K156="Incomplete",K156="Completed"),"Waiting",IF(OR(K156="Waiting",K156="In Progress",K156="Review",K156="Other"),"HOLD","")))</f>
        <v>Ignore</v>
      </c>
      <c r="M156" s="4"/>
      <c r="N156" s="114" t="str">
        <f>IF(OR(K156="Untraceable",K156="Incomplete"),"No",IF(K156="Completed","In Progress",""))</f>
        <v>No</v>
      </c>
      <c r="O156" s="109"/>
    </row>
    <row r="157" spans="1:15" x14ac:dyDescent="0.25">
      <c r="A157" s="109"/>
      <c r="B157" s="109"/>
      <c r="C157" s="109"/>
      <c r="D157" s="86" t="str">
        <f>IF(AND(NOT(A156=""),NOT(J156="Untraceable")),"???","")</f>
        <v/>
      </c>
      <c r="E157" s="86"/>
      <c r="F157" s="7" t="str">
        <f>IF(AND(D157="Amina",OR(E157="Manual",E157="Assisted Manual")),A156&amp;"_AZ",IF(AND(D157="Amina",OR(E157="De-Novo Merge",E157="Assisted Merge")),A156&amp;"_SA_AZ",IF(AND(D157="Perry",OR(E157="Manual",E157="Assisted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f>
        <v/>
      </c>
      <c r="G157" s="89"/>
      <c r="H157" s="89"/>
      <c r="I157" s="109"/>
      <c r="J157" s="86" t="str">
        <f>IF(AND(NOT(OR(G157="",G157="Ø")),H157=""),"In Progress",IF(AND(NOT(OR(H157="Ø",H157="")),NOT(OR(G157="Ø",G157=""))),"Completed",IF(AND(NOT(A156=""),NOT(OR(D157="",D157="???")),G157=""),"Waiting",IF(D157="???","Waiting",""))))</f>
        <v/>
      </c>
      <c r="K157" s="109"/>
      <c r="L157" s="109"/>
      <c r="M157" s="4"/>
      <c r="N157" s="114"/>
      <c r="O157" s="109"/>
    </row>
    <row r="158" spans="1:15" x14ac:dyDescent="0.25">
      <c r="A158" s="109" t="s">
        <v>1643</v>
      </c>
      <c r="B158" s="110" t="s">
        <v>1644</v>
      </c>
      <c r="C158" s="110"/>
      <c r="D158" s="86" t="s">
        <v>113</v>
      </c>
      <c r="E158" s="86" t="s">
        <v>24</v>
      </c>
      <c r="F158" s="7" t="str">
        <f>IF(AND(D158="Amina",OR(E158="Manual",E158="Assisted Manual")),A158&amp;"_AZ",IF(AND(D158="Amina",OR(E158="De-Novo Merge",E158="Assisted Merge")),A158&amp;"_SA_AZ",IF(AND(D158="Perry",OR(E158="Manual",E158="Assisted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f>
        <v>2017-05-04_R-007_DR</v>
      </c>
      <c r="G158" s="89">
        <v>42906</v>
      </c>
      <c r="H158" s="89" t="s">
        <v>51</v>
      </c>
      <c r="I158" s="109" t="str">
        <f>IF(AND(NOT(OR(H158="",H158="Ø")),NOT(OR(H159="",H159="Ø"))),"Needs to be Split","")</f>
        <v/>
      </c>
      <c r="J158" s="86" t="s">
        <v>1</v>
      </c>
      <c r="K158" s="109" t="str">
        <f>IF(AND(NOT(OR(H158="Ø",H158="")),I158="Split"),"In Progress",IF(AND(NOT(OR(H158="Ø",H158="")),I158="Needs to be Split"),"Waiting",IF(AND(J158="Review",J159="Review"),"Review",IF(OR(AND(J158="Review",J159="Incomplete"),AND(J158="Incomplete",J159="Review")),"Review",IF(OR(AND(J158="Untraceable",J159="Review"),AND(J158="Review",J159="Untraceable")),"Review",IF(OR(AND(J158="Review",J159="Completed"),AND(J158="Completed",J159="Review")),"Review",IF(OR(AND(J158="Other",J159="Review"),AND(J158="Review",J159="Other")),"Review",IF(OR(AND(J158="Other",J159="Incomplete"),AND(J158="Incomplete",J159="Other")),"Review",IF(OR(AND(J158="Other",J159="Untraceable"),AND(J158="Untraceable",J159="Other")),"Review",IF(OR(AND(J158="Other",J159="Completed"),AND(J158="Completed",J159="Other")),"Review",IF(AND(J158="Waiting",J159="Waiting"),"Waiting",IF(OR(AND(J158="Review",J159="Waiting"),AND(J158="Waiting",J159="Review")),"Waiting",IF(OR(AND(J158="Other",J159="Waiting"),AND(J158="Waiting",J159="Other")),"Waiting",IF(OR(AND(J158="Incomplete",J159="Waiting"),AND(J158="Waiting",J159="Incomplete")),"Waiting",IF(OR(AND(J158="Completed",J159="Waiting"),AND(J158="Waiting",J159="Completed")),"Waiting",IF(OR(J158="In Progress",J159="In Progress"),"In Progress",IF(OR(AND(J158="Completed",J159="Untraceable"),AND(J158="Untraceable",J159="Completed")),"Review",IF(OR(AND(J158="Completed",J159="Incomplete"),AND(J158="Incomplete",J159="Completed")),"Review",IF(OR(AND(J158="Incomplete",J159="Untraceable"),AND(J158="Untraceable",J159="Incomplete")),"Untraceable",IF(AND(NOT(OR(H158="Ø",H158="")),NOT(OR(H159="Ø",H159="")),I158=""),"In Progress",IF(AND(J158="Untraceable",J159="Untraceable"),"Untraceable",IF(AND(NOT(OR(H158="Ø",H158="")),NOT(OR(H159="Ø",H159="")),NOT(OR(I158="Ø",I158="",I158="Split",I158="Needs to be Split"))),"Completed",IF(AND(J158="Incomplete",J159="Incomplete"),"Incomplete",IF(AND(J158="Other",J159="Other"),"Review",IF(AND(J158="Untraceable",J159=""),"Untraceable","")))))))))))))))))))))))))</f>
        <v>Untraceable</v>
      </c>
      <c r="L158" s="109" t="str">
        <f>IF(OR(K158="Untraceable"),"Ignore",IF(OR(K158="Incomplete",K158="Completed"),"Waiting",IF(OR(K158="Waiting",K158="In Progress",K158="Review",K158="Other"),"HOLD","")))</f>
        <v>Ignore</v>
      </c>
      <c r="M158" s="4"/>
      <c r="N158" s="114" t="str">
        <f>IF(OR(K158="Untraceable",K158="Incomplete"),"No",IF(K158="Completed","In Progress",""))</f>
        <v>No</v>
      </c>
      <c r="O158" s="109"/>
    </row>
    <row r="159" spans="1:15" x14ac:dyDescent="0.25">
      <c r="A159" s="109"/>
      <c r="B159" s="109"/>
      <c r="C159" s="109"/>
      <c r="D159" s="86" t="str">
        <f>IF(AND(NOT(A158=""),NOT(J158="Untraceable")),"???","")</f>
        <v/>
      </c>
      <c r="E159" s="86"/>
      <c r="F159" s="7" t="str">
        <f>IF(AND(D159="Amina",OR(E159="Manual",E159="Assisted Manual")),A158&amp;"_AZ",IF(AND(D159="Amina",OR(E159="De-Novo Merge",E159="Assisted Merge")),A158&amp;"_SA_AZ",IF(AND(D159="Perry",OR(E159="Manual",E159="Assisted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f>
        <v/>
      </c>
      <c r="G159" s="89"/>
      <c r="H159" s="89"/>
      <c r="I159" s="109"/>
      <c r="J159" s="86" t="str">
        <f>IF(AND(NOT(OR(G159="",G159="Ø")),H159=""),"In Progress",IF(AND(NOT(OR(H159="Ø",H159="")),NOT(OR(G159="Ø",G159=""))),"Completed",IF(AND(NOT(A158=""),NOT(OR(D159="",D159="???")),G159=""),"Waiting",IF(D159="???","Waiting",""))))</f>
        <v/>
      </c>
      <c r="K159" s="109"/>
      <c r="L159" s="109"/>
      <c r="M159" s="4"/>
      <c r="N159" s="114"/>
      <c r="O159" s="109"/>
    </row>
    <row r="160" spans="1:15" x14ac:dyDescent="0.25">
      <c r="A160" s="109" t="s">
        <v>1645</v>
      </c>
      <c r="B160" s="110" t="s">
        <v>1646</v>
      </c>
      <c r="C160" s="109" t="s">
        <v>465</v>
      </c>
      <c r="D160" s="86" t="s">
        <v>113</v>
      </c>
      <c r="E160" s="86" t="s">
        <v>24</v>
      </c>
      <c r="F160" s="7" t="str">
        <f>IF(AND(D160="Amina",OR(E160="Manual",E160="Assisted Manual")),A160&amp;"_AZ",IF(AND(D160="Amina",OR(E160="De-Novo Merge",E160="Assisted Merge")),A160&amp;"_SA_AZ",IF(AND(D160="Perry",OR(E160="Manual",E160="Assisted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f>
        <v>2017-05-04_R-008_DR</v>
      </c>
      <c r="G160" s="89">
        <v>42906</v>
      </c>
      <c r="H160" s="89" t="s">
        <v>51</v>
      </c>
      <c r="I160" s="109" t="str">
        <f>IF(AND(NOT(OR(H160="",H160="Ø")),NOT(OR(H161="",H161="Ø"))),"Needs to be Split","")</f>
        <v/>
      </c>
      <c r="J160" s="86" t="s">
        <v>1</v>
      </c>
      <c r="K160" s="109" t="str">
        <f>IF(AND(NOT(OR(H160="Ø",H160="")),I160="Split"),"In Progress",IF(AND(NOT(OR(H160="Ø",H160="")),I160="Needs to be Split"),"Waiting",IF(AND(J160="Review",J161="Review"),"Review",IF(OR(AND(J160="Review",J161="Incomplete"),AND(J160="Incomplete",J161="Review")),"Review",IF(OR(AND(J160="Untraceable",J161="Review"),AND(J160="Review",J161="Untraceable")),"Review",IF(OR(AND(J160="Review",J161="Completed"),AND(J160="Completed",J161="Review")),"Review",IF(OR(AND(J160="Other",J161="Review"),AND(J160="Review",J161="Other")),"Review",IF(OR(AND(J160="Other",J161="Incomplete"),AND(J160="Incomplete",J161="Other")),"Review",IF(OR(AND(J160="Other",J161="Untraceable"),AND(J160="Untraceable",J161="Other")),"Review",IF(OR(AND(J160="Other",J161="Completed"),AND(J160="Completed",J161="Other")),"Review",IF(AND(J160="Waiting",J161="Waiting"),"Waiting",IF(OR(AND(J160="Review",J161="Waiting"),AND(J160="Waiting",J161="Review")),"Waiting",IF(OR(AND(J160="Other",J161="Waiting"),AND(J160="Waiting",J161="Other")),"Waiting",IF(OR(AND(J160="Incomplete",J161="Waiting"),AND(J160="Waiting",J161="Incomplete")),"Waiting",IF(OR(AND(J160="Completed",J161="Waiting"),AND(J160="Waiting",J161="Completed")),"Waiting",IF(OR(J160="In Progress",J161="In Progress"),"In Progress",IF(OR(AND(J160="Completed",J161="Untraceable"),AND(J160="Untraceable",J161="Completed")),"Review",IF(OR(AND(J160="Completed",J161="Incomplete"),AND(J160="Incomplete",J161="Completed")),"Review",IF(OR(AND(J160="Incomplete",J161="Untraceable"),AND(J160="Untraceable",J161="Incomplete")),"Untraceable",IF(AND(NOT(OR(H160="Ø",H160="")),NOT(OR(H161="Ø",H161="")),I160=""),"In Progress",IF(AND(J160="Untraceable",J161="Untraceable"),"Untraceable",IF(AND(NOT(OR(H160="Ø",H160="")),NOT(OR(H161="Ø",H161="")),NOT(OR(I160="Ø",I160="",I160="Split",I160="Needs to be Split"))),"Completed",IF(AND(J160="Incomplete",J161="Incomplete"),"Incomplete",IF(AND(J160="Other",J161="Other"),"Review",IF(AND(J160="Untraceable",J161=""),"Untraceable","")))))))))))))))))))))))))</f>
        <v>Untraceable</v>
      </c>
      <c r="L160" s="109" t="str">
        <f>IF(OR(K160="Untraceable"),"Ignore",IF(OR(K160="Incomplete",K160="Completed"),"Waiting",IF(OR(K160="Waiting",K160="In Progress",K160="Review",K160="Other"),"HOLD","")))</f>
        <v>Ignore</v>
      </c>
      <c r="M160" s="4"/>
      <c r="N160" s="114" t="str">
        <f>IF(OR(K160="Untraceable",K160="Incomplete"),"No",IF(K160="Completed","In Progress",""))</f>
        <v>No</v>
      </c>
      <c r="O160" s="109"/>
    </row>
    <row r="161" spans="1:15" x14ac:dyDescent="0.25">
      <c r="A161" s="109"/>
      <c r="B161" s="109"/>
      <c r="C161" s="109"/>
      <c r="D161" s="86" t="str">
        <f>IF(AND(NOT(A160=""),NOT(J160="Untraceable")),"???","")</f>
        <v/>
      </c>
      <c r="E161" s="86"/>
      <c r="F161" s="7" t="str">
        <f>IF(AND(D161="Amina",OR(E161="Manual",E161="Assisted Manual")),A160&amp;"_AZ",IF(AND(D161="Amina",OR(E161="De-Novo Merge",E161="Assisted Merge")),A160&amp;"_SA_AZ",IF(AND(D161="Perry",OR(E161="Manual",E161="Assisted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f>
        <v/>
      </c>
      <c r="G161" s="89"/>
      <c r="H161" s="89"/>
      <c r="I161" s="109"/>
      <c r="J161" s="86" t="str">
        <f>IF(AND(NOT(OR(G161="",G161="Ø")),H161=""),"In Progress",IF(AND(NOT(OR(H161="Ø",H161="")),NOT(OR(G161="Ø",G161=""))),"Completed",IF(AND(NOT(A160=""),NOT(OR(D161="",D161="???")),G161=""),"Waiting",IF(D161="???","Waiting",""))))</f>
        <v/>
      </c>
      <c r="K161" s="109"/>
      <c r="L161" s="109"/>
      <c r="M161" s="4"/>
      <c r="N161" s="114"/>
      <c r="O161" s="109"/>
    </row>
    <row r="162" spans="1:15" x14ac:dyDescent="0.25">
      <c r="A162" s="109" t="s">
        <v>1647</v>
      </c>
      <c r="B162" s="110" t="s">
        <v>1648</v>
      </c>
      <c r="C162" s="109"/>
      <c r="D162" s="86" t="s">
        <v>113</v>
      </c>
      <c r="E162" s="86" t="s">
        <v>24</v>
      </c>
      <c r="F162" s="7" t="str">
        <f>IF(AND(D162="Amina",OR(E162="Manual",E162="Assisted Manual")),A162&amp;"_AZ",IF(AND(D162="Amina",OR(E162="De-Novo Merge",E162="Assisted Merge")),A162&amp;"_SA_AZ",IF(AND(D162="Perry",OR(E162="Manual",E162="Assisted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f>
        <v>2017-05-04_R-009_DR</v>
      </c>
      <c r="G162" s="89">
        <v>42906</v>
      </c>
      <c r="H162" s="89" t="s">
        <v>51</v>
      </c>
      <c r="I162" s="109" t="str">
        <f>IF(AND(NOT(OR(H162="",H162="Ø")),NOT(OR(H163="",H163="Ø"))),"Needs to be Split","")</f>
        <v/>
      </c>
      <c r="J162" s="86" t="s">
        <v>1</v>
      </c>
      <c r="K162" s="109" t="str">
        <f>IF(AND(NOT(OR(H162="Ø",H162="")),I162="Split"),"In Progress",IF(AND(NOT(OR(H162="Ø",H162="")),I162="Needs to be Split"),"Waiting",IF(AND(J162="Review",J163="Review"),"Review",IF(OR(AND(J162="Review",J163="Incomplete"),AND(J162="Incomplete",J163="Review")),"Review",IF(OR(AND(J162="Untraceable",J163="Review"),AND(J162="Review",J163="Untraceable")),"Review",IF(OR(AND(J162="Review",J163="Completed"),AND(J162="Completed",J163="Review")),"Review",IF(OR(AND(J162="Other",J163="Review"),AND(J162="Review",J163="Other")),"Review",IF(OR(AND(J162="Other",J163="Incomplete"),AND(J162="Incomplete",J163="Other")),"Review",IF(OR(AND(J162="Other",J163="Untraceable"),AND(J162="Untraceable",J163="Other")),"Review",IF(OR(AND(J162="Other",J163="Completed"),AND(J162="Completed",J163="Other")),"Review",IF(AND(J162="Waiting",J163="Waiting"),"Waiting",IF(OR(AND(J162="Review",J163="Waiting"),AND(J162="Waiting",J163="Review")),"Waiting",IF(OR(AND(J162="Other",J163="Waiting"),AND(J162="Waiting",J163="Other")),"Waiting",IF(OR(AND(J162="Incomplete",J163="Waiting"),AND(J162="Waiting",J163="Incomplete")),"Waiting",IF(OR(AND(J162="Completed",J163="Waiting"),AND(J162="Waiting",J163="Completed")),"Waiting",IF(OR(J162="In Progress",J163="In Progress"),"In Progress",IF(OR(AND(J162="Completed",J163="Untraceable"),AND(J162="Untraceable",J163="Completed")),"Review",IF(OR(AND(J162="Completed",J163="Incomplete"),AND(J162="Incomplete",J163="Completed")),"Review",IF(OR(AND(J162="Incomplete",J163="Untraceable"),AND(J162="Untraceable",J163="Incomplete")),"Untraceable",IF(AND(NOT(OR(H162="Ø",H162="")),NOT(OR(H163="Ø",H163="")),I162=""),"In Progress",IF(AND(J162="Untraceable",J163="Untraceable"),"Untraceable",IF(AND(NOT(OR(H162="Ø",H162="")),NOT(OR(H163="Ø",H163="")),NOT(OR(I162="Ø",I162="",I162="Split",I162="Needs to be Split"))),"Completed",IF(AND(J162="Incomplete",J163="Incomplete"),"Incomplete",IF(AND(J162="Other",J163="Other"),"Review",IF(AND(J162="Untraceable",J163=""),"Untraceable","")))))))))))))))))))))))))</f>
        <v>Untraceable</v>
      </c>
      <c r="L162" s="109" t="str">
        <f>IF(OR(K162="Untraceable"),"Ignore",IF(OR(K162="Incomplete",K162="Completed"),"Waiting",IF(OR(K162="Waiting",K162="In Progress",K162="Review",K162="Other"),"HOLD","")))</f>
        <v>Ignore</v>
      </c>
      <c r="M162" s="4"/>
      <c r="N162" s="114" t="str">
        <f>IF(OR(K162="Untraceable",K162="Incomplete"),"No",IF(K162="Completed","In Progress",""))</f>
        <v>No</v>
      </c>
      <c r="O162" s="109"/>
    </row>
    <row r="163" spans="1:15" x14ac:dyDescent="0.25">
      <c r="A163" s="109"/>
      <c r="B163" s="109"/>
      <c r="C163" s="109"/>
      <c r="D163" s="86" t="str">
        <f>IF(AND(NOT(A162=""),NOT(J162="Untraceable")),"???","")</f>
        <v/>
      </c>
      <c r="E163" s="86"/>
      <c r="F163" s="7" t="str">
        <f>IF(AND(D163="Amina",OR(E163="Manual",E163="Assisted Manual")),A162&amp;"_AZ",IF(AND(D163="Amina",OR(E163="De-Novo Merge",E163="Assisted Merge")),A162&amp;"_SA_AZ",IF(AND(D163="Perry",OR(E163="Manual",E163="Assisted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f>
        <v/>
      </c>
      <c r="G163" s="89"/>
      <c r="H163" s="89"/>
      <c r="I163" s="109"/>
      <c r="J163" s="86" t="str">
        <f>IF(AND(NOT(OR(G163="",G163="Ø")),H163=""),"In Progress",IF(AND(NOT(OR(H163="Ø",H163="")),NOT(OR(G163="Ø",G163=""))),"Completed",IF(AND(NOT(A162=""),NOT(OR(D163="",D163="???")),G163=""),"Waiting",IF(D163="???","Waiting",""))))</f>
        <v/>
      </c>
      <c r="K163" s="109"/>
      <c r="L163" s="109"/>
      <c r="M163" s="4"/>
      <c r="N163" s="114"/>
      <c r="O163" s="109"/>
    </row>
    <row r="164" spans="1:15" x14ac:dyDescent="0.25">
      <c r="A164" s="109" t="s">
        <v>1649</v>
      </c>
      <c r="B164" s="124" t="s">
        <v>1650</v>
      </c>
      <c r="C164" s="109"/>
      <c r="D164" s="86"/>
      <c r="E164" s="86"/>
      <c r="F164" s="7" t="str">
        <f>IF(AND(D164="Amina",OR(E164="Manual",E164="Assisted Manual")),A164&amp;"_AZ",IF(AND(D164="Amina",OR(E164="De-Novo Merge",E164="Assisted Merge")),A164&amp;"_SA_AZ",IF(AND(D164="Perry",OR(E164="Manual",E164="Assisted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f>
        <v/>
      </c>
      <c r="G164" s="89"/>
      <c r="H164" s="89"/>
      <c r="I164" s="109" t="str">
        <f>IF(AND(NOT(OR(H164="",H164="Ø")),NOT(OR(H165="",H165="Ø"))),"Needs to be Split","")</f>
        <v/>
      </c>
      <c r="J164" s="86" t="s">
        <v>1</v>
      </c>
      <c r="K164" s="109" t="str">
        <f>IF(AND(NOT(OR(H164="Ø",H164="")),I164="Split"),"In Progress",IF(AND(NOT(OR(H164="Ø",H164="")),I164="Needs to be Split"),"Waiting",IF(AND(J164="Review",J165="Review"),"Review",IF(OR(AND(J164="Review",J165="Incomplete"),AND(J164="Incomplete",J165="Review")),"Review",IF(OR(AND(J164="Untraceable",J165="Review"),AND(J164="Review",J165="Untraceable")),"Review",IF(OR(AND(J164="Review",J165="Completed"),AND(J164="Completed",J165="Review")),"Review",IF(OR(AND(J164="Other",J165="Review"),AND(J164="Review",J165="Other")),"Review",IF(OR(AND(J164="Other",J165="Incomplete"),AND(J164="Incomplete",J165="Other")),"Review",IF(OR(AND(J164="Other",J165="Untraceable"),AND(J164="Untraceable",J165="Other")),"Review",IF(OR(AND(J164="Other",J165="Completed"),AND(J164="Completed",J165="Other")),"Review",IF(AND(J164="Waiting",J165="Waiting"),"Waiting",IF(OR(AND(J164="Review",J165="Waiting"),AND(J164="Waiting",J165="Review")),"Waiting",IF(OR(AND(J164="Other",J165="Waiting"),AND(J164="Waiting",J165="Other")),"Waiting",IF(OR(AND(J164="Incomplete",J165="Waiting"),AND(J164="Waiting",J165="Incomplete")),"Waiting",IF(OR(AND(J164="Completed",J165="Waiting"),AND(J164="Waiting",J165="Completed")),"Waiting",IF(OR(J164="In Progress",J165="In Progress"),"In Progress",IF(OR(AND(J164="Completed",J165="Untraceable"),AND(J164="Untraceable",J165="Completed")),"Review",IF(OR(AND(J164="Completed",J165="Incomplete"),AND(J164="Incomplete",J165="Completed")),"Review",IF(OR(AND(J164="Incomplete",J165="Untraceable"),AND(J164="Untraceable",J165="Incomplete")),"Untraceable",IF(AND(NOT(OR(H164="Ø",H164="")),NOT(OR(H165="Ø",H165="")),I164=""),"In Progress",IF(AND(J164="Untraceable",J165="Untraceable"),"Untraceable",IF(AND(NOT(OR(H164="Ø",H164="")),NOT(OR(H165="Ø",H165="")),NOT(OR(I164="Ø",I164="",I164="Split",I164="Needs to be Split"))),"Completed",IF(AND(J164="Incomplete",J165="Incomplete"),"Incomplete",IF(AND(J164="Other",J165="Other"),"Review",IF(AND(J164="Untraceable",J165=""),"Untraceable","")))))))))))))))))))))))))</f>
        <v>Untraceable</v>
      </c>
      <c r="L164" s="109" t="str">
        <f>IF(OR(K164="Untraceable"),"Ignore",IF(OR(K164="Incomplete",K164="Completed"),"Waiting",IF(OR(K164="Waiting",K164="In Progress",K164="Review",K164="Other"),"HOLD","")))</f>
        <v>Ignore</v>
      </c>
      <c r="M164" s="4"/>
      <c r="N164" s="114" t="str">
        <f>IF(OR(K164="Untraceable",K164="Incomplete"),"No",IF(K164="Completed","In Progress",""))</f>
        <v>No</v>
      </c>
      <c r="O164" s="109"/>
    </row>
    <row r="165" spans="1:15" x14ac:dyDescent="0.25">
      <c r="A165" s="109"/>
      <c r="B165" s="118"/>
      <c r="C165" s="109"/>
      <c r="D165" s="86"/>
      <c r="E165" s="86"/>
      <c r="F165" s="7" t="str">
        <f>IF(AND(D165="Amina",OR(E165="Manual",E165="Assisted Manual")),A164&amp;"_AZ",IF(AND(D165="Amina",OR(E165="De-Novo Merge",E165="Assisted Merge")),A164&amp;"_SA_AZ",IF(AND(D165="Perry",OR(E165="Manual",E165="Assisted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f>
        <v/>
      </c>
      <c r="G165" s="89"/>
      <c r="H165" s="89"/>
      <c r="I165" s="109"/>
      <c r="J165" s="86" t="str">
        <f>IF(AND(NOT(OR(G165="",G165="Ø")),H165=""),"In Progress",IF(AND(NOT(OR(H165="Ø",H165="")),NOT(OR(G165="Ø",G165=""))),"Completed",IF(AND(NOT(A164=""),NOT(OR(D165="",D165="???")),G165=""),"Waiting",IF(D165="???","Waiting",""))))</f>
        <v/>
      </c>
      <c r="K165" s="109"/>
      <c r="L165" s="109"/>
      <c r="M165" s="4"/>
      <c r="N165" s="114"/>
      <c r="O165" s="109"/>
    </row>
    <row r="166" spans="1:15" x14ac:dyDescent="0.25">
      <c r="A166" s="109" t="s">
        <v>1651</v>
      </c>
      <c r="B166" s="124" t="s">
        <v>1652</v>
      </c>
      <c r="C166" s="109"/>
      <c r="D166" s="86"/>
      <c r="E166" s="86"/>
      <c r="F166" s="7" t="str">
        <f>IF(AND(D166="Amina",OR(E166="Manual",E166="Assisted Manual")),A166&amp;"_AZ",IF(AND(D166="Amina",OR(E166="De-Novo Merge",E166="Assisted Merge")),A166&amp;"_SA_AZ",IF(AND(D166="Perry",OR(E166="Manual",E166="Assisted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f>
        <v/>
      </c>
      <c r="G166" s="89"/>
      <c r="H166" s="89"/>
      <c r="I166" s="109" t="str">
        <f>IF(AND(NOT(OR(H166="",H166="Ø")),NOT(OR(H167="",H167="Ø"))),"Needs to be Split","")</f>
        <v/>
      </c>
      <c r="J166" s="86" t="s">
        <v>1</v>
      </c>
      <c r="K166" s="109" t="str">
        <f>IF(AND(NOT(OR(H166="Ø",H166="")),I166="Split"),"In Progress",IF(AND(NOT(OR(H166="Ø",H166="")),I166="Needs to be Split"),"Waiting",IF(AND(J166="Review",J167="Review"),"Review",IF(OR(AND(J166="Review",J167="Incomplete"),AND(J166="Incomplete",J167="Review")),"Review",IF(OR(AND(J166="Untraceable",J167="Review"),AND(J166="Review",J167="Untraceable")),"Review",IF(OR(AND(J166="Review",J167="Completed"),AND(J166="Completed",J167="Review")),"Review",IF(OR(AND(J166="Other",J167="Review"),AND(J166="Review",J167="Other")),"Review",IF(OR(AND(J166="Other",J167="Incomplete"),AND(J166="Incomplete",J167="Other")),"Review",IF(OR(AND(J166="Other",J167="Untraceable"),AND(J166="Untraceable",J167="Other")),"Review",IF(OR(AND(J166="Other",J167="Completed"),AND(J166="Completed",J167="Other")),"Review",IF(AND(J166="Waiting",J167="Waiting"),"Waiting",IF(OR(AND(J166="Review",J167="Waiting"),AND(J166="Waiting",J167="Review")),"Waiting",IF(OR(AND(J166="Other",J167="Waiting"),AND(J166="Waiting",J167="Other")),"Waiting",IF(OR(AND(J166="Incomplete",J167="Waiting"),AND(J166="Waiting",J167="Incomplete")),"Waiting",IF(OR(AND(J166="Completed",J167="Waiting"),AND(J166="Waiting",J167="Completed")),"Waiting",IF(OR(J166="In Progress",J167="In Progress"),"In Progress",IF(OR(AND(J166="Completed",J167="Untraceable"),AND(J166="Untraceable",J167="Completed")),"Review",IF(OR(AND(J166="Completed",J167="Incomplete"),AND(J166="Incomplete",J167="Completed")),"Review",IF(OR(AND(J166="Incomplete",J167="Untraceable"),AND(J166="Untraceable",J167="Incomplete")),"Untraceable",IF(AND(NOT(OR(H166="Ø",H166="")),NOT(OR(H167="Ø",H167="")),I166=""),"In Progress",IF(AND(J166="Untraceable",J167="Untraceable"),"Untraceable",IF(AND(NOT(OR(H166="Ø",H166="")),NOT(OR(H167="Ø",H167="")),NOT(OR(I166="Ø",I166="",I166="Split",I166="Needs to be Split"))),"Completed",IF(AND(J166="Incomplete",J167="Incomplete"),"Incomplete",IF(AND(J166="Other",J167="Other"),"Review",IF(AND(J166="Untraceable",J167=""),"Untraceable","")))))))))))))))))))))))))</f>
        <v>Untraceable</v>
      </c>
      <c r="L166" s="109" t="str">
        <f>IF(OR(K166="Untraceable"),"Ignore",IF(OR(K166="Incomplete",K166="Completed"),"Waiting",IF(OR(K166="Waiting",K166="In Progress",K166="Review",K166="Other"),"HOLD","")))</f>
        <v>Ignore</v>
      </c>
      <c r="M166" s="4"/>
      <c r="N166" s="114" t="str">
        <f>IF(OR(K166="Untraceable",K166="Incomplete"),"No",IF(K166="Completed","In Progress",""))</f>
        <v>No</v>
      </c>
      <c r="O166" s="109"/>
    </row>
    <row r="167" spans="1:15" x14ac:dyDescent="0.25">
      <c r="A167" s="109"/>
      <c r="B167" s="118"/>
      <c r="C167" s="109"/>
      <c r="D167" s="86"/>
      <c r="E167" s="86"/>
      <c r="F167" s="7" t="str">
        <f>IF(AND(D167="Amina",OR(E167="Manual",E167="Assisted Manual")),A166&amp;"_AZ",IF(AND(D167="Amina",OR(E167="De-Novo Merge",E167="Assisted Merge")),A166&amp;"_SA_AZ",IF(AND(D167="Perry",OR(E167="Manual",E167="Assisted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f>
        <v/>
      </c>
      <c r="G167" s="89"/>
      <c r="H167" s="89"/>
      <c r="I167" s="109"/>
      <c r="J167" s="86" t="str">
        <f>IF(AND(NOT(OR(G167="",G167="Ø")),H167=""),"In Progress",IF(AND(NOT(OR(H167="Ø",H167="")),NOT(OR(G167="Ø",G167=""))),"Completed",IF(AND(NOT(A166=""),NOT(OR(D167="",D167="???")),G167=""),"Waiting",IF(D167="???","Waiting",""))))</f>
        <v/>
      </c>
      <c r="K167" s="109"/>
      <c r="L167" s="109"/>
      <c r="M167" s="4"/>
      <c r="N167" s="114"/>
      <c r="O167" s="109"/>
    </row>
    <row r="168" spans="1:15" x14ac:dyDescent="0.25">
      <c r="A168" s="109" t="s">
        <v>1653</v>
      </c>
      <c r="B168" s="110" t="s">
        <v>1654</v>
      </c>
      <c r="C168" s="110"/>
      <c r="D168" s="86"/>
      <c r="E168" s="86"/>
      <c r="F168" s="7" t="str">
        <f>IF(AND(D168="Amina",OR(E168="Manual",E168="Assisted Manual")),A168&amp;"_AZ",IF(AND(D168="Amina",OR(E168="De-Novo Merge",E168="Assisted Merge")),A168&amp;"_SA_AZ",IF(AND(D168="Perry",OR(E168="Manual",E168="Assisted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f>
        <v/>
      </c>
      <c r="G168" s="89"/>
      <c r="H168" s="89"/>
      <c r="I168" s="109" t="str">
        <f>IF(AND(NOT(OR(H168="",H168="Ø")),NOT(OR(H169="",H169="Ø"))),"Needs to be Split","")</f>
        <v/>
      </c>
      <c r="J168" s="86" t="s">
        <v>1</v>
      </c>
      <c r="K168" s="109" t="str">
        <f>IF(AND(NOT(OR(H168="Ø",H168="")),I168="Split"),"In Progress",IF(AND(NOT(OR(H168="Ø",H168="")),I168="Needs to be Split"),"Waiting",IF(AND(J168="Review",J169="Review"),"Review",IF(OR(AND(J168="Review",J169="Incomplete"),AND(J168="Incomplete",J169="Review")),"Review",IF(OR(AND(J168="Untraceable",J169="Review"),AND(J168="Review",J169="Untraceable")),"Review",IF(OR(AND(J168="Review",J169="Completed"),AND(J168="Completed",J169="Review")),"Review",IF(OR(AND(J168="Other",J169="Review"),AND(J168="Review",J169="Other")),"Review",IF(OR(AND(J168="Other",J169="Incomplete"),AND(J168="Incomplete",J169="Other")),"Review",IF(OR(AND(J168="Other",J169="Untraceable"),AND(J168="Untraceable",J169="Other")),"Review",IF(OR(AND(J168="Other",J169="Completed"),AND(J168="Completed",J169="Other")),"Review",IF(AND(J168="Waiting",J169="Waiting"),"Waiting",IF(OR(AND(J168="Review",J169="Waiting"),AND(J168="Waiting",J169="Review")),"Waiting",IF(OR(AND(J168="Other",J169="Waiting"),AND(J168="Waiting",J169="Other")),"Waiting",IF(OR(AND(J168="Incomplete",J169="Waiting"),AND(J168="Waiting",J169="Incomplete")),"Waiting",IF(OR(AND(J168="Completed",J169="Waiting"),AND(J168="Waiting",J169="Completed")),"Waiting",IF(OR(J168="In Progress",J169="In Progress"),"In Progress",IF(OR(AND(J168="Completed",J169="Untraceable"),AND(J168="Untraceable",J169="Completed")),"Review",IF(OR(AND(J168="Completed",J169="Incomplete"),AND(J168="Incomplete",J169="Completed")),"Review",IF(OR(AND(J168="Incomplete",J169="Untraceable"),AND(J168="Untraceable",J169="Incomplete")),"Untraceable",IF(AND(NOT(OR(H168="Ø",H168="")),NOT(OR(H169="Ø",H169="")),I168=""),"In Progress",IF(AND(J168="Untraceable",J169="Untraceable"),"Untraceable",IF(AND(NOT(OR(H168="Ø",H168="")),NOT(OR(H169="Ø",H169="")),NOT(OR(I168="Ø",I168="",I168="Split",I168="Needs to be Split"))),"Completed",IF(AND(J168="Incomplete",J169="Incomplete"),"Incomplete",IF(AND(J168="Other",J169="Other"),"Review",IF(AND(J168="Untraceable",J169=""),"Untraceable","")))))))))))))))))))))))))</f>
        <v>Untraceable</v>
      </c>
      <c r="L168" s="109" t="str">
        <f>IF(OR(K168="Untraceable"),"Ignore",IF(OR(K168="Incomplete",K168="Completed"),"Waiting",IF(OR(K168="Waiting",K168="In Progress",K168="Review",K168="Other"),"HOLD","")))</f>
        <v>Ignore</v>
      </c>
      <c r="M168" s="4"/>
      <c r="N168" s="114" t="str">
        <f>IF(OR(K168="Untraceable",K168="Incomplete"),"No",IF(K168="Completed","In Progress",""))</f>
        <v>No</v>
      </c>
      <c r="O168" s="109"/>
    </row>
    <row r="169" spans="1:15" x14ac:dyDescent="0.25">
      <c r="A169" s="109"/>
      <c r="B169" s="109"/>
      <c r="C169" s="109"/>
      <c r="D169" s="86"/>
      <c r="E169" s="86"/>
      <c r="F169" s="7" t="str">
        <f>IF(AND(D169="Amina",OR(E169="Manual",E169="Assisted Manual")),A168&amp;"_AZ",IF(AND(D169="Amina",OR(E169="De-Novo Merge",E169="Assisted Merge")),A168&amp;"_SA_AZ",IF(AND(D169="Perry",OR(E169="Manual",E169="Assisted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f>
        <v/>
      </c>
      <c r="G169" s="89"/>
      <c r="H169" s="89"/>
      <c r="I169" s="109"/>
      <c r="J169" s="86" t="str">
        <f>IF(AND(NOT(OR(G169="",G169="Ø")),H169=""),"In Progress",IF(AND(NOT(OR(H169="Ø",H169="")),NOT(OR(G169="Ø",G169=""))),"Completed",IF(AND(NOT(A168=""),NOT(OR(D169="",D169="???")),G169=""),"Waiting",IF(D169="???","Waiting",""))))</f>
        <v/>
      </c>
      <c r="K169" s="109"/>
      <c r="L169" s="109"/>
      <c r="M169" s="4"/>
      <c r="N169" s="114"/>
      <c r="O169" s="109"/>
    </row>
    <row r="170" spans="1:15" x14ac:dyDescent="0.25">
      <c r="A170" s="109" t="s">
        <v>1655</v>
      </c>
      <c r="B170" s="110" t="s">
        <v>1656</v>
      </c>
      <c r="C170" s="109"/>
      <c r="D170" s="86"/>
      <c r="E170" s="86"/>
      <c r="F170" s="7" t="str">
        <f>IF(AND(D170="Amina",OR(E170="Manual",E170="Assisted Manual")),A170&amp;"_AZ",IF(AND(D170="Amina",OR(E170="De-Novo Merge",E170="Assisted Merge")),A170&amp;"_SA_AZ",IF(AND(D170="Perry",OR(E170="Manual",E170="Assisted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f>
        <v/>
      </c>
      <c r="G170" s="89"/>
      <c r="H170" s="89"/>
      <c r="I170" s="109" t="str">
        <f>IF(AND(NOT(OR(H170="",H170="Ø")),NOT(OR(H171="",H171="Ø"))),"Needs to be Split","")</f>
        <v/>
      </c>
      <c r="J170" s="86" t="s">
        <v>1</v>
      </c>
      <c r="K170" s="109" t="str">
        <f>IF(AND(NOT(OR(H170="Ø",H170="")),I170="Split"),"In Progress",IF(AND(NOT(OR(H170="Ø",H170="")),I170="Needs to be Split"),"Waiting",IF(AND(J170="Review",J171="Review"),"Review",IF(OR(AND(J170="Review",J171="Incomplete"),AND(J170="Incomplete",J171="Review")),"Review",IF(OR(AND(J170="Untraceable",J171="Review"),AND(J170="Review",J171="Untraceable")),"Review",IF(OR(AND(J170="Review",J171="Completed"),AND(J170="Completed",J171="Review")),"Review",IF(OR(AND(J170="Other",J171="Review"),AND(J170="Review",J171="Other")),"Review",IF(OR(AND(J170="Other",J171="Incomplete"),AND(J170="Incomplete",J171="Other")),"Review",IF(OR(AND(J170="Other",J171="Untraceable"),AND(J170="Untraceable",J171="Other")),"Review",IF(OR(AND(J170="Other",J171="Completed"),AND(J170="Completed",J171="Other")),"Review",IF(AND(J170="Waiting",J171="Waiting"),"Waiting",IF(OR(AND(J170="Review",J171="Waiting"),AND(J170="Waiting",J171="Review")),"Waiting",IF(OR(AND(J170="Other",J171="Waiting"),AND(J170="Waiting",J171="Other")),"Waiting",IF(OR(AND(J170="Incomplete",J171="Waiting"),AND(J170="Waiting",J171="Incomplete")),"Waiting",IF(OR(AND(J170="Completed",J171="Waiting"),AND(J170="Waiting",J171="Completed")),"Waiting",IF(OR(J170="In Progress",J171="In Progress"),"In Progress",IF(OR(AND(J170="Completed",J171="Untraceable"),AND(J170="Untraceable",J171="Completed")),"Review",IF(OR(AND(J170="Completed",J171="Incomplete"),AND(J170="Incomplete",J171="Completed")),"Review",IF(OR(AND(J170="Incomplete",J171="Untraceable"),AND(J170="Untraceable",J171="Incomplete")),"Untraceable",IF(AND(NOT(OR(H170="Ø",H170="")),NOT(OR(H171="Ø",H171="")),I170=""),"In Progress",IF(AND(J170="Untraceable",J171="Untraceable"),"Untraceable",IF(AND(NOT(OR(H170="Ø",H170="")),NOT(OR(H171="Ø",H171="")),NOT(OR(I170="Ø",I170="",I170="Split",I170="Needs to be Split"))),"Completed",IF(AND(J170="Incomplete",J171="Incomplete"),"Incomplete",IF(AND(J170="Other",J171="Other"),"Review",IF(AND(J170="Untraceable",J171=""),"Untraceable","")))))))))))))))))))))))))</f>
        <v>Untraceable</v>
      </c>
      <c r="L170" s="109" t="str">
        <f>IF(OR(K170="Untraceable"),"Ignore",IF(OR(K170="Incomplete",K170="Completed"),"Waiting",IF(OR(K170="Waiting",K170="In Progress",K170="Review",K170="Other"),"HOLD","")))</f>
        <v>Ignore</v>
      </c>
      <c r="M170" s="4"/>
      <c r="N170" s="114" t="str">
        <f>IF(OR(K170="Untraceable",K170="Incomplete"),"No",IF(K170="Completed","In Progress",""))</f>
        <v>No</v>
      </c>
      <c r="O170" s="109"/>
    </row>
    <row r="171" spans="1:15" x14ac:dyDescent="0.25">
      <c r="A171" s="109"/>
      <c r="B171" s="109"/>
      <c r="C171" s="109"/>
      <c r="D171" s="86"/>
      <c r="E171" s="86"/>
      <c r="F171" s="7" t="str">
        <f>IF(AND(D171="Amina",OR(E171="Manual",E171="Assisted Manual")),A170&amp;"_AZ",IF(AND(D171="Amina",OR(E171="De-Novo Merge",E171="Assisted Merge")),A170&amp;"_SA_AZ",IF(AND(D171="Perry",OR(E171="Manual",E171="Assisted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f>
        <v/>
      </c>
      <c r="G171" s="89"/>
      <c r="H171" s="89"/>
      <c r="I171" s="109"/>
      <c r="J171" s="86" t="str">
        <f>IF(AND(NOT(OR(G171="",G171="Ø")),H171=""),"In Progress",IF(AND(NOT(OR(H171="Ø",H171="")),NOT(OR(G171="Ø",G171=""))),"Completed",IF(AND(NOT(A170=""),NOT(OR(D171="",D171="???")),G171=""),"Waiting",IF(D171="???","Waiting",""))))</f>
        <v/>
      </c>
      <c r="K171" s="109"/>
      <c r="L171" s="109"/>
      <c r="M171" s="4"/>
      <c r="N171" s="114"/>
      <c r="O171" s="109"/>
    </row>
    <row r="172" spans="1:15" x14ac:dyDescent="0.25">
      <c r="A172" s="109" t="s">
        <v>1657</v>
      </c>
      <c r="B172" s="110" t="s">
        <v>1658</v>
      </c>
      <c r="C172" s="109"/>
      <c r="D172" s="86"/>
      <c r="E172" s="86"/>
      <c r="F172" s="7" t="str">
        <f>IF(AND(D172="Amina",OR(E172="Manual",E172="Assisted Manual")),A172&amp;"_AZ",IF(AND(D172="Amina",OR(E172="De-Novo Merge",E172="Assisted Merge")),A172&amp;"_SA_AZ",IF(AND(D172="Perry",OR(E172="Manual",E172="Assisted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f>
        <v/>
      </c>
      <c r="G172" s="89"/>
      <c r="H172" s="89"/>
      <c r="I172" s="109" t="str">
        <f>IF(AND(NOT(OR(H172="",H172="Ø")),NOT(OR(H173="",H173="Ø"))),"Needs to be Split","")</f>
        <v/>
      </c>
      <c r="J172" s="86" t="s">
        <v>1</v>
      </c>
      <c r="K172" s="109" t="str">
        <f>IF(AND(NOT(OR(H172="Ø",H172="")),I172="Split"),"In Progress",IF(AND(NOT(OR(H172="Ø",H172="")),I172="Needs to be Split"),"Waiting",IF(AND(J172="Review",J173="Review"),"Review",IF(OR(AND(J172="Review",J173="Incomplete"),AND(J172="Incomplete",J173="Review")),"Review",IF(OR(AND(J172="Untraceable",J173="Review"),AND(J172="Review",J173="Untraceable")),"Review",IF(OR(AND(J172="Review",J173="Completed"),AND(J172="Completed",J173="Review")),"Review",IF(OR(AND(J172="Other",J173="Review"),AND(J172="Review",J173="Other")),"Review",IF(OR(AND(J172="Other",J173="Incomplete"),AND(J172="Incomplete",J173="Other")),"Review",IF(OR(AND(J172="Other",J173="Untraceable"),AND(J172="Untraceable",J173="Other")),"Review",IF(OR(AND(J172="Other",J173="Completed"),AND(J172="Completed",J173="Other")),"Review",IF(AND(J172="Waiting",J173="Waiting"),"Waiting",IF(OR(AND(J172="Review",J173="Waiting"),AND(J172="Waiting",J173="Review")),"Waiting",IF(OR(AND(J172="Other",J173="Waiting"),AND(J172="Waiting",J173="Other")),"Waiting",IF(OR(AND(J172="Incomplete",J173="Waiting"),AND(J172="Waiting",J173="Incomplete")),"Waiting",IF(OR(AND(J172="Completed",J173="Waiting"),AND(J172="Waiting",J173="Completed")),"Waiting",IF(OR(J172="In Progress",J173="In Progress"),"In Progress",IF(OR(AND(J172="Completed",J173="Untraceable"),AND(J172="Untraceable",J173="Completed")),"Review",IF(OR(AND(J172="Completed",J173="Incomplete"),AND(J172="Incomplete",J173="Completed")),"Review",IF(OR(AND(J172="Incomplete",J173="Untraceable"),AND(J172="Untraceable",J173="Incomplete")),"Untraceable",IF(AND(NOT(OR(H172="Ø",H172="")),NOT(OR(H173="Ø",H173="")),I172=""),"In Progress",IF(AND(J172="Untraceable",J173="Untraceable"),"Untraceable",IF(AND(NOT(OR(H172="Ø",H172="")),NOT(OR(H173="Ø",H173="")),NOT(OR(I172="Ø",I172="",I172="Split",I172="Needs to be Split"))),"Completed",IF(AND(J172="Incomplete",J173="Incomplete"),"Incomplete",IF(AND(J172="Other",J173="Other"),"Review",IF(AND(J172="Untraceable",J173=""),"Untraceable","")))))))))))))))))))))))))</f>
        <v>Untraceable</v>
      </c>
      <c r="L172" s="109" t="str">
        <f>IF(OR(K172="Untraceable"),"Ignore",IF(OR(K172="Incomplete",K172="Completed"),"Waiting",IF(OR(K172="Waiting",K172="In Progress",K172="Review",K172="Other"),"HOLD","")))</f>
        <v>Ignore</v>
      </c>
      <c r="M172" s="4"/>
      <c r="N172" s="114" t="str">
        <f>IF(OR(K172="Untraceable",K172="Incomplete"),"No",IF(K172="Completed","In Progress",""))</f>
        <v>No</v>
      </c>
      <c r="O172" s="109"/>
    </row>
    <row r="173" spans="1:15" x14ac:dyDescent="0.25">
      <c r="A173" s="109"/>
      <c r="B173" s="109"/>
      <c r="C173" s="109"/>
      <c r="D173" s="86"/>
      <c r="E173" s="86"/>
      <c r="F173" s="7" t="str">
        <f>IF(AND(D173="Amina",OR(E173="Manual",E173="Assisted Manual")),A172&amp;"_AZ",IF(AND(D173="Amina",OR(E173="De-Novo Merge",E173="Assisted Merge")),A172&amp;"_SA_AZ",IF(AND(D173="Perry",OR(E173="Manual",E173="Assisted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f>
        <v/>
      </c>
      <c r="G173" s="89"/>
      <c r="H173" s="89"/>
      <c r="I173" s="109"/>
      <c r="J173" s="86" t="str">
        <f>IF(AND(NOT(OR(G173="",G173="Ø")),H173=""),"In Progress",IF(AND(NOT(OR(H173="Ø",H173="")),NOT(OR(G173="Ø",G173=""))),"Completed",IF(AND(NOT(A172=""),NOT(OR(D173="",D173="???")),G173=""),"Waiting",IF(D173="???","Waiting",""))))</f>
        <v/>
      </c>
      <c r="K173" s="109"/>
      <c r="L173" s="109"/>
      <c r="M173" s="4"/>
      <c r="N173" s="114"/>
      <c r="O173" s="109"/>
    </row>
    <row r="174" spans="1:15" x14ac:dyDescent="0.25">
      <c r="A174" s="109" t="s">
        <v>1659</v>
      </c>
      <c r="B174" s="110" t="s">
        <v>1660</v>
      </c>
      <c r="C174" s="110"/>
      <c r="D174" s="86"/>
      <c r="E174" s="86"/>
      <c r="F174" s="7" t="str">
        <f>IF(AND(D174="Amina",OR(E174="Manual",E174="Assisted Manual")),A174&amp;"_AZ",IF(AND(D174="Amina",OR(E174="De-Novo Merge",E174="Assisted Merge")),A174&amp;"_SA_AZ",IF(AND(D174="Perry",OR(E174="Manual",E174="Assisted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f>
        <v/>
      </c>
      <c r="G174" s="89"/>
      <c r="H174" s="89"/>
      <c r="I174" s="109" t="str">
        <f>IF(AND(NOT(OR(H174="",H174="Ø")),NOT(OR(H175="",H175="Ø"))),"Needs to be Split","")</f>
        <v/>
      </c>
      <c r="J174" s="86" t="s">
        <v>1</v>
      </c>
      <c r="K174" s="109" t="str">
        <f>IF(AND(NOT(OR(H174="Ø",H174="")),I174="Split"),"In Progress",IF(AND(NOT(OR(H174="Ø",H174="")),I174="Needs to be Split"),"Waiting",IF(AND(J174="Review",J175="Review"),"Review",IF(OR(AND(J174="Review",J175="Incomplete"),AND(J174="Incomplete",J175="Review")),"Review",IF(OR(AND(J174="Untraceable",J175="Review"),AND(J174="Review",J175="Untraceable")),"Review",IF(OR(AND(J174="Review",J175="Completed"),AND(J174="Completed",J175="Review")),"Review",IF(OR(AND(J174="Other",J175="Review"),AND(J174="Review",J175="Other")),"Review",IF(OR(AND(J174="Other",J175="Incomplete"),AND(J174="Incomplete",J175="Other")),"Review",IF(OR(AND(J174="Other",J175="Untraceable"),AND(J174="Untraceable",J175="Other")),"Review",IF(OR(AND(J174="Other",J175="Completed"),AND(J174="Completed",J175="Other")),"Review",IF(AND(J174="Waiting",J175="Waiting"),"Waiting",IF(OR(AND(J174="Review",J175="Waiting"),AND(J174="Waiting",J175="Review")),"Waiting",IF(OR(AND(J174="Other",J175="Waiting"),AND(J174="Waiting",J175="Other")),"Waiting",IF(OR(AND(J174="Incomplete",J175="Waiting"),AND(J174="Waiting",J175="Incomplete")),"Waiting",IF(OR(AND(J174="Completed",J175="Waiting"),AND(J174="Waiting",J175="Completed")),"Waiting",IF(OR(J174="In Progress",J175="In Progress"),"In Progress",IF(OR(AND(J174="Completed",J175="Untraceable"),AND(J174="Untraceable",J175="Completed")),"Review",IF(OR(AND(J174="Completed",J175="Incomplete"),AND(J174="Incomplete",J175="Completed")),"Review",IF(OR(AND(J174="Incomplete",J175="Untraceable"),AND(J174="Untraceable",J175="Incomplete")),"Untraceable",IF(AND(NOT(OR(H174="Ø",H174="")),NOT(OR(H175="Ø",H175="")),I174=""),"In Progress",IF(AND(J174="Untraceable",J175="Untraceable"),"Untraceable",IF(AND(NOT(OR(H174="Ø",H174="")),NOT(OR(H175="Ø",H175="")),NOT(OR(I174="Ø",I174="",I174="Split",I174="Needs to be Split"))),"Completed",IF(AND(J174="Incomplete",J175="Incomplete"),"Incomplete",IF(AND(J174="Other",J175="Other"),"Review",IF(AND(J174="Untraceable",J175=""),"Untraceable","")))))))))))))))))))))))))</f>
        <v>Untraceable</v>
      </c>
      <c r="L174" s="109" t="str">
        <f>IF(OR(K174="Untraceable"),"Ignore",IF(OR(K174="Incomplete",K174="Completed"),"Waiting",IF(OR(K174="Waiting",K174="In Progress",K174="Review",K174="Other"),"HOLD","")))</f>
        <v>Ignore</v>
      </c>
      <c r="M174" s="4"/>
      <c r="N174" s="114" t="str">
        <f>IF(OR(K174="Untraceable",K174="Incomplete"),"No",IF(K174="Completed","In Progress",""))</f>
        <v>No</v>
      </c>
      <c r="O174" s="109"/>
    </row>
    <row r="175" spans="1:15" x14ac:dyDescent="0.25">
      <c r="A175" s="109"/>
      <c r="B175" s="109"/>
      <c r="C175" s="109"/>
      <c r="D175" s="86"/>
      <c r="E175" s="86"/>
      <c r="F175" s="7" t="str">
        <f>IF(AND(D175="Amina",OR(E175="Manual",E175="Assisted Manual")),A174&amp;"_AZ",IF(AND(D175="Amina",OR(E175="De-Novo Merge",E175="Assisted Merge")),A174&amp;"_SA_AZ",IF(AND(D175="Perry",OR(E175="Manual",E175="Assisted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f>
        <v/>
      </c>
      <c r="G175" s="89"/>
      <c r="H175" s="89"/>
      <c r="I175" s="109"/>
      <c r="J175" s="86" t="str">
        <f>IF(AND(NOT(OR(G175="",G175="Ø")),H175=""),"In Progress",IF(AND(NOT(OR(H175="Ø",H175="")),NOT(OR(G175="Ø",G175=""))),"Completed",IF(AND(NOT(A174=""),NOT(OR(D175="",D175="???")),G175=""),"Waiting",IF(D175="???","Waiting",""))))</f>
        <v/>
      </c>
      <c r="K175" s="109"/>
      <c r="L175" s="109"/>
      <c r="M175" s="4"/>
      <c r="N175" s="114"/>
      <c r="O175" s="109"/>
    </row>
    <row r="176" spans="1:15" x14ac:dyDescent="0.25">
      <c r="A176" s="109" t="s">
        <v>1661</v>
      </c>
      <c r="B176" s="124" t="s">
        <v>1662</v>
      </c>
      <c r="C176" s="117" t="s">
        <v>465</v>
      </c>
      <c r="D176" s="86"/>
      <c r="E176" s="86"/>
      <c r="F176" s="7" t="str">
        <f>IF(AND(D176="Amina",OR(E176="Manual",E176="Assisted Manual")),A176&amp;"_AZ",IF(AND(D176="Amina",OR(E176="De-Novo Merge",E176="Assisted Merge")),A176&amp;"_SA_AZ",IF(AND(D176="Perry",OR(E176="Manual",E176="Assisted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f>
        <v/>
      </c>
      <c r="G176" s="89"/>
      <c r="H176" s="89"/>
      <c r="I176" s="109" t="str">
        <f>IF(AND(NOT(OR(H176="",H176="Ø")),NOT(OR(H177="",H177="Ø"))),"Needs to be Split","")</f>
        <v/>
      </c>
      <c r="J176" s="86" t="s">
        <v>1</v>
      </c>
      <c r="K176" s="109" t="str">
        <f>IF(AND(NOT(OR(H176="Ø",H176="")),I176="Split"),"In Progress",IF(AND(NOT(OR(H176="Ø",H176="")),I176="Needs to be Split"),"Waiting",IF(AND(J176="Review",J177="Review"),"Review",IF(OR(AND(J176="Review",J177="Incomplete"),AND(J176="Incomplete",J177="Review")),"Review",IF(OR(AND(J176="Untraceable",J177="Review"),AND(J176="Review",J177="Untraceable")),"Review",IF(OR(AND(J176="Review",J177="Completed"),AND(J176="Completed",J177="Review")),"Review",IF(OR(AND(J176="Other",J177="Review"),AND(J176="Review",J177="Other")),"Review",IF(OR(AND(J176="Other",J177="Incomplete"),AND(J176="Incomplete",J177="Other")),"Review",IF(OR(AND(J176="Other",J177="Untraceable"),AND(J176="Untraceable",J177="Other")),"Review",IF(OR(AND(J176="Other",J177="Completed"),AND(J176="Completed",J177="Other")),"Review",IF(AND(J176="Waiting",J177="Waiting"),"Waiting",IF(OR(AND(J176="Review",J177="Waiting"),AND(J176="Waiting",J177="Review")),"Waiting",IF(OR(AND(J176="Other",J177="Waiting"),AND(J176="Waiting",J177="Other")),"Waiting",IF(OR(AND(J176="Incomplete",J177="Waiting"),AND(J176="Waiting",J177="Incomplete")),"Waiting",IF(OR(AND(J176="Completed",J177="Waiting"),AND(J176="Waiting",J177="Completed")),"Waiting",IF(OR(J176="In Progress",J177="In Progress"),"In Progress",IF(OR(AND(J176="Completed",J177="Untraceable"),AND(J176="Untraceable",J177="Completed")),"Review",IF(OR(AND(J176="Completed",J177="Incomplete"),AND(J176="Incomplete",J177="Completed")),"Review",IF(OR(AND(J176="Incomplete",J177="Untraceable"),AND(J176="Untraceable",J177="Incomplete")),"Untraceable",IF(AND(NOT(OR(H176="Ø",H176="")),NOT(OR(H177="Ø",H177="")),I176=""),"In Progress",IF(AND(J176="Untraceable",J177="Untraceable"),"Untraceable",IF(AND(NOT(OR(H176="Ø",H176="")),NOT(OR(H177="Ø",H177="")),NOT(OR(I176="Ø",I176="",I176="Split",I176="Needs to be Split"))),"Completed",IF(AND(J176="Incomplete",J177="Incomplete"),"Incomplete",IF(AND(J176="Other",J177="Other"),"Review",IF(AND(J176="Untraceable",J177=""),"Untraceable","")))))))))))))))))))))))))</f>
        <v>Untraceable</v>
      </c>
      <c r="L176" s="109" t="str">
        <f>IF(OR(K176="Untraceable"),"Ignore",IF(OR(K176="Incomplete",K176="Completed"),"Waiting",IF(OR(K176="Waiting",K176="In Progress",K176="Review",K176="Other"),"HOLD","")))</f>
        <v>Ignore</v>
      </c>
      <c r="M176" s="4"/>
      <c r="N176" s="114" t="str">
        <f>IF(OR(K176="Untraceable",K176="Incomplete"),"No",IF(K176="Completed","In Progress",""))</f>
        <v>No</v>
      </c>
      <c r="O176" s="109"/>
    </row>
    <row r="177" spans="1:15" x14ac:dyDescent="0.25">
      <c r="A177" s="109"/>
      <c r="B177" s="125"/>
      <c r="C177" s="118"/>
      <c r="D177" s="86" t="str">
        <f>IF(AND(NOT(A176=""),NOT(J176="Untraceable")),"???","")</f>
        <v/>
      </c>
      <c r="E177" s="86"/>
      <c r="F177" s="7" t="str">
        <f>IF(AND(D177="Amina",OR(E177="Manual",E177="Assisted Manual")),A176&amp;"_AZ",IF(AND(D177="Amina",OR(E177="De-Novo Merge",E177="Assisted Merge")),A176&amp;"_SA_AZ",IF(AND(D177="Perry",OR(E177="Manual",E177="Assisted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f>
        <v/>
      </c>
      <c r="G177" s="89"/>
      <c r="H177" s="89"/>
      <c r="I177" s="109"/>
      <c r="J177" s="86" t="str">
        <f>IF(AND(NOT(OR(G177="",G177="Ø")),H177=""),"In Progress",IF(AND(NOT(OR(H177="Ø",H177="")),NOT(OR(G177="Ø",G177=""))),"Completed",IF(AND(NOT(A176=""),NOT(OR(D177="",D177="???")),G177=""),"Waiting",IF(D177="???","Waiting",""))))</f>
        <v/>
      </c>
      <c r="K177" s="109"/>
      <c r="L177" s="109"/>
      <c r="M177" s="4"/>
      <c r="N177" s="114"/>
      <c r="O177" s="109"/>
    </row>
    <row r="178" spans="1:15" x14ac:dyDescent="0.25">
      <c r="A178" s="109" t="s">
        <v>1663</v>
      </c>
      <c r="B178" s="110" t="s">
        <v>1664</v>
      </c>
      <c r="C178" s="110" t="s">
        <v>1665</v>
      </c>
      <c r="D178" s="86" t="s">
        <v>27</v>
      </c>
      <c r="E178" s="86" t="s">
        <v>24</v>
      </c>
      <c r="F178" s="7" t="str">
        <f>IF(AND(D178="Amina",OR(E178="Manual",E178="Assisted Manual")),A178&amp;"_AZ",IF(AND(D178="Amina",OR(E178="De-Novo Merge",E178="Assisted Merge")),A178&amp;"_SA_AZ",IF(AND(D178="Perry",OR(E178="Manual",E178="Assisted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f>
        <v>2017-05-04_R-017_GB</v>
      </c>
      <c r="G178" s="89">
        <v>42905</v>
      </c>
      <c r="H178" s="89"/>
      <c r="I178" s="109" t="str">
        <f>IF(AND(NOT(OR(H178="",H178="Ø")),NOT(OR(H179="",H179="Ø"))),"Needs to be Split","")</f>
        <v/>
      </c>
      <c r="J178" s="86" t="s">
        <v>1</v>
      </c>
      <c r="K178" s="109" t="str">
        <f>IF(AND(NOT(OR(H178="Ø",H178="")),I178="Split"),"In Progress",IF(AND(NOT(OR(H178="Ø",H178="")),I178="Needs to be Split"),"Waiting",IF(AND(J178="Review",J179="Review"),"Review",IF(OR(AND(J178="Review",J179="Incomplete"),AND(J178="Incomplete",J179="Review")),"Review",IF(OR(AND(J178="Untraceable",J179="Review"),AND(J178="Review",J179="Untraceable")),"Review",IF(OR(AND(J178="Review",J179="Completed"),AND(J178="Completed",J179="Review")),"Review",IF(OR(AND(J178="Other",J179="Review"),AND(J178="Review",J179="Other")),"Review",IF(OR(AND(J178="Other",J179="Incomplete"),AND(J178="Incomplete",J179="Other")),"Review",IF(OR(AND(J178="Other",J179="Untraceable"),AND(J178="Untraceable",J179="Other")),"Review",IF(OR(AND(J178="Other",J179="Completed"),AND(J178="Completed",J179="Other")),"Review",IF(AND(J178="Waiting",J179="Waiting"),"Waiting",IF(OR(AND(J178="Review",J179="Waiting"),AND(J178="Waiting",J179="Review")),"Waiting",IF(OR(AND(J178="Other",J179="Waiting"),AND(J178="Waiting",J179="Other")),"Waiting",IF(OR(AND(J178="Incomplete",J179="Waiting"),AND(J178="Waiting",J179="Incomplete")),"Waiting",IF(OR(AND(J178="Completed",J179="Waiting"),AND(J178="Waiting",J179="Completed")),"Waiting",IF(OR(J178="In Progress",J179="In Progress"),"In Progress",IF(OR(AND(J178="Completed",J179="Untraceable"),AND(J178="Untraceable",J179="Completed")),"Review",IF(OR(AND(J178="Completed",J179="Incomplete"),AND(J178="Incomplete",J179="Completed")),"Review",IF(OR(AND(J178="Incomplete",J179="Untraceable"),AND(J178="Untraceable",J179="Incomplete")),"Untraceable",IF(AND(NOT(OR(H178="Ø",H178="")),NOT(OR(H179="Ø",H179="")),I178=""),"In Progress",IF(AND(J178="Untraceable",J179="Untraceable"),"Untraceable",IF(AND(NOT(OR(H178="Ø",H178="")),NOT(OR(H179="Ø",H179="")),NOT(OR(I178="Ø",I178="",I178="Split",I178="Needs to be Split"))),"Completed",IF(AND(J178="Incomplete",J179="Incomplete"),"Incomplete",IF(AND(J178="Other",J179="Other"),"Review",IF(AND(J178="Untraceable",J179=""),"Untraceable","")))))))))))))))))))))))))</f>
        <v>Untraceable</v>
      </c>
      <c r="L178" s="109" t="s">
        <v>0</v>
      </c>
      <c r="M178" s="4"/>
      <c r="N178" s="114" t="str">
        <f>IF(OR(K178="Untraceable",K178="Incomplete"),"No",IF(K178="Completed","In Progress",""))</f>
        <v>No</v>
      </c>
      <c r="O178" s="109"/>
    </row>
    <row r="179" spans="1:15" x14ac:dyDescent="0.25">
      <c r="A179" s="109"/>
      <c r="B179" s="109"/>
      <c r="C179" s="109"/>
      <c r="D179" s="86" t="str">
        <f>IF(AND(NOT(A178=""),NOT(J178="Untraceable")),"???","")</f>
        <v/>
      </c>
      <c r="E179" s="86"/>
      <c r="F179" s="7" t="str">
        <f>IF(AND(D179="Amina",OR(E179="Manual",E179="Assisted Manual")),A178&amp;"_AZ",IF(AND(D179="Amina",OR(E179="De-Novo Merge",E179="Assisted Merge")),A178&amp;"_SA_AZ",IF(AND(D179="Perry",OR(E179="Manual",E179="Assisted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f>
        <v/>
      </c>
      <c r="G179" s="89"/>
      <c r="H179" s="89"/>
      <c r="I179" s="109"/>
      <c r="J179" s="86" t="str">
        <f>IF(AND(NOT(OR(G179="",G179="Ø")),H179=""),"In Progress",IF(AND(NOT(OR(H179="Ø",H179="")),NOT(OR(G179="Ø",G179=""))),"Completed",IF(AND(NOT(A178=""),NOT(OR(D179="",D179="???")),G179=""),"Waiting",IF(D179="???","Waiting",""))))</f>
        <v/>
      </c>
      <c r="K179" s="109"/>
      <c r="L179" s="109"/>
      <c r="M179" s="4"/>
      <c r="N179" s="114"/>
      <c r="O179" s="109"/>
    </row>
    <row r="180" spans="1:15" x14ac:dyDescent="0.25">
      <c r="A180" s="109" t="s">
        <v>1666</v>
      </c>
      <c r="B180" s="110" t="s">
        <v>1667</v>
      </c>
      <c r="C180" s="109"/>
      <c r="D180" s="86" t="s">
        <v>27</v>
      </c>
      <c r="E180" s="86" t="s">
        <v>24</v>
      </c>
      <c r="F180" s="7" t="str">
        <f>IF(AND(D180="Amina",OR(E180="Manual",E180="Assisted Manual")),A180&amp;"_AZ",IF(AND(D180="Amina",OR(E180="De-Novo Merge",E180="Assisted Merge")),A180&amp;"_SA_AZ",IF(AND(D180="Perry",OR(E180="Manual",E180="Assisted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f>
        <v>2017-05-04_R-018_GB</v>
      </c>
      <c r="G180" s="89">
        <v>42908</v>
      </c>
      <c r="H180" s="89"/>
      <c r="I180" s="109" t="str">
        <f>IF(AND(NOT(OR(H180="",H180="Ø")),NOT(OR(H181="",H181="Ø"))),"Needs to be Split","")</f>
        <v/>
      </c>
      <c r="J180" s="86" t="s">
        <v>1</v>
      </c>
      <c r="K180" s="109" t="str">
        <f>IF(AND(NOT(OR(H180="Ø",H180="")),I180="Split"),"In Progress",IF(AND(NOT(OR(H180="Ø",H180="")),I180="Needs to be Split"),"Waiting",IF(AND(J180="Review",J181="Review"),"Review",IF(OR(AND(J180="Review",J181="Incomplete"),AND(J180="Incomplete",J181="Review")),"Review",IF(OR(AND(J180="Untraceable",J181="Review"),AND(J180="Review",J181="Untraceable")),"Review",IF(OR(AND(J180="Review",J181="Completed"),AND(J180="Completed",J181="Review")),"Review",IF(OR(AND(J180="Other",J181="Review"),AND(J180="Review",J181="Other")),"Review",IF(OR(AND(J180="Other",J181="Incomplete"),AND(J180="Incomplete",J181="Other")),"Review",IF(OR(AND(J180="Other",J181="Untraceable"),AND(J180="Untraceable",J181="Other")),"Review",IF(OR(AND(J180="Other",J181="Completed"),AND(J180="Completed",J181="Other")),"Review",IF(AND(J180="Waiting",J181="Waiting"),"Waiting",IF(OR(AND(J180="Review",J181="Waiting"),AND(J180="Waiting",J181="Review")),"Waiting",IF(OR(AND(J180="Other",J181="Waiting"),AND(J180="Waiting",J181="Other")),"Waiting",IF(OR(AND(J180="Incomplete",J181="Waiting"),AND(J180="Waiting",J181="Incomplete")),"Waiting",IF(OR(AND(J180="Completed",J181="Waiting"),AND(J180="Waiting",J181="Completed")),"Waiting",IF(OR(J180="In Progress",J181="In Progress"),"In Progress",IF(OR(AND(J180="Completed",J181="Untraceable"),AND(J180="Untraceable",J181="Completed")),"Review",IF(OR(AND(J180="Completed",J181="Incomplete"),AND(J180="Incomplete",J181="Completed")),"Review",IF(OR(AND(J180="Incomplete",J181="Untraceable"),AND(J180="Untraceable",J181="Incomplete")),"Untraceable",IF(AND(NOT(OR(H180="Ø",H180="")),NOT(OR(H181="Ø",H181="")),I180=""),"In Progress",IF(AND(J180="Untraceable",J181="Untraceable"),"Untraceable",IF(AND(NOT(OR(H180="Ø",H180="")),NOT(OR(H181="Ø",H181="")),NOT(OR(I180="Ø",I180="",I180="Split",I180="Needs to be Split"))),"Completed",IF(AND(J180="Incomplete",J181="Incomplete"),"Incomplete",IF(AND(J180="Other",J181="Other"),"Review",IF(AND(J180="Untraceable",J181=""),"Untraceable","")))))))))))))))))))))))))</f>
        <v>Untraceable</v>
      </c>
      <c r="L180" s="109" t="str">
        <f>IF(OR(K180="Untraceable"),"Ignore",IF(OR(K180="Incomplete",K180="Completed"),"Waiting",IF(OR(K180="Waiting",K180="In Progress",K180="Review",K180="Other"),"HOLD","")))</f>
        <v>Ignore</v>
      </c>
      <c r="M180" s="4" t="s">
        <v>1668</v>
      </c>
      <c r="N180" s="114" t="str">
        <f>IF(OR(K180="Untraceable",K180="Incomplete"),"No",IF(K180="Completed","In Progress",""))</f>
        <v>No</v>
      </c>
      <c r="O180" s="109"/>
    </row>
    <row r="181" spans="1:15" x14ac:dyDescent="0.25">
      <c r="A181" s="109"/>
      <c r="B181" s="109"/>
      <c r="C181" s="109"/>
      <c r="D181" s="86" t="str">
        <f>IF(AND(NOT(A180=""),NOT(J180="Untraceable")),"???","")</f>
        <v/>
      </c>
      <c r="E181" s="86"/>
      <c r="F181" s="7" t="str">
        <f>IF(AND(D181="Amina",OR(E181="Manual",E181="Assisted Manual")),A180&amp;"_AZ",IF(AND(D181="Amina",OR(E181="De-Novo Merge",E181="Assisted Merge")),A180&amp;"_SA_AZ",IF(AND(D181="Perry",OR(E181="Manual",E181="Assisted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f>
        <v/>
      </c>
      <c r="G181" s="89"/>
      <c r="H181" s="89"/>
      <c r="I181" s="109"/>
      <c r="J181" s="86" t="str">
        <f>IF(AND(NOT(OR(G181="",G181="Ø")),H181=""),"In Progress",IF(AND(NOT(OR(H181="Ø",H181="")),NOT(OR(G181="Ø",G181=""))),"Completed",IF(AND(NOT(A180=""),NOT(OR(D181="",D181="???")),G181=""),"Waiting",IF(D181="???","Waiting",""))))</f>
        <v/>
      </c>
      <c r="K181" s="109"/>
      <c r="L181" s="109"/>
      <c r="M181" s="4"/>
      <c r="N181" s="114"/>
      <c r="O181" s="109"/>
    </row>
    <row r="182" spans="1:15" x14ac:dyDescent="0.25">
      <c r="A182" s="109" t="s">
        <v>1669</v>
      </c>
      <c r="B182" s="110" t="s">
        <v>1670</v>
      </c>
      <c r="C182" s="109"/>
      <c r="D182" s="86"/>
      <c r="E182" s="86"/>
      <c r="F182" s="7" t="str">
        <f>IF(AND(D182="Amina",OR(E182="Manual",E182="Assisted Manual")),A182&amp;"_AZ",IF(AND(D182="Amina",OR(E182="De-Novo Merge",E182="Assisted Merge")),A182&amp;"_SA_AZ",IF(AND(D182="Perry",OR(E182="Manual",E182="Assisted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f>
        <v/>
      </c>
      <c r="G182" s="89"/>
      <c r="H182" s="89"/>
      <c r="I182" s="109" t="str">
        <f>IF(AND(NOT(OR(H182="",H182="Ø")),NOT(OR(H183="",H183="Ø"))),"Needs to be Split","")</f>
        <v/>
      </c>
      <c r="J182" s="86" t="s">
        <v>1</v>
      </c>
      <c r="K182" s="109" t="str">
        <f>IF(AND(NOT(OR(H182="Ø",H182="")),I182="Split"),"In Progress",IF(AND(NOT(OR(H182="Ø",H182="")),I182="Needs to be Split"),"Waiting",IF(AND(J182="Review",J183="Review"),"Review",IF(OR(AND(J182="Review",J183="Incomplete"),AND(J182="Incomplete",J183="Review")),"Review",IF(OR(AND(J182="Untraceable",J183="Review"),AND(J182="Review",J183="Untraceable")),"Review",IF(OR(AND(J182="Review",J183="Completed"),AND(J182="Completed",J183="Review")),"Review",IF(OR(AND(J182="Other",J183="Review"),AND(J182="Review",J183="Other")),"Review",IF(OR(AND(J182="Other",J183="Incomplete"),AND(J182="Incomplete",J183="Other")),"Review",IF(OR(AND(J182="Other",J183="Untraceable"),AND(J182="Untraceable",J183="Other")),"Review",IF(OR(AND(J182="Other",J183="Completed"),AND(J182="Completed",J183="Other")),"Review",IF(AND(J182="Waiting",J183="Waiting"),"Waiting",IF(OR(AND(J182="Review",J183="Waiting"),AND(J182="Waiting",J183="Review")),"Waiting",IF(OR(AND(J182="Other",J183="Waiting"),AND(J182="Waiting",J183="Other")),"Waiting",IF(OR(AND(J182="Incomplete",J183="Waiting"),AND(J182="Waiting",J183="Incomplete")),"Waiting",IF(OR(AND(J182="Completed",J183="Waiting"),AND(J182="Waiting",J183="Completed")),"Waiting",IF(OR(J182="In Progress",J183="In Progress"),"In Progress",IF(OR(AND(J182="Completed",J183="Untraceable"),AND(J182="Untraceable",J183="Completed")),"Review",IF(OR(AND(J182="Completed",J183="Incomplete"),AND(J182="Incomplete",J183="Completed")),"Review",IF(OR(AND(J182="Incomplete",J183="Untraceable"),AND(J182="Untraceable",J183="Incomplete")),"Untraceable",IF(AND(NOT(OR(H182="Ø",H182="")),NOT(OR(H183="Ø",H183="")),I182=""),"In Progress",IF(AND(J182="Untraceable",J183="Untraceable"),"Untraceable",IF(AND(NOT(OR(H182="Ø",H182="")),NOT(OR(H183="Ø",H183="")),NOT(OR(I182="Ø",I182="",I182="Split",I182="Needs to be Split"))),"Completed",IF(AND(J182="Incomplete",J183="Incomplete"),"Incomplete",IF(AND(J182="Other",J183="Other"),"Review",IF(AND(J182="Untraceable",J183=""),"Untraceable","")))))))))))))))))))))))))</f>
        <v>Untraceable</v>
      </c>
      <c r="L182" s="109" t="str">
        <f>IF(OR(K182="Untraceable"),"Ignore",IF(OR(K182="Incomplete",K182="Completed"),"Waiting",IF(OR(K182="Waiting",K182="In Progress",K182="Review",K182="Other"),"HOLD","")))</f>
        <v>Ignore</v>
      </c>
      <c r="M182" s="6"/>
      <c r="N182" s="114" t="str">
        <f>IF(OR(K182="Untraceable",K182="Incomplete"),"No",IF(K182="Completed","In Progress",""))</f>
        <v>No</v>
      </c>
      <c r="O182" s="109"/>
    </row>
    <row r="183" spans="1:15" x14ac:dyDescent="0.25">
      <c r="A183" s="109"/>
      <c r="B183" s="109"/>
      <c r="C183" s="109"/>
      <c r="D183" s="86"/>
      <c r="E183" s="86"/>
      <c r="F183" s="7" t="str">
        <f>IF(AND(D183="Amina",OR(E183="Manual",E183="Assisted Manual")),A182&amp;"_AZ",IF(AND(D183="Amina",OR(E183="De-Novo Merge",E183="Assisted Merge")),A182&amp;"_SA_AZ",IF(AND(D183="Perry",OR(E183="Manual",E183="Assisted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f>
        <v/>
      </c>
      <c r="G183" s="89"/>
      <c r="H183" s="89"/>
      <c r="I183" s="109"/>
      <c r="J183" s="86" t="str">
        <f>IF(AND(NOT(OR(G183="",G183="Ø")),H183=""),"In Progress",IF(AND(NOT(OR(H183="Ø",H183="")),NOT(OR(G183="Ø",G183=""))),"Completed",IF(AND(NOT(A182=""),NOT(OR(D183="",D183="???")),G183=""),"Waiting",IF(D183="???","Waiting",""))))</f>
        <v/>
      </c>
      <c r="K183" s="109"/>
      <c r="L183" s="109"/>
      <c r="M183" s="6"/>
      <c r="N183" s="114"/>
      <c r="O183" s="109"/>
    </row>
    <row r="184" spans="1:15" x14ac:dyDescent="0.25">
      <c r="A184" s="109" t="s">
        <v>1671</v>
      </c>
      <c r="B184" s="110" t="s">
        <v>1672</v>
      </c>
      <c r="C184" s="109"/>
      <c r="D184" s="86"/>
      <c r="E184" s="86"/>
      <c r="F184" s="7" t="str">
        <f>IF(AND(D184="Amina",OR(E184="Manual",E184="Assisted Manual")),A184&amp;"_AZ",IF(AND(D184="Amina",OR(E184="De-Novo Merge",E184="Assisted Merge")),A184&amp;"_SA_AZ",IF(AND(D184="Perry",OR(E184="Manual",E184="Assisted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f>
        <v/>
      </c>
      <c r="G184" s="89"/>
      <c r="H184" s="89"/>
      <c r="I184" s="109" t="str">
        <f>IF(AND(NOT(OR(H184="",H184="Ø")),NOT(OR(H185="",H185="Ø"))),"Needs to be Split","")</f>
        <v/>
      </c>
      <c r="J184" s="86" t="s">
        <v>1</v>
      </c>
      <c r="K184" s="109" t="str">
        <f>IF(AND(NOT(OR(H184="Ø",H184="")),I184="Split"),"In Progress",IF(AND(NOT(OR(H184="Ø",H184="")),I184="Needs to be Split"),"Waiting",IF(AND(J184="Review",J185="Review"),"Review",IF(OR(AND(J184="Review",J185="Incomplete"),AND(J184="Incomplete",J185="Review")),"Review",IF(OR(AND(J184="Untraceable",J185="Review"),AND(J184="Review",J185="Untraceable")),"Review",IF(OR(AND(J184="Review",J185="Completed"),AND(J184="Completed",J185="Review")),"Review",IF(OR(AND(J184="Other",J185="Review"),AND(J184="Review",J185="Other")),"Review",IF(OR(AND(J184="Other",J185="Incomplete"),AND(J184="Incomplete",J185="Other")),"Review",IF(OR(AND(J184="Other",J185="Untraceable"),AND(J184="Untraceable",J185="Other")),"Review",IF(OR(AND(J184="Other",J185="Completed"),AND(J184="Completed",J185="Other")),"Review",IF(AND(J184="Waiting",J185="Waiting"),"Waiting",IF(OR(AND(J184="Review",J185="Waiting"),AND(J184="Waiting",J185="Review")),"Waiting",IF(OR(AND(J184="Other",J185="Waiting"),AND(J184="Waiting",J185="Other")),"Waiting",IF(OR(AND(J184="Incomplete",J185="Waiting"),AND(J184="Waiting",J185="Incomplete")),"Waiting",IF(OR(AND(J184="Completed",J185="Waiting"),AND(J184="Waiting",J185="Completed")),"Waiting",IF(OR(J184="In Progress",J185="In Progress"),"In Progress",IF(OR(AND(J184="Completed",J185="Untraceable"),AND(J184="Untraceable",J185="Completed")),"Review",IF(OR(AND(J184="Completed",J185="Incomplete"),AND(J184="Incomplete",J185="Completed")),"Review",IF(OR(AND(J184="Incomplete",J185="Untraceable"),AND(J184="Untraceable",J185="Incomplete")),"Untraceable",IF(AND(NOT(OR(H184="Ø",H184="")),NOT(OR(H185="Ø",H185="")),I184=""),"In Progress",IF(AND(J184="Untraceable",J185="Untraceable"),"Untraceable",IF(AND(NOT(OR(H184="Ø",H184="")),NOT(OR(H185="Ø",H185="")),NOT(OR(I184="Ø",I184="",I184="Split",I184="Needs to be Split"))),"Completed",IF(AND(J184="Incomplete",J185="Incomplete"),"Incomplete",IF(AND(J184="Other",J185="Other"),"Review",IF(AND(J184="Untraceable",J185=""),"Untraceable","")))))))))))))))))))))))))</f>
        <v>Untraceable</v>
      </c>
      <c r="L184" s="109" t="str">
        <f>IF(OR(K184="Untraceable"),"Ignore",IF(OR(K184="Incomplete",K184="Completed"),"Waiting",IF(OR(K184="Waiting",K184="In Progress",K184="Review",K184="Other"),"HOLD","")))</f>
        <v>Ignore</v>
      </c>
      <c r="M184" s="4"/>
      <c r="N184" s="114" t="str">
        <f>IF(OR(K184="Untraceable",K184="Incomplete"),"No",IF(K184="Completed","In Progress",""))</f>
        <v>No</v>
      </c>
      <c r="O184" s="109"/>
    </row>
    <row r="185" spans="1:15" x14ac:dyDescent="0.25">
      <c r="A185" s="109"/>
      <c r="B185" s="109"/>
      <c r="C185" s="109"/>
      <c r="D185" s="86"/>
      <c r="E185" s="86"/>
      <c r="F185" s="7" t="str">
        <f>IF(AND(D185="Amina",OR(E185="Manual",E185="Assisted Manual")),A184&amp;"_AZ",IF(AND(D185="Amina",OR(E185="De-Novo Merge",E185="Assisted Merge")),A184&amp;"_SA_AZ",IF(AND(D185="Perry",OR(E185="Manual",E185="Assisted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f>
        <v/>
      </c>
      <c r="G185" s="89"/>
      <c r="H185" s="89"/>
      <c r="I185" s="109"/>
      <c r="J185" s="86" t="str">
        <f>IF(AND(NOT(OR(G185="",G185="Ø")),H185=""),"In Progress",IF(AND(NOT(OR(H185="Ø",H185="")),NOT(OR(G185="Ø",G185=""))),"Completed",IF(AND(NOT(A184=""),NOT(OR(D185="",D185="???")),G185=""),"Waiting",IF(D185="???","Waiting",""))))</f>
        <v/>
      </c>
      <c r="K185" s="109"/>
      <c r="L185" s="109"/>
      <c r="M185" s="4"/>
      <c r="N185" s="114"/>
      <c r="O185" s="109"/>
    </row>
    <row r="186" spans="1:15" x14ac:dyDescent="0.25">
      <c r="A186" s="109" t="s">
        <v>1673</v>
      </c>
      <c r="B186" s="110" t="s">
        <v>1674</v>
      </c>
      <c r="C186" s="109"/>
      <c r="D186" s="86"/>
      <c r="E186" s="86"/>
      <c r="F186" s="7" t="str">
        <f>IF(AND(D186="Amina",OR(E186="Manual",E186="Assisted Manual")),A186&amp;"_AZ",IF(AND(D186="Amina",OR(E186="De-Novo Merge",E186="Assisted Merge")),A186&amp;"_SA_AZ",IF(AND(D186="Perry",OR(E186="Manual",E186="Assisted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f>
        <v/>
      </c>
      <c r="G186" s="89"/>
      <c r="H186" s="89"/>
      <c r="I186" s="109" t="str">
        <f>IF(AND(NOT(OR(H186="",H186="Ø")),NOT(OR(H187="",H187="Ø"))),"Needs to be Split","")</f>
        <v/>
      </c>
      <c r="J186" s="86" t="s">
        <v>1</v>
      </c>
      <c r="K186" s="109" t="str">
        <f>IF(AND(NOT(OR(H186="Ø",H186="")),I186="Split"),"In Progress",IF(AND(NOT(OR(H186="Ø",H186="")),I186="Needs to be Split"),"Waiting",IF(AND(J186="Review",J187="Review"),"Review",IF(OR(AND(J186="Review",J187="Incomplete"),AND(J186="Incomplete",J187="Review")),"Review",IF(OR(AND(J186="Untraceable",J187="Review"),AND(J186="Review",J187="Untraceable")),"Review",IF(OR(AND(J186="Review",J187="Completed"),AND(J186="Completed",J187="Review")),"Review",IF(OR(AND(J186="Other",J187="Review"),AND(J186="Review",J187="Other")),"Review",IF(OR(AND(J186="Other",J187="Incomplete"),AND(J186="Incomplete",J187="Other")),"Review",IF(OR(AND(J186="Other",J187="Untraceable"),AND(J186="Untraceable",J187="Other")),"Review",IF(OR(AND(J186="Other",J187="Completed"),AND(J186="Completed",J187="Other")),"Review",IF(AND(J186="Waiting",J187="Waiting"),"Waiting",IF(OR(AND(J186="Review",J187="Waiting"),AND(J186="Waiting",J187="Review")),"Waiting",IF(OR(AND(J186="Other",J187="Waiting"),AND(J186="Waiting",J187="Other")),"Waiting",IF(OR(AND(J186="Incomplete",J187="Waiting"),AND(J186="Waiting",J187="Incomplete")),"Waiting",IF(OR(AND(J186="Completed",J187="Waiting"),AND(J186="Waiting",J187="Completed")),"Waiting",IF(OR(J186="In Progress",J187="In Progress"),"In Progress",IF(OR(AND(J186="Completed",J187="Untraceable"),AND(J186="Untraceable",J187="Completed")),"Review",IF(OR(AND(J186="Completed",J187="Incomplete"),AND(J186="Incomplete",J187="Completed")),"Review",IF(OR(AND(J186="Incomplete",J187="Untraceable"),AND(J186="Untraceable",J187="Incomplete")),"Untraceable",IF(AND(NOT(OR(H186="Ø",H186="")),NOT(OR(H187="Ø",H187="")),I186=""),"In Progress",IF(AND(J186="Untraceable",J187="Untraceable"),"Untraceable",IF(AND(NOT(OR(H186="Ø",H186="")),NOT(OR(H187="Ø",H187="")),NOT(OR(I186="Ø",I186="",I186="Split",I186="Needs to be Split"))),"Completed",IF(AND(J186="Incomplete",J187="Incomplete"),"Incomplete",IF(AND(J186="Other",J187="Other"),"Review",IF(AND(J186="Untraceable",J187=""),"Untraceable","")))))))))))))))))))))))))</f>
        <v>Untraceable</v>
      </c>
      <c r="L186" s="109" t="str">
        <f>IF(OR(K186="Untraceable"),"Ignore",IF(OR(K186="Incomplete",K186="Completed"),"Waiting",IF(OR(K186="Waiting",K186="In Progress",K186="Review",K186="Other"),"HOLD","")))</f>
        <v>Ignore</v>
      </c>
      <c r="M186" s="4"/>
      <c r="N186" s="114" t="str">
        <f>IF(OR(K186="Untraceable",K186="Incomplete"),"No",IF(K186="Completed","In Progress",""))</f>
        <v>No</v>
      </c>
      <c r="O186" s="109"/>
    </row>
    <row r="187" spans="1:15" x14ac:dyDescent="0.25">
      <c r="A187" s="109"/>
      <c r="B187" s="109"/>
      <c r="C187" s="109"/>
      <c r="D187" s="86"/>
      <c r="E187" s="86"/>
      <c r="F187" s="7" t="str">
        <f>IF(AND(D187="Amina",OR(E187="Manual",E187="Assisted Manual")),A186&amp;"_AZ",IF(AND(D187="Amina",OR(E187="De-Novo Merge",E187="Assisted Merge")),A186&amp;"_SA_AZ",IF(AND(D187="Perry",OR(E187="Manual",E187="Assisted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f>
        <v/>
      </c>
      <c r="G187" s="89"/>
      <c r="H187" s="89"/>
      <c r="I187" s="109"/>
      <c r="J187" s="86" t="str">
        <f>IF(AND(NOT(OR(G187="",G187="Ø")),H187=""),"In Progress",IF(AND(NOT(OR(H187="Ø",H187="")),NOT(OR(G187="Ø",G187=""))),"Completed",IF(AND(NOT(A186=""),NOT(OR(D187="",D187="???")),G187=""),"Waiting",IF(D187="???","Waiting",""))))</f>
        <v/>
      </c>
      <c r="K187" s="109"/>
      <c r="L187" s="109"/>
      <c r="M187" s="4"/>
      <c r="N187" s="114"/>
      <c r="O187" s="109"/>
    </row>
    <row r="188" spans="1:15" x14ac:dyDescent="0.25">
      <c r="A188" s="109" t="s">
        <v>1675</v>
      </c>
      <c r="B188" s="110" t="s">
        <v>1676</v>
      </c>
      <c r="C188" s="109"/>
      <c r="D188" s="86"/>
      <c r="E188" s="86"/>
      <c r="F188" s="7" t="str">
        <f>IF(AND(D188="Amina",OR(E188="Manual",E188="Assisted Manual")),A188&amp;"_AZ",IF(AND(D188="Amina",OR(E188="De-Novo Merge",E188="Assisted Merge")),A188&amp;"_SA_AZ",IF(AND(D188="Perry",OR(E188="Manual",E188="Assisted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f>
        <v/>
      </c>
      <c r="G188" s="89"/>
      <c r="H188" s="89"/>
      <c r="I188" s="109" t="str">
        <f>IF(AND(NOT(OR(H188="",H188="Ø")),NOT(OR(H189="",H189="Ø"))),"Needs to be Split","")</f>
        <v/>
      </c>
      <c r="J188" s="86" t="s">
        <v>1</v>
      </c>
      <c r="K188" s="109" t="str">
        <f>IF(AND(NOT(OR(H188="Ø",H188="")),I188="Split"),"In Progress",IF(AND(NOT(OR(H188="Ø",H188="")),I188="Needs to be Split"),"Waiting",IF(AND(J188="Review",J189="Review"),"Review",IF(OR(AND(J188="Review",J189="Incomplete"),AND(J188="Incomplete",J189="Review")),"Review",IF(OR(AND(J188="Untraceable",J189="Review"),AND(J188="Review",J189="Untraceable")),"Review",IF(OR(AND(J188="Review",J189="Completed"),AND(J188="Completed",J189="Review")),"Review",IF(OR(AND(J188="Other",J189="Review"),AND(J188="Review",J189="Other")),"Review",IF(OR(AND(J188="Other",J189="Incomplete"),AND(J188="Incomplete",J189="Other")),"Review",IF(OR(AND(J188="Other",J189="Untraceable"),AND(J188="Untraceable",J189="Other")),"Review",IF(OR(AND(J188="Other",J189="Completed"),AND(J188="Completed",J189="Other")),"Review",IF(AND(J188="Waiting",J189="Waiting"),"Waiting",IF(OR(AND(J188="Review",J189="Waiting"),AND(J188="Waiting",J189="Review")),"Waiting",IF(OR(AND(J188="Other",J189="Waiting"),AND(J188="Waiting",J189="Other")),"Waiting",IF(OR(AND(J188="Incomplete",J189="Waiting"),AND(J188="Waiting",J189="Incomplete")),"Waiting",IF(OR(AND(J188="Completed",J189="Waiting"),AND(J188="Waiting",J189="Completed")),"Waiting",IF(OR(J188="In Progress",J189="In Progress"),"In Progress",IF(OR(AND(J188="Completed",J189="Untraceable"),AND(J188="Untraceable",J189="Completed")),"Review",IF(OR(AND(J188="Completed",J189="Incomplete"),AND(J188="Incomplete",J189="Completed")),"Review",IF(OR(AND(J188="Incomplete",J189="Untraceable"),AND(J188="Untraceable",J189="Incomplete")),"Untraceable",IF(AND(NOT(OR(H188="Ø",H188="")),NOT(OR(H189="Ø",H189="")),I188=""),"In Progress",IF(AND(J188="Untraceable",J189="Untraceable"),"Untraceable",IF(AND(NOT(OR(H188="Ø",H188="")),NOT(OR(H189="Ø",H189="")),NOT(OR(I188="Ø",I188="",I188="Split",I188="Needs to be Split"))),"Completed",IF(AND(J188="Incomplete",J189="Incomplete"),"Incomplete",IF(AND(J188="Other",J189="Other"),"Review",IF(AND(J188="Untraceable",J189=""),"Untraceable","")))))))))))))))))))))))))</f>
        <v>Untraceable</v>
      </c>
      <c r="L188" s="109" t="str">
        <f>IF(OR(K188="Untraceable"),"Ignore",IF(OR(K188="Incomplete",K188="Completed"),"Waiting",IF(OR(K188="Waiting",K188="In Progress",K188="Review",K188="Other"),"HOLD","")))</f>
        <v>Ignore</v>
      </c>
      <c r="M188" s="4"/>
      <c r="N188" s="114" t="str">
        <f>IF(OR(K188="Untraceable",K188="Incomplete"),"No",IF(K188="Completed","In Progress",""))</f>
        <v>No</v>
      </c>
      <c r="O188" s="109"/>
    </row>
    <row r="189" spans="1:15" x14ac:dyDescent="0.25">
      <c r="A189" s="109"/>
      <c r="B189" s="109"/>
      <c r="C189" s="109"/>
      <c r="D189" s="86"/>
      <c r="E189" s="86"/>
      <c r="F189" s="7" t="str">
        <f>IF(AND(D189="Amina",OR(E189="Manual",E189="Assisted Manual")),A188&amp;"_AZ",IF(AND(D189="Amina",OR(E189="De-Novo Merge",E189="Assisted Merge")),A188&amp;"_SA_AZ",IF(AND(D189="Perry",OR(E189="Manual",E189="Assisted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f>
        <v/>
      </c>
      <c r="G189" s="89"/>
      <c r="H189" s="89"/>
      <c r="I189" s="109"/>
      <c r="J189" s="86" t="str">
        <f>IF(AND(NOT(OR(G189="",G189="Ø")),H189=""),"In Progress",IF(AND(NOT(OR(H189="Ø",H189="")),NOT(OR(G189="Ø",G189=""))),"Completed",IF(AND(NOT(A188=""),NOT(OR(D189="",D189="???")),G189=""),"Waiting",IF(D189="???","Waiting",""))))</f>
        <v/>
      </c>
      <c r="K189" s="109"/>
      <c r="L189" s="109"/>
      <c r="M189" s="4"/>
      <c r="N189" s="114"/>
      <c r="O189" s="109"/>
    </row>
    <row r="190" spans="1:15" x14ac:dyDescent="0.25">
      <c r="A190" s="109" t="s">
        <v>1677</v>
      </c>
      <c r="B190" s="110" t="s">
        <v>1678</v>
      </c>
      <c r="C190" s="109"/>
      <c r="D190" s="86"/>
      <c r="E190" s="86"/>
      <c r="F190" s="7" t="str">
        <f>IF(AND(D190="Amina",OR(E190="Manual",E190="Assisted Manual")),A190&amp;"_AZ",IF(AND(D190="Amina",OR(E190="De-Novo Merge",E190="Assisted Merge")),A190&amp;"_SA_AZ",IF(AND(D190="Perry",OR(E190="Manual",E190="Assisted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f>
        <v/>
      </c>
      <c r="G190" s="89"/>
      <c r="H190" s="89"/>
      <c r="I190" s="109" t="str">
        <f>IF(AND(NOT(OR(H190="",H190="Ø")),NOT(OR(H191="",H191="Ø"))),"Needs to be Split","")</f>
        <v/>
      </c>
      <c r="J190" s="86" t="s">
        <v>1</v>
      </c>
      <c r="K190" s="109" t="str">
        <f>IF(AND(NOT(OR(H190="Ø",H190="")),I190="Split"),"In Progress",IF(AND(NOT(OR(H190="Ø",H190="")),I190="Needs to be Split"),"Waiting",IF(AND(J190="Review",J191="Review"),"Review",IF(OR(AND(J190="Review",J191="Incomplete"),AND(J190="Incomplete",J191="Review")),"Review",IF(OR(AND(J190="Untraceable",J191="Review"),AND(J190="Review",J191="Untraceable")),"Review",IF(OR(AND(J190="Review",J191="Completed"),AND(J190="Completed",J191="Review")),"Review",IF(OR(AND(J190="Other",J191="Review"),AND(J190="Review",J191="Other")),"Review",IF(OR(AND(J190="Other",J191="Incomplete"),AND(J190="Incomplete",J191="Other")),"Review",IF(OR(AND(J190="Other",J191="Untraceable"),AND(J190="Untraceable",J191="Other")),"Review",IF(OR(AND(J190="Other",J191="Completed"),AND(J190="Completed",J191="Other")),"Review",IF(AND(J190="Waiting",J191="Waiting"),"Waiting",IF(OR(AND(J190="Review",J191="Waiting"),AND(J190="Waiting",J191="Review")),"Waiting",IF(OR(AND(J190="Other",J191="Waiting"),AND(J190="Waiting",J191="Other")),"Waiting",IF(OR(AND(J190="Incomplete",J191="Waiting"),AND(J190="Waiting",J191="Incomplete")),"Waiting",IF(OR(AND(J190="Completed",J191="Waiting"),AND(J190="Waiting",J191="Completed")),"Waiting",IF(OR(J190="In Progress",J191="In Progress"),"In Progress",IF(OR(AND(J190="Completed",J191="Untraceable"),AND(J190="Untraceable",J191="Completed")),"Review",IF(OR(AND(J190="Completed",J191="Incomplete"),AND(J190="Incomplete",J191="Completed")),"Review",IF(OR(AND(J190="Incomplete",J191="Untraceable"),AND(J190="Untraceable",J191="Incomplete")),"Untraceable",IF(AND(NOT(OR(H190="Ø",H190="")),NOT(OR(H191="Ø",H191="")),I190=""),"In Progress",IF(AND(J190="Untraceable",J191="Untraceable"),"Untraceable",IF(AND(NOT(OR(H190="Ø",H190="")),NOT(OR(H191="Ø",H191="")),NOT(OR(I190="Ø",I190="",I190="Split",I190="Needs to be Split"))),"Completed",IF(AND(J190="Incomplete",J191="Incomplete"),"Incomplete",IF(AND(J190="Other",J191="Other"),"Review",IF(AND(J190="Untraceable",J191=""),"Untraceable","")))))))))))))))))))))))))</f>
        <v>Untraceable</v>
      </c>
      <c r="L190" s="109" t="str">
        <f>IF(OR(K190="Untraceable"),"Ignore",IF(OR(K190="Incomplete",K190="Completed"),"Waiting",IF(OR(K190="Waiting",K190="In Progress",K190="Review",K190="Other"),"HOLD","")))</f>
        <v>Ignore</v>
      </c>
      <c r="M190" s="4"/>
      <c r="N190" s="114" t="str">
        <f>IF(OR(K190="Untraceable",K190="Incomplete"),"No",IF(K190="Completed","In Progress",""))</f>
        <v>No</v>
      </c>
      <c r="O190" s="109"/>
    </row>
    <row r="191" spans="1:15" x14ac:dyDescent="0.25">
      <c r="A191" s="109"/>
      <c r="B191" s="109"/>
      <c r="C191" s="109"/>
      <c r="D191" s="86" t="str">
        <f>IF(AND(NOT(A190=""),NOT(J190="Untraceable")),"???","")</f>
        <v/>
      </c>
      <c r="E191" s="86"/>
      <c r="F191" s="7" t="str">
        <f>IF(AND(D191="Amina",OR(E191="Manual",E191="Assisted Manual")),A190&amp;"_AZ",IF(AND(D191="Amina",OR(E191="De-Novo Merge",E191="Assisted Merge")),A190&amp;"_SA_AZ",IF(AND(D191="Perry",OR(E191="Manual",E191="Assisted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f>
        <v/>
      </c>
      <c r="G191" s="89"/>
      <c r="H191" s="89"/>
      <c r="I191" s="109"/>
      <c r="J191" s="86" t="str">
        <f>IF(AND(NOT(OR(G191="",G191="Ø")),H191=""),"In Progress",IF(AND(NOT(OR(H191="Ø",H191="")),NOT(OR(G191="Ø",G191=""))),"Completed",IF(AND(NOT(A190=""),NOT(OR(D191="",D191="???")),G191=""),"Waiting",IF(D191="???","Waiting",""))))</f>
        <v/>
      </c>
      <c r="K191" s="109"/>
      <c r="L191" s="109"/>
      <c r="M191" s="4"/>
      <c r="N191" s="114"/>
      <c r="O191" s="109"/>
    </row>
    <row r="192" spans="1:15" x14ac:dyDescent="0.25">
      <c r="A192" s="109" t="s">
        <v>1679</v>
      </c>
      <c r="B192" s="110" t="s">
        <v>1680</v>
      </c>
      <c r="C192" s="109"/>
      <c r="D192" s="86" t="s">
        <v>32</v>
      </c>
      <c r="E192" s="86" t="s">
        <v>24</v>
      </c>
      <c r="F192" s="7" t="str">
        <f>IF(AND(D192="Amina",OR(E192="Manual",E192="Assisted Manual")),A192&amp;"_AZ",IF(AND(D192="Amina",OR(E192="De-Novo Merge",E192="Assisted Merge")),A192&amp;"_SA_AZ",IF(AND(D192="Perry",OR(E192="Manual",E192="Assisted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f>
        <v>2017-05-04_R-024_AZ</v>
      </c>
      <c r="G192" s="89">
        <v>42909</v>
      </c>
      <c r="H192" s="89" t="s">
        <v>51</v>
      </c>
      <c r="I192" s="109" t="str">
        <f>IF(AND(NOT(OR(H192="",H192="Ø")),NOT(OR(H193="",H193="Ø"))),"Needs to be Split","")</f>
        <v/>
      </c>
      <c r="J192" s="86" t="s">
        <v>2</v>
      </c>
      <c r="K192" s="109" t="s">
        <v>2</v>
      </c>
      <c r="L192" s="109" t="s">
        <v>190</v>
      </c>
      <c r="M192" s="4" t="s">
        <v>1681</v>
      </c>
      <c r="N192" s="114" t="str">
        <f>IF(OR(K192="Untraceable",K192="Incomplete"),"No",IF(K192="Completed","In Progress",""))</f>
        <v>No</v>
      </c>
      <c r="O192" s="109"/>
    </row>
    <row r="193" spans="1:15" x14ac:dyDescent="0.25">
      <c r="A193" s="109"/>
      <c r="B193" s="109"/>
      <c r="C193" s="109"/>
      <c r="D193" s="86"/>
      <c r="E193" s="86"/>
      <c r="F193" s="7" t="str">
        <f>IF(AND(D193="Amina",OR(E193="Manual",E193="Assisted Manual")),A192&amp;"_AZ",IF(AND(D193="Amina",OR(E193="De-Novo Merge",E193="Assisted Merge")),A192&amp;"_SA_AZ",IF(AND(D193="Perry",OR(E193="Manual",E193="Assisted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f>
        <v/>
      </c>
      <c r="G193" s="89"/>
      <c r="H193" s="89"/>
      <c r="I193" s="109"/>
      <c r="J193" s="86" t="str">
        <f>IF(AND(NOT(OR(G193="",G193="Ø")),H193=""),"In Progress",IF(AND(NOT(OR(H193="Ø",H193="")),NOT(OR(G193="Ø",G193=""))),"Completed",IF(AND(NOT(A192=""),NOT(OR(D193="",D193="???")),G193=""),"Waiting",IF(D193="???","Waiting",""))))</f>
        <v/>
      </c>
      <c r="K193" s="109"/>
      <c r="L193" s="109"/>
      <c r="M193" s="4"/>
      <c r="N193" s="114"/>
      <c r="O193" s="109"/>
    </row>
    <row r="194" spans="1:15" x14ac:dyDescent="0.25">
      <c r="A194" s="109" t="s">
        <v>1682</v>
      </c>
      <c r="B194" s="110" t="s">
        <v>1683</v>
      </c>
      <c r="C194" s="109"/>
      <c r="D194" s="86"/>
      <c r="E194" s="86"/>
      <c r="F194" s="7" t="str">
        <f>IF(AND(D194="Amina",OR(E194="Manual",E194="Assisted Manual")),A194&amp;"_AZ",IF(AND(D194="Amina",OR(E194="De-Novo Merge",E194="Assisted Merge")),A194&amp;"_SA_AZ",IF(AND(D194="Perry",OR(E194="Manual",E194="Assisted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f>
        <v/>
      </c>
      <c r="G194" s="89"/>
      <c r="H194" s="89"/>
      <c r="I194" s="109" t="str">
        <f>IF(AND(NOT(OR(H194="",H194="Ø")),NOT(OR(H195="",H195="Ø"))),"Needs to be Split","")</f>
        <v/>
      </c>
      <c r="J194" s="86" t="s">
        <v>1</v>
      </c>
      <c r="K194" s="109" t="str">
        <f>IF(AND(NOT(OR(H194="Ø",H194="")),I194="Split"),"In Progress",IF(AND(NOT(OR(H194="Ø",H194="")),I194="Needs to be Split"),"Waiting",IF(AND(J194="Review",J195="Review"),"Review",IF(OR(AND(J194="Review",J195="Incomplete"),AND(J194="Incomplete",J195="Review")),"Review",IF(OR(AND(J194="Untraceable",J195="Review"),AND(J194="Review",J195="Untraceable")),"Review",IF(OR(AND(J194="Review",J195="Completed"),AND(J194="Completed",J195="Review")),"Review",IF(OR(AND(J194="Other",J195="Review"),AND(J194="Review",J195="Other")),"Review",IF(OR(AND(J194="Other",J195="Incomplete"),AND(J194="Incomplete",J195="Other")),"Review",IF(OR(AND(J194="Other",J195="Untraceable"),AND(J194="Untraceable",J195="Other")),"Review",IF(OR(AND(J194="Other",J195="Completed"),AND(J194="Completed",J195="Other")),"Review",IF(AND(J194="Waiting",J195="Waiting"),"Waiting",IF(OR(AND(J194="Review",J195="Waiting"),AND(J194="Waiting",J195="Review")),"Waiting",IF(OR(AND(J194="Other",J195="Waiting"),AND(J194="Waiting",J195="Other")),"Waiting",IF(OR(AND(J194="Incomplete",J195="Waiting"),AND(J194="Waiting",J195="Incomplete")),"Waiting",IF(OR(AND(J194="Completed",J195="Waiting"),AND(J194="Waiting",J195="Completed")),"Waiting",IF(OR(J194="In Progress",J195="In Progress"),"In Progress",IF(OR(AND(J194="Completed",J195="Untraceable"),AND(J194="Untraceable",J195="Completed")),"Review",IF(OR(AND(J194="Completed",J195="Incomplete"),AND(J194="Incomplete",J195="Completed")),"Review",IF(OR(AND(J194="Incomplete",J195="Untraceable"),AND(J194="Untraceable",J195="Incomplete")),"Untraceable",IF(AND(NOT(OR(H194="Ø",H194="")),NOT(OR(H195="Ø",H195="")),I194=""),"In Progress",IF(AND(J194="Untraceable",J195="Untraceable"),"Untraceable",IF(AND(NOT(OR(H194="Ø",H194="")),NOT(OR(H195="Ø",H195="")),NOT(OR(I194="Ø",I194="",I194="Split",I194="Needs to be Split"))),"Completed",IF(AND(J194="Incomplete",J195="Incomplete"),"Incomplete",IF(AND(J194="Other",J195="Other"),"Review",IF(AND(J194="Untraceable",J195=""),"Untraceable","")))))))))))))))))))))))))</f>
        <v>Untraceable</v>
      </c>
      <c r="L194" s="109" t="str">
        <f>IF(OR(K194="Untraceable"),"Ignore",IF(OR(K194="Incomplete",K194="Completed"),"Waiting",IF(OR(K194="Waiting",K194="In Progress",K194="Review",K194="Other"),"HOLD","")))</f>
        <v>Ignore</v>
      </c>
      <c r="M194" s="4"/>
      <c r="N194" s="114" t="str">
        <f>IF(OR(K194="Untraceable",K194="Incomplete"),"No",IF(K194="Completed","In Progress",""))</f>
        <v>No</v>
      </c>
      <c r="O194" s="109"/>
    </row>
    <row r="195" spans="1:15" x14ac:dyDescent="0.25">
      <c r="A195" s="109"/>
      <c r="B195" s="109"/>
      <c r="C195" s="109"/>
      <c r="D195" s="86"/>
      <c r="E195" s="86"/>
      <c r="F195" s="7" t="str">
        <f>IF(AND(D195="Amina",OR(E195="Manual",E195="Assisted Manual")),A194&amp;"_AZ",IF(AND(D195="Amina",OR(E195="De-Novo Merge",E195="Assisted Merge")),A194&amp;"_SA_AZ",IF(AND(D195="Perry",OR(E195="Manual",E195="Assisted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f>
        <v/>
      </c>
      <c r="G195" s="89"/>
      <c r="H195" s="89"/>
      <c r="I195" s="109"/>
      <c r="J195" s="86" t="str">
        <f>IF(AND(NOT(OR(G195="",G195="Ø")),H195=""),"In Progress",IF(AND(NOT(OR(H195="Ø",H195="")),NOT(OR(G195="Ø",G195=""))),"Completed",IF(AND(NOT(A194=""),NOT(OR(D195="",D195="???")),G195=""),"Waiting",IF(D195="???","Waiting",""))))</f>
        <v/>
      </c>
      <c r="K195" s="109"/>
      <c r="L195" s="109"/>
      <c r="M195" s="4"/>
      <c r="N195" s="114"/>
      <c r="O195" s="109"/>
    </row>
    <row r="196" spans="1:15" x14ac:dyDescent="0.25">
      <c r="A196" s="109" t="s">
        <v>1684</v>
      </c>
      <c r="B196" s="110" t="s">
        <v>1685</v>
      </c>
      <c r="C196" s="109"/>
      <c r="D196" s="86"/>
      <c r="E196" s="86"/>
      <c r="F196" s="7" t="str">
        <f>IF(AND(D196="Amina",OR(E196="Manual",E196="Assisted Manual")),A196&amp;"_AZ",IF(AND(D196="Amina",OR(E196="De-Novo Merge",E196="Assisted Merge")),A196&amp;"_SA_AZ",IF(AND(D196="Perry",OR(E196="Manual",E196="Assisted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f>
        <v/>
      </c>
      <c r="G196" s="89"/>
      <c r="H196" s="89"/>
      <c r="I196" s="109" t="str">
        <f>IF(AND(NOT(OR(H196="",H196="Ø")),NOT(OR(H197="",H197="Ø"))),"Needs to be Split","")</f>
        <v/>
      </c>
      <c r="J196" s="86" t="s">
        <v>1</v>
      </c>
      <c r="K196" s="109" t="str">
        <f>IF(AND(NOT(OR(H196="Ø",H196="")),I196="Split"),"In Progress",IF(AND(NOT(OR(H196="Ø",H196="")),I196="Needs to be Split"),"Waiting",IF(AND(J196="Review",J197="Review"),"Review",IF(OR(AND(J196="Review",J197="Incomplete"),AND(J196="Incomplete",J197="Review")),"Review",IF(OR(AND(J196="Untraceable",J197="Review"),AND(J196="Review",J197="Untraceable")),"Review",IF(OR(AND(J196="Review",J197="Completed"),AND(J196="Completed",J197="Review")),"Review",IF(OR(AND(J196="Other",J197="Review"),AND(J196="Review",J197="Other")),"Review",IF(OR(AND(J196="Other",J197="Incomplete"),AND(J196="Incomplete",J197="Other")),"Review",IF(OR(AND(J196="Other",J197="Untraceable"),AND(J196="Untraceable",J197="Other")),"Review",IF(OR(AND(J196="Other",J197="Completed"),AND(J196="Completed",J197="Other")),"Review",IF(AND(J196="Waiting",J197="Waiting"),"Waiting",IF(OR(AND(J196="Review",J197="Waiting"),AND(J196="Waiting",J197="Review")),"Waiting",IF(OR(AND(J196="Other",J197="Waiting"),AND(J196="Waiting",J197="Other")),"Waiting",IF(OR(AND(J196="Incomplete",J197="Waiting"),AND(J196="Waiting",J197="Incomplete")),"Waiting",IF(OR(AND(J196="Completed",J197="Waiting"),AND(J196="Waiting",J197="Completed")),"Waiting",IF(OR(J196="In Progress",J197="In Progress"),"In Progress",IF(OR(AND(J196="Completed",J197="Untraceable"),AND(J196="Untraceable",J197="Completed")),"Review",IF(OR(AND(J196="Completed",J197="Incomplete"),AND(J196="Incomplete",J197="Completed")),"Review",IF(OR(AND(J196="Incomplete",J197="Untraceable"),AND(J196="Untraceable",J197="Incomplete")),"Untraceable",IF(AND(NOT(OR(H196="Ø",H196="")),NOT(OR(H197="Ø",H197="")),I196=""),"In Progress",IF(AND(J196="Untraceable",J197="Untraceable"),"Untraceable",IF(AND(NOT(OR(H196="Ø",H196="")),NOT(OR(H197="Ø",H197="")),NOT(OR(I196="Ø",I196="",I196="Split",I196="Needs to be Split"))),"Completed",IF(AND(J196="Incomplete",J197="Incomplete"),"Incomplete",IF(AND(J196="Other",J197="Other"),"Review",IF(AND(J196="Untraceable",J197=""),"Untraceable","")))))))))))))))))))))))))</f>
        <v>Untraceable</v>
      </c>
      <c r="L196" s="109" t="str">
        <f>IF(OR(K196="Untraceable"),"Ignore",IF(OR(K196="Incomplete",K196="Completed"),"Waiting",IF(OR(K196="Waiting",K196="In Progress",K196="Review",K196="Other"),"HOLD","")))</f>
        <v>Ignore</v>
      </c>
      <c r="M196" s="4"/>
      <c r="N196" s="114" t="str">
        <f>IF(OR(K196="Untraceable",K196="Incomplete"),"No",IF(K196="Completed","In Progress",""))</f>
        <v>No</v>
      </c>
      <c r="O196" s="109"/>
    </row>
    <row r="197" spans="1:15" x14ac:dyDescent="0.25">
      <c r="A197" s="109"/>
      <c r="B197" s="109"/>
      <c r="C197" s="109"/>
      <c r="D197" s="86"/>
      <c r="E197" s="86"/>
      <c r="F197" s="7" t="str">
        <f>IF(AND(D197="Amina",OR(E197="Manual",E197="Assisted Manual")),A196&amp;"_AZ",IF(AND(D197="Amina",OR(E197="De-Novo Merge",E197="Assisted Merge")),A196&amp;"_SA_AZ",IF(AND(D197="Perry",OR(E197="Manual",E197="Assisted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f>
        <v/>
      </c>
      <c r="G197" s="89"/>
      <c r="H197" s="89"/>
      <c r="I197" s="109"/>
      <c r="J197" s="86" t="str">
        <f>IF(AND(NOT(OR(G197="",G197="Ø")),H197=""),"In Progress",IF(AND(NOT(OR(H197="Ø",H197="")),NOT(OR(G197="Ø",G197=""))),"Completed",IF(AND(NOT(A196=""),NOT(OR(D197="",D197="???")),G197=""),"Waiting",IF(D197="???","Waiting",""))))</f>
        <v/>
      </c>
      <c r="K197" s="109"/>
      <c r="L197" s="109"/>
      <c r="M197" s="4"/>
      <c r="N197" s="114"/>
      <c r="O197" s="109"/>
    </row>
    <row r="198" spans="1:15" x14ac:dyDescent="0.25">
      <c r="A198" s="109" t="s">
        <v>1686</v>
      </c>
      <c r="B198" s="110" t="s">
        <v>1687</v>
      </c>
      <c r="C198" s="109"/>
      <c r="D198" s="86"/>
      <c r="E198" s="86"/>
      <c r="F198" s="7" t="str">
        <f>IF(AND(D198="Amina",OR(E198="Manual",E198="Assisted Manual")),A198&amp;"_AZ",IF(AND(D198="Amina",OR(E198="De-Novo Merge",E198="Assisted Merge")),A198&amp;"_SA_AZ",IF(AND(D198="Perry",OR(E198="Manual",E198="Assisted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f>
        <v/>
      </c>
      <c r="G198" s="89"/>
      <c r="H198" s="89"/>
      <c r="I198" s="109" t="str">
        <f>IF(AND(NOT(OR(H198="",H198="Ø")),NOT(OR(H199="",H199="Ø"))),"Needs to be Split","")</f>
        <v/>
      </c>
      <c r="J198" s="86" t="s">
        <v>1</v>
      </c>
      <c r="K198" s="109" t="str">
        <f>IF(AND(NOT(OR(H198="Ø",H198="")),I198="Split"),"In Progress",IF(AND(NOT(OR(H198="Ø",H198="")),I198="Needs to be Split"),"Waiting",IF(AND(J198="Review",J199="Review"),"Review",IF(OR(AND(J198="Review",J199="Incomplete"),AND(J198="Incomplete",J199="Review")),"Review",IF(OR(AND(J198="Untraceable",J199="Review"),AND(J198="Review",J199="Untraceable")),"Review",IF(OR(AND(J198="Review",J199="Completed"),AND(J198="Completed",J199="Review")),"Review",IF(OR(AND(J198="Other",J199="Review"),AND(J198="Review",J199="Other")),"Review",IF(OR(AND(J198="Other",J199="Incomplete"),AND(J198="Incomplete",J199="Other")),"Review",IF(OR(AND(J198="Other",J199="Untraceable"),AND(J198="Untraceable",J199="Other")),"Review",IF(OR(AND(J198="Other",J199="Completed"),AND(J198="Completed",J199="Other")),"Review",IF(AND(J198="Waiting",J199="Waiting"),"Waiting",IF(OR(AND(J198="Review",J199="Waiting"),AND(J198="Waiting",J199="Review")),"Waiting",IF(OR(AND(J198="Other",J199="Waiting"),AND(J198="Waiting",J199="Other")),"Waiting",IF(OR(AND(J198="Incomplete",J199="Waiting"),AND(J198="Waiting",J199="Incomplete")),"Waiting",IF(OR(AND(J198="Completed",J199="Waiting"),AND(J198="Waiting",J199="Completed")),"Waiting",IF(OR(J198="In Progress",J199="In Progress"),"In Progress",IF(OR(AND(J198="Completed",J199="Untraceable"),AND(J198="Untraceable",J199="Completed")),"Review",IF(OR(AND(J198="Completed",J199="Incomplete"),AND(J198="Incomplete",J199="Completed")),"Review",IF(OR(AND(J198="Incomplete",J199="Untraceable"),AND(J198="Untraceable",J199="Incomplete")),"Untraceable",IF(AND(NOT(OR(H198="Ø",H198="")),NOT(OR(H199="Ø",H199="")),I198=""),"In Progress",IF(AND(J198="Untraceable",J199="Untraceable"),"Untraceable",IF(AND(NOT(OR(H198="Ø",H198="")),NOT(OR(H199="Ø",H199="")),NOT(OR(I198="Ø",I198="",I198="Split",I198="Needs to be Split"))),"Completed",IF(AND(J198="Incomplete",J199="Incomplete"),"Incomplete",IF(AND(J198="Other",J199="Other"),"Review",IF(AND(J198="Untraceable",J199=""),"Untraceable","")))))))))))))))))))))))))</f>
        <v>Untraceable</v>
      </c>
      <c r="L198" s="109" t="str">
        <f>IF(OR(K198="Untraceable"),"Ignore",IF(OR(K198="Incomplete",K198="Completed"),"Waiting",IF(OR(K198="Waiting",K198="In Progress",K198="Review",K198="Other"),"HOLD","")))</f>
        <v>Ignore</v>
      </c>
      <c r="M198" s="4"/>
      <c r="N198" s="114" t="str">
        <f>IF(OR(K198="Untraceable",K198="Incomplete"),"No",IF(K198="Completed","In Progress",""))</f>
        <v>No</v>
      </c>
      <c r="O198" s="109"/>
    </row>
    <row r="199" spans="1:15" x14ac:dyDescent="0.25">
      <c r="A199" s="109"/>
      <c r="B199" s="109"/>
      <c r="C199" s="109"/>
      <c r="D199" s="86" t="str">
        <f>IF(AND(NOT(A198=""),NOT(J198="Untraceable")),"???","")</f>
        <v/>
      </c>
      <c r="E199" s="86"/>
      <c r="F199" s="7" t="str">
        <f>IF(AND(D199="Amina",OR(E199="Manual",E199="Assisted Manual")),A198&amp;"_AZ",IF(AND(D199="Amina",OR(E199="De-Novo Merge",E199="Assisted Merge")),A198&amp;"_SA_AZ",IF(AND(D199="Perry",OR(E199="Manual",E199="Assisted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f>
        <v/>
      </c>
      <c r="G199" s="89"/>
      <c r="H199" s="89"/>
      <c r="I199" s="109"/>
      <c r="J199" s="86" t="str">
        <f>IF(AND(NOT(OR(G199="",G199="Ø")),H199=""),"In Progress",IF(AND(NOT(OR(H199="Ø",H199="")),NOT(OR(G199="Ø",G199=""))),"Completed",IF(AND(NOT(A198=""),NOT(OR(D199="",D199="???")),G199=""),"Waiting",IF(D199="???","Waiting",""))))</f>
        <v/>
      </c>
      <c r="K199" s="109"/>
      <c r="L199" s="109"/>
      <c r="M199" s="4"/>
      <c r="N199" s="114"/>
      <c r="O199" s="109"/>
    </row>
    <row r="200" spans="1:15" x14ac:dyDescent="0.25">
      <c r="A200" s="109" t="s">
        <v>1688</v>
      </c>
      <c r="B200" s="110" t="s">
        <v>1689</v>
      </c>
      <c r="C200" s="109"/>
      <c r="D200" s="86" t="s">
        <v>32</v>
      </c>
      <c r="E200" s="86" t="s">
        <v>24</v>
      </c>
      <c r="F200" s="7" t="str">
        <f>IF(AND(D200="Amina",OR(E200="Manual",E200="Assisted Manual")),A200&amp;"_AZ",IF(AND(D200="Amina",OR(E200="De-Novo Merge",E200="Assisted Merge")),A200&amp;"_SA_AZ",IF(AND(D200="Perry",OR(E200="Manual",E200="Assisted Manual")),A200&amp;"_PB",IF(AND(D200="Perry",OR(E200="De-Novo Merge",E200="Assisted Merge")),A200&amp;"_SA_PB",IF(AND(D200="Gina",OR(E200="Manual",E200="Assisted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f>
        <v>2017-05-04_R-028_AZ</v>
      </c>
      <c r="G200" s="89">
        <v>42909</v>
      </c>
      <c r="H200" s="89">
        <v>42912</v>
      </c>
      <c r="I200" s="109"/>
      <c r="J200" s="86" t="str">
        <f>IF(AND(NOT(OR(G200="",G200="Ø")),H200=""),"In Progress",IF(AND(NOT(OR(H200="Ø",H200="")),NOT(OR(G200="Ø",G200=""))),"Completed",IF(AND(NOT(A200=""),NOT(OR(D200="",D200="???")),G200=""),"Waiting",IF(D200="???","Waiting",""))))</f>
        <v>Completed</v>
      </c>
      <c r="K200" s="109" t="s">
        <v>2</v>
      </c>
      <c r="L200" s="109" t="s">
        <v>190</v>
      </c>
      <c r="M200" s="4"/>
      <c r="N200" s="114" t="str">
        <f>IF(OR(K200="Untraceable",K200="Incomplete"),"No",IF(K200="Completed","In Progress",""))</f>
        <v>No</v>
      </c>
      <c r="O200" s="109"/>
    </row>
    <row r="201" spans="1:15" x14ac:dyDescent="0.25">
      <c r="A201" s="109"/>
      <c r="B201" s="109"/>
      <c r="C201" s="109"/>
      <c r="D201" s="86" t="s">
        <v>23</v>
      </c>
      <c r="E201" s="86" t="s">
        <v>24</v>
      </c>
      <c r="F201" s="7" t="str">
        <f>IF(AND(D201="Amina",OR(E201="Manual",E201="Assisted Manual")),A200&amp;"_AZ",IF(AND(D201="Amina",OR(E201="De-Novo Merge",E201="Assisted Merge")),A200&amp;"_SA_AZ",IF(AND(D201="Perry",OR(E201="Manual",E201="Assisted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f>
        <v>2017-05-04_R-028_CA</v>
      </c>
      <c r="G201" s="89">
        <v>42959</v>
      </c>
      <c r="H201" s="89">
        <v>42959</v>
      </c>
      <c r="I201" s="109"/>
      <c r="J201" s="86" t="s">
        <v>2</v>
      </c>
      <c r="K201" s="109"/>
      <c r="L201" s="109"/>
      <c r="M201" s="4"/>
      <c r="N201" s="114"/>
      <c r="O201" s="109"/>
    </row>
    <row r="202" spans="1:15" x14ac:dyDescent="0.25">
      <c r="A202" s="109" t="s">
        <v>1690</v>
      </c>
      <c r="B202" s="110" t="s">
        <v>1691</v>
      </c>
      <c r="C202" s="109"/>
      <c r="D202" s="86"/>
      <c r="E202" s="86"/>
      <c r="F202" s="7" t="str">
        <f>IF(AND(D202="Amina",OR(E202="Manual",E202="Assisted Manual")),A202&amp;"_AZ",IF(AND(D202="Amina",OR(E202="De-Novo Merge",E202="Assisted Merge")),A202&amp;"_SA_AZ",IF(AND(D202="Perry",OR(E202="Manual",E202="Assisted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f>
        <v/>
      </c>
      <c r="G202" s="89"/>
      <c r="H202" s="89"/>
      <c r="I202" s="109" t="str">
        <f>IF(AND(NOT(OR(H202="",H202="Ø")),NOT(OR(H203="",H203="Ø"))),"Needs to be Split","")</f>
        <v/>
      </c>
      <c r="J202" s="86" t="s">
        <v>1</v>
      </c>
      <c r="K202" s="109" t="str">
        <f>IF(AND(NOT(OR(H202="Ø",H202="")),I202="Split"),"In Progress",IF(AND(NOT(OR(H202="Ø",H202="")),I202="Needs to be Split"),"Waiting",IF(AND(J202="Review",J203="Review"),"Review",IF(OR(AND(J202="Review",J203="Incomplete"),AND(J202="Incomplete",J203="Review")),"Review",IF(OR(AND(J202="Untraceable",J203="Review"),AND(J202="Review",J203="Untraceable")),"Review",IF(OR(AND(J202="Review",J203="Completed"),AND(J202="Completed",J203="Review")),"Review",IF(OR(AND(J202="Other",J203="Review"),AND(J202="Review",J203="Other")),"Review",IF(OR(AND(J202="Other",J203="Incomplete"),AND(J202="Incomplete",J203="Other")),"Review",IF(OR(AND(J202="Other",J203="Untraceable"),AND(J202="Untraceable",J203="Other")),"Review",IF(OR(AND(J202="Other",J203="Completed"),AND(J202="Completed",J203="Other")),"Review",IF(AND(J202="Waiting",J203="Waiting"),"Waiting",IF(OR(AND(J202="Review",J203="Waiting"),AND(J202="Waiting",J203="Review")),"Waiting",IF(OR(AND(J202="Other",J203="Waiting"),AND(J202="Waiting",J203="Other")),"Waiting",IF(OR(AND(J202="Incomplete",J203="Waiting"),AND(J202="Waiting",J203="Incomplete")),"Waiting",IF(OR(AND(J202="Completed",J203="Waiting"),AND(J202="Waiting",J203="Completed")),"Waiting",IF(OR(J202="In Progress",J203="In Progress"),"In Progress",IF(OR(AND(J202="Completed",J203="Untraceable"),AND(J202="Untraceable",J203="Completed")),"Review",IF(OR(AND(J202="Completed",J203="Incomplete"),AND(J202="Incomplete",J203="Completed")),"Review",IF(OR(AND(J202="Incomplete",J203="Untraceable"),AND(J202="Untraceable",J203="Incomplete")),"Untraceable",IF(AND(NOT(OR(H202="Ø",H202="")),NOT(OR(H203="Ø",H203="")),I202=""),"In Progress",IF(AND(J202="Untraceable",J203="Untraceable"),"Untraceable",IF(AND(NOT(OR(H202="Ø",H202="")),NOT(OR(H203="Ø",H203="")),NOT(OR(I202="Ø",I202="",I202="Split",I202="Needs to be Split"))),"Completed",IF(AND(J202="Incomplete",J203="Incomplete"),"Incomplete",IF(AND(J202="Other",J203="Other"),"Review",IF(AND(J202="Untraceable",J203=""),"Untraceable","")))))))))))))))))))))))))</f>
        <v>Untraceable</v>
      </c>
      <c r="L202" s="109" t="str">
        <f>IF(OR(K202="Untraceable"),"Ignore",IF(OR(K202="Incomplete",K202="Completed"),"Waiting",IF(OR(K202="Waiting",K202="In Progress",K202="Review",K202="Other"),"HOLD","")))</f>
        <v>Ignore</v>
      </c>
      <c r="M202" s="4"/>
      <c r="N202" s="114" t="str">
        <f>IF(OR(K202="Untraceable",K202="Incomplete"),"No",IF(K202="Completed","In Progress",""))</f>
        <v>No</v>
      </c>
      <c r="O202" s="109"/>
    </row>
    <row r="203" spans="1:15" x14ac:dyDescent="0.25">
      <c r="A203" s="109"/>
      <c r="B203" s="109"/>
      <c r="C203" s="109"/>
      <c r="D203" s="86" t="str">
        <f>IF(AND(NOT(A202=""),NOT(J202="Untraceable")),"???","")</f>
        <v/>
      </c>
      <c r="E203" s="86"/>
      <c r="F203" s="7" t="str">
        <f>IF(AND(D203="Amina",OR(E203="Manual",E203="Assisted Manual")),A202&amp;"_AZ",IF(AND(D203="Amina",OR(E203="De-Novo Merge",E203="Assisted Merge")),A202&amp;"_SA_AZ",IF(AND(D203="Perry",OR(E203="Manual",E203="Assisted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f>
        <v/>
      </c>
      <c r="G203" s="89"/>
      <c r="H203" s="89"/>
      <c r="I203" s="109"/>
      <c r="J203" s="86" t="str">
        <f>IF(AND(NOT(OR(G203="",G203="Ø")),H203=""),"In Progress",IF(AND(NOT(OR(H203="Ø",H203="")),NOT(OR(G203="Ø",G203=""))),"Completed",IF(AND(NOT(A202=""),NOT(OR(D203="",D203="???")),G203=""),"Waiting",IF(D203="???","Waiting",""))))</f>
        <v/>
      </c>
      <c r="K203" s="109"/>
      <c r="L203" s="109"/>
      <c r="M203" s="4"/>
      <c r="N203" s="114"/>
      <c r="O203" s="109"/>
    </row>
    <row r="204" spans="1:15" x14ac:dyDescent="0.25">
      <c r="A204" s="109" t="s">
        <v>1692</v>
      </c>
      <c r="B204" s="110" t="s">
        <v>1693</v>
      </c>
      <c r="C204" s="109"/>
      <c r="D204" s="86" t="s">
        <v>32</v>
      </c>
      <c r="E204" s="86" t="s">
        <v>24</v>
      </c>
      <c r="F204" s="7" t="str">
        <f>IF(AND(D204="Amina",OR(E204="Manual",E204="Assisted Manual")),A204&amp;"_AZ",IF(AND(D204="Amina",OR(E204="De-Novo Merge",E204="Assisted Merge")),A204&amp;"_SA_AZ",IF(AND(D204="Perry",OR(E204="Manual",E204="Assisted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f>
        <v>2017-05-04_R-030_AZ</v>
      </c>
      <c r="G204" s="89">
        <v>42912</v>
      </c>
      <c r="H204" s="89" t="s">
        <v>51</v>
      </c>
      <c r="I204" s="109" t="str">
        <f>IF(AND(NOT(OR(H204="",H204="Ø")),NOT(OR(H205="",H205="Ø"))),"Needs to be Split","")</f>
        <v/>
      </c>
      <c r="J204" s="86" t="s">
        <v>2</v>
      </c>
      <c r="K204" s="109" t="s">
        <v>2</v>
      </c>
      <c r="L204" s="109" t="s">
        <v>190</v>
      </c>
      <c r="M204" s="4" t="s">
        <v>1694</v>
      </c>
      <c r="N204" s="114" t="str">
        <f>IF(OR(K204="Untraceable",K204="Incomplete"),"No",IF(K204="Completed","In Progress",""))</f>
        <v>No</v>
      </c>
      <c r="O204" s="109"/>
    </row>
    <row r="205" spans="1:15" x14ac:dyDescent="0.25">
      <c r="A205" s="109"/>
      <c r="B205" s="109"/>
      <c r="C205" s="109"/>
      <c r="D205" s="86"/>
      <c r="E205" s="86"/>
      <c r="F205" s="7" t="str">
        <f>IF(AND(D205="Amina",OR(E205="Manual",E205="Assisted Manual")),A204&amp;"_AZ",IF(AND(D205="Amina",OR(E205="De-Novo Merge",E205="Assisted Merge")),A204&amp;"_SA_AZ",IF(AND(D205="Perry",OR(E205="Manual",E205="Assisted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f>
        <v/>
      </c>
      <c r="G205" s="89"/>
      <c r="H205" s="89"/>
      <c r="I205" s="109"/>
      <c r="J205" s="86" t="str">
        <f>IF(AND(NOT(OR(G205="",G205="Ø")),H205=""),"In Progress",IF(AND(NOT(OR(H205="Ø",H205="")),NOT(OR(G205="Ø",G205=""))),"Completed",IF(AND(NOT(A204=""),NOT(OR(D205="",D205="???")),G205=""),"Waiting",IF(D205="???","Waiting",""))))</f>
        <v/>
      </c>
      <c r="K205" s="109"/>
      <c r="L205" s="109"/>
      <c r="M205" s="4"/>
      <c r="N205" s="114"/>
      <c r="O205" s="109"/>
    </row>
    <row r="206" spans="1:15" x14ac:dyDescent="0.25">
      <c r="A206" s="109" t="s">
        <v>1695</v>
      </c>
      <c r="B206" s="110" t="s">
        <v>1696</v>
      </c>
      <c r="C206" s="109"/>
      <c r="D206" s="86"/>
      <c r="E206" s="86"/>
      <c r="F206" s="7" t="str">
        <f>IF(AND(D206="Amina",OR(E206="Manual",E206="Assisted Manual")),A206&amp;"_AZ",IF(AND(D206="Amina",OR(E206="De-Novo Merge",E206="Assisted Merge")),A206&amp;"_SA_AZ",IF(AND(D206="Perry",OR(E206="Manual",E206="Assisted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f>
        <v/>
      </c>
      <c r="G206" s="89"/>
      <c r="H206" s="89"/>
      <c r="I206" s="109" t="str">
        <f>IF(AND(NOT(OR(H206="",H206="Ø")),NOT(OR(H207="",H207="Ø"))),"Needs to be Split","")</f>
        <v/>
      </c>
      <c r="J206" s="86" t="s">
        <v>1</v>
      </c>
      <c r="K206" s="109" t="str">
        <f>IF(AND(NOT(OR(H206="Ø",H206="")),I206="Split"),"In Progress",IF(AND(NOT(OR(H206="Ø",H206="")),I206="Needs to be Split"),"Waiting",IF(AND(J206="Review",J207="Review"),"Review",IF(OR(AND(J206="Review",J207="Incomplete"),AND(J206="Incomplete",J207="Review")),"Review",IF(OR(AND(J206="Untraceable",J207="Review"),AND(J206="Review",J207="Untraceable")),"Review",IF(OR(AND(J206="Review",J207="Completed"),AND(J206="Completed",J207="Review")),"Review",IF(OR(AND(J206="Other",J207="Review"),AND(J206="Review",J207="Other")),"Review",IF(OR(AND(J206="Other",J207="Incomplete"),AND(J206="Incomplete",J207="Other")),"Review",IF(OR(AND(J206="Other",J207="Untraceable"),AND(J206="Untraceable",J207="Other")),"Review",IF(OR(AND(J206="Other",J207="Completed"),AND(J206="Completed",J207="Other")),"Review",IF(AND(J206="Waiting",J207="Waiting"),"Waiting",IF(OR(AND(J206="Review",J207="Waiting"),AND(J206="Waiting",J207="Review")),"Waiting",IF(OR(AND(J206="Other",J207="Waiting"),AND(J206="Waiting",J207="Other")),"Waiting",IF(OR(AND(J206="Incomplete",J207="Waiting"),AND(J206="Waiting",J207="Incomplete")),"Waiting",IF(OR(AND(J206="Completed",J207="Waiting"),AND(J206="Waiting",J207="Completed")),"Waiting",IF(OR(J206="In Progress",J207="In Progress"),"In Progress",IF(OR(AND(J206="Completed",J207="Untraceable"),AND(J206="Untraceable",J207="Completed")),"Review",IF(OR(AND(J206="Completed",J207="Incomplete"),AND(J206="Incomplete",J207="Completed")),"Review",IF(OR(AND(J206="Incomplete",J207="Untraceable"),AND(J206="Untraceable",J207="Incomplete")),"Untraceable",IF(AND(NOT(OR(H206="Ø",H206="")),NOT(OR(H207="Ø",H207="")),I206=""),"In Progress",IF(AND(J206="Untraceable",J207="Untraceable"),"Untraceable",IF(AND(NOT(OR(H206="Ø",H206="")),NOT(OR(H207="Ø",H207="")),NOT(OR(I206="Ø",I206="",I206="Split",I206="Needs to be Split"))),"Completed",IF(AND(J206="Incomplete",J207="Incomplete"),"Incomplete",IF(AND(J206="Other",J207="Other"),"Review",IF(AND(J206="Untraceable",J207=""),"Untraceable","")))))))))))))))))))))))))</f>
        <v>Untraceable</v>
      </c>
      <c r="L206" s="109" t="str">
        <f>IF(OR(K206="Untraceable"),"Ignore",IF(OR(K206="Incomplete",K206="Completed"),"Waiting",IF(OR(K206="Waiting",K206="In Progress",K206="Review",K206="Other"),"HOLD","")))</f>
        <v>Ignore</v>
      </c>
      <c r="M206" s="4"/>
      <c r="N206" s="114" t="str">
        <f>IF(OR(K206="Untraceable",K206="Incomplete"),"No",IF(K206="Completed","In Progress",""))</f>
        <v>No</v>
      </c>
      <c r="O206" s="109"/>
    </row>
    <row r="207" spans="1:15" x14ac:dyDescent="0.25">
      <c r="A207" s="109"/>
      <c r="B207" s="109"/>
      <c r="C207" s="109"/>
      <c r="D207" s="86"/>
      <c r="E207" s="86"/>
      <c r="F207" s="7" t="str">
        <f>IF(AND(D207="Amina",OR(E207="Manual",E207="Assisted Manual")),A206&amp;"_AZ",IF(AND(D207="Amina",OR(E207="De-Novo Merge",E207="Assisted Merge")),A206&amp;"_SA_AZ",IF(AND(D207="Perry",OR(E207="Manual",E207="Assisted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f>
        <v/>
      </c>
      <c r="G207" s="89"/>
      <c r="H207" s="89"/>
      <c r="I207" s="109"/>
      <c r="J207" s="86" t="str">
        <f>IF(AND(NOT(OR(G207="",G207="Ø")),H207=""),"In Progress",IF(AND(NOT(OR(H207="Ø",H207="")),NOT(OR(G207="Ø",G207=""))),"Completed",IF(AND(NOT(A206=""),NOT(OR(D207="",D207="???")),G207=""),"Waiting",IF(D207="???","Waiting",""))))</f>
        <v/>
      </c>
      <c r="K207" s="109"/>
      <c r="L207" s="109"/>
      <c r="M207" s="4"/>
      <c r="N207" s="114"/>
      <c r="O207" s="109"/>
    </row>
    <row r="208" spans="1:15" x14ac:dyDescent="0.25">
      <c r="A208" s="109" t="s">
        <v>1697</v>
      </c>
      <c r="B208" s="110" t="s">
        <v>1698</v>
      </c>
      <c r="C208" s="109"/>
      <c r="D208" s="86"/>
      <c r="E208" s="86"/>
      <c r="F208" s="7" t="str">
        <f>IF(AND(D208="Amina",OR(E208="Manual",E208="Assisted Manual")),A208&amp;"_AZ",IF(AND(D208="Amina",OR(E208="De-Novo Merge",E208="Assisted Merge")),A208&amp;"_SA_AZ",IF(AND(D208="Perry",OR(E208="Manual",E208="Assisted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f>
        <v/>
      </c>
      <c r="G208" s="89"/>
      <c r="H208" s="89"/>
      <c r="I208" s="109" t="str">
        <f>IF(AND(NOT(OR(H208="",H208="Ø")),NOT(OR(H209="",H209="Ø"))),"Needs to be Split","")</f>
        <v/>
      </c>
      <c r="J208" s="86" t="s">
        <v>1</v>
      </c>
      <c r="K208" s="109" t="str">
        <f>IF(AND(NOT(OR(H208="Ø",H208="")),I208="Split"),"In Progress",IF(AND(NOT(OR(H208="Ø",H208="")),I208="Needs to be Split"),"Waiting",IF(AND(J208="Review",J209="Review"),"Review",IF(OR(AND(J208="Review",J209="Incomplete"),AND(J208="Incomplete",J209="Review")),"Review",IF(OR(AND(J208="Untraceable",J209="Review"),AND(J208="Review",J209="Untraceable")),"Review",IF(OR(AND(J208="Review",J209="Completed"),AND(J208="Completed",J209="Review")),"Review",IF(OR(AND(J208="Other",J209="Review"),AND(J208="Review",J209="Other")),"Review",IF(OR(AND(J208="Other",J209="Incomplete"),AND(J208="Incomplete",J209="Other")),"Review",IF(OR(AND(J208="Other",J209="Untraceable"),AND(J208="Untraceable",J209="Other")),"Review",IF(OR(AND(J208="Other",J209="Completed"),AND(J208="Completed",J209="Other")),"Review",IF(AND(J208="Waiting",J209="Waiting"),"Waiting",IF(OR(AND(J208="Review",J209="Waiting"),AND(J208="Waiting",J209="Review")),"Waiting",IF(OR(AND(J208="Other",J209="Waiting"),AND(J208="Waiting",J209="Other")),"Waiting",IF(OR(AND(J208="Incomplete",J209="Waiting"),AND(J208="Waiting",J209="Incomplete")),"Waiting",IF(OR(AND(J208="Completed",J209="Waiting"),AND(J208="Waiting",J209="Completed")),"Waiting",IF(OR(J208="In Progress",J209="In Progress"),"In Progress",IF(OR(AND(J208="Completed",J209="Untraceable"),AND(J208="Untraceable",J209="Completed")),"Review",IF(OR(AND(J208="Completed",J209="Incomplete"),AND(J208="Incomplete",J209="Completed")),"Review",IF(OR(AND(J208="Incomplete",J209="Untraceable"),AND(J208="Untraceable",J209="Incomplete")),"Untraceable",IF(AND(NOT(OR(H208="Ø",H208="")),NOT(OR(H209="Ø",H209="")),I208=""),"In Progress",IF(AND(J208="Untraceable",J209="Untraceable"),"Untraceable",IF(AND(NOT(OR(H208="Ø",H208="")),NOT(OR(H209="Ø",H209="")),NOT(OR(I208="Ø",I208="",I208="Split",I208="Needs to be Split"))),"Completed",IF(AND(J208="Incomplete",J209="Incomplete"),"Incomplete",IF(AND(J208="Other",J209="Other"),"Review",IF(AND(J208="Untraceable",J209=""),"Untraceable","")))))))))))))))))))))))))</f>
        <v>Untraceable</v>
      </c>
      <c r="L208" s="109" t="str">
        <f>IF(OR(K208="Untraceable"),"Ignore",IF(OR(K208="Incomplete",K208="Completed"),"Waiting",IF(OR(K208="Waiting",K208="In Progress",K208="Review",K208="Other"),"HOLD","")))</f>
        <v>Ignore</v>
      </c>
      <c r="M208" s="4"/>
      <c r="N208" s="114" t="str">
        <f>IF(OR(K208="Untraceable",K208="Incomplete"),"No",IF(K208="Completed","In Progress",""))</f>
        <v>No</v>
      </c>
      <c r="O208" s="109"/>
    </row>
    <row r="209" spans="1:15" x14ac:dyDescent="0.25">
      <c r="A209" s="109"/>
      <c r="B209" s="109"/>
      <c r="C209" s="109"/>
      <c r="D209" s="86"/>
      <c r="E209" s="86"/>
      <c r="F209" s="7" t="str">
        <f>IF(AND(D209="Amina",OR(E209="Manual",E209="Assisted Manual")),A208&amp;"_AZ",IF(AND(D209="Amina",OR(E209="De-Novo Merge",E209="Assisted Merge")),A208&amp;"_SA_AZ",IF(AND(D209="Perry",OR(E209="Manual",E209="Assisted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f>
        <v/>
      </c>
      <c r="G209" s="89"/>
      <c r="H209" s="89"/>
      <c r="I209" s="109"/>
      <c r="J209" s="86" t="str">
        <f>IF(AND(NOT(OR(G209="",G209="Ø")),H209=""),"In Progress",IF(AND(NOT(OR(H209="Ø",H209="")),NOT(OR(G209="Ø",G209=""))),"Completed",IF(AND(NOT(A208=""),NOT(OR(D209="",D209="???")),G209=""),"Waiting",IF(D209="???","Waiting",""))))</f>
        <v/>
      </c>
      <c r="K209" s="109"/>
      <c r="L209" s="109"/>
      <c r="M209" s="4"/>
      <c r="N209" s="114"/>
      <c r="O209" s="109"/>
    </row>
    <row r="210" spans="1:15" x14ac:dyDescent="0.25">
      <c r="A210" s="109" t="s">
        <v>1699</v>
      </c>
      <c r="B210" s="110" t="s">
        <v>1700</v>
      </c>
      <c r="C210" s="109"/>
      <c r="D210" s="86"/>
      <c r="E210" s="86"/>
      <c r="F210" s="7" t="str">
        <f>IF(AND(D210="Amina",OR(E210="Manual",E210="Assisted Manual")),A210&amp;"_AZ",IF(AND(D210="Amina",OR(E210="De-Novo Merge",E210="Assisted Merge")),A210&amp;"_SA_AZ",IF(AND(D210="Perry",OR(E210="Manual",E210="Assisted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f>
        <v/>
      </c>
      <c r="G210" s="89"/>
      <c r="H210" s="89"/>
      <c r="I210" s="109" t="str">
        <f>IF(AND(NOT(OR(H210="",H210="Ø")),NOT(OR(H211="",H211="Ø"))),"Needs to be Split","")</f>
        <v/>
      </c>
      <c r="J210" s="86" t="s">
        <v>1</v>
      </c>
      <c r="K210" s="109" t="str">
        <f>IF(AND(NOT(OR(H210="Ø",H210="")),I210="Split"),"In Progress",IF(AND(NOT(OR(H210="Ø",H210="")),I210="Needs to be Split"),"Waiting",IF(AND(J210="Review",J211="Review"),"Review",IF(OR(AND(J210="Review",J211="Incomplete"),AND(J210="Incomplete",J211="Review")),"Review",IF(OR(AND(J210="Untraceable",J211="Review"),AND(J210="Review",J211="Untraceable")),"Review",IF(OR(AND(J210="Review",J211="Completed"),AND(J210="Completed",J211="Review")),"Review",IF(OR(AND(J210="Other",J211="Review"),AND(J210="Review",J211="Other")),"Review",IF(OR(AND(J210="Other",J211="Incomplete"),AND(J210="Incomplete",J211="Other")),"Review",IF(OR(AND(J210="Other",J211="Untraceable"),AND(J210="Untraceable",J211="Other")),"Review",IF(OR(AND(J210="Other",J211="Completed"),AND(J210="Completed",J211="Other")),"Review",IF(AND(J210="Waiting",J211="Waiting"),"Waiting",IF(OR(AND(J210="Review",J211="Waiting"),AND(J210="Waiting",J211="Review")),"Waiting",IF(OR(AND(J210="Other",J211="Waiting"),AND(J210="Waiting",J211="Other")),"Waiting",IF(OR(AND(J210="Incomplete",J211="Waiting"),AND(J210="Waiting",J211="Incomplete")),"Waiting",IF(OR(AND(J210="Completed",J211="Waiting"),AND(J210="Waiting",J211="Completed")),"Waiting",IF(OR(J210="In Progress",J211="In Progress"),"In Progress",IF(OR(AND(J210="Completed",J211="Untraceable"),AND(J210="Untraceable",J211="Completed")),"Review",IF(OR(AND(J210="Completed",J211="Incomplete"),AND(J210="Incomplete",J211="Completed")),"Review",IF(OR(AND(J210="Incomplete",J211="Untraceable"),AND(J210="Untraceable",J211="Incomplete")),"Untraceable",IF(AND(NOT(OR(H210="Ø",H210="")),NOT(OR(H211="Ø",H211="")),I210=""),"In Progress",IF(AND(J210="Untraceable",J211="Untraceable"),"Untraceable",IF(AND(NOT(OR(H210="Ø",H210="")),NOT(OR(H211="Ø",H211="")),NOT(OR(I210="Ø",I210="",I210="Split",I210="Needs to be Split"))),"Completed",IF(AND(J210="Incomplete",J211="Incomplete"),"Incomplete",IF(AND(J210="Other",J211="Other"),"Review",IF(AND(J210="Untraceable",J211=""),"Untraceable","")))))))))))))))))))))))))</f>
        <v>Untraceable</v>
      </c>
      <c r="L210" s="109" t="str">
        <f>IF(OR(K210="Untraceable"),"Ignore",IF(OR(K210="Incomplete",K210="Completed"),"Waiting",IF(OR(K210="Waiting",K210="In Progress",K210="Review",K210="Other"),"HOLD","")))</f>
        <v>Ignore</v>
      </c>
      <c r="M210" s="4"/>
      <c r="N210" s="114" t="str">
        <f>IF(OR(K210="Untraceable",K210="Incomplete"),"No",IF(K210="Completed","In Progress",""))</f>
        <v>No</v>
      </c>
      <c r="O210" s="109"/>
    </row>
    <row r="211" spans="1:15" x14ac:dyDescent="0.25">
      <c r="A211" s="109"/>
      <c r="B211" s="109"/>
      <c r="C211" s="109"/>
      <c r="D211" s="86"/>
      <c r="E211" s="86"/>
      <c r="F211" s="7" t="str">
        <f>IF(AND(D211="Amina",OR(E211="Manual",E211="Assisted Manual")),A210&amp;"_AZ",IF(AND(D211="Amina",OR(E211="De-Novo Merge",E211="Assisted Merge")),A210&amp;"_SA_AZ",IF(AND(D211="Perry",OR(E211="Manual",E211="Assisted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f>
        <v/>
      </c>
      <c r="G211" s="89"/>
      <c r="H211" s="89"/>
      <c r="I211" s="109"/>
      <c r="J211" s="86" t="str">
        <f>IF(AND(NOT(OR(G211="",G211="Ø")),H211=""),"In Progress",IF(AND(NOT(OR(H211="Ø",H211="")),NOT(OR(G211="Ø",G211=""))),"Completed",IF(AND(NOT(A210=""),NOT(OR(D211="",D211="???")),G211=""),"Waiting",IF(D211="???","Waiting",""))))</f>
        <v/>
      </c>
      <c r="K211" s="109"/>
      <c r="L211" s="109"/>
      <c r="M211" s="4"/>
      <c r="N211" s="114"/>
      <c r="O211" s="109"/>
    </row>
    <row r="212" spans="1:15" x14ac:dyDescent="0.25">
      <c r="A212" s="109" t="s">
        <v>1701</v>
      </c>
      <c r="B212" s="110" t="s">
        <v>1702</v>
      </c>
      <c r="C212" s="109"/>
      <c r="D212" s="86"/>
      <c r="E212" s="86"/>
      <c r="F212" s="7" t="str">
        <f>IF(AND(D212="Amina",OR(E212="Manual",E212="Assisted Manual")),A212&amp;"_AZ",IF(AND(D212="Amina",OR(E212="De-Novo Merge",E212="Assisted Merge")),A212&amp;"_SA_AZ",IF(AND(D212="Perry",OR(E212="Manual",E212="Assisted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f>
        <v/>
      </c>
      <c r="G212" s="89"/>
      <c r="H212" s="89"/>
      <c r="I212" s="109" t="str">
        <f>IF(AND(NOT(OR(H212="",H212="Ø")),NOT(OR(H213="",H213="Ø"))),"Needs to be Split","")</f>
        <v/>
      </c>
      <c r="J212" s="86" t="s">
        <v>1</v>
      </c>
      <c r="K212" s="109" t="str">
        <f>IF(AND(NOT(OR(H212="Ø",H212="")),I212="Split"),"In Progress",IF(AND(NOT(OR(H212="Ø",H212="")),I212="Needs to be Split"),"Waiting",IF(AND(J212="Review",J213="Review"),"Review",IF(OR(AND(J212="Review",J213="Incomplete"),AND(J212="Incomplete",J213="Review")),"Review",IF(OR(AND(J212="Untraceable",J213="Review"),AND(J212="Review",J213="Untraceable")),"Review",IF(OR(AND(J212="Review",J213="Completed"),AND(J212="Completed",J213="Review")),"Review",IF(OR(AND(J212="Other",J213="Review"),AND(J212="Review",J213="Other")),"Review",IF(OR(AND(J212="Other",J213="Incomplete"),AND(J212="Incomplete",J213="Other")),"Review",IF(OR(AND(J212="Other",J213="Untraceable"),AND(J212="Untraceable",J213="Other")),"Review",IF(OR(AND(J212="Other",J213="Completed"),AND(J212="Completed",J213="Other")),"Review",IF(AND(J212="Waiting",J213="Waiting"),"Waiting",IF(OR(AND(J212="Review",J213="Waiting"),AND(J212="Waiting",J213="Review")),"Waiting",IF(OR(AND(J212="Other",J213="Waiting"),AND(J212="Waiting",J213="Other")),"Waiting",IF(OR(AND(J212="Incomplete",J213="Waiting"),AND(J212="Waiting",J213="Incomplete")),"Waiting",IF(OR(AND(J212="Completed",J213="Waiting"),AND(J212="Waiting",J213="Completed")),"Waiting",IF(OR(J212="In Progress",J213="In Progress"),"In Progress",IF(OR(AND(J212="Completed",J213="Untraceable"),AND(J212="Untraceable",J213="Completed")),"Review",IF(OR(AND(J212="Completed",J213="Incomplete"),AND(J212="Incomplete",J213="Completed")),"Review",IF(OR(AND(J212="Incomplete",J213="Untraceable"),AND(J212="Untraceable",J213="Incomplete")),"Untraceable",IF(AND(NOT(OR(H212="Ø",H212="")),NOT(OR(H213="Ø",H213="")),I212=""),"In Progress",IF(AND(J212="Untraceable",J213="Untraceable"),"Untraceable",IF(AND(NOT(OR(H212="Ø",H212="")),NOT(OR(H213="Ø",H213="")),NOT(OR(I212="Ø",I212="",I212="Split",I212="Needs to be Split"))),"Completed",IF(AND(J212="Incomplete",J213="Incomplete"),"Incomplete",IF(AND(J212="Other",J213="Other"),"Review",IF(AND(J212="Untraceable",J213=""),"Untraceable","")))))))))))))))))))))))))</f>
        <v>Untraceable</v>
      </c>
      <c r="L212" s="109" t="str">
        <f>IF(OR(K212="Untraceable"),"Ignore",IF(OR(K212="Incomplete",K212="Completed"),"Waiting",IF(OR(K212="Waiting",K212="In Progress",K212="Review",K212="Other"),"HOLD","")))</f>
        <v>Ignore</v>
      </c>
      <c r="M212" s="4"/>
      <c r="N212" s="114" t="str">
        <f>IF(OR(K212="Untraceable",K212="Incomplete"),"No",IF(K212="Completed","In Progress",""))</f>
        <v>No</v>
      </c>
      <c r="O212" s="109"/>
    </row>
    <row r="213" spans="1:15" x14ac:dyDescent="0.25">
      <c r="A213" s="109"/>
      <c r="B213" s="109"/>
      <c r="C213" s="109"/>
      <c r="D213" s="86"/>
      <c r="E213" s="86"/>
      <c r="F213" s="7" t="str">
        <f>IF(AND(D213="Amina",OR(E213="Manual",E213="Assisted Manual")),A212&amp;"_AZ",IF(AND(D213="Amina",OR(E213="De-Novo Merge",E213="Assisted Merge")),A212&amp;"_SA_AZ",IF(AND(D213="Perry",OR(E213="Manual",E213="Assisted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f>
        <v/>
      </c>
      <c r="G213" s="89"/>
      <c r="H213" s="89"/>
      <c r="I213" s="109"/>
      <c r="J213" s="86" t="str">
        <f>IF(AND(NOT(OR(G213="",G213="Ø")),H213=""),"In Progress",IF(AND(NOT(OR(H213="Ø",H213="")),NOT(OR(G213="Ø",G213=""))),"Completed",IF(AND(NOT(A212=""),NOT(OR(D213="",D213="???")),G213=""),"Waiting",IF(D213="???","Waiting",""))))</f>
        <v/>
      </c>
      <c r="K213" s="109"/>
      <c r="L213" s="109"/>
      <c r="M213" s="4"/>
      <c r="N213" s="114"/>
      <c r="O213" s="109"/>
    </row>
    <row r="214" spans="1:15" x14ac:dyDescent="0.25">
      <c r="A214" s="109" t="s">
        <v>1703</v>
      </c>
      <c r="B214" s="110" t="s">
        <v>1704</v>
      </c>
      <c r="C214" s="109"/>
      <c r="D214" s="86"/>
      <c r="E214" s="86"/>
      <c r="F214" s="7" t="str">
        <f>IF(AND(D214="Amina",OR(E214="Manual",E214="Assisted Manual")),A214&amp;"_AZ",IF(AND(D214="Amina",OR(E214="De-Novo Merge",E214="Assisted Merge")),A214&amp;"_SA_AZ",IF(AND(D214="Perry",OR(E214="Manual",E214="Assisted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f>
        <v/>
      </c>
      <c r="G214" s="89"/>
      <c r="H214" s="89"/>
      <c r="I214" s="109" t="str">
        <f>IF(AND(NOT(OR(H214="",H214="Ø")),NOT(OR(H215="",H215="Ø"))),"Needs to be Split","")</f>
        <v/>
      </c>
      <c r="J214" s="86" t="s">
        <v>1</v>
      </c>
      <c r="K214" s="109" t="str">
        <f>IF(AND(NOT(OR(H214="Ø",H214="")),I214="Split"),"In Progress",IF(AND(NOT(OR(H214="Ø",H214="")),I214="Needs to be Split"),"Waiting",IF(AND(J214="Review",J215="Review"),"Review",IF(OR(AND(J214="Review",J215="Incomplete"),AND(J214="Incomplete",J215="Review")),"Review",IF(OR(AND(J214="Untraceable",J215="Review"),AND(J214="Review",J215="Untraceable")),"Review",IF(OR(AND(J214="Review",J215="Completed"),AND(J214="Completed",J215="Review")),"Review",IF(OR(AND(J214="Other",J215="Review"),AND(J214="Review",J215="Other")),"Review",IF(OR(AND(J214="Other",J215="Incomplete"),AND(J214="Incomplete",J215="Other")),"Review",IF(OR(AND(J214="Other",J215="Untraceable"),AND(J214="Untraceable",J215="Other")),"Review",IF(OR(AND(J214="Other",J215="Completed"),AND(J214="Completed",J215="Other")),"Review",IF(AND(J214="Waiting",J215="Waiting"),"Waiting",IF(OR(AND(J214="Review",J215="Waiting"),AND(J214="Waiting",J215="Review")),"Waiting",IF(OR(AND(J214="Other",J215="Waiting"),AND(J214="Waiting",J215="Other")),"Waiting",IF(OR(AND(J214="Incomplete",J215="Waiting"),AND(J214="Waiting",J215="Incomplete")),"Waiting",IF(OR(AND(J214="Completed",J215="Waiting"),AND(J214="Waiting",J215="Completed")),"Waiting",IF(OR(J214="In Progress",J215="In Progress"),"In Progress",IF(OR(AND(J214="Completed",J215="Untraceable"),AND(J214="Untraceable",J215="Completed")),"Review",IF(OR(AND(J214="Completed",J215="Incomplete"),AND(J214="Incomplete",J215="Completed")),"Review",IF(OR(AND(J214="Incomplete",J215="Untraceable"),AND(J214="Untraceable",J215="Incomplete")),"Untraceable",IF(AND(NOT(OR(H214="Ø",H214="")),NOT(OR(H215="Ø",H215="")),I214=""),"In Progress",IF(AND(J214="Untraceable",J215="Untraceable"),"Untraceable",IF(AND(NOT(OR(H214="Ø",H214="")),NOT(OR(H215="Ø",H215="")),NOT(OR(I214="Ø",I214="",I214="Split",I214="Needs to be Split"))),"Completed",IF(AND(J214="Incomplete",J215="Incomplete"),"Incomplete",IF(AND(J214="Other",J215="Other"),"Review",IF(AND(J214="Untraceable",J215=""),"Untraceable","")))))))))))))))))))))))))</f>
        <v>Untraceable</v>
      </c>
      <c r="L214" s="109" t="str">
        <f>IF(OR(K214="Untraceable"),"Ignore",IF(OR(K214="Incomplete",K214="Completed"),"Waiting",IF(OR(K214="Waiting",K214="In Progress",K214="Review",K214="Other"),"HOLD","")))</f>
        <v>Ignore</v>
      </c>
      <c r="M214" s="4"/>
      <c r="N214" s="114" t="str">
        <f>IF(OR(K214="Untraceable",K214="Incomplete"),"No",IF(K214="Completed","In Progress",""))</f>
        <v>No</v>
      </c>
      <c r="O214" s="109"/>
    </row>
    <row r="215" spans="1:15" x14ac:dyDescent="0.25">
      <c r="A215" s="109"/>
      <c r="B215" s="109"/>
      <c r="C215" s="109"/>
      <c r="D215" s="86"/>
      <c r="E215" s="86"/>
      <c r="F215" s="7" t="str">
        <f>IF(AND(D215="Amina",OR(E215="Manual",E215="Assisted Manual")),A214&amp;"_AZ",IF(AND(D215="Amina",OR(E215="De-Novo Merge",E215="Assisted Merge")),A214&amp;"_SA_AZ",IF(AND(D215="Perry",OR(E215="Manual",E215="Assisted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f>
        <v/>
      </c>
      <c r="G215" s="89"/>
      <c r="H215" s="89"/>
      <c r="I215" s="109"/>
      <c r="J215" s="86" t="str">
        <f>IF(AND(NOT(OR(G215="",G215="Ø")),H215=""),"In Progress",IF(AND(NOT(OR(H215="Ø",H215="")),NOT(OR(G215="Ø",G215=""))),"Completed",IF(AND(NOT(A214=""),NOT(OR(D215="",D215="???")),G215=""),"Waiting",IF(D215="???","Waiting",""))))</f>
        <v/>
      </c>
      <c r="K215" s="109"/>
      <c r="L215" s="109"/>
      <c r="M215" s="4"/>
      <c r="N215" s="114"/>
      <c r="O215" s="109"/>
    </row>
    <row r="216" spans="1:15" x14ac:dyDescent="0.25">
      <c r="A216" s="109" t="s">
        <v>1705</v>
      </c>
      <c r="B216" s="110" t="s">
        <v>1706</v>
      </c>
      <c r="C216" s="109"/>
      <c r="D216" s="86"/>
      <c r="E216" s="86"/>
      <c r="F216" s="7" t="str">
        <f>IF(AND(D216="Amina",OR(E216="Manual",E216="Assisted Manual")),A216&amp;"_AZ",IF(AND(D216="Amina",OR(E216="De-Novo Merge",E216="Assisted Merge")),A216&amp;"_SA_AZ",IF(AND(D216="Perry",OR(E216="Manual",E216="Assisted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f>
        <v/>
      </c>
      <c r="G216" s="89"/>
      <c r="H216" s="89"/>
      <c r="I216" s="109" t="str">
        <f>IF(AND(NOT(OR(H216="",H216="Ø")),NOT(OR(H217="",H217="Ø"))),"Needs to be Split","")</f>
        <v/>
      </c>
      <c r="J216" s="86" t="s">
        <v>1</v>
      </c>
      <c r="K216" s="109" t="str">
        <f>IF(AND(NOT(OR(H216="Ø",H216="")),I216="Split"),"In Progress",IF(AND(NOT(OR(H216="Ø",H216="")),I216="Needs to be Split"),"Waiting",IF(AND(J216="Review",J217="Review"),"Review",IF(OR(AND(J216="Review",J217="Incomplete"),AND(J216="Incomplete",J217="Review")),"Review",IF(OR(AND(J216="Untraceable",J217="Review"),AND(J216="Review",J217="Untraceable")),"Review",IF(OR(AND(J216="Review",J217="Completed"),AND(J216="Completed",J217="Review")),"Review",IF(OR(AND(J216="Other",J217="Review"),AND(J216="Review",J217="Other")),"Review",IF(OR(AND(J216="Other",J217="Incomplete"),AND(J216="Incomplete",J217="Other")),"Review",IF(OR(AND(J216="Other",J217="Untraceable"),AND(J216="Untraceable",J217="Other")),"Review",IF(OR(AND(J216="Other",J217="Completed"),AND(J216="Completed",J217="Other")),"Review",IF(AND(J216="Waiting",J217="Waiting"),"Waiting",IF(OR(AND(J216="Review",J217="Waiting"),AND(J216="Waiting",J217="Review")),"Waiting",IF(OR(AND(J216="Other",J217="Waiting"),AND(J216="Waiting",J217="Other")),"Waiting",IF(OR(AND(J216="Incomplete",J217="Waiting"),AND(J216="Waiting",J217="Incomplete")),"Waiting",IF(OR(AND(J216="Completed",J217="Waiting"),AND(J216="Waiting",J217="Completed")),"Waiting",IF(OR(J216="In Progress",J217="In Progress"),"In Progress",IF(OR(AND(J216="Completed",J217="Untraceable"),AND(J216="Untraceable",J217="Completed")),"Review",IF(OR(AND(J216="Completed",J217="Incomplete"),AND(J216="Incomplete",J217="Completed")),"Review",IF(OR(AND(J216="Incomplete",J217="Untraceable"),AND(J216="Untraceable",J217="Incomplete")),"Untraceable",IF(AND(NOT(OR(H216="Ø",H216="")),NOT(OR(H217="Ø",H217="")),I216=""),"In Progress",IF(AND(J216="Untraceable",J217="Untraceable"),"Untraceable",IF(AND(NOT(OR(H216="Ø",H216="")),NOT(OR(H217="Ø",H217="")),NOT(OR(I216="Ø",I216="",I216="Split",I216="Needs to be Split"))),"Completed",IF(AND(J216="Incomplete",J217="Incomplete"),"Incomplete",IF(AND(J216="Other",J217="Other"),"Review",IF(AND(J216="Untraceable",J217=""),"Untraceable","")))))))))))))))))))))))))</f>
        <v>Untraceable</v>
      </c>
      <c r="L216" s="109" t="str">
        <f>IF(OR(K216="Untraceable"),"Ignore",IF(OR(K216="Incomplete",K216="Completed"),"Waiting",IF(OR(K216="Waiting",K216="In Progress",K216="Review",K216="Other"),"HOLD","")))</f>
        <v>Ignore</v>
      </c>
      <c r="M216" s="4"/>
      <c r="N216" s="114" t="str">
        <f>IF(OR(K216="Untraceable",K216="Incomplete"),"No",IF(K216="Completed","In Progress",""))</f>
        <v>No</v>
      </c>
      <c r="O216" s="109"/>
    </row>
    <row r="217" spans="1:15" x14ac:dyDescent="0.25">
      <c r="A217" s="109"/>
      <c r="B217" s="109"/>
      <c r="C217" s="109"/>
      <c r="D217" s="86"/>
      <c r="E217" s="86"/>
      <c r="F217" s="7" t="str">
        <f>IF(AND(D217="Amina",OR(E217="Manual",E217="Assisted Manual")),A216&amp;"_AZ",IF(AND(D217="Amina",OR(E217="De-Novo Merge",E217="Assisted Merge")),A216&amp;"_SA_AZ",IF(AND(D217="Perry",OR(E217="Manual",E217="Assisted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f>
        <v/>
      </c>
      <c r="G217" s="89"/>
      <c r="H217" s="89"/>
      <c r="I217" s="109"/>
      <c r="J217" s="86" t="str">
        <f>IF(AND(NOT(OR(G217="",G217="Ø")),H217=""),"In Progress",IF(AND(NOT(OR(H217="Ø",H217="")),NOT(OR(G217="Ø",G217=""))),"Completed",IF(AND(NOT(A216=""),NOT(OR(D217="",D217="???")),G217=""),"Waiting",IF(D217="???","Waiting",""))))</f>
        <v/>
      </c>
      <c r="K217" s="109"/>
      <c r="L217" s="109"/>
      <c r="M217" s="4"/>
      <c r="N217" s="114"/>
      <c r="O217" s="109"/>
    </row>
    <row r="218" spans="1:15" x14ac:dyDescent="0.25">
      <c r="A218" s="109" t="s">
        <v>1707</v>
      </c>
      <c r="B218" s="110" t="s">
        <v>1708</v>
      </c>
      <c r="C218" s="109"/>
      <c r="D218" s="86"/>
      <c r="E218" s="86"/>
      <c r="F218" s="7" t="str">
        <f>IF(AND(D218="Amina",OR(E218="Manual",E218="Assisted Manual")),A218&amp;"_AZ",IF(AND(D218="Amina",OR(E218="De-Novo Merge",E218="Assisted Merge")),A218&amp;"_SA_AZ",IF(AND(D218="Perry",OR(E218="Manual",E218="Assisted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f>
        <v/>
      </c>
      <c r="G218" s="89"/>
      <c r="H218" s="89"/>
      <c r="I218" s="109" t="str">
        <f>IF(AND(NOT(OR(H218="",H218="Ø")),NOT(OR(H219="",H219="Ø"))),"Needs to be Split","")</f>
        <v/>
      </c>
      <c r="J218" s="86" t="s">
        <v>1</v>
      </c>
      <c r="K218" s="109" t="str">
        <f>IF(AND(NOT(OR(H218="Ø",H218="")),I218="Split"),"In Progress",IF(AND(NOT(OR(H218="Ø",H218="")),I218="Needs to be Split"),"Waiting",IF(AND(J218="Review",J219="Review"),"Review",IF(OR(AND(J218="Review",J219="Incomplete"),AND(J218="Incomplete",J219="Review")),"Review",IF(OR(AND(J218="Untraceable",J219="Review"),AND(J218="Review",J219="Untraceable")),"Review",IF(OR(AND(J218="Review",J219="Completed"),AND(J218="Completed",J219="Review")),"Review",IF(OR(AND(J218="Other",J219="Review"),AND(J218="Review",J219="Other")),"Review",IF(OR(AND(J218="Other",J219="Incomplete"),AND(J218="Incomplete",J219="Other")),"Review",IF(OR(AND(J218="Other",J219="Untraceable"),AND(J218="Untraceable",J219="Other")),"Review",IF(OR(AND(J218="Other",J219="Completed"),AND(J218="Completed",J219="Other")),"Review",IF(AND(J218="Waiting",J219="Waiting"),"Waiting",IF(OR(AND(J218="Review",J219="Waiting"),AND(J218="Waiting",J219="Review")),"Waiting",IF(OR(AND(J218="Other",J219="Waiting"),AND(J218="Waiting",J219="Other")),"Waiting",IF(OR(AND(J218="Incomplete",J219="Waiting"),AND(J218="Waiting",J219="Incomplete")),"Waiting",IF(OR(AND(J218="Completed",J219="Waiting"),AND(J218="Waiting",J219="Completed")),"Waiting",IF(OR(J218="In Progress",J219="In Progress"),"In Progress",IF(OR(AND(J218="Completed",J219="Untraceable"),AND(J218="Untraceable",J219="Completed")),"Review",IF(OR(AND(J218="Completed",J219="Incomplete"),AND(J218="Incomplete",J219="Completed")),"Review",IF(OR(AND(J218="Incomplete",J219="Untraceable"),AND(J218="Untraceable",J219="Incomplete")),"Untraceable",IF(AND(NOT(OR(H218="Ø",H218="")),NOT(OR(H219="Ø",H219="")),I218=""),"In Progress",IF(AND(J218="Untraceable",J219="Untraceable"),"Untraceable",IF(AND(NOT(OR(H218="Ø",H218="")),NOT(OR(H219="Ø",H219="")),NOT(OR(I218="Ø",I218="",I218="Split",I218="Needs to be Split"))),"Completed",IF(AND(J218="Incomplete",J219="Incomplete"),"Incomplete",IF(AND(J218="Other",J219="Other"),"Review",IF(AND(J218="Untraceable",J219=""),"Untraceable","")))))))))))))))))))))))))</f>
        <v>Untraceable</v>
      </c>
      <c r="L218" s="109" t="str">
        <f>IF(OR(K218="Untraceable"),"Ignore",IF(OR(K218="Incomplete",K218="Completed"),"Waiting",IF(OR(K218="Waiting",K218="In Progress",K218="Review",K218="Other"),"HOLD","")))</f>
        <v>Ignore</v>
      </c>
      <c r="M218" s="4"/>
      <c r="N218" s="114" t="str">
        <f>IF(OR(K218="Untraceable",K218="Incomplete"),"No",IF(K218="Completed","In Progress",""))</f>
        <v>No</v>
      </c>
      <c r="O218" s="109"/>
    </row>
    <row r="219" spans="1:15" x14ac:dyDescent="0.25">
      <c r="A219" s="109"/>
      <c r="B219" s="109"/>
      <c r="C219" s="109"/>
      <c r="D219" s="86"/>
      <c r="E219" s="86"/>
      <c r="F219" s="7" t="str">
        <f>IF(AND(D219="Amina",OR(E219="Manual",E219="Assisted Manual")),A218&amp;"_AZ",IF(AND(D219="Amina",OR(E219="De-Novo Merge",E219="Assisted Merge")),A218&amp;"_SA_AZ",IF(AND(D219="Perry",OR(E219="Manual",E219="Assisted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f>
        <v/>
      </c>
      <c r="G219" s="89"/>
      <c r="H219" s="89"/>
      <c r="I219" s="109"/>
      <c r="J219" s="86" t="str">
        <f>IF(AND(NOT(OR(G219="",G219="Ø")),H219=""),"In Progress",IF(AND(NOT(OR(H219="Ø",H219="")),NOT(OR(G219="Ø",G219=""))),"Completed",IF(AND(NOT(A218=""),NOT(OR(D219="",D219="???")),G219=""),"Waiting",IF(D219="???","Waiting",""))))</f>
        <v/>
      </c>
      <c r="K219" s="109"/>
      <c r="L219" s="109"/>
      <c r="M219" s="4"/>
      <c r="N219" s="114"/>
      <c r="O219" s="109"/>
    </row>
    <row r="220" spans="1:15" x14ac:dyDescent="0.25">
      <c r="A220" s="109" t="s">
        <v>1709</v>
      </c>
      <c r="B220" s="110" t="s">
        <v>1710</v>
      </c>
      <c r="C220" s="109" t="s">
        <v>465</v>
      </c>
      <c r="D220" s="86"/>
      <c r="E220" s="86"/>
      <c r="F220" s="7" t="str">
        <f>IF(AND(D220="Amina",OR(E220="Manual",E220="Assisted Manual")),A220&amp;"_AZ",IF(AND(D220="Amina",OR(E220="De-Novo Merge",E220="Assisted Merge")),A220&amp;"_SA_AZ",IF(AND(D220="Perry",OR(E220="Manual",E220="Assisted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f>
        <v/>
      </c>
      <c r="G220" s="89"/>
      <c r="H220" s="89"/>
      <c r="I220" s="109" t="str">
        <f>IF(AND(NOT(OR(H220="",H220="Ø")),NOT(OR(H221="",H221="Ø"))),"Needs to be Split","")</f>
        <v/>
      </c>
      <c r="J220" s="86" t="s">
        <v>1</v>
      </c>
      <c r="K220" s="109" t="str">
        <f>IF(AND(NOT(OR(H220="Ø",H220="")),I220="Split"),"In Progress",IF(AND(NOT(OR(H220="Ø",H220="")),I220="Needs to be Split"),"Waiting",IF(AND(J220="Review",J221="Review"),"Review",IF(OR(AND(J220="Review",J221="Incomplete"),AND(J220="Incomplete",J221="Review")),"Review",IF(OR(AND(J220="Untraceable",J221="Review"),AND(J220="Review",J221="Untraceable")),"Review",IF(OR(AND(J220="Review",J221="Completed"),AND(J220="Completed",J221="Review")),"Review",IF(OR(AND(J220="Other",J221="Review"),AND(J220="Review",J221="Other")),"Review",IF(OR(AND(J220="Other",J221="Incomplete"),AND(J220="Incomplete",J221="Other")),"Review",IF(OR(AND(J220="Other",J221="Untraceable"),AND(J220="Untraceable",J221="Other")),"Review",IF(OR(AND(J220="Other",J221="Completed"),AND(J220="Completed",J221="Other")),"Review",IF(AND(J220="Waiting",J221="Waiting"),"Waiting",IF(OR(AND(J220="Review",J221="Waiting"),AND(J220="Waiting",J221="Review")),"Waiting",IF(OR(AND(J220="Other",J221="Waiting"),AND(J220="Waiting",J221="Other")),"Waiting",IF(OR(AND(J220="Incomplete",J221="Waiting"),AND(J220="Waiting",J221="Incomplete")),"Waiting",IF(OR(AND(J220="Completed",J221="Waiting"),AND(J220="Waiting",J221="Completed")),"Waiting",IF(OR(J220="In Progress",J221="In Progress"),"In Progress",IF(OR(AND(J220="Completed",J221="Untraceable"),AND(J220="Untraceable",J221="Completed")),"Review",IF(OR(AND(J220="Completed",J221="Incomplete"),AND(J220="Incomplete",J221="Completed")),"Review",IF(OR(AND(J220="Incomplete",J221="Untraceable"),AND(J220="Untraceable",J221="Incomplete")),"Untraceable",IF(AND(NOT(OR(H220="Ø",H220="")),NOT(OR(H221="Ø",H221="")),I220=""),"In Progress",IF(AND(J220="Untraceable",J221="Untraceable"),"Untraceable",IF(AND(NOT(OR(H220="Ø",H220="")),NOT(OR(H221="Ø",H221="")),NOT(OR(I220="Ø",I220="",I220="Split",I220="Needs to be Split"))),"Completed",IF(AND(J220="Incomplete",J221="Incomplete"),"Incomplete",IF(AND(J220="Other",J221="Other"),"Review",IF(AND(J220="Untraceable",J221=""),"Untraceable","")))))))))))))))))))))))))</f>
        <v>Untraceable</v>
      </c>
      <c r="L220" s="109" t="str">
        <f>IF(OR(K220="Untraceable"),"Ignore",IF(OR(K220="Incomplete",K220="Completed"),"Waiting",IF(OR(K220="Waiting",K220="In Progress",K220="Review",K220="Other"),"HOLD","")))</f>
        <v>Ignore</v>
      </c>
      <c r="M220" s="4"/>
      <c r="N220" s="114" t="str">
        <f>IF(OR(K220="Untraceable",K220="Incomplete"),"No",IF(K220="Completed","In Progress",""))</f>
        <v>No</v>
      </c>
      <c r="O220" s="109"/>
    </row>
    <row r="221" spans="1:15" x14ac:dyDescent="0.25">
      <c r="A221" s="109"/>
      <c r="B221" s="109"/>
      <c r="C221" s="109"/>
      <c r="D221" s="86"/>
      <c r="E221" s="86"/>
      <c r="F221" s="7" t="str">
        <f>IF(AND(D221="Amina",OR(E221="Manual",E221="Assisted Manual")),A220&amp;"_AZ",IF(AND(D221="Amina",OR(E221="De-Novo Merge",E221="Assisted Merge")),A220&amp;"_SA_AZ",IF(AND(D221="Perry",OR(E221="Manual",E221="Assisted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f>
        <v/>
      </c>
      <c r="G221" s="89"/>
      <c r="H221" s="89"/>
      <c r="I221" s="109"/>
      <c r="J221" s="86" t="str">
        <f>IF(AND(NOT(OR(G221="",G221="Ø")),H221=""),"In Progress",IF(AND(NOT(OR(H221="Ø",H221="")),NOT(OR(G221="Ø",G221=""))),"Completed",IF(AND(NOT(A220=""),NOT(OR(D221="",D221="???")),G221=""),"Waiting",IF(D221="???","Waiting",""))))</f>
        <v/>
      </c>
      <c r="K221" s="109"/>
      <c r="L221" s="109"/>
      <c r="M221" s="4"/>
      <c r="N221" s="114"/>
      <c r="O221" s="109"/>
    </row>
    <row r="222" spans="1:15" x14ac:dyDescent="0.25">
      <c r="A222" s="109" t="s">
        <v>1711</v>
      </c>
      <c r="B222" s="110" t="s">
        <v>1712</v>
      </c>
      <c r="C222" s="109"/>
      <c r="D222" s="86"/>
      <c r="E222" s="86"/>
      <c r="F222" s="7" t="str">
        <f>IF(AND(D222="Amina",OR(E222="Manual",E222="Assisted Manual")),A222&amp;"_AZ",IF(AND(D222="Amina",OR(E222="De-Novo Merge",E222="Assisted Merge")),A222&amp;"_SA_AZ",IF(AND(D222="Perry",OR(E222="Manual",E222="Assisted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f>
        <v/>
      </c>
      <c r="G222" s="89"/>
      <c r="H222" s="89"/>
      <c r="I222" s="109" t="str">
        <f>IF(AND(NOT(OR(H222="",H222="Ø")),NOT(OR(H223="",H223="Ø"))),"Needs to be Split","")</f>
        <v/>
      </c>
      <c r="J222" s="86" t="s">
        <v>1</v>
      </c>
      <c r="K222" s="109" t="str">
        <f>IF(AND(NOT(OR(H222="Ø",H222="")),I222="Split"),"In Progress",IF(AND(NOT(OR(H222="Ø",H222="")),I222="Needs to be Split"),"Waiting",IF(AND(J222="Review",J223="Review"),"Review",IF(OR(AND(J222="Review",J223="Incomplete"),AND(J222="Incomplete",J223="Review")),"Review",IF(OR(AND(J222="Untraceable",J223="Review"),AND(J222="Review",J223="Untraceable")),"Review",IF(OR(AND(J222="Review",J223="Completed"),AND(J222="Completed",J223="Review")),"Review",IF(OR(AND(J222="Other",J223="Review"),AND(J222="Review",J223="Other")),"Review",IF(OR(AND(J222="Other",J223="Incomplete"),AND(J222="Incomplete",J223="Other")),"Review",IF(OR(AND(J222="Other",J223="Untraceable"),AND(J222="Untraceable",J223="Other")),"Review",IF(OR(AND(J222="Other",J223="Completed"),AND(J222="Completed",J223="Other")),"Review",IF(AND(J222="Waiting",J223="Waiting"),"Waiting",IF(OR(AND(J222="Review",J223="Waiting"),AND(J222="Waiting",J223="Review")),"Waiting",IF(OR(AND(J222="Other",J223="Waiting"),AND(J222="Waiting",J223="Other")),"Waiting",IF(OR(AND(J222="Incomplete",J223="Waiting"),AND(J222="Waiting",J223="Incomplete")),"Waiting",IF(OR(AND(J222="Completed",J223="Waiting"),AND(J222="Waiting",J223="Completed")),"Waiting",IF(OR(J222="In Progress",J223="In Progress"),"In Progress",IF(OR(AND(J222="Completed",J223="Untraceable"),AND(J222="Untraceable",J223="Completed")),"Review",IF(OR(AND(J222="Completed",J223="Incomplete"),AND(J222="Incomplete",J223="Completed")),"Review",IF(OR(AND(J222="Incomplete",J223="Untraceable"),AND(J222="Untraceable",J223="Incomplete")),"Untraceable",IF(AND(NOT(OR(H222="Ø",H222="")),NOT(OR(H223="Ø",H223="")),I222=""),"In Progress",IF(AND(J222="Untraceable",J223="Untraceable"),"Untraceable",IF(AND(NOT(OR(H222="Ø",H222="")),NOT(OR(H223="Ø",H223="")),NOT(OR(I222="Ø",I222="",I222="Split",I222="Needs to be Split"))),"Completed",IF(AND(J222="Incomplete",J223="Incomplete"),"Incomplete",IF(AND(J222="Other",J223="Other"),"Review",IF(AND(J222="Untraceable",J223=""),"Untraceable","")))))))))))))))))))))))))</f>
        <v>Untraceable</v>
      </c>
      <c r="L222" s="109" t="str">
        <f>IF(OR(K222="Untraceable"),"Ignore",IF(OR(K222="Incomplete",K222="Completed"),"Waiting",IF(OR(K222="Waiting",K222="In Progress",K222="Review",K222="Other"),"HOLD","")))</f>
        <v>Ignore</v>
      </c>
      <c r="M222" s="4"/>
      <c r="N222" s="114" t="str">
        <f>IF(OR(K222="Untraceable",K222="Incomplete"),"No",IF(K222="Completed","In Progress",""))</f>
        <v>No</v>
      </c>
      <c r="O222" s="109"/>
    </row>
    <row r="223" spans="1:15" x14ac:dyDescent="0.25">
      <c r="A223" s="109"/>
      <c r="B223" s="109"/>
      <c r="C223" s="109"/>
      <c r="D223" s="86"/>
      <c r="E223" s="86"/>
      <c r="F223" s="7" t="str">
        <f>IF(AND(D223="Amina",OR(E223="Manual",E223="Assisted Manual")),A222&amp;"_AZ",IF(AND(D223="Amina",OR(E223="De-Novo Merge",E223="Assisted Merge")),A222&amp;"_SA_AZ",IF(AND(D223="Perry",OR(E223="Manual",E223="Assisted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f>
        <v/>
      </c>
      <c r="G223" s="89"/>
      <c r="H223" s="89"/>
      <c r="I223" s="109"/>
      <c r="J223" s="86" t="str">
        <f>IF(AND(NOT(OR(G223="",G223="Ø")),H223=""),"In Progress",IF(AND(NOT(OR(H223="Ø",H223="")),NOT(OR(G223="Ø",G223=""))),"Completed",IF(AND(NOT(A222=""),NOT(OR(D223="",D223="???")),G223=""),"Waiting",IF(D223="???","Waiting",""))))</f>
        <v/>
      </c>
      <c r="K223" s="109"/>
      <c r="L223" s="109"/>
      <c r="M223" s="4"/>
      <c r="N223" s="114"/>
      <c r="O223" s="109"/>
    </row>
    <row r="224" spans="1:15" x14ac:dyDescent="0.25">
      <c r="A224" s="109" t="s">
        <v>1713</v>
      </c>
      <c r="B224" s="110" t="s">
        <v>1714</v>
      </c>
      <c r="C224" s="109"/>
      <c r="D224" s="86"/>
      <c r="E224" s="86"/>
      <c r="F224" s="7" t="str">
        <f>IF(AND(D224="Amina",OR(E224="Manual",E224="Assisted Manual")),A224&amp;"_AZ",IF(AND(D224="Amina",OR(E224="De-Novo Merge",E224="Assisted Merge")),A224&amp;"_SA_AZ",IF(AND(D224="Perry",OR(E224="Manual",E224="Assisted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f>
        <v/>
      </c>
      <c r="G224" s="89"/>
      <c r="H224" s="89"/>
      <c r="I224" s="109" t="str">
        <f>IF(AND(NOT(OR(H224="",H224="Ø")),NOT(OR(H225="",H225="Ø"))),"Needs to be Split","")</f>
        <v/>
      </c>
      <c r="J224" s="86" t="s">
        <v>1</v>
      </c>
      <c r="K224" s="109" t="str">
        <f>IF(AND(NOT(OR(H224="Ø",H224="")),I224="Split"),"In Progress",IF(AND(NOT(OR(H224="Ø",H224="")),I224="Needs to be Split"),"Waiting",IF(AND(J224="Review",J225="Review"),"Review",IF(OR(AND(J224="Review",J225="Incomplete"),AND(J224="Incomplete",J225="Review")),"Review",IF(OR(AND(J224="Untraceable",J225="Review"),AND(J224="Review",J225="Untraceable")),"Review",IF(OR(AND(J224="Review",J225="Completed"),AND(J224="Completed",J225="Review")),"Review",IF(OR(AND(J224="Other",J225="Review"),AND(J224="Review",J225="Other")),"Review",IF(OR(AND(J224="Other",J225="Incomplete"),AND(J224="Incomplete",J225="Other")),"Review",IF(OR(AND(J224="Other",J225="Untraceable"),AND(J224="Untraceable",J225="Other")),"Review",IF(OR(AND(J224="Other",J225="Completed"),AND(J224="Completed",J225="Other")),"Review",IF(AND(J224="Waiting",J225="Waiting"),"Waiting",IF(OR(AND(J224="Review",J225="Waiting"),AND(J224="Waiting",J225="Review")),"Waiting",IF(OR(AND(J224="Other",J225="Waiting"),AND(J224="Waiting",J225="Other")),"Waiting",IF(OR(AND(J224="Incomplete",J225="Waiting"),AND(J224="Waiting",J225="Incomplete")),"Waiting",IF(OR(AND(J224="Completed",J225="Waiting"),AND(J224="Waiting",J225="Completed")),"Waiting",IF(OR(J224="In Progress",J225="In Progress"),"In Progress",IF(OR(AND(J224="Completed",J225="Untraceable"),AND(J224="Untraceable",J225="Completed")),"Review",IF(OR(AND(J224="Completed",J225="Incomplete"),AND(J224="Incomplete",J225="Completed")),"Review",IF(OR(AND(J224="Incomplete",J225="Untraceable"),AND(J224="Untraceable",J225="Incomplete")),"Untraceable",IF(AND(NOT(OR(H224="Ø",H224="")),NOT(OR(H225="Ø",H225="")),I224=""),"In Progress",IF(AND(J224="Untraceable",J225="Untraceable"),"Untraceable",IF(AND(NOT(OR(H224="Ø",H224="")),NOT(OR(H225="Ø",H225="")),NOT(OR(I224="Ø",I224="",I224="Split",I224="Needs to be Split"))),"Completed",IF(AND(J224="Incomplete",J225="Incomplete"),"Incomplete",IF(AND(J224="Other",J225="Other"),"Review",IF(AND(J224="Untraceable",J225=""),"Untraceable","")))))))))))))))))))))))))</f>
        <v>Untraceable</v>
      </c>
      <c r="L224" s="109" t="str">
        <f>IF(OR(K224="Untraceable"),"Ignore",IF(OR(K224="Incomplete",K224="Completed"),"Waiting",IF(OR(K224="Waiting",K224="In Progress",K224="Review",K224="Other"),"HOLD","")))</f>
        <v>Ignore</v>
      </c>
      <c r="M224" s="4"/>
      <c r="N224" s="114" t="str">
        <f>IF(OR(K224="Untraceable",K224="Incomplete"),"No",IF(K224="Completed","In Progress",""))</f>
        <v>No</v>
      </c>
      <c r="O224" s="109"/>
    </row>
    <row r="225" spans="1:15" x14ac:dyDescent="0.25">
      <c r="A225" s="109"/>
      <c r="B225" s="109"/>
      <c r="C225" s="109"/>
      <c r="D225" s="86"/>
      <c r="E225" s="86"/>
      <c r="F225" s="7" t="str">
        <f>IF(AND(D225="Amina",OR(E225="Manual",E225="Assisted Manual")),A224&amp;"_AZ",IF(AND(D225="Amina",OR(E225="De-Novo Merge",E225="Assisted Merge")),A224&amp;"_SA_AZ",IF(AND(D225="Perry",OR(E225="Manual",E225="Assisted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f>
        <v/>
      </c>
      <c r="G225" s="89"/>
      <c r="H225" s="89"/>
      <c r="I225" s="109"/>
      <c r="J225" s="86" t="str">
        <f>IF(AND(NOT(OR(G225="",G225="Ø")),H225=""),"In Progress",IF(AND(NOT(OR(H225="Ø",H225="")),NOT(OR(G225="Ø",G225=""))),"Completed",IF(AND(NOT(A224=""),NOT(OR(D225="",D225="???")),G225=""),"Waiting",IF(D225="???","Waiting",""))))</f>
        <v/>
      </c>
      <c r="K225" s="109"/>
      <c r="L225" s="109"/>
      <c r="M225" s="4"/>
      <c r="N225" s="114"/>
      <c r="O225" s="109"/>
    </row>
    <row r="226" spans="1:15" x14ac:dyDescent="0.25">
      <c r="A226" s="109" t="s">
        <v>1715</v>
      </c>
      <c r="B226" s="110" t="s">
        <v>1716</v>
      </c>
      <c r="C226" s="109"/>
      <c r="D226" s="86"/>
      <c r="E226" s="86"/>
      <c r="F226" s="7" t="str">
        <f>IF(AND(D226="Amina",OR(E226="Manual",E226="Assisted Manual")),A226&amp;"_AZ",IF(AND(D226="Amina",OR(E226="De-Novo Merge",E226="Assisted Merge")),A226&amp;"_SA_AZ",IF(AND(D226="Perry",OR(E226="Manual",E226="Assisted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f>
        <v/>
      </c>
      <c r="G226" s="89"/>
      <c r="H226" s="89"/>
      <c r="I226" s="109" t="str">
        <f>IF(AND(NOT(OR(H226="",H226="Ø")),NOT(OR(H227="",H227="Ø"))),"Needs to be Split","")</f>
        <v/>
      </c>
      <c r="J226" s="86" t="s">
        <v>1</v>
      </c>
      <c r="K226" s="109" t="str">
        <f>IF(AND(NOT(OR(H226="Ø",H226="")),I226="Split"),"In Progress",IF(AND(NOT(OR(H226="Ø",H226="")),I226="Needs to be Split"),"Waiting",IF(AND(J226="Review",J227="Review"),"Review",IF(OR(AND(J226="Review",J227="Incomplete"),AND(J226="Incomplete",J227="Review")),"Review",IF(OR(AND(J226="Untraceable",J227="Review"),AND(J226="Review",J227="Untraceable")),"Review",IF(OR(AND(J226="Review",J227="Completed"),AND(J226="Completed",J227="Review")),"Review",IF(OR(AND(J226="Other",J227="Review"),AND(J226="Review",J227="Other")),"Review",IF(OR(AND(J226="Other",J227="Incomplete"),AND(J226="Incomplete",J227="Other")),"Review",IF(OR(AND(J226="Other",J227="Untraceable"),AND(J226="Untraceable",J227="Other")),"Review",IF(OR(AND(J226="Other",J227="Completed"),AND(J226="Completed",J227="Other")),"Review",IF(AND(J226="Waiting",J227="Waiting"),"Waiting",IF(OR(AND(J226="Review",J227="Waiting"),AND(J226="Waiting",J227="Review")),"Waiting",IF(OR(AND(J226="Other",J227="Waiting"),AND(J226="Waiting",J227="Other")),"Waiting",IF(OR(AND(J226="Incomplete",J227="Waiting"),AND(J226="Waiting",J227="Incomplete")),"Waiting",IF(OR(AND(J226="Completed",J227="Waiting"),AND(J226="Waiting",J227="Completed")),"Waiting",IF(OR(J226="In Progress",J227="In Progress"),"In Progress",IF(OR(AND(J226="Completed",J227="Untraceable"),AND(J226="Untraceable",J227="Completed")),"Review",IF(OR(AND(J226="Completed",J227="Incomplete"),AND(J226="Incomplete",J227="Completed")),"Review",IF(OR(AND(J226="Incomplete",J227="Untraceable"),AND(J226="Untraceable",J227="Incomplete")),"Untraceable",IF(AND(NOT(OR(H226="Ø",H226="")),NOT(OR(H227="Ø",H227="")),I226=""),"In Progress",IF(AND(J226="Untraceable",J227="Untraceable"),"Untraceable",IF(AND(NOT(OR(H226="Ø",H226="")),NOT(OR(H227="Ø",H227="")),NOT(OR(I226="Ø",I226="",I226="Split",I226="Needs to be Split"))),"Completed",IF(AND(J226="Incomplete",J227="Incomplete"),"Incomplete",IF(AND(J226="Other",J227="Other"),"Review",IF(AND(J226="Untraceable",J227=""),"Untraceable","")))))))))))))))))))))))))</f>
        <v>Untraceable</v>
      </c>
      <c r="L226" s="109" t="str">
        <f>IF(OR(K226="Untraceable"),"Ignore",IF(OR(K226="Incomplete",K226="Completed"),"Waiting",IF(OR(K226="Waiting",K226="In Progress",K226="Review",K226="Other"),"HOLD","")))</f>
        <v>Ignore</v>
      </c>
      <c r="M226" s="4"/>
      <c r="N226" s="114" t="str">
        <f>IF(OR(K226="Untraceable",K226="Incomplete"),"No",IF(K226="Completed","In Progress",""))</f>
        <v>No</v>
      </c>
      <c r="O226" s="109"/>
    </row>
    <row r="227" spans="1:15" x14ac:dyDescent="0.25">
      <c r="A227" s="109"/>
      <c r="B227" s="109"/>
      <c r="C227" s="109"/>
      <c r="D227" s="86"/>
      <c r="E227" s="86"/>
      <c r="F227" s="7" t="str">
        <f>IF(AND(D227="Amina",OR(E227="Manual",E227="Assisted Manual")),A226&amp;"_AZ",IF(AND(D227="Amina",OR(E227="De-Novo Merge",E227="Assisted Merge")),A226&amp;"_SA_AZ",IF(AND(D227="Perry",OR(E227="Manual",E227="Assisted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f>
        <v/>
      </c>
      <c r="G227" s="89"/>
      <c r="H227" s="89"/>
      <c r="I227" s="109"/>
      <c r="J227" s="86" t="str">
        <f>IF(AND(NOT(OR(G227="",G227="Ø")),H227=""),"In Progress",IF(AND(NOT(OR(H227="Ø",H227="")),NOT(OR(G227="Ø",G227=""))),"Completed",IF(AND(NOT(A226=""),NOT(OR(D227="",D227="???")),G227=""),"Waiting",IF(D227="???","Waiting",""))))</f>
        <v/>
      </c>
      <c r="K227" s="109"/>
      <c r="L227" s="109"/>
      <c r="M227" s="4"/>
      <c r="N227" s="114"/>
      <c r="O227" s="109"/>
    </row>
    <row r="228" spans="1:15" x14ac:dyDescent="0.25">
      <c r="A228" s="109" t="s">
        <v>1717</v>
      </c>
      <c r="B228" s="110" t="s">
        <v>1718</v>
      </c>
      <c r="C228" s="109"/>
      <c r="D228" s="86"/>
      <c r="E228" s="86"/>
      <c r="F228" s="7" t="str">
        <f>IF(AND(D228="Amina",OR(E228="Manual",E228="Assisted Manual")),A228&amp;"_AZ",IF(AND(D228="Amina",OR(E228="De-Novo Merge",E228="Assisted Merge")),A228&amp;"_SA_AZ",IF(AND(D228="Perry",OR(E228="Manual",E228="Assisted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f>
        <v/>
      </c>
      <c r="G228" s="89"/>
      <c r="H228" s="89"/>
      <c r="I228" s="109" t="str">
        <f>IF(AND(NOT(OR(H228="",H228="Ø")),NOT(OR(H229="",H229="Ø"))),"Needs to be Split","")</f>
        <v/>
      </c>
      <c r="J228" s="86" t="s">
        <v>1</v>
      </c>
      <c r="K228" s="109" t="str">
        <f>IF(AND(NOT(OR(H228="Ø",H228="")),I228="Split"),"In Progress",IF(AND(NOT(OR(H228="Ø",H228="")),I228="Needs to be Split"),"Waiting",IF(AND(J228="Review",J229="Review"),"Review",IF(OR(AND(J228="Review",J229="Incomplete"),AND(J228="Incomplete",J229="Review")),"Review",IF(OR(AND(J228="Untraceable",J229="Review"),AND(J228="Review",J229="Untraceable")),"Review",IF(OR(AND(J228="Review",J229="Completed"),AND(J228="Completed",J229="Review")),"Review",IF(OR(AND(J228="Other",J229="Review"),AND(J228="Review",J229="Other")),"Review",IF(OR(AND(J228="Other",J229="Incomplete"),AND(J228="Incomplete",J229="Other")),"Review",IF(OR(AND(J228="Other",J229="Untraceable"),AND(J228="Untraceable",J229="Other")),"Review",IF(OR(AND(J228="Other",J229="Completed"),AND(J228="Completed",J229="Other")),"Review",IF(AND(J228="Waiting",J229="Waiting"),"Waiting",IF(OR(AND(J228="Review",J229="Waiting"),AND(J228="Waiting",J229="Review")),"Waiting",IF(OR(AND(J228="Other",J229="Waiting"),AND(J228="Waiting",J229="Other")),"Waiting",IF(OR(AND(J228="Incomplete",J229="Waiting"),AND(J228="Waiting",J229="Incomplete")),"Waiting",IF(OR(AND(J228="Completed",J229="Waiting"),AND(J228="Waiting",J229="Completed")),"Waiting",IF(OR(J228="In Progress",J229="In Progress"),"In Progress",IF(OR(AND(J228="Completed",J229="Untraceable"),AND(J228="Untraceable",J229="Completed")),"Review",IF(OR(AND(J228="Completed",J229="Incomplete"),AND(J228="Incomplete",J229="Completed")),"Review",IF(OR(AND(J228="Incomplete",J229="Untraceable"),AND(J228="Untraceable",J229="Incomplete")),"Untraceable",IF(AND(NOT(OR(H228="Ø",H228="")),NOT(OR(H229="Ø",H229="")),I228=""),"In Progress",IF(AND(J228="Untraceable",J229="Untraceable"),"Untraceable",IF(AND(NOT(OR(H228="Ø",H228="")),NOT(OR(H229="Ø",H229="")),NOT(OR(I228="Ø",I228="",I228="Split",I228="Needs to be Split"))),"Completed",IF(AND(J228="Incomplete",J229="Incomplete"),"Incomplete",IF(AND(J228="Other",J229="Other"),"Review",IF(AND(J228="Untraceable",J229=""),"Untraceable","")))))))))))))))))))))))))</f>
        <v>Untraceable</v>
      </c>
      <c r="L228" s="109" t="str">
        <f>IF(OR(K228="Untraceable"),"Ignore",IF(OR(K228="Incomplete",K228="Completed"),"Waiting",IF(OR(K228="Waiting",K228="In Progress",K228="Review",K228="Other"),"HOLD","")))</f>
        <v>Ignore</v>
      </c>
      <c r="M228" s="4"/>
      <c r="N228" s="114" t="str">
        <f>IF(OR(K228="Untraceable",K228="Incomplete"),"No",IF(K228="Completed","In Progress",""))</f>
        <v>No</v>
      </c>
      <c r="O228" s="109"/>
    </row>
    <row r="229" spans="1:15" x14ac:dyDescent="0.25">
      <c r="A229" s="109"/>
      <c r="B229" s="109"/>
      <c r="C229" s="109"/>
      <c r="D229" s="86"/>
      <c r="E229" s="86"/>
      <c r="F229" s="7" t="str">
        <f>IF(AND(D229="Amina",OR(E229="Manual",E229="Assisted Manual")),A228&amp;"_AZ",IF(AND(D229="Amina",OR(E229="De-Novo Merge",E229="Assisted Merge")),A228&amp;"_SA_AZ",IF(AND(D229="Perry",OR(E229="Manual",E229="Assisted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f>
        <v/>
      </c>
      <c r="G229" s="89"/>
      <c r="H229" s="89"/>
      <c r="I229" s="109"/>
      <c r="J229" s="86" t="str">
        <f>IF(AND(NOT(OR(G229="",G229="Ø")),H229=""),"In Progress",IF(AND(NOT(OR(H229="Ø",H229="")),NOT(OR(G229="Ø",G229=""))),"Completed",IF(AND(NOT(A228=""),NOT(OR(D229="",D229="???")),G229=""),"Waiting",IF(D229="???","Waiting",""))))</f>
        <v/>
      </c>
      <c r="K229" s="109"/>
      <c r="L229" s="109"/>
      <c r="M229" s="4"/>
      <c r="N229" s="114"/>
      <c r="O229" s="109"/>
    </row>
    <row r="230" spans="1:15" x14ac:dyDescent="0.25">
      <c r="A230" s="109" t="s">
        <v>1719</v>
      </c>
      <c r="B230" s="110" t="s">
        <v>1720</v>
      </c>
      <c r="C230" s="109"/>
      <c r="D230" s="86"/>
      <c r="E230" s="86"/>
      <c r="F230" s="7" t="str">
        <f>IF(AND(D230="Amina",OR(E230="Manual",E230="Assisted Manual")),A230&amp;"_AZ",IF(AND(D230="Amina",OR(E230="De-Novo Merge",E230="Assisted Merge")),A230&amp;"_SA_AZ",IF(AND(D230="Perry",OR(E230="Manual",E230="Assisted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f>
        <v/>
      </c>
      <c r="G230" s="89"/>
      <c r="H230" s="89"/>
      <c r="I230" s="109" t="str">
        <f>IF(AND(NOT(OR(H230="",H230="Ø")),NOT(OR(H231="",H231="Ø"))),"Needs to be Split","")</f>
        <v/>
      </c>
      <c r="J230" s="86" t="s">
        <v>1</v>
      </c>
      <c r="K230" s="109" t="str">
        <f>IF(AND(NOT(OR(H230="Ø",H230="")),I230="Split"),"In Progress",IF(AND(NOT(OR(H230="Ø",H230="")),I230="Needs to be Split"),"Waiting",IF(AND(J230="Review",J231="Review"),"Review",IF(OR(AND(J230="Review",J231="Incomplete"),AND(J230="Incomplete",J231="Review")),"Review",IF(OR(AND(J230="Untraceable",J231="Review"),AND(J230="Review",J231="Untraceable")),"Review",IF(OR(AND(J230="Review",J231="Completed"),AND(J230="Completed",J231="Review")),"Review",IF(OR(AND(J230="Other",J231="Review"),AND(J230="Review",J231="Other")),"Review",IF(OR(AND(J230="Other",J231="Incomplete"),AND(J230="Incomplete",J231="Other")),"Review",IF(OR(AND(J230="Other",J231="Untraceable"),AND(J230="Untraceable",J231="Other")),"Review",IF(OR(AND(J230="Other",J231="Completed"),AND(J230="Completed",J231="Other")),"Review",IF(AND(J230="Waiting",J231="Waiting"),"Waiting",IF(OR(AND(J230="Review",J231="Waiting"),AND(J230="Waiting",J231="Review")),"Waiting",IF(OR(AND(J230="Other",J231="Waiting"),AND(J230="Waiting",J231="Other")),"Waiting",IF(OR(AND(J230="Incomplete",J231="Waiting"),AND(J230="Waiting",J231="Incomplete")),"Waiting",IF(OR(AND(J230="Completed",J231="Waiting"),AND(J230="Waiting",J231="Completed")),"Waiting",IF(OR(J230="In Progress",J231="In Progress"),"In Progress",IF(OR(AND(J230="Completed",J231="Untraceable"),AND(J230="Untraceable",J231="Completed")),"Review",IF(OR(AND(J230="Completed",J231="Incomplete"),AND(J230="Incomplete",J231="Completed")),"Review",IF(OR(AND(J230="Incomplete",J231="Untraceable"),AND(J230="Untraceable",J231="Incomplete")),"Untraceable",IF(AND(NOT(OR(H230="Ø",H230="")),NOT(OR(H231="Ø",H231="")),I230=""),"In Progress",IF(AND(J230="Untraceable",J231="Untraceable"),"Untraceable",IF(AND(NOT(OR(H230="Ø",H230="")),NOT(OR(H231="Ø",H231="")),NOT(OR(I230="Ø",I230="",I230="Split",I230="Needs to be Split"))),"Completed",IF(AND(J230="Incomplete",J231="Incomplete"),"Incomplete",IF(AND(J230="Other",J231="Other"),"Review",IF(AND(J230="Untraceable",J231=""),"Untraceable","")))))))))))))))))))))))))</f>
        <v>Untraceable</v>
      </c>
      <c r="L230" s="109" t="str">
        <f>IF(OR(K230="Untraceable"),"Ignore",IF(OR(K230="Incomplete",K230="Completed"),"Waiting",IF(OR(K230="Waiting",K230="In Progress",K230="Review",K230="Other"),"HOLD","")))</f>
        <v>Ignore</v>
      </c>
      <c r="M230" s="4"/>
      <c r="N230" s="114" t="str">
        <f>IF(OR(K230="Untraceable",K230="Incomplete"),"No",IF(K230="Completed","In Progress",""))</f>
        <v>No</v>
      </c>
      <c r="O230" s="109"/>
    </row>
    <row r="231" spans="1:15" x14ac:dyDescent="0.25">
      <c r="A231" s="109"/>
      <c r="B231" s="109"/>
      <c r="C231" s="109"/>
      <c r="D231" s="86"/>
      <c r="E231" s="86"/>
      <c r="F231" s="7" t="str">
        <f>IF(AND(D231="Amina",OR(E231="Manual",E231="Assisted Manual")),A230&amp;"_AZ",IF(AND(D231="Amina",OR(E231="De-Novo Merge",E231="Assisted Merge")),A230&amp;"_SA_AZ",IF(AND(D231="Perry",OR(E231="Manual",E231="Assisted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f>
        <v/>
      </c>
      <c r="G231" s="89"/>
      <c r="H231" s="89"/>
      <c r="I231" s="109"/>
      <c r="J231" s="86" t="str">
        <f>IF(AND(NOT(OR(G231="",G231="Ø")),H231=""),"In Progress",IF(AND(NOT(OR(H231="Ø",H231="")),NOT(OR(G231="Ø",G231=""))),"Completed",IF(AND(NOT(A230=""),NOT(OR(D231="",D231="???")),G231=""),"Waiting",IF(D231="???","Waiting",""))))</f>
        <v/>
      </c>
      <c r="K231" s="109"/>
      <c r="L231" s="109"/>
      <c r="M231" s="4"/>
      <c r="N231" s="114"/>
      <c r="O231" s="109"/>
    </row>
    <row r="232" spans="1:15" x14ac:dyDescent="0.25">
      <c r="A232" s="109" t="s">
        <v>1721</v>
      </c>
      <c r="B232" s="110" t="s">
        <v>1722</v>
      </c>
      <c r="C232" s="109"/>
      <c r="D232" s="86"/>
      <c r="E232" s="86"/>
      <c r="F232" s="7" t="str">
        <f>IF(AND(D232="Amina",OR(E232="Manual",E232="Assisted Manual")),A232&amp;"_AZ",IF(AND(D232="Amina",OR(E232="De-Novo Merge",E232="Assisted Merge")),A232&amp;"_SA_AZ",IF(AND(D232="Perry",OR(E232="Manual",E232="Assisted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f>
        <v/>
      </c>
      <c r="G232" s="89"/>
      <c r="H232" s="89"/>
      <c r="I232" s="109" t="str">
        <f>IF(AND(NOT(OR(H232="",H232="Ø")),NOT(OR(H233="",H233="Ø"))),"Needs to be Split","")</f>
        <v/>
      </c>
      <c r="J232" s="86" t="s">
        <v>1</v>
      </c>
      <c r="K232" s="109" t="str">
        <f>IF(AND(NOT(OR(H232="Ø",H232="")),I232="Split"),"In Progress",IF(AND(NOT(OR(H232="Ø",H232="")),I232="Needs to be Split"),"Waiting",IF(AND(J232="Review",J233="Review"),"Review",IF(OR(AND(J232="Review",J233="Incomplete"),AND(J232="Incomplete",J233="Review")),"Review",IF(OR(AND(J232="Untraceable",J233="Review"),AND(J232="Review",J233="Untraceable")),"Review",IF(OR(AND(J232="Review",J233="Completed"),AND(J232="Completed",J233="Review")),"Review",IF(OR(AND(J232="Other",J233="Review"),AND(J232="Review",J233="Other")),"Review",IF(OR(AND(J232="Other",J233="Incomplete"),AND(J232="Incomplete",J233="Other")),"Review",IF(OR(AND(J232="Other",J233="Untraceable"),AND(J232="Untraceable",J233="Other")),"Review",IF(OR(AND(J232="Other",J233="Completed"),AND(J232="Completed",J233="Other")),"Review",IF(AND(J232="Waiting",J233="Waiting"),"Waiting",IF(OR(AND(J232="Review",J233="Waiting"),AND(J232="Waiting",J233="Review")),"Waiting",IF(OR(AND(J232="Other",J233="Waiting"),AND(J232="Waiting",J233="Other")),"Waiting",IF(OR(AND(J232="Incomplete",J233="Waiting"),AND(J232="Waiting",J233="Incomplete")),"Waiting",IF(OR(AND(J232="Completed",J233="Waiting"),AND(J232="Waiting",J233="Completed")),"Waiting",IF(OR(J232="In Progress",J233="In Progress"),"In Progress",IF(OR(AND(J232="Completed",J233="Untraceable"),AND(J232="Untraceable",J233="Completed")),"Review",IF(OR(AND(J232="Completed",J233="Incomplete"),AND(J232="Incomplete",J233="Completed")),"Review",IF(OR(AND(J232="Incomplete",J233="Untraceable"),AND(J232="Untraceable",J233="Incomplete")),"Untraceable",IF(AND(NOT(OR(H232="Ø",H232="")),NOT(OR(H233="Ø",H233="")),I232=""),"In Progress",IF(AND(J232="Untraceable",J233="Untraceable"),"Untraceable",IF(AND(NOT(OR(H232="Ø",H232="")),NOT(OR(H233="Ø",H233="")),NOT(OR(I232="Ø",I232="",I232="Split",I232="Needs to be Split"))),"Completed",IF(AND(J232="Incomplete",J233="Incomplete"),"Incomplete",IF(AND(J232="Other",J233="Other"),"Review",IF(AND(J232="Untraceable",J233=""),"Untraceable","")))))))))))))))))))))))))</f>
        <v>Untraceable</v>
      </c>
      <c r="L232" s="109" t="str">
        <f>IF(OR(K232="Untraceable"),"Ignore",IF(OR(K232="Incomplete",K232="Completed"),"Waiting",IF(OR(K232="Waiting",K232="In Progress",K232="Review",K232="Other"),"HOLD","")))</f>
        <v>Ignore</v>
      </c>
      <c r="M232" s="4"/>
      <c r="N232" s="114" t="str">
        <f>IF(OR(K232="Untraceable",K232="Incomplete"),"No",IF(K232="Completed","In Progress",""))</f>
        <v>No</v>
      </c>
      <c r="O232" s="109"/>
    </row>
    <row r="233" spans="1:15" x14ac:dyDescent="0.25">
      <c r="A233" s="109"/>
      <c r="B233" s="109"/>
      <c r="C233" s="109"/>
      <c r="D233" s="86"/>
      <c r="E233" s="86"/>
      <c r="F233" s="7" t="str">
        <f>IF(AND(D233="Amina",OR(E233="Manual",E233="Assisted Manual")),A232&amp;"_AZ",IF(AND(D233="Amina",OR(E233="De-Novo Merge",E233="Assisted Merge")),A232&amp;"_SA_AZ",IF(AND(D233="Perry",OR(E233="Manual",E233="Assisted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f>
        <v/>
      </c>
      <c r="G233" s="89"/>
      <c r="H233" s="89"/>
      <c r="I233" s="109"/>
      <c r="J233" s="86" t="str">
        <f>IF(AND(NOT(OR(G233="",G233="Ø")),H233=""),"In Progress",IF(AND(NOT(OR(H233="Ø",H233="")),NOT(OR(G233="Ø",G233=""))),"Completed",IF(AND(NOT(A232=""),NOT(OR(D233="",D233="???")),G233=""),"Waiting",IF(D233="???","Waiting",""))))</f>
        <v/>
      </c>
      <c r="K233" s="109"/>
      <c r="L233" s="109"/>
      <c r="M233" s="4"/>
      <c r="N233" s="114"/>
      <c r="O233" s="109"/>
    </row>
    <row r="234" spans="1:15" x14ac:dyDescent="0.25">
      <c r="A234" s="109" t="s">
        <v>1723</v>
      </c>
      <c r="B234" s="110" t="s">
        <v>1724</v>
      </c>
      <c r="C234" s="109"/>
      <c r="D234" s="86"/>
      <c r="E234" s="86"/>
      <c r="F234" s="7" t="str">
        <f>IF(AND(D234="Amina",OR(E234="Manual",E234="Assisted Manual")),A234&amp;"_AZ",IF(AND(D234="Amina",OR(E234="De-Novo Merge",E234="Assisted Merge")),A234&amp;"_SA_AZ",IF(AND(D234="Perry",OR(E234="Manual",E234="Assisted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f>
        <v/>
      </c>
      <c r="G234" s="89"/>
      <c r="H234" s="89"/>
      <c r="I234" s="109" t="str">
        <f>IF(AND(NOT(OR(H234="",H234="Ø")),NOT(OR(H235="",H235="Ø"))),"Needs to be Split","")</f>
        <v/>
      </c>
      <c r="J234" s="86" t="s">
        <v>1</v>
      </c>
      <c r="K234" s="109" t="str">
        <f>IF(AND(NOT(OR(H234="Ø",H234="")),I234="Split"),"In Progress",IF(AND(NOT(OR(H234="Ø",H234="")),I234="Needs to be Split"),"Waiting",IF(AND(J234="Review",J235="Review"),"Review",IF(OR(AND(J234="Review",J235="Incomplete"),AND(J234="Incomplete",J235="Review")),"Review",IF(OR(AND(J234="Untraceable",J235="Review"),AND(J234="Review",J235="Untraceable")),"Review",IF(OR(AND(J234="Review",J235="Completed"),AND(J234="Completed",J235="Review")),"Review",IF(OR(AND(J234="Other",J235="Review"),AND(J234="Review",J235="Other")),"Review",IF(OR(AND(J234="Other",J235="Incomplete"),AND(J234="Incomplete",J235="Other")),"Review",IF(OR(AND(J234="Other",J235="Untraceable"),AND(J234="Untraceable",J235="Other")),"Review",IF(OR(AND(J234="Other",J235="Completed"),AND(J234="Completed",J235="Other")),"Review",IF(AND(J234="Waiting",J235="Waiting"),"Waiting",IF(OR(AND(J234="Review",J235="Waiting"),AND(J234="Waiting",J235="Review")),"Waiting",IF(OR(AND(J234="Other",J235="Waiting"),AND(J234="Waiting",J235="Other")),"Waiting",IF(OR(AND(J234="Incomplete",J235="Waiting"),AND(J234="Waiting",J235="Incomplete")),"Waiting",IF(OR(AND(J234="Completed",J235="Waiting"),AND(J234="Waiting",J235="Completed")),"Waiting",IF(OR(J234="In Progress",J235="In Progress"),"In Progress",IF(OR(AND(J234="Completed",J235="Untraceable"),AND(J234="Untraceable",J235="Completed")),"Review",IF(OR(AND(J234="Completed",J235="Incomplete"),AND(J234="Incomplete",J235="Completed")),"Review",IF(OR(AND(J234="Incomplete",J235="Untraceable"),AND(J234="Untraceable",J235="Incomplete")),"Untraceable",IF(AND(NOT(OR(H234="Ø",H234="")),NOT(OR(H235="Ø",H235="")),I234=""),"In Progress",IF(AND(J234="Untraceable",J235="Untraceable"),"Untraceable",IF(AND(NOT(OR(H234="Ø",H234="")),NOT(OR(H235="Ø",H235="")),NOT(OR(I234="Ø",I234="",I234="Split",I234="Needs to be Split"))),"Completed",IF(AND(J234="Incomplete",J235="Incomplete"),"Incomplete",IF(AND(J234="Other",J235="Other"),"Review",IF(AND(J234="Untraceable",J235=""),"Untraceable","")))))))))))))))))))))))))</f>
        <v>Untraceable</v>
      </c>
      <c r="L234" s="109" t="str">
        <f>IF(OR(K234="Untraceable"),"Ignore",IF(OR(K234="Incomplete",K234="Completed"),"Waiting",IF(OR(K234="Waiting",K234="In Progress",K234="Review",K234="Other"),"HOLD","")))</f>
        <v>Ignore</v>
      </c>
      <c r="M234" s="4"/>
      <c r="N234" s="114" t="str">
        <f>IF(OR(K234="Untraceable",K234="Incomplete"),"No",IF(K234="Completed","In Progress",""))</f>
        <v>No</v>
      </c>
      <c r="O234" s="109"/>
    </row>
    <row r="235" spans="1:15" x14ac:dyDescent="0.25">
      <c r="A235" s="109"/>
      <c r="B235" s="109"/>
      <c r="C235" s="109"/>
      <c r="D235" s="86"/>
      <c r="E235" s="86"/>
      <c r="F235" s="7" t="str">
        <f>IF(AND(D235="Amina",OR(E235="Manual",E235="Assisted Manual")),A234&amp;"_AZ",IF(AND(D235="Amina",OR(E235="De-Novo Merge",E235="Assisted Merge")),A234&amp;"_SA_AZ",IF(AND(D235="Perry",OR(E235="Manual",E235="Assisted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f>
        <v/>
      </c>
      <c r="G235" s="89"/>
      <c r="H235" s="89"/>
      <c r="I235" s="109"/>
      <c r="J235" s="86" t="str">
        <f>IF(AND(NOT(OR(G235="",G235="Ø")),H235=""),"In Progress",IF(AND(NOT(OR(H235="Ø",H235="")),NOT(OR(G235="Ø",G235=""))),"Completed",IF(AND(NOT(A234=""),NOT(OR(D235="",D235="???")),G235=""),"Waiting",IF(D235="???","Waiting",""))))</f>
        <v/>
      </c>
      <c r="K235" s="109"/>
      <c r="L235" s="109"/>
      <c r="M235" s="4"/>
      <c r="N235" s="114"/>
      <c r="O235" s="109"/>
    </row>
    <row r="236" spans="1:15" x14ac:dyDescent="0.25">
      <c r="A236" s="109" t="s">
        <v>1725</v>
      </c>
      <c r="B236" s="110" t="s">
        <v>1726</v>
      </c>
      <c r="C236" s="109"/>
      <c r="D236" s="86"/>
      <c r="E236" s="86"/>
      <c r="F236" s="7" t="str">
        <f>IF(AND(D236="Amina",OR(E236="Manual",E236="Assisted Manual")),A236&amp;"_AZ",IF(AND(D236="Amina",OR(E236="De-Novo Merge",E236="Assisted Merge")),A236&amp;"_SA_AZ",IF(AND(D236="Perry",OR(E236="Manual",E236="Assisted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f>
        <v/>
      </c>
      <c r="G236" s="89"/>
      <c r="H236" s="89"/>
      <c r="I236" s="109" t="str">
        <f>IF(AND(NOT(OR(H236="",H236="Ø")),NOT(OR(H237="",H237="Ø"))),"Needs to be Split","")</f>
        <v/>
      </c>
      <c r="J236" s="86" t="s">
        <v>1</v>
      </c>
      <c r="K236" s="109" t="str">
        <f>IF(AND(NOT(OR(H236="Ø",H236="")),I236="Split"),"In Progress",IF(AND(NOT(OR(H236="Ø",H236="")),I236="Needs to be Split"),"Waiting",IF(AND(J236="Review",J237="Review"),"Review",IF(OR(AND(J236="Review",J237="Incomplete"),AND(J236="Incomplete",J237="Review")),"Review",IF(OR(AND(J236="Untraceable",J237="Review"),AND(J236="Review",J237="Untraceable")),"Review",IF(OR(AND(J236="Review",J237="Completed"),AND(J236="Completed",J237="Review")),"Review",IF(OR(AND(J236="Other",J237="Review"),AND(J236="Review",J237="Other")),"Review",IF(OR(AND(J236="Other",J237="Incomplete"),AND(J236="Incomplete",J237="Other")),"Review",IF(OR(AND(J236="Other",J237="Untraceable"),AND(J236="Untraceable",J237="Other")),"Review",IF(OR(AND(J236="Other",J237="Completed"),AND(J236="Completed",J237="Other")),"Review",IF(AND(J236="Waiting",J237="Waiting"),"Waiting",IF(OR(AND(J236="Review",J237="Waiting"),AND(J236="Waiting",J237="Review")),"Waiting",IF(OR(AND(J236="Other",J237="Waiting"),AND(J236="Waiting",J237="Other")),"Waiting",IF(OR(AND(J236="Incomplete",J237="Waiting"),AND(J236="Waiting",J237="Incomplete")),"Waiting",IF(OR(AND(J236="Completed",J237="Waiting"),AND(J236="Waiting",J237="Completed")),"Waiting",IF(OR(J236="In Progress",J237="In Progress"),"In Progress",IF(OR(AND(J236="Completed",J237="Untraceable"),AND(J236="Untraceable",J237="Completed")),"Review",IF(OR(AND(J236="Completed",J237="Incomplete"),AND(J236="Incomplete",J237="Completed")),"Review",IF(OR(AND(J236="Incomplete",J237="Untraceable"),AND(J236="Untraceable",J237="Incomplete")),"Untraceable",IF(AND(NOT(OR(H236="Ø",H236="")),NOT(OR(H237="Ø",H237="")),I236=""),"In Progress",IF(AND(J236="Untraceable",J237="Untraceable"),"Untraceable",IF(AND(NOT(OR(H236="Ø",H236="")),NOT(OR(H237="Ø",H237="")),NOT(OR(I236="Ø",I236="",I236="Split",I236="Needs to be Split"))),"Completed",IF(AND(J236="Incomplete",J237="Incomplete"),"Incomplete",IF(AND(J236="Other",J237="Other"),"Review",IF(AND(J236="Untraceable",J237=""),"Untraceable","")))))))))))))))))))))))))</f>
        <v>Untraceable</v>
      </c>
      <c r="L236" s="109" t="str">
        <f>IF(OR(K236="Untraceable"),"Ignore",IF(OR(K236="Incomplete",K236="Completed"),"Waiting",IF(OR(K236="Waiting",K236="In Progress",K236="Review",K236="Other"),"HOLD","")))</f>
        <v>Ignore</v>
      </c>
      <c r="M236" s="4"/>
      <c r="N236" s="114" t="str">
        <f>IF(OR(K236="Untraceable",K236="Incomplete"),"No",IF(K236="Completed","In Progress",""))</f>
        <v>No</v>
      </c>
      <c r="O236" s="109"/>
    </row>
    <row r="237" spans="1:15" x14ac:dyDescent="0.25">
      <c r="A237" s="109"/>
      <c r="B237" s="109"/>
      <c r="C237" s="109"/>
      <c r="D237" s="86"/>
      <c r="E237" s="86"/>
      <c r="F237" s="7" t="str">
        <f>IF(AND(D237="Amina",OR(E237="Manual",E237="Assisted Manual")),A236&amp;"_AZ",IF(AND(D237="Amina",OR(E237="De-Novo Merge",E237="Assisted Merge")),A236&amp;"_SA_AZ",IF(AND(D237="Perry",OR(E237="Manual",E237="Assisted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f>
        <v/>
      </c>
      <c r="G237" s="89"/>
      <c r="H237" s="89"/>
      <c r="I237" s="109"/>
      <c r="J237" s="86" t="str">
        <f>IF(AND(NOT(OR(G237="",G237="Ø")),H237=""),"In Progress",IF(AND(NOT(OR(H237="Ø",H237="")),NOT(OR(G237="Ø",G237=""))),"Completed",IF(AND(NOT(A236=""),NOT(OR(D237="",D237="???")),G237=""),"Waiting",IF(D237="???","Waiting",""))))</f>
        <v/>
      </c>
      <c r="K237" s="109"/>
      <c r="L237" s="109"/>
      <c r="M237" s="4"/>
      <c r="N237" s="114"/>
      <c r="O237" s="109"/>
    </row>
    <row r="238" spans="1:15" x14ac:dyDescent="0.25">
      <c r="A238" s="109" t="s">
        <v>1727</v>
      </c>
      <c r="B238" s="110" t="s">
        <v>1728</v>
      </c>
      <c r="C238" s="109"/>
      <c r="D238" s="86"/>
      <c r="E238" s="86"/>
      <c r="F238" s="7" t="str">
        <f>IF(AND(D238="Amina",OR(E238="Manual",E238="Assisted Manual")),A238&amp;"_AZ",IF(AND(D238="Amina",OR(E238="De-Novo Merge",E238="Assisted Merge")),A238&amp;"_SA_AZ",IF(AND(D238="Perry",OR(E238="Manual",E238="Assisted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f>
        <v/>
      </c>
      <c r="G238" s="89"/>
      <c r="H238" s="89"/>
      <c r="I238" s="109" t="str">
        <f>IF(AND(NOT(OR(H238="",H238="Ø")),NOT(OR(H239="",H239="Ø"))),"Needs to be Split","")</f>
        <v/>
      </c>
      <c r="J238" s="86" t="s">
        <v>1</v>
      </c>
      <c r="K238" s="109" t="str">
        <f>IF(AND(NOT(OR(H238="Ø",H238="")),I238="Split"),"In Progress",IF(AND(NOT(OR(H238="Ø",H238="")),I238="Needs to be Split"),"Waiting",IF(AND(J238="Review",J239="Review"),"Review",IF(OR(AND(J238="Review",J239="Incomplete"),AND(J238="Incomplete",J239="Review")),"Review",IF(OR(AND(J238="Untraceable",J239="Review"),AND(J238="Review",J239="Untraceable")),"Review",IF(OR(AND(J238="Review",J239="Completed"),AND(J238="Completed",J239="Review")),"Review",IF(OR(AND(J238="Other",J239="Review"),AND(J238="Review",J239="Other")),"Review",IF(OR(AND(J238="Other",J239="Incomplete"),AND(J238="Incomplete",J239="Other")),"Review",IF(OR(AND(J238="Other",J239="Untraceable"),AND(J238="Untraceable",J239="Other")),"Review",IF(OR(AND(J238="Other",J239="Completed"),AND(J238="Completed",J239="Other")),"Review",IF(AND(J238="Waiting",J239="Waiting"),"Waiting",IF(OR(AND(J238="Review",J239="Waiting"),AND(J238="Waiting",J239="Review")),"Waiting",IF(OR(AND(J238="Other",J239="Waiting"),AND(J238="Waiting",J239="Other")),"Waiting",IF(OR(AND(J238="Incomplete",J239="Waiting"),AND(J238="Waiting",J239="Incomplete")),"Waiting",IF(OR(AND(J238="Completed",J239="Waiting"),AND(J238="Waiting",J239="Completed")),"Waiting",IF(OR(J238="In Progress",J239="In Progress"),"In Progress",IF(OR(AND(J238="Completed",J239="Untraceable"),AND(J238="Untraceable",J239="Completed")),"Review",IF(OR(AND(J238="Completed",J239="Incomplete"),AND(J238="Incomplete",J239="Completed")),"Review",IF(OR(AND(J238="Incomplete",J239="Untraceable"),AND(J238="Untraceable",J239="Incomplete")),"Untraceable",IF(AND(NOT(OR(H238="Ø",H238="")),NOT(OR(H239="Ø",H239="")),I238=""),"In Progress",IF(AND(J238="Untraceable",J239="Untraceable"),"Untraceable",IF(AND(NOT(OR(H238="Ø",H238="")),NOT(OR(H239="Ø",H239="")),NOT(OR(I238="Ø",I238="",I238="Split",I238="Needs to be Split"))),"Completed",IF(AND(J238="Incomplete",J239="Incomplete"),"Incomplete",IF(AND(J238="Other",J239="Other"),"Review",IF(AND(J238="Untraceable",J239=""),"Untraceable","")))))))))))))))))))))))))</f>
        <v>Untraceable</v>
      </c>
      <c r="L238" s="109" t="str">
        <f>IF(OR(K238="Untraceable"),"Ignore",IF(OR(K238="Incomplete",K238="Completed"),"Waiting",IF(OR(K238="Waiting",K238="In Progress",K238="Review",K238="Other"),"HOLD","")))</f>
        <v>Ignore</v>
      </c>
      <c r="M238" s="4"/>
      <c r="N238" s="114" t="str">
        <f>IF(OR(K238="Untraceable",K238="Incomplete"),"No",IF(K238="Completed","In Progress",""))</f>
        <v>No</v>
      </c>
      <c r="O238" s="109"/>
    </row>
    <row r="239" spans="1:15" x14ac:dyDescent="0.25">
      <c r="A239" s="109"/>
      <c r="B239" s="109"/>
      <c r="C239" s="109"/>
      <c r="D239" s="86"/>
      <c r="E239" s="86"/>
      <c r="F239" s="7" t="str">
        <f>IF(AND(D239="Amina",OR(E239="Manual",E239="Assisted Manual")),A238&amp;"_AZ",IF(AND(D239="Amina",OR(E239="De-Novo Merge",E239="Assisted Merge")),A238&amp;"_SA_AZ",IF(AND(D239="Perry",OR(E239="Manual",E239="Assisted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f>
        <v/>
      </c>
      <c r="G239" s="89"/>
      <c r="H239" s="89"/>
      <c r="I239" s="109"/>
      <c r="J239" s="86" t="str">
        <f>IF(AND(NOT(OR(G239="",G239="Ø")),H239=""),"In Progress",IF(AND(NOT(OR(H239="Ø",H239="")),NOT(OR(G239="Ø",G239=""))),"Completed",IF(AND(NOT(A238=""),NOT(OR(D239="",D239="???")),G239=""),"Waiting",IF(D239="???","Waiting",""))))</f>
        <v/>
      </c>
      <c r="K239" s="109"/>
      <c r="L239" s="109"/>
      <c r="M239" s="4"/>
      <c r="N239" s="114"/>
      <c r="O239" s="109"/>
    </row>
    <row r="240" spans="1:15" x14ac:dyDescent="0.25">
      <c r="A240" s="109" t="s">
        <v>1729</v>
      </c>
      <c r="B240" s="110" t="s">
        <v>1730</v>
      </c>
      <c r="C240" s="109"/>
      <c r="D240" s="86"/>
      <c r="E240" s="86"/>
      <c r="F240" s="7" t="str">
        <f>IF(AND(D240="Amina",OR(E240="Manual",E240="Assisted Manual")),A240&amp;"_AZ",IF(AND(D240="Amina",OR(E240="De-Novo Merge",E240="Assisted Merge")),A240&amp;"_SA_AZ",IF(AND(D240="Perry",OR(E240="Manual",E240="Assisted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f>
        <v/>
      </c>
      <c r="G240" s="89"/>
      <c r="H240" s="89"/>
      <c r="I240" s="109" t="str">
        <f>IF(AND(NOT(OR(H240="",H240="Ø")),NOT(OR(H241="",H241="Ø"))),"Needs to be Split","")</f>
        <v/>
      </c>
      <c r="J240" s="86" t="s">
        <v>1</v>
      </c>
      <c r="K240" s="109" t="str">
        <f>IF(AND(NOT(OR(H240="Ø",H240="")),I240="Split"),"In Progress",IF(AND(NOT(OR(H240="Ø",H240="")),I240="Needs to be Split"),"Waiting",IF(AND(J240="Review",J241="Review"),"Review",IF(OR(AND(J240="Review",J241="Incomplete"),AND(J240="Incomplete",J241="Review")),"Review",IF(OR(AND(J240="Untraceable",J241="Review"),AND(J240="Review",J241="Untraceable")),"Review",IF(OR(AND(J240="Review",J241="Completed"),AND(J240="Completed",J241="Review")),"Review",IF(OR(AND(J240="Other",J241="Review"),AND(J240="Review",J241="Other")),"Review",IF(OR(AND(J240="Other",J241="Incomplete"),AND(J240="Incomplete",J241="Other")),"Review",IF(OR(AND(J240="Other",J241="Untraceable"),AND(J240="Untraceable",J241="Other")),"Review",IF(OR(AND(J240="Other",J241="Completed"),AND(J240="Completed",J241="Other")),"Review",IF(AND(J240="Waiting",J241="Waiting"),"Waiting",IF(OR(AND(J240="Review",J241="Waiting"),AND(J240="Waiting",J241="Review")),"Waiting",IF(OR(AND(J240="Other",J241="Waiting"),AND(J240="Waiting",J241="Other")),"Waiting",IF(OR(AND(J240="Incomplete",J241="Waiting"),AND(J240="Waiting",J241="Incomplete")),"Waiting",IF(OR(AND(J240="Completed",J241="Waiting"),AND(J240="Waiting",J241="Completed")),"Waiting",IF(OR(J240="In Progress",J241="In Progress"),"In Progress",IF(OR(AND(J240="Completed",J241="Untraceable"),AND(J240="Untraceable",J241="Completed")),"Review",IF(OR(AND(J240="Completed",J241="Incomplete"),AND(J240="Incomplete",J241="Completed")),"Review",IF(OR(AND(J240="Incomplete",J241="Untraceable"),AND(J240="Untraceable",J241="Incomplete")),"Untraceable",IF(AND(NOT(OR(H240="Ø",H240="")),NOT(OR(H241="Ø",H241="")),I240=""),"In Progress",IF(AND(J240="Untraceable",J241="Untraceable"),"Untraceable",IF(AND(NOT(OR(H240="Ø",H240="")),NOT(OR(H241="Ø",H241="")),NOT(OR(I240="Ø",I240="",I240="Split",I240="Needs to be Split"))),"Completed",IF(AND(J240="Incomplete",J241="Incomplete"),"Incomplete",IF(AND(J240="Other",J241="Other"),"Review",IF(AND(J240="Untraceable",J241=""),"Untraceable","")))))))))))))))))))))))))</f>
        <v>Untraceable</v>
      </c>
      <c r="L240" s="109" t="str">
        <f>IF(OR(K240="Untraceable"),"Ignore",IF(OR(K240="Incomplete",K240="Completed"),"Waiting",IF(OR(K240="Waiting",K240="In Progress",K240="Review",K240="Other"),"HOLD","")))</f>
        <v>Ignore</v>
      </c>
      <c r="M240" s="4"/>
      <c r="N240" s="114" t="str">
        <f>IF(OR(K240="Untraceable",K240="Incomplete"),"No",IF(K240="Completed","In Progress",""))</f>
        <v>No</v>
      </c>
      <c r="O240" s="109"/>
    </row>
    <row r="241" spans="1:15" x14ac:dyDescent="0.25">
      <c r="A241" s="109"/>
      <c r="B241" s="109"/>
      <c r="C241" s="109"/>
      <c r="D241" s="86"/>
      <c r="E241" s="86"/>
      <c r="F241" s="7" t="str">
        <f>IF(AND(D241="Amina",OR(E241="Manual",E241="Assisted Manual")),A240&amp;"_AZ",IF(AND(D241="Amina",OR(E241="De-Novo Merge",E241="Assisted Merge")),A240&amp;"_SA_AZ",IF(AND(D241="Perry",OR(E241="Manual",E241="Assisted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f>
        <v/>
      </c>
      <c r="G241" s="89"/>
      <c r="H241" s="89"/>
      <c r="I241" s="109"/>
      <c r="J241" s="86" t="str">
        <f>IF(AND(NOT(OR(G241="",G241="Ø")),H241=""),"In Progress",IF(AND(NOT(OR(H241="Ø",H241="")),NOT(OR(G241="Ø",G241=""))),"Completed",IF(AND(NOT(A240=""),NOT(OR(D241="",D241="???")),G241=""),"Waiting",IF(D241="???","Waiting",""))))</f>
        <v/>
      </c>
      <c r="K241" s="109"/>
      <c r="L241" s="109"/>
      <c r="M241" s="4"/>
      <c r="N241" s="114"/>
      <c r="O241" s="109"/>
    </row>
    <row r="242" spans="1:15" x14ac:dyDescent="0.25">
      <c r="A242" s="109" t="s">
        <v>1731</v>
      </c>
      <c r="B242" s="110" t="s">
        <v>1732</v>
      </c>
      <c r="C242" s="109"/>
      <c r="D242" s="86"/>
      <c r="E242" s="86"/>
      <c r="F242" s="7" t="str">
        <f>IF(AND(D242="Amina",OR(E242="Manual",E242="Assisted Manual")),A242&amp;"_AZ",IF(AND(D242="Amina",OR(E242="De-Novo Merge",E242="Assisted Merge")),A242&amp;"_SA_AZ",IF(AND(D242="Perry",OR(E242="Manual",E242="Assisted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f>
        <v/>
      </c>
      <c r="G242" s="89"/>
      <c r="H242" s="89"/>
      <c r="I242" s="109" t="str">
        <f>IF(AND(NOT(OR(H242="",H242="Ø")),NOT(OR(H243="",H243="Ø"))),"Needs to be Split","")</f>
        <v/>
      </c>
      <c r="J242" s="86" t="s">
        <v>1</v>
      </c>
      <c r="K242" s="109" t="str">
        <f>IF(AND(NOT(OR(H242="Ø",H242="")),I242="Split"),"In Progress",IF(AND(NOT(OR(H242="Ø",H242="")),I242="Needs to be Split"),"Waiting",IF(AND(J242="Review",J243="Review"),"Review",IF(OR(AND(J242="Review",J243="Incomplete"),AND(J242="Incomplete",J243="Review")),"Review",IF(OR(AND(J242="Untraceable",J243="Review"),AND(J242="Review",J243="Untraceable")),"Review",IF(OR(AND(J242="Review",J243="Completed"),AND(J242="Completed",J243="Review")),"Review",IF(OR(AND(J242="Other",J243="Review"),AND(J242="Review",J243="Other")),"Review",IF(OR(AND(J242="Other",J243="Incomplete"),AND(J242="Incomplete",J243="Other")),"Review",IF(OR(AND(J242="Other",J243="Untraceable"),AND(J242="Untraceable",J243="Other")),"Review",IF(OR(AND(J242="Other",J243="Completed"),AND(J242="Completed",J243="Other")),"Review",IF(AND(J242="Waiting",J243="Waiting"),"Waiting",IF(OR(AND(J242="Review",J243="Waiting"),AND(J242="Waiting",J243="Review")),"Waiting",IF(OR(AND(J242="Other",J243="Waiting"),AND(J242="Waiting",J243="Other")),"Waiting",IF(OR(AND(J242="Incomplete",J243="Waiting"),AND(J242="Waiting",J243="Incomplete")),"Waiting",IF(OR(AND(J242="Completed",J243="Waiting"),AND(J242="Waiting",J243="Completed")),"Waiting",IF(OR(J242="In Progress",J243="In Progress"),"In Progress",IF(OR(AND(J242="Completed",J243="Untraceable"),AND(J242="Untraceable",J243="Completed")),"Review",IF(OR(AND(J242="Completed",J243="Incomplete"),AND(J242="Incomplete",J243="Completed")),"Review",IF(OR(AND(J242="Incomplete",J243="Untraceable"),AND(J242="Untraceable",J243="Incomplete")),"Untraceable",IF(AND(NOT(OR(H242="Ø",H242="")),NOT(OR(H243="Ø",H243="")),I242=""),"In Progress",IF(AND(J242="Untraceable",J243="Untraceable"),"Untraceable",IF(AND(NOT(OR(H242="Ø",H242="")),NOT(OR(H243="Ø",H243="")),NOT(OR(I242="Ø",I242="",I242="Split",I242="Needs to be Split"))),"Completed",IF(AND(J242="Incomplete",J243="Incomplete"),"Incomplete",IF(AND(J242="Other",J243="Other"),"Review",IF(AND(J242="Untraceable",J243=""),"Untraceable","")))))))))))))))))))))))))</f>
        <v>Untraceable</v>
      </c>
      <c r="L242" s="109" t="str">
        <f>IF(OR(K242="Untraceable"),"Ignore",IF(OR(K242="Incomplete",K242="Completed"),"Waiting",IF(OR(K242="Waiting",K242="In Progress",K242="Review",K242="Other"),"HOLD","")))</f>
        <v>Ignore</v>
      </c>
      <c r="M242" s="4"/>
      <c r="N242" s="114" t="str">
        <f>IF(OR(K242="Untraceable",K242="Incomplete"),"No",IF(K242="Completed","In Progress",""))</f>
        <v>No</v>
      </c>
      <c r="O242" s="109"/>
    </row>
    <row r="243" spans="1:15" x14ac:dyDescent="0.25">
      <c r="A243" s="109"/>
      <c r="B243" s="109"/>
      <c r="C243" s="109"/>
      <c r="D243" s="86"/>
      <c r="E243" s="86"/>
      <c r="F243" s="7" t="str">
        <f>IF(AND(D243="Amina",OR(E243="Manual",E243="Assisted Manual")),A242&amp;"_AZ",IF(AND(D243="Amina",OR(E243="De-Novo Merge",E243="Assisted Merge")),A242&amp;"_SA_AZ",IF(AND(D243="Perry",OR(E243="Manual",E243="Assisted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f>
        <v/>
      </c>
      <c r="G243" s="89"/>
      <c r="H243" s="89"/>
      <c r="I243" s="109"/>
      <c r="J243" s="86" t="str">
        <f>IF(AND(NOT(OR(G243="",G243="Ø")),H243=""),"In Progress",IF(AND(NOT(OR(H243="Ø",H243="")),NOT(OR(G243="Ø",G243=""))),"Completed",IF(AND(NOT(A242=""),NOT(OR(D243="",D243="???")),G243=""),"Waiting",IF(D243="???","Waiting",""))))</f>
        <v/>
      </c>
      <c r="K243" s="109"/>
      <c r="L243" s="109"/>
      <c r="M243" s="4"/>
      <c r="N243" s="114"/>
      <c r="O243" s="109"/>
    </row>
    <row r="244" spans="1:15" x14ac:dyDescent="0.25">
      <c r="A244" s="109" t="s">
        <v>1733</v>
      </c>
      <c r="B244" s="110" t="s">
        <v>1734</v>
      </c>
      <c r="C244" s="109"/>
      <c r="D244" s="86"/>
      <c r="E244" s="86"/>
      <c r="F244" s="7" t="str">
        <f>IF(AND(D244="Amina",OR(E244="Manual",E244="Assisted Manual")),A244&amp;"_AZ",IF(AND(D244="Amina",OR(E244="De-Novo Merge",E244="Assisted Merge")),A244&amp;"_SA_AZ",IF(AND(D244="Perry",OR(E244="Manual",E244="Assisted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f>
        <v/>
      </c>
      <c r="G244" s="89"/>
      <c r="H244" s="89"/>
      <c r="I244" s="109" t="str">
        <f>IF(AND(NOT(OR(H244="",H244="Ø")),NOT(OR(H245="",H245="Ø"))),"Needs to be Split","")</f>
        <v/>
      </c>
      <c r="J244" s="86" t="s">
        <v>1</v>
      </c>
      <c r="K244" s="109" t="str">
        <f>IF(AND(NOT(OR(H244="Ø",H244="")),I244="Split"),"In Progress",IF(AND(NOT(OR(H244="Ø",H244="")),I244="Needs to be Split"),"Waiting",IF(AND(J244="Review",J245="Review"),"Review",IF(OR(AND(J244="Review",J245="Incomplete"),AND(J244="Incomplete",J245="Review")),"Review",IF(OR(AND(J244="Untraceable",J245="Review"),AND(J244="Review",J245="Untraceable")),"Review",IF(OR(AND(J244="Review",J245="Completed"),AND(J244="Completed",J245="Review")),"Review",IF(OR(AND(J244="Other",J245="Review"),AND(J244="Review",J245="Other")),"Review",IF(OR(AND(J244="Other",J245="Incomplete"),AND(J244="Incomplete",J245="Other")),"Review",IF(OR(AND(J244="Other",J245="Untraceable"),AND(J244="Untraceable",J245="Other")),"Review",IF(OR(AND(J244="Other",J245="Completed"),AND(J244="Completed",J245="Other")),"Review",IF(AND(J244="Waiting",J245="Waiting"),"Waiting",IF(OR(AND(J244="Review",J245="Waiting"),AND(J244="Waiting",J245="Review")),"Waiting",IF(OR(AND(J244="Other",J245="Waiting"),AND(J244="Waiting",J245="Other")),"Waiting",IF(OR(AND(J244="Incomplete",J245="Waiting"),AND(J244="Waiting",J245="Incomplete")),"Waiting",IF(OR(AND(J244="Completed",J245="Waiting"),AND(J244="Waiting",J245="Completed")),"Waiting",IF(OR(J244="In Progress",J245="In Progress"),"In Progress",IF(OR(AND(J244="Completed",J245="Untraceable"),AND(J244="Untraceable",J245="Completed")),"Review",IF(OR(AND(J244="Completed",J245="Incomplete"),AND(J244="Incomplete",J245="Completed")),"Review",IF(OR(AND(J244="Incomplete",J245="Untraceable"),AND(J244="Untraceable",J245="Incomplete")),"Untraceable",IF(AND(NOT(OR(H244="Ø",H244="")),NOT(OR(H245="Ø",H245="")),I244=""),"In Progress",IF(AND(J244="Untraceable",J245="Untraceable"),"Untraceable",IF(AND(NOT(OR(H244="Ø",H244="")),NOT(OR(H245="Ø",H245="")),NOT(OR(I244="Ø",I244="",I244="Split",I244="Needs to be Split"))),"Completed",IF(AND(J244="Incomplete",J245="Incomplete"),"Incomplete",IF(AND(J244="Other",J245="Other"),"Review",IF(AND(J244="Untraceable",J245=""),"Untraceable","")))))))))))))))))))))))))</f>
        <v>Untraceable</v>
      </c>
      <c r="L244" s="109" t="str">
        <f>IF(OR(K244="Untraceable"),"Ignore",IF(OR(K244="Incomplete",K244="Completed"),"Waiting",IF(OR(K244="Waiting",K244="In Progress",K244="Review",K244="Other"),"HOLD","")))</f>
        <v>Ignore</v>
      </c>
      <c r="M244" s="4"/>
      <c r="N244" s="114" t="str">
        <f>IF(OR(K244="Untraceable",K244="Incomplete"),"No",IF(K244="Completed","In Progress",""))</f>
        <v>No</v>
      </c>
      <c r="O244" s="109"/>
    </row>
    <row r="245" spans="1:15" x14ac:dyDescent="0.25">
      <c r="A245" s="109"/>
      <c r="B245" s="109"/>
      <c r="C245" s="109"/>
      <c r="D245" s="86"/>
      <c r="E245" s="86"/>
      <c r="F245" s="7" t="str">
        <f>IF(AND(D245="Amina",OR(E245="Manual",E245="Assisted Manual")),A244&amp;"_AZ",IF(AND(D245="Amina",OR(E245="De-Novo Merge",E245="Assisted Merge")),A244&amp;"_SA_AZ",IF(AND(D245="Perry",OR(E245="Manual",E245="Assisted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f>
        <v/>
      </c>
      <c r="G245" s="89"/>
      <c r="H245" s="89"/>
      <c r="I245" s="109"/>
      <c r="J245" s="86" t="str">
        <f>IF(AND(NOT(OR(G245="",G245="Ø")),H245=""),"In Progress",IF(AND(NOT(OR(H245="Ø",H245="")),NOT(OR(G245="Ø",G245=""))),"Completed",IF(AND(NOT(A244=""),NOT(OR(D245="",D245="???")),G245=""),"Waiting",IF(D245="???","Waiting",""))))</f>
        <v/>
      </c>
      <c r="K245" s="109"/>
      <c r="L245" s="109"/>
      <c r="M245" s="4"/>
      <c r="N245" s="114"/>
      <c r="O245" s="109"/>
    </row>
    <row r="246" spans="1:15" x14ac:dyDescent="0.25">
      <c r="A246" s="109" t="s">
        <v>1735</v>
      </c>
      <c r="B246" s="110" t="s">
        <v>1736</v>
      </c>
      <c r="C246" s="109"/>
      <c r="D246" s="86"/>
      <c r="E246" s="86"/>
      <c r="F246" s="7" t="str">
        <f>IF(AND(D246="Amina",OR(E246="Manual",E246="Assisted Manual")),A246&amp;"_AZ",IF(AND(D246="Amina",OR(E246="De-Novo Merge",E246="Assisted Merge")),A246&amp;"_SA_AZ",IF(AND(D246="Perry",OR(E246="Manual",E246="Assisted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f>
        <v/>
      </c>
      <c r="G246" s="89"/>
      <c r="H246" s="89"/>
      <c r="I246" s="109" t="str">
        <f>IF(AND(NOT(OR(H246="",H246="Ø")),NOT(OR(H247="",H247="Ø"))),"Needs to be Split","")</f>
        <v/>
      </c>
      <c r="J246" s="86" t="s">
        <v>1</v>
      </c>
      <c r="K246" s="109" t="str">
        <f>IF(AND(NOT(OR(H246="Ø",H246="")),I246="Split"),"In Progress",IF(AND(NOT(OR(H246="Ø",H246="")),I246="Needs to be Split"),"Waiting",IF(AND(J246="Review",J247="Review"),"Review",IF(OR(AND(J246="Review",J247="Incomplete"),AND(J246="Incomplete",J247="Review")),"Review",IF(OR(AND(J246="Untraceable",J247="Review"),AND(J246="Review",J247="Untraceable")),"Review",IF(OR(AND(J246="Review",J247="Completed"),AND(J246="Completed",J247="Review")),"Review",IF(OR(AND(J246="Other",J247="Review"),AND(J246="Review",J247="Other")),"Review",IF(OR(AND(J246="Other",J247="Incomplete"),AND(J246="Incomplete",J247="Other")),"Review",IF(OR(AND(J246="Other",J247="Untraceable"),AND(J246="Untraceable",J247="Other")),"Review",IF(OR(AND(J246="Other",J247="Completed"),AND(J246="Completed",J247="Other")),"Review",IF(AND(J246="Waiting",J247="Waiting"),"Waiting",IF(OR(AND(J246="Review",J247="Waiting"),AND(J246="Waiting",J247="Review")),"Waiting",IF(OR(AND(J246="Other",J247="Waiting"),AND(J246="Waiting",J247="Other")),"Waiting",IF(OR(AND(J246="Incomplete",J247="Waiting"),AND(J246="Waiting",J247="Incomplete")),"Waiting",IF(OR(AND(J246="Completed",J247="Waiting"),AND(J246="Waiting",J247="Completed")),"Waiting",IF(OR(J246="In Progress",J247="In Progress"),"In Progress",IF(OR(AND(J246="Completed",J247="Untraceable"),AND(J246="Untraceable",J247="Completed")),"Review",IF(OR(AND(J246="Completed",J247="Incomplete"),AND(J246="Incomplete",J247="Completed")),"Review",IF(OR(AND(J246="Incomplete",J247="Untraceable"),AND(J246="Untraceable",J247="Incomplete")),"Untraceable",IF(AND(NOT(OR(H246="Ø",H246="")),NOT(OR(H247="Ø",H247="")),I246=""),"In Progress",IF(AND(J246="Untraceable",J247="Untraceable"),"Untraceable",IF(AND(NOT(OR(H246="Ø",H246="")),NOT(OR(H247="Ø",H247="")),NOT(OR(I246="Ø",I246="",I246="Split",I246="Needs to be Split"))),"Completed",IF(AND(J246="Incomplete",J247="Incomplete"),"Incomplete",IF(AND(J246="Other",J247="Other"),"Review",IF(AND(J246="Untraceable",J247=""),"Untraceable","")))))))))))))))))))))))))</f>
        <v>Untraceable</v>
      </c>
      <c r="L246" s="109" t="str">
        <f>IF(OR(K246="Untraceable"),"Ignore",IF(OR(K246="Incomplete",K246="Completed"),"Waiting",IF(OR(K246="Waiting",K246="In Progress",K246="Review",K246="Other"),"HOLD","")))</f>
        <v>Ignore</v>
      </c>
      <c r="M246" s="4"/>
      <c r="N246" s="114" t="str">
        <f>IF(OR(K246="Untraceable",K246="Incomplete"),"No",IF(K246="Completed","In Progress",""))</f>
        <v>No</v>
      </c>
      <c r="O246" s="109"/>
    </row>
    <row r="247" spans="1:15" x14ac:dyDescent="0.25">
      <c r="A247" s="109"/>
      <c r="B247" s="109"/>
      <c r="C247" s="109"/>
      <c r="D247" s="86"/>
      <c r="E247" s="86"/>
      <c r="F247" s="7" t="str">
        <f>IF(AND(D247="Amina",OR(E247="Manual",E247="Assisted Manual")),A246&amp;"_AZ",IF(AND(D247="Amina",OR(E247="De-Novo Merge",E247="Assisted Merge")),A246&amp;"_SA_AZ",IF(AND(D247="Perry",OR(E247="Manual",E247="Assisted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f>
        <v/>
      </c>
      <c r="G247" s="89"/>
      <c r="H247" s="89"/>
      <c r="I247" s="109"/>
      <c r="J247" s="86" t="str">
        <f>IF(AND(NOT(OR(G247="",G247="Ø")),H247=""),"In Progress",IF(AND(NOT(OR(H247="Ø",H247="")),NOT(OR(G247="Ø",G247=""))),"Completed",IF(AND(NOT(A246=""),NOT(OR(D247="",D247="???")),G247=""),"Waiting",IF(D247="???","Waiting",""))))</f>
        <v/>
      </c>
      <c r="K247" s="109"/>
      <c r="L247" s="109"/>
      <c r="M247" s="4"/>
      <c r="N247" s="114"/>
      <c r="O247" s="109"/>
    </row>
    <row r="248" spans="1:15" x14ac:dyDescent="0.25">
      <c r="A248" s="109" t="s">
        <v>1737</v>
      </c>
      <c r="B248" s="110" t="s">
        <v>1738</v>
      </c>
      <c r="C248" s="109"/>
      <c r="D248" s="86"/>
      <c r="E248" s="86"/>
      <c r="F248" s="7" t="str">
        <f>IF(AND(D248="Amina",OR(E248="Manual",E248="Assisted Manual")),A248&amp;"_AZ",IF(AND(D248="Amina",OR(E248="De-Novo Merge",E248="Assisted Merge")),A248&amp;"_SA_AZ",IF(AND(D248="Perry",OR(E248="Manual",E248="Assisted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f>
        <v/>
      </c>
      <c r="G248" s="89"/>
      <c r="H248" s="89"/>
      <c r="I248" s="109" t="str">
        <f>IF(AND(NOT(OR(H248="",H248="Ø")),NOT(OR(H249="",H249="Ø"))),"Needs to be Split","")</f>
        <v/>
      </c>
      <c r="J248" s="86" t="s">
        <v>1</v>
      </c>
      <c r="K248" s="109" t="str">
        <f>IF(AND(NOT(OR(H248="Ø",H248="")),I248="Split"),"In Progress",IF(AND(NOT(OR(H248="Ø",H248="")),I248="Needs to be Split"),"Waiting",IF(AND(J248="Review",J249="Review"),"Review",IF(OR(AND(J248="Review",J249="Incomplete"),AND(J248="Incomplete",J249="Review")),"Review",IF(OR(AND(J248="Untraceable",J249="Review"),AND(J248="Review",J249="Untraceable")),"Review",IF(OR(AND(J248="Review",J249="Completed"),AND(J248="Completed",J249="Review")),"Review",IF(OR(AND(J248="Other",J249="Review"),AND(J248="Review",J249="Other")),"Review",IF(OR(AND(J248="Other",J249="Incomplete"),AND(J248="Incomplete",J249="Other")),"Review",IF(OR(AND(J248="Other",J249="Untraceable"),AND(J248="Untraceable",J249="Other")),"Review",IF(OR(AND(J248="Other",J249="Completed"),AND(J248="Completed",J249="Other")),"Review",IF(AND(J248="Waiting",J249="Waiting"),"Waiting",IF(OR(AND(J248="Review",J249="Waiting"),AND(J248="Waiting",J249="Review")),"Waiting",IF(OR(AND(J248="Other",J249="Waiting"),AND(J248="Waiting",J249="Other")),"Waiting",IF(OR(AND(J248="Incomplete",J249="Waiting"),AND(J248="Waiting",J249="Incomplete")),"Waiting",IF(OR(AND(J248="Completed",J249="Waiting"),AND(J248="Waiting",J249="Completed")),"Waiting",IF(OR(J248="In Progress",J249="In Progress"),"In Progress",IF(OR(AND(J248="Completed",J249="Untraceable"),AND(J248="Untraceable",J249="Completed")),"Review",IF(OR(AND(J248="Completed",J249="Incomplete"),AND(J248="Incomplete",J249="Completed")),"Review",IF(OR(AND(J248="Incomplete",J249="Untraceable"),AND(J248="Untraceable",J249="Incomplete")),"Untraceable",IF(AND(NOT(OR(H248="Ø",H248="")),NOT(OR(H249="Ø",H249="")),I248=""),"In Progress",IF(AND(J248="Untraceable",J249="Untraceable"),"Untraceable",IF(AND(NOT(OR(H248="Ø",H248="")),NOT(OR(H249="Ø",H249="")),NOT(OR(I248="Ø",I248="",I248="Split",I248="Needs to be Split"))),"Completed",IF(AND(J248="Incomplete",J249="Incomplete"),"Incomplete",IF(AND(J248="Other",J249="Other"),"Review",IF(AND(J248="Untraceable",J249=""),"Untraceable","")))))))))))))))))))))))))</f>
        <v>Untraceable</v>
      </c>
      <c r="L248" s="109" t="str">
        <f>IF(OR(K248="Untraceable"),"Ignore",IF(OR(K248="Incomplete",K248="Completed"),"Waiting",IF(OR(K248="Waiting",K248="In Progress",K248="Review",K248="Other"),"HOLD","")))</f>
        <v>Ignore</v>
      </c>
      <c r="M248" s="4"/>
      <c r="N248" s="114" t="str">
        <f>IF(OR(K248="Untraceable",K248="Incomplete"),"No",IF(K248="Completed","In Progress",""))</f>
        <v>No</v>
      </c>
      <c r="O248" s="109"/>
    </row>
    <row r="249" spans="1:15" x14ac:dyDescent="0.25">
      <c r="A249" s="109"/>
      <c r="B249" s="109"/>
      <c r="C249" s="109"/>
      <c r="D249" s="86"/>
      <c r="E249" s="86"/>
      <c r="F249" s="7" t="str">
        <f>IF(AND(D249="Amina",OR(E249="Manual",E249="Assisted Manual")),A248&amp;"_AZ",IF(AND(D249="Amina",OR(E249="De-Novo Merge",E249="Assisted Merge")),A248&amp;"_SA_AZ",IF(AND(D249="Perry",OR(E249="Manual",E249="Assisted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f>
        <v/>
      </c>
      <c r="G249" s="89"/>
      <c r="H249" s="89"/>
      <c r="I249" s="109"/>
      <c r="J249" s="86" t="str">
        <f>IF(AND(NOT(OR(G249="",G249="Ø")),H249=""),"In Progress",IF(AND(NOT(OR(H249="Ø",H249="")),NOT(OR(G249="Ø",G249=""))),"Completed",IF(AND(NOT(A248=""),NOT(OR(D249="",D249="???")),G249=""),"Waiting",IF(D249="???","Waiting",""))))</f>
        <v/>
      </c>
      <c r="K249" s="109"/>
      <c r="L249" s="109"/>
      <c r="M249" s="4"/>
      <c r="N249" s="114"/>
      <c r="O249" s="109"/>
    </row>
    <row r="250" spans="1:15" x14ac:dyDescent="0.25">
      <c r="A250" s="109" t="s">
        <v>1739</v>
      </c>
      <c r="B250" s="110" t="s">
        <v>1740</v>
      </c>
      <c r="C250" s="109"/>
      <c r="D250" s="86"/>
      <c r="E250" s="86"/>
      <c r="F250" s="7" t="str">
        <f>IF(AND(D250="Amina",OR(E250="Manual",E250="Assisted Manual")),A250&amp;"_AZ",IF(AND(D250="Amina",OR(E250="De-Novo Merge",E250="Assisted Merge")),A250&amp;"_SA_AZ",IF(AND(D250="Perry",OR(E250="Manual",E250="Assisted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f>
        <v/>
      </c>
      <c r="G250" s="89"/>
      <c r="H250" s="89"/>
      <c r="I250" s="109" t="str">
        <f>IF(AND(NOT(OR(H250="",H250="Ø")),NOT(OR(H251="",H251="Ø"))),"Needs to be Split","")</f>
        <v/>
      </c>
      <c r="J250" s="86" t="s">
        <v>1</v>
      </c>
      <c r="K250" s="109" t="str">
        <f>IF(AND(NOT(OR(H250="Ø",H250="")),I250="Split"),"In Progress",IF(AND(NOT(OR(H250="Ø",H250="")),I250="Needs to be Split"),"Waiting",IF(AND(J250="Review",J251="Review"),"Review",IF(OR(AND(J250="Review",J251="Incomplete"),AND(J250="Incomplete",J251="Review")),"Review",IF(OR(AND(J250="Untraceable",J251="Review"),AND(J250="Review",J251="Untraceable")),"Review",IF(OR(AND(J250="Review",J251="Completed"),AND(J250="Completed",J251="Review")),"Review",IF(OR(AND(J250="Other",J251="Review"),AND(J250="Review",J251="Other")),"Review",IF(OR(AND(J250="Other",J251="Incomplete"),AND(J250="Incomplete",J251="Other")),"Review",IF(OR(AND(J250="Other",J251="Untraceable"),AND(J250="Untraceable",J251="Other")),"Review",IF(OR(AND(J250="Other",J251="Completed"),AND(J250="Completed",J251="Other")),"Review",IF(AND(J250="Waiting",J251="Waiting"),"Waiting",IF(OR(AND(J250="Review",J251="Waiting"),AND(J250="Waiting",J251="Review")),"Waiting",IF(OR(AND(J250="Other",J251="Waiting"),AND(J250="Waiting",J251="Other")),"Waiting",IF(OR(AND(J250="Incomplete",J251="Waiting"),AND(J250="Waiting",J251="Incomplete")),"Waiting",IF(OR(AND(J250="Completed",J251="Waiting"),AND(J250="Waiting",J251="Completed")),"Waiting",IF(OR(J250="In Progress",J251="In Progress"),"In Progress",IF(OR(AND(J250="Completed",J251="Untraceable"),AND(J250="Untraceable",J251="Completed")),"Review",IF(OR(AND(J250="Completed",J251="Incomplete"),AND(J250="Incomplete",J251="Completed")),"Review",IF(OR(AND(J250="Incomplete",J251="Untraceable"),AND(J250="Untraceable",J251="Incomplete")),"Untraceable",IF(AND(NOT(OR(H250="Ø",H250="")),NOT(OR(H251="Ø",H251="")),I250=""),"In Progress",IF(AND(J250="Untraceable",J251="Untraceable"),"Untraceable",IF(AND(NOT(OR(H250="Ø",H250="")),NOT(OR(H251="Ø",H251="")),NOT(OR(I250="Ø",I250="",I250="Split",I250="Needs to be Split"))),"Completed",IF(AND(J250="Incomplete",J251="Incomplete"),"Incomplete",IF(AND(J250="Other",J251="Other"),"Review",IF(AND(J250="Untraceable",J251=""),"Untraceable","")))))))))))))))))))))))))</f>
        <v>Untraceable</v>
      </c>
      <c r="L250" s="109" t="str">
        <f>IF(OR(K250="Untraceable"),"Ignore",IF(OR(K250="Incomplete",K250="Completed"),"Waiting",IF(OR(K250="Waiting",K250="In Progress",K250="Review",K250="Other"),"HOLD","")))</f>
        <v>Ignore</v>
      </c>
      <c r="M250" s="4"/>
      <c r="N250" s="114" t="str">
        <f>IF(OR(K250="Untraceable",K250="Incomplete"),"No",IF(K250="Completed","In Progress",""))</f>
        <v>No</v>
      </c>
      <c r="O250" s="109"/>
    </row>
    <row r="251" spans="1:15" x14ac:dyDescent="0.25">
      <c r="A251" s="109"/>
      <c r="B251" s="109"/>
      <c r="C251" s="109"/>
      <c r="D251" s="86"/>
      <c r="E251" s="86"/>
      <c r="F251" s="7" t="str">
        <f>IF(AND(D251="Amina",OR(E251="Manual",E251="Assisted Manual")),A250&amp;"_AZ",IF(AND(D251="Amina",OR(E251="De-Novo Merge",E251="Assisted Merge")),A250&amp;"_SA_AZ",IF(AND(D251="Perry",OR(E251="Manual",E251="Assisted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f>
        <v/>
      </c>
      <c r="G251" s="89"/>
      <c r="H251" s="89"/>
      <c r="I251" s="109"/>
      <c r="J251" s="86" t="str">
        <f>IF(AND(NOT(OR(G251="",G251="Ø")),H251=""),"In Progress",IF(AND(NOT(OR(H251="Ø",H251="")),NOT(OR(G251="Ø",G251=""))),"Completed",IF(AND(NOT(A250=""),NOT(OR(D251="",D251="???")),G251=""),"Waiting",IF(D251="???","Waiting",""))))</f>
        <v/>
      </c>
      <c r="K251" s="109"/>
      <c r="L251" s="109"/>
      <c r="M251" s="4"/>
      <c r="N251" s="114"/>
      <c r="O251" s="109"/>
    </row>
    <row r="252" spans="1:15" x14ac:dyDescent="0.25">
      <c r="A252" s="109" t="s">
        <v>1741</v>
      </c>
      <c r="B252" s="110" t="s">
        <v>1742</v>
      </c>
      <c r="C252" s="109"/>
      <c r="D252" s="86"/>
      <c r="E252" s="86"/>
      <c r="F252" s="7" t="str">
        <f>IF(AND(D252="Amina",OR(E252="Manual",E252="Assisted Manual")),A252&amp;"_AZ",IF(AND(D252="Amina",OR(E252="De-Novo Merge",E252="Assisted Merge")),A252&amp;"_SA_AZ",IF(AND(D252="Perry",OR(E252="Manual",E252="Assisted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f>
        <v/>
      </c>
      <c r="G252" s="89"/>
      <c r="H252" s="89"/>
      <c r="I252" s="109" t="str">
        <f>IF(AND(NOT(OR(H252="",H252="Ø")),NOT(OR(H253="",H253="Ø"))),"Needs to be Split","")</f>
        <v/>
      </c>
      <c r="J252" s="86" t="s">
        <v>1</v>
      </c>
      <c r="K252" s="109" t="str">
        <f>IF(AND(NOT(OR(H252="Ø",H252="")),I252="Split"),"In Progress",IF(AND(NOT(OR(H252="Ø",H252="")),I252="Needs to be Split"),"Waiting",IF(AND(J252="Review",J253="Review"),"Review",IF(OR(AND(J252="Review",J253="Incomplete"),AND(J252="Incomplete",J253="Review")),"Review",IF(OR(AND(J252="Untraceable",J253="Review"),AND(J252="Review",J253="Untraceable")),"Review",IF(OR(AND(J252="Review",J253="Completed"),AND(J252="Completed",J253="Review")),"Review",IF(OR(AND(J252="Other",J253="Review"),AND(J252="Review",J253="Other")),"Review",IF(OR(AND(J252="Other",J253="Incomplete"),AND(J252="Incomplete",J253="Other")),"Review",IF(OR(AND(J252="Other",J253="Untraceable"),AND(J252="Untraceable",J253="Other")),"Review",IF(OR(AND(J252="Other",J253="Completed"),AND(J252="Completed",J253="Other")),"Review",IF(AND(J252="Waiting",J253="Waiting"),"Waiting",IF(OR(AND(J252="Review",J253="Waiting"),AND(J252="Waiting",J253="Review")),"Waiting",IF(OR(AND(J252="Other",J253="Waiting"),AND(J252="Waiting",J253="Other")),"Waiting",IF(OR(AND(J252="Incomplete",J253="Waiting"),AND(J252="Waiting",J253="Incomplete")),"Waiting",IF(OR(AND(J252="Completed",J253="Waiting"),AND(J252="Waiting",J253="Completed")),"Waiting",IF(OR(J252="In Progress",J253="In Progress"),"In Progress",IF(OR(AND(J252="Completed",J253="Untraceable"),AND(J252="Untraceable",J253="Completed")),"Review",IF(OR(AND(J252="Completed",J253="Incomplete"),AND(J252="Incomplete",J253="Completed")),"Review",IF(OR(AND(J252="Incomplete",J253="Untraceable"),AND(J252="Untraceable",J253="Incomplete")),"Untraceable",IF(AND(NOT(OR(H252="Ø",H252="")),NOT(OR(H253="Ø",H253="")),I252=""),"In Progress",IF(AND(J252="Untraceable",J253="Untraceable"),"Untraceable",IF(AND(NOT(OR(H252="Ø",H252="")),NOT(OR(H253="Ø",H253="")),NOT(OR(I252="Ø",I252="",I252="Split",I252="Needs to be Split"))),"Completed",IF(AND(J252="Incomplete",J253="Incomplete"),"Incomplete",IF(AND(J252="Other",J253="Other"),"Review",IF(AND(J252="Untraceable",J253=""),"Untraceable","")))))))))))))))))))))))))</f>
        <v>Untraceable</v>
      </c>
      <c r="L252" s="109" t="str">
        <f>IF(OR(K252="Untraceable"),"Ignore",IF(OR(K252="Incomplete",K252="Completed"),"Waiting",IF(OR(K252="Waiting",K252="In Progress",K252="Review",K252="Other"),"HOLD","")))</f>
        <v>Ignore</v>
      </c>
      <c r="M252" s="4"/>
      <c r="N252" s="114" t="str">
        <f>IF(OR(K252="Untraceable",K252="Incomplete"),"No",IF(K252="Completed","In Progress",""))</f>
        <v>No</v>
      </c>
      <c r="O252" s="109"/>
    </row>
    <row r="253" spans="1:15" x14ac:dyDescent="0.25">
      <c r="A253" s="109"/>
      <c r="B253" s="109"/>
      <c r="C253" s="109"/>
      <c r="D253" s="86"/>
      <c r="E253" s="86"/>
      <c r="F253" s="7" t="str">
        <f>IF(AND(D253="Amina",OR(E253="Manual",E253="Assisted Manual")),A252&amp;"_AZ",IF(AND(D253="Amina",OR(E253="De-Novo Merge",E253="Assisted Merge")),A252&amp;"_SA_AZ",IF(AND(D253="Perry",OR(E253="Manual",E253="Assisted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f>
        <v/>
      </c>
      <c r="G253" s="89"/>
      <c r="H253" s="89"/>
      <c r="I253" s="109"/>
      <c r="J253" s="86" t="str">
        <f>IF(AND(NOT(OR(G253="",G253="Ø")),H253=""),"In Progress",IF(AND(NOT(OR(H253="Ø",H253="")),NOT(OR(G253="Ø",G253=""))),"Completed",IF(AND(NOT(A252=""),NOT(OR(D253="",D253="???")),G253=""),"Waiting",IF(D253="???","Waiting",""))))</f>
        <v/>
      </c>
      <c r="K253" s="109"/>
      <c r="L253" s="109"/>
      <c r="M253" s="4"/>
      <c r="N253" s="114"/>
      <c r="O253" s="109"/>
    </row>
    <row r="254" spans="1:15" x14ac:dyDescent="0.25">
      <c r="A254" s="109" t="s">
        <v>1743</v>
      </c>
      <c r="B254" s="110" t="s">
        <v>1744</v>
      </c>
      <c r="C254" s="109"/>
      <c r="D254" s="86"/>
      <c r="E254" s="86"/>
      <c r="F254" s="7" t="str">
        <f>IF(AND(D254="Amina",OR(E254="Manual",E254="Assisted Manual")),A254&amp;"_AZ",IF(AND(D254="Amina",OR(E254="De-Novo Merge",E254="Assisted Merge")),A254&amp;"_SA_AZ",IF(AND(D254="Perry",OR(E254="Manual",E254="Assisted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f>
        <v/>
      </c>
      <c r="G254" s="89"/>
      <c r="H254" s="89"/>
      <c r="I254" s="109" t="str">
        <f>IF(AND(NOT(OR(H254="",H254="Ø")),NOT(OR(H255="",H255="Ø"))),"Needs to be Split","")</f>
        <v/>
      </c>
      <c r="J254" s="86" t="s">
        <v>1</v>
      </c>
      <c r="K254" s="109" t="str">
        <f>IF(AND(NOT(OR(H254="Ø",H254="")),I254="Split"),"In Progress",IF(AND(NOT(OR(H254="Ø",H254="")),I254="Needs to be Split"),"Waiting",IF(AND(J254="Review",J255="Review"),"Review",IF(OR(AND(J254="Review",J255="Incomplete"),AND(J254="Incomplete",J255="Review")),"Review",IF(OR(AND(J254="Untraceable",J255="Review"),AND(J254="Review",J255="Untraceable")),"Review",IF(OR(AND(J254="Review",J255="Completed"),AND(J254="Completed",J255="Review")),"Review",IF(OR(AND(J254="Other",J255="Review"),AND(J254="Review",J255="Other")),"Review",IF(OR(AND(J254="Other",J255="Incomplete"),AND(J254="Incomplete",J255="Other")),"Review",IF(OR(AND(J254="Other",J255="Untraceable"),AND(J254="Untraceable",J255="Other")),"Review",IF(OR(AND(J254="Other",J255="Completed"),AND(J254="Completed",J255="Other")),"Review",IF(AND(J254="Waiting",J255="Waiting"),"Waiting",IF(OR(AND(J254="Review",J255="Waiting"),AND(J254="Waiting",J255="Review")),"Waiting",IF(OR(AND(J254="Other",J255="Waiting"),AND(J254="Waiting",J255="Other")),"Waiting",IF(OR(AND(J254="Incomplete",J255="Waiting"),AND(J254="Waiting",J255="Incomplete")),"Waiting",IF(OR(AND(J254="Completed",J255="Waiting"),AND(J254="Waiting",J255="Completed")),"Waiting",IF(OR(J254="In Progress",J255="In Progress"),"In Progress",IF(OR(AND(J254="Completed",J255="Untraceable"),AND(J254="Untraceable",J255="Completed")),"Review",IF(OR(AND(J254="Completed",J255="Incomplete"),AND(J254="Incomplete",J255="Completed")),"Review",IF(OR(AND(J254="Incomplete",J255="Untraceable"),AND(J254="Untraceable",J255="Incomplete")),"Untraceable",IF(AND(NOT(OR(H254="Ø",H254="")),NOT(OR(H255="Ø",H255="")),I254=""),"In Progress",IF(AND(J254="Untraceable",J255="Untraceable"),"Untraceable",IF(AND(NOT(OR(H254="Ø",H254="")),NOT(OR(H255="Ø",H255="")),NOT(OR(I254="Ø",I254="",I254="Split",I254="Needs to be Split"))),"Completed",IF(AND(J254="Incomplete",J255="Incomplete"),"Incomplete",IF(AND(J254="Other",J255="Other"),"Review",IF(AND(J254="Untraceable",J255=""),"Untraceable","")))))))))))))))))))))))))</f>
        <v>Untraceable</v>
      </c>
      <c r="L254" s="109" t="str">
        <f>IF(OR(K254="Untraceable"),"Ignore",IF(OR(K254="Incomplete",K254="Completed"),"Waiting",IF(OR(K254="Waiting",K254="In Progress",K254="Review",K254="Other"),"HOLD","")))</f>
        <v>Ignore</v>
      </c>
      <c r="M254" s="4"/>
      <c r="N254" s="114" t="str">
        <f>IF(OR(K254="Untraceable",K254="Incomplete"),"No",IF(K254="Completed","In Progress",""))</f>
        <v>No</v>
      </c>
      <c r="O254" s="109"/>
    </row>
    <row r="255" spans="1:15" x14ac:dyDescent="0.25">
      <c r="A255" s="109"/>
      <c r="B255" s="109"/>
      <c r="C255" s="109"/>
      <c r="D255" s="86"/>
      <c r="E255" s="86"/>
      <c r="F255" s="7" t="str">
        <f>IF(AND(D255="Amina",OR(E255="Manual",E255="Assisted Manual")),A254&amp;"_AZ",IF(AND(D255="Amina",OR(E255="De-Novo Merge",E255="Assisted Merge")),A254&amp;"_SA_AZ",IF(AND(D255="Perry",OR(E255="Manual",E255="Assisted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f>
        <v/>
      </c>
      <c r="G255" s="89"/>
      <c r="H255" s="89"/>
      <c r="I255" s="109"/>
      <c r="J255" s="86" t="str">
        <f>IF(AND(NOT(OR(G255="",G255="Ø")),H255=""),"In Progress",IF(AND(NOT(OR(H255="Ø",H255="")),NOT(OR(G255="Ø",G255=""))),"Completed",IF(AND(NOT(A254=""),NOT(OR(D255="",D255="???")),G255=""),"Waiting",IF(D255="???","Waiting",""))))</f>
        <v/>
      </c>
      <c r="K255" s="109"/>
      <c r="L255" s="109"/>
      <c r="M255" s="4"/>
      <c r="N255" s="114"/>
      <c r="O255" s="109"/>
    </row>
    <row r="256" spans="1:15" x14ac:dyDescent="0.25">
      <c r="A256" s="109" t="s">
        <v>1745</v>
      </c>
      <c r="B256" s="110" t="s">
        <v>1746</v>
      </c>
      <c r="C256" s="109"/>
      <c r="D256" s="86"/>
      <c r="E256" s="86"/>
      <c r="F256" s="7" t="str">
        <f>IF(AND(D256="Amina",OR(E256="Manual",E256="Assisted Manual")),A256&amp;"_AZ",IF(AND(D256="Amina",OR(E256="De-Novo Merge",E256="Assisted Merge")),A256&amp;"_SA_AZ",IF(AND(D256="Perry",OR(E256="Manual",E256="Assisted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f>
        <v/>
      </c>
      <c r="G256" s="89"/>
      <c r="H256" s="89"/>
      <c r="I256" s="109" t="str">
        <f>IF(AND(NOT(OR(H256="",H256="Ø")),NOT(OR(H257="",H257="Ø"))),"Needs to be Split","")</f>
        <v/>
      </c>
      <c r="J256" s="86" t="s">
        <v>1</v>
      </c>
      <c r="K256" s="109" t="str">
        <f>IF(AND(NOT(OR(H256="Ø",H256="")),I256="Split"),"In Progress",IF(AND(NOT(OR(H256="Ø",H256="")),I256="Needs to be Split"),"Waiting",IF(AND(J256="Review",J257="Review"),"Review",IF(OR(AND(J256="Review",J257="Incomplete"),AND(J256="Incomplete",J257="Review")),"Review",IF(OR(AND(J256="Untraceable",J257="Review"),AND(J256="Review",J257="Untraceable")),"Review",IF(OR(AND(J256="Review",J257="Completed"),AND(J256="Completed",J257="Review")),"Review",IF(OR(AND(J256="Other",J257="Review"),AND(J256="Review",J257="Other")),"Review",IF(OR(AND(J256="Other",J257="Incomplete"),AND(J256="Incomplete",J257="Other")),"Review",IF(OR(AND(J256="Other",J257="Untraceable"),AND(J256="Untraceable",J257="Other")),"Review",IF(OR(AND(J256="Other",J257="Completed"),AND(J256="Completed",J257="Other")),"Review",IF(AND(J256="Waiting",J257="Waiting"),"Waiting",IF(OR(AND(J256="Review",J257="Waiting"),AND(J256="Waiting",J257="Review")),"Waiting",IF(OR(AND(J256="Other",J257="Waiting"),AND(J256="Waiting",J257="Other")),"Waiting",IF(OR(AND(J256="Incomplete",J257="Waiting"),AND(J256="Waiting",J257="Incomplete")),"Waiting",IF(OR(AND(J256="Completed",J257="Waiting"),AND(J256="Waiting",J257="Completed")),"Waiting",IF(OR(J256="In Progress",J257="In Progress"),"In Progress",IF(OR(AND(J256="Completed",J257="Untraceable"),AND(J256="Untraceable",J257="Completed")),"Review",IF(OR(AND(J256="Completed",J257="Incomplete"),AND(J256="Incomplete",J257="Completed")),"Review",IF(OR(AND(J256="Incomplete",J257="Untraceable"),AND(J256="Untraceable",J257="Incomplete")),"Untraceable",IF(AND(NOT(OR(H256="Ø",H256="")),NOT(OR(H257="Ø",H257="")),I256=""),"In Progress",IF(AND(J256="Untraceable",J257="Untraceable"),"Untraceable",IF(AND(NOT(OR(H256="Ø",H256="")),NOT(OR(H257="Ø",H257="")),NOT(OR(I256="Ø",I256="",I256="Split",I256="Needs to be Split"))),"Completed",IF(AND(J256="Incomplete",J257="Incomplete"),"Incomplete",IF(AND(J256="Other",J257="Other"),"Review",IF(AND(J256="Untraceable",J257=""),"Untraceable","")))))))))))))))))))))))))</f>
        <v>Untraceable</v>
      </c>
      <c r="L256" s="109" t="str">
        <f>IF(OR(K256="Untraceable"),"Ignore",IF(OR(K256="Incomplete",K256="Completed"),"Waiting",IF(OR(K256="Waiting",K256="In Progress",K256="Review",K256="Other"),"HOLD","")))</f>
        <v>Ignore</v>
      </c>
      <c r="M256" s="4"/>
      <c r="N256" s="114" t="str">
        <f>IF(OR(K256="Untraceable",K256="Incomplete"),"No",IF(K256="Completed","In Progress",""))</f>
        <v>No</v>
      </c>
      <c r="O256" s="109"/>
    </row>
    <row r="257" spans="1:15" x14ac:dyDescent="0.25">
      <c r="A257" s="109"/>
      <c r="B257" s="109"/>
      <c r="C257" s="109"/>
      <c r="D257" s="86"/>
      <c r="E257" s="86"/>
      <c r="F257" s="7" t="str">
        <f>IF(AND(D257="Amina",OR(E257="Manual",E257="Assisted Manual")),A256&amp;"_AZ",IF(AND(D257="Amina",OR(E257="De-Novo Merge",E257="Assisted Merge")),A256&amp;"_SA_AZ",IF(AND(D257="Perry",OR(E257="Manual",E257="Assisted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f>
        <v/>
      </c>
      <c r="G257" s="89"/>
      <c r="H257" s="89"/>
      <c r="I257" s="109"/>
      <c r="J257" s="86" t="str">
        <f>IF(AND(NOT(OR(G257="",G257="Ø")),H257=""),"In Progress",IF(AND(NOT(OR(H257="Ø",H257="")),NOT(OR(G257="Ø",G257=""))),"Completed",IF(AND(NOT(A256=""),NOT(OR(D257="",D257="???")),G257=""),"Waiting",IF(D257="???","Waiting",""))))</f>
        <v/>
      </c>
      <c r="K257" s="109"/>
      <c r="L257" s="109"/>
      <c r="M257" s="4"/>
      <c r="N257" s="114"/>
      <c r="O257" s="109"/>
    </row>
    <row r="258" spans="1:15" x14ac:dyDescent="0.25">
      <c r="A258" s="109" t="s">
        <v>1747</v>
      </c>
      <c r="B258" s="110" t="s">
        <v>1748</v>
      </c>
      <c r="C258" s="109"/>
      <c r="D258" s="86"/>
      <c r="E258" s="86"/>
      <c r="F258" s="7" t="str">
        <f>IF(AND(D258="Amina",OR(E258="Manual",E258="Assisted Manual")),A258&amp;"_AZ",IF(AND(D258="Amina",OR(E258="De-Novo Merge",E258="Assisted Merge")),A258&amp;"_SA_AZ",IF(AND(D258="Perry",OR(E258="Manual",E258="Assisted Manual")),A258&amp;"_PB",IF(AND(D258="Perry",OR(E258="De-Novo Merge",E258="Assisted Merge")),A258&amp;"_SA_PB",IF(AND(D258="Gina",OR(E258="Manual",E258="Assisted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f>
        <v/>
      </c>
      <c r="G258" s="89"/>
      <c r="H258" s="89"/>
      <c r="I258" s="109" t="str">
        <f>IF(AND(NOT(OR(H258="",H258="Ø")),NOT(OR(H259="",H259="Ø"))),"Needs to be Split","")</f>
        <v/>
      </c>
      <c r="J258" s="86" t="s">
        <v>1</v>
      </c>
      <c r="K258" s="109" t="str">
        <f>IF(AND(NOT(OR(H258="Ø",H258="")),I258="Split"),"In Progress",IF(AND(NOT(OR(H258="Ø",H258="")),I258="Needs to be Split"),"Waiting",IF(AND(J258="Review",J259="Review"),"Review",IF(OR(AND(J258="Review",J259="Incomplete"),AND(J258="Incomplete",J259="Review")),"Review",IF(OR(AND(J258="Untraceable",J259="Review"),AND(J258="Review",J259="Untraceable")),"Review",IF(OR(AND(J258="Review",J259="Completed"),AND(J258="Completed",J259="Review")),"Review",IF(OR(AND(J258="Other",J259="Review"),AND(J258="Review",J259="Other")),"Review",IF(OR(AND(J258="Other",J259="Incomplete"),AND(J258="Incomplete",J259="Other")),"Review",IF(OR(AND(J258="Other",J259="Untraceable"),AND(J258="Untraceable",J259="Other")),"Review",IF(OR(AND(J258="Other",J259="Completed"),AND(J258="Completed",J259="Other")),"Review",IF(AND(J258="Waiting",J259="Waiting"),"Waiting",IF(OR(AND(J258="Review",J259="Waiting"),AND(J258="Waiting",J259="Review")),"Waiting",IF(OR(AND(J258="Other",J259="Waiting"),AND(J258="Waiting",J259="Other")),"Waiting",IF(OR(AND(J258="Incomplete",J259="Waiting"),AND(J258="Waiting",J259="Incomplete")),"Waiting",IF(OR(AND(J258="Completed",J259="Waiting"),AND(J258="Waiting",J259="Completed")),"Waiting",IF(OR(J258="In Progress",J259="In Progress"),"In Progress",IF(OR(AND(J258="Completed",J259="Untraceable"),AND(J258="Untraceable",J259="Completed")),"Review",IF(OR(AND(J258="Completed",J259="Incomplete"),AND(J258="Incomplete",J259="Completed")),"Review",IF(OR(AND(J258="Incomplete",J259="Untraceable"),AND(J258="Untraceable",J259="Incomplete")),"Untraceable",IF(AND(NOT(OR(H258="Ø",H258="")),NOT(OR(H259="Ø",H259="")),I258=""),"In Progress",IF(AND(J258="Untraceable",J259="Untraceable"),"Untraceable",IF(AND(NOT(OR(H258="Ø",H258="")),NOT(OR(H259="Ø",H259="")),NOT(OR(I258="Ø",I258="",I258="Split",I258="Needs to be Split"))),"Completed",IF(AND(J258="Incomplete",J259="Incomplete"),"Incomplete",IF(AND(J258="Other",J259="Other"),"Review",IF(AND(J258="Untraceable",J259=""),"Untraceable","")))))))))))))))))))))))))</f>
        <v>Untraceable</v>
      </c>
      <c r="L258" s="109" t="str">
        <f>IF(OR(K258="Untraceable"),"Ignore",IF(OR(K258="Incomplete",K258="Completed"),"Waiting",IF(OR(K258="Waiting",K258="In Progress",K258="Review",K258="Other"),"HOLD","")))</f>
        <v>Ignore</v>
      </c>
      <c r="M258" s="4"/>
      <c r="N258" s="114" t="str">
        <f>IF(OR(K258="Untraceable",K258="Incomplete"),"No",IF(K258="Completed","In Progress",""))</f>
        <v>No</v>
      </c>
      <c r="O258" s="109"/>
    </row>
    <row r="259" spans="1:15" x14ac:dyDescent="0.25">
      <c r="A259" s="109"/>
      <c r="B259" s="109"/>
      <c r="C259" s="109"/>
      <c r="D259" s="86"/>
      <c r="E259" s="86"/>
      <c r="F259" s="7" t="str">
        <f>IF(AND(D259="Amina",OR(E259="Manual",E259="Assisted Manual")),A258&amp;"_AZ",IF(AND(D259="Amina",OR(E259="De-Novo Merge",E259="Assisted Merge")),A258&amp;"_SA_AZ",IF(AND(D259="Perry",OR(E259="Manual",E259="Assisted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f>
        <v/>
      </c>
      <c r="G259" s="89"/>
      <c r="H259" s="89"/>
      <c r="I259" s="109"/>
      <c r="J259" s="86" t="str">
        <f>IF(AND(NOT(OR(G259="",G259="Ø")),H259=""),"In Progress",IF(AND(NOT(OR(H259="Ø",H259="")),NOT(OR(G259="Ø",G259=""))),"Completed",IF(AND(NOT(A258=""),NOT(OR(D259="",D259="???")),G259=""),"Waiting",IF(D259="???","Waiting",""))))</f>
        <v/>
      </c>
      <c r="K259" s="109"/>
      <c r="L259" s="109"/>
      <c r="M259" s="4"/>
      <c r="N259" s="114"/>
      <c r="O259" s="109"/>
    </row>
    <row r="260" spans="1:15" x14ac:dyDescent="0.25">
      <c r="A260" s="109" t="s">
        <v>1749</v>
      </c>
      <c r="B260" s="110" t="s">
        <v>1750</v>
      </c>
      <c r="C260" s="109"/>
      <c r="D260" s="86"/>
      <c r="E260" s="86"/>
      <c r="F260" s="7" t="str">
        <f>IF(AND(D260="Amina",OR(E260="Manual",E260="Assisted Manual")),A260&amp;"_AZ",IF(AND(D260="Amina",OR(E260="De-Novo Merge",E260="Assisted Merge")),A260&amp;"_SA_AZ",IF(AND(D260="Perry",OR(E260="Manual",E260="Assisted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f>
        <v/>
      </c>
      <c r="G260" s="89"/>
      <c r="H260" s="89"/>
      <c r="I260" s="109" t="str">
        <f>IF(AND(NOT(OR(H260="",H260="Ø")),NOT(OR(H261="",H261="Ø"))),"Needs to be Split","")</f>
        <v/>
      </c>
      <c r="J260" s="86" t="s">
        <v>1</v>
      </c>
      <c r="K260" s="109" t="str">
        <f>IF(AND(NOT(OR(H260="Ø",H260="")),I260="Split"),"In Progress",IF(AND(NOT(OR(H260="Ø",H260="")),I260="Needs to be Split"),"Waiting",IF(AND(J260="Review",J261="Review"),"Review",IF(OR(AND(J260="Review",J261="Incomplete"),AND(J260="Incomplete",J261="Review")),"Review",IF(OR(AND(J260="Untraceable",J261="Review"),AND(J260="Review",J261="Untraceable")),"Review",IF(OR(AND(J260="Review",J261="Completed"),AND(J260="Completed",J261="Review")),"Review",IF(OR(AND(J260="Other",J261="Review"),AND(J260="Review",J261="Other")),"Review",IF(OR(AND(J260="Other",J261="Incomplete"),AND(J260="Incomplete",J261="Other")),"Review",IF(OR(AND(J260="Other",J261="Untraceable"),AND(J260="Untraceable",J261="Other")),"Review",IF(OR(AND(J260="Other",J261="Completed"),AND(J260="Completed",J261="Other")),"Review",IF(AND(J260="Waiting",J261="Waiting"),"Waiting",IF(OR(AND(J260="Review",J261="Waiting"),AND(J260="Waiting",J261="Review")),"Waiting",IF(OR(AND(J260="Other",J261="Waiting"),AND(J260="Waiting",J261="Other")),"Waiting",IF(OR(AND(J260="Incomplete",J261="Waiting"),AND(J260="Waiting",J261="Incomplete")),"Waiting",IF(OR(AND(J260="Completed",J261="Waiting"),AND(J260="Waiting",J261="Completed")),"Waiting",IF(OR(J260="In Progress",J261="In Progress"),"In Progress",IF(OR(AND(J260="Completed",J261="Untraceable"),AND(J260="Untraceable",J261="Completed")),"Review",IF(OR(AND(J260="Completed",J261="Incomplete"),AND(J260="Incomplete",J261="Completed")),"Review",IF(OR(AND(J260="Incomplete",J261="Untraceable"),AND(J260="Untraceable",J261="Incomplete")),"Untraceable",IF(AND(NOT(OR(H260="Ø",H260="")),NOT(OR(H261="Ø",H261="")),I260=""),"In Progress",IF(AND(J260="Untraceable",J261="Untraceable"),"Untraceable",IF(AND(NOT(OR(H260="Ø",H260="")),NOT(OR(H261="Ø",H261="")),NOT(OR(I260="Ø",I260="",I260="Split",I260="Needs to be Split"))),"Completed",IF(AND(J260="Incomplete",J261="Incomplete"),"Incomplete",IF(AND(J260="Other",J261="Other"),"Review",IF(AND(J260="Untraceable",J261=""),"Untraceable","")))))))))))))))))))))))))</f>
        <v>Untraceable</v>
      </c>
      <c r="L260" s="109" t="str">
        <f>IF(OR(K260="Untraceable"),"Ignore",IF(OR(K260="Incomplete",K260="Completed"),"Waiting",IF(OR(K260="Waiting",K260="In Progress",K260="Review",K260="Other"),"HOLD","")))</f>
        <v>Ignore</v>
      </c>
      <c r="M260" s="4"/>
      <c r="N260" s="114" t="str">
        <f>IF(OR(K260="Untraceable",K260="Incomplete"),"No",IF(K260="Completed","In Progress",""))</f>
        <v>No</v>
      </c>
      <c r="O260" s="109"/>
    </row>
    <row r="261" spans="1:15" x14ac:dyDescent="0.25">
      <c r="A261" s="109"/>
      <c r="B261" s="109"/>
      <c r="C261" s="109"/>
      <c r="D261" s="86"/>
      <c r="E261" s="86"/>
      <c r="F261" s="7" t="str">
        <f>IF(AND(D261="Amina",OR(E261="Manual",E261="Assisted Manual")),A260&amp;"_AZ",IF(AND(D261="Amina",OR(E261="De-Novo Merge",E261="Assisted Merge")),A260&amp;"_SA_AZ",IF(AND(D261="Perry",OR(E261="Manual",E261="Assisted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f>
        <v/>
      </c>
      <c r="G261" s="89"/>
      <c r="H261" s="89"/>
      <c r="I261" s="109"/>
      <c r="J261" s="86" t="str">
        <f>IF(AND(NOT(OR(G261="",G261="Ø")),H261=""),"In Progress",IF(AND(NOT(OR(H261="Ø",H261="")),NOT(OR(G261="Ø",G261=""))),"Completed",IF(AND(NOT(A260=""),NOT(OR(D261="",D261="???")),G261=""),"Waiting",IF(D261="???","Waiting",""))))</f>
        <v/>
      </c>
      <c r="K261" s="109"/>
      <c r="L261" s="109"/>
      <c r="M261" s="4"/>
      <c r="N261" s="114"/>
      <c r="O261" s="109"/>
    </row>
    <row r="262" spans="1:15" x14ac:dyDescent="0.25">
      <c r="A262" s="109" t="s">
        <v>1751</v>
      </c>
      <c r="B262" s="110" t="s">
        <v>1752</v>
      </c>
      <c r="C262" s="109"/>
      <c r="D262" s="86"/>
      <c r="E262" s="86"/>
      <c r="F262" s="7" t="str">
        <f>IF(AND(D262="Amina",OR(E262="Manual",E262="Assisted Manual")),A262&amp;"_AZ",IF(AND(D262="Amina",OR(E262="De-Novo Merge",E262="Assisted Merge")),A262&amp;"_SA_AZ",IF(AND(D262="Perry",OR(E262="Manual",E262="Assisted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f>
        <v/>
      </c>
      <c r="G262" s="89"/>
      <c r="H262" s="89"/>
      <c r="I262" s="109" t="str">
        <f>IF(AND(NOT(OR(H262="",H262="Ø")),NOT(OR(H263="",H263="Ø"))),"Needs to be Split","")</f>
        <v/>
      </c>
      <c r="J262" s="86" t="s">
        <v>1</v>
      </c>
      <c r="K262" s="109" t="str">
        <f>IF(AND(NOT(OR(H262="Ø",H262="")),I262="Split"),"In Progress",IF(AND(NOT(OR(H262="Ø",H262="")),I262="Needs to be Split"),"Waiting",IF(AND(J262="Review",J263="Review"),"Review",IF(OR(AND(J262="Review",J263="Incomplete"),AND(J262="Incomplete",J263="Review")),"Review",IF(OR(AND(J262="Untraceable",J263="Review"),AND(J262="Review",J263="Untraceable")),"Review",IF(OR(AND(J262="Review",J263="Completed"),AND(J262="Completed",J263="Review")),"Review",IF(OR(AND(J262="Other",J263="Review"),AND(J262="Review",J263="Other")),"Review",IF(OR(AND(J262="Other",J263="Incomplete"),AND(J262="Incomplete",J263="Other")),"Review",IF(OR(AND(J262="Other",J263="Untraceable"),AND(J262="Untraceable",J263="Other")),"Review",IF(OR(AND(J262="Other",J263="Completed"),AND(J262="Completed",J263="Other")),"Review",IF(AND(J262="Waiting",J263="Waiting"),"Waiting",IF(OR(AND(J262="Review",J263="Waiting"),AND(J262="Waiting",J263="Review")),"Waiting",IF(OR(AND(J262="Other",J263="Waiting"),AND(J262="Waiting",J263="Other")),"Waiting",IF(OR(AND(J262="Incomplete",J263="Waiting"),AND(J262="Waiting",J263="Incomplete")),"Waiting",IF(OR(AND(J262="Completed",J263="Waiting"),AND(J262="Waiting",J263="Completed")),"Waiting",IF(OR(J262="In Progress",J263="In Progress"),"In Progress",IF(OR(AND(J262="Completed",J263="Untraceable"),AND(J262="Untraceable",J263="Completed")),"Review",IF(OR(AND(J262="Completed",J263="Incomplete"),AND(J262="Incomplete",J263="Completed")),"Review",IF(OR(AND(J262="Incomplete",J263="Untraceable"),AND(J262="Untraceable",J263="Incomplete")),"Untraceable",IF(AND(NOT(OR(H262="Ø",H262="")),NOT(OR(H263="Ø",H263="")),I262=""),"In Progress",IF(AND(J262="Untraceable",J263="Untraceable"),"Untraceable",IF(AND(NOT(OR(H262="Ø",H262="")),NOT(OR(H263="Ø",H263="")),NOT(OR(I262="Ø",I262="",I262="Split",I262="Needs to be Split"))),"Completed",IF(AND(J262="Incomplete",J263="Incomplete"),"Incomplete",IF(AND(J262="Other",J263="Other"),"Review",IF(AND(J262="Untraceable",J263=""),"Untraceable","")))))))))))))))))))))))))</f>
        <v>Untraceable</v>
      </c>
      <c r="L262" s="109" t="str">
        <f>IF(OR(K262="Untraceable"),"Ignore",IF(OR(K262="Incomplete",K262="Completed"),"Waiting",IF(OR(K262="Waiting",K262="In Progress",K262="Review",K262="Other"),"HOLD","")))</f>
        <v>Ignore</v>
      </c>
      <c r="M262" s="4"/>
      <c r="N262" s="114" t="str">
        <f>IF(OR(K262="Untraceable",K262="Incomplete"),"No",IF(K262="Completed","In Progress",""))</f>
        <v>No</v>
      </c>
      <c r="O262" s="109"/>
    </row>
    <row r="263" spans="1:15" x14ac:dyDescent="0.25">
      <c r="A263" s="109"/>
      <c r="B263" s="109"/>
      <c r="C263" s="109"/>
      <c r="D263" s="86"/>
      <c r="E263" s="86"/>
      <c r="F263" s="7" t="str">
        <f>IF(AND(D263="Amina",OR(E263="Manual",E263="Assisted Manual")),A262&amp;"_AZ",IF(AND(D263="Amina",OR(E263="De-Novo Merge",E263="Assisted Merge")),A262&amp;"_SA_AZ",IF(AND(D263="Perry",OR(E263="Manual",E263="Assisted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f>
        <v/>
      </c>
      <c r="G263" s="89"/>
      <c r="H263" s="89"/>
      <c r="I263" s="109"/>
      <c r="J263" s="86" t="str">
        <f>IF(AND(NOT(OR(G263="",G263="Ø")),H263=""),"In Progress",IF(AND(NOT(OR(H263="Ø",H263="")),NOT(OR(G263="Ø",G263=""))),"Completed",IF(AND(NOT(A262=""),NOT(OR(D263="",D263="???")),G263=""),"Waiting",IF(D263="???","Waiting",""))))</f>
        <v/>
      </c>
      <c r="K263" s="109"/>
      <c r="L263" s="109"/>
      <c r="M263" s="4"/>
      <c r="N263" s="114"/>
      <c r="O263" s="109"/>
    </row>
    <row r="264" spans="1:15" x14ac:dyDescent="0.25">
      <c r="A264" s="109" t="s">
        <v>1753</v>
      </c>
      <c r="B264" s="110" t="s">
        <v>1754</v>
      </c>
      <c r="C264" s="109"/>
      <c r="D264" s="86"/>
      <c r="E264" s="86"/>
      <c r="F264" s="7" t="str">
        <f>IF(AND(D264="Amina",OR(E264="Manual",E264="Assisted Manual")),A264&amp;"_AZ",IF(AND(D264="Amina",OR(E264="De-Novo Merge",E264="Assisted Merge")),A264&amp;"_SA_AZ",IF(AND(D264="Perry",OR(E264="Manual",E264="Assisted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f>
        <v/>
      </c>
      <c r="G264" s="89"/>
      <c r="H264" s="89"/>
      <c r="I264" s="109" t="str">
        <f>IF(AND(NOT(OR(H264="",H264="Ø")),NOT(OR(H265="",H265="Ø"))),"Needs to be Split","")</f>
        <v/>
      </c>
      <c r="J264" s="86" t="s">
        <v>1</v>
      </c>
      <c r="K264" s="109" t="str">
        <f>IF(AND(NOT(OR(H264="Ø",H264="")),I264="Split"),"In Progress",IF(AND(NOT(OR(H264="Ø",H264="")),I264="Needs to be Split"),"Waiting",IF(AND(J264="Review",J265="Review"),"Review",IF(OR(AND(J264="Review",J265="Incomplete"),AND(J264="Incomplete",J265="Review")),"Review",IF(OR(AND(J264="Untraceable",J265="Review"),AND(J264="Review",J265="Untraceable")),"Review",IF(OR(AND(J264="Review",J265="Completed"),AND(J264="Completed",J265="Review")),"Review",IF(OR(AND(J264="Other",J265="Review"),AND(J264="Review",J265="Other")),"Review",IF(OR(AND(J264="Other",J265="Incomplete"),AND(J264="Incomplete",J265="Other")),"Review",IF(OR(AND(J264="Other",J265="Untraceable"),AND(J264="Untraceable",J265="Other")),"Review",IF(OR(AND(J264="Other",J265="Completed"),AND(J264="Completed",J265="Other")),"Review",IF(AND(J264="Waiting",J265="Waiting"),"Waiting",IF(OR(AND(J264="Review",J265="Waiting"),AND(J264="Waiting",J265="Review")),"Waiting",IF(OR(AND(J264="Other",J265="Waiting"),AND(J264="Waiting",J265="Other")),"Waiting",IF(OR(AND(J264="Incomplete",J265="Waiting"),AND(J264="Waiting",J265="Incomplete")),"Waiting",IF(OR(AND(J264="Completed",J265="Waiting"),AND(J264="Waiting",J265="Completed")),"Waiting",IF(OR(J264="In Progress",J265="In Progress"),"In Progress",IF(OR(AND(J264="Completed",J265="Untraceable"),AND(J264="Untraceable",J265="Completed")),"Review",IF(OR(AND(J264="Completed",J265="Incomplete"),AND(J264="Incomplete",J265="Completed")),"Review",IF(OR(AND(J264="Incomplete",J265="Untraceable"),AND(J264="Untraceable",J265="Incomplete")),"Untraceable",IF(AND(NOT(OR(H264="Ø",H264="")),NOT(OR(H265="Ø",H265="")),I264=""),"In Progress",IF(AND(J264="Untraceable",J265="Untraceable"),"Untraceable",IF(AND(NOT(OR(H264="Ø",H264="")),NOT(OR(H265="Ø",H265="")),NOT(OR(I264="Ø",I264="",I264="Split",I264="Needs to be Split"))),"Completed",IF(AND(J264="Incomplete",J265="Incomplete"),"Incomplete",IF(AND(J264="Other",J265="Other"),"Review",IF(AND(J264="Untraceable",J265=""),"Untraceable","")))))))))))))))))))))))))</f>
        <v>Untraceable</v>
      </c>
      <c r="L264" s="109" t="str">
        <f>IF(OR(K264="Untraceable"),"Ignore",IF(OR(K264="Incomplete",K264="Completed"),"Waiting",IF(OR(K264="Waiting",K264="In Progress",K264="Review",K264="Other"),"HOLD","")))</f>
        <v>Ignore</v>
      </c>
      <c r="M264" s="4"/>
      <c r="N264" s="114" t="str">
        <f>IF(OR(K264="Untraceable",K264="Incomplete"),"No",IF(K264="Completed","In Progress",""))</f>
        <v>No</v>
      </c>
      <c r="O264" s="109"/>
    </row>
    <row r="265" spans="1:15" x14ac:dyDescent="0.25">
      <c r="A265" s="109"/>
      <c r="B265" s="109"/>
      <c r="C265" s="109"/>
      <c r="D265" s="86"/>
      <c r="E265" s="86"/>
      <c r="F265" s="7" t="str">
        <f>IF(AND(D265="Amina",OR(E265="Manual",E265="Assisted Manual")),A264&amp;"_AZ",IF(AND(D265="Amina",OR(E265="De-Novo Merge",E265="Assisted Merge")),A264&amp;"_SA_AZ",IF(AND(D265="Perry",OR(E265="Manual",E265="Assisted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f>
        <v/>
      </c>
      <c r="G265" s="89"/>
      <c r="H265" s="89"/>
      <c r="I265" s="109"/>
      <c r="J265" s="86" t="str">
        <f>IF(AND(NOT(OR(G265="",G265="Ø")),H265=""),"In Progress",IF(AND(NOT(OR(H265="Ø",H265="")),NOT(OR(G265="Ø",G265=""))),"Completed",IF(AND(NOT(A264=""),NOT(OR(D265="",D265="???")),G265=""),"Waiting",IF(D265="???","Waiting",""))))</f>
        <v/>
      </c>
      <c r="K265" s="109"/>
      <c r="L265" s="109"/>
      <c r="M265" s="4"/>
      <c r="N265" s="114"/>
      <c r="O265" s="109"/>
    </row>
    <row r="266" spans="1:15" x14ac:dyDescent="0.25">
      <c r="A266" s="109" t="s">
        <v>1755</v>
      </c>
      <c r="B266" s="110" t="s">
        <v>1756</v>
      </c>
      <c r="C266" s="109"/>
      <c r="D266" s="86"/>
      <c r="E266" s="86"/>
      <c r="F266" s="7" t="str">
        <f>IF(AND(D266="Amina",OR(E266="Manual",E266="Assisted Manual")),A266&amp;"_AZ",IF(AND(D266="Amina",OR(E266="De-Novo Merge",E266="Assisted Merge")),A266&amp;"_SA_AZ",IF(AND(D266="Perry",OR(E266="Manual",E266="Assisted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f>
        <v/>
      </c>
      <c r="G266" s="89"/>
      <c r="H266" s="89"/>
      <c r="I266" s="109" t="str">
        <f>IF(AND(NOT(OR(H266="",H266="Ø")),NOT(OR(H267="",H267="Ø"))),"Needs to be Split","")</f>
        <v/>
      </c>
      <c r="J266" s="86" t="s">
        <v>1</v>
      </c>
      <c r="K266" s="109" t="str">
        <f>IF(AND(NOT(OR(H266="Ø",H266="")),I266="Split"),"In Progress",IF(AND(NOT(OR(H266="Ø",H266="")),I266="Needs to be Split"),"Waiting",IF(AND(J266="Review",J267="Review"),"Review",IF(OR(AND(J266="Review",J267="Incomplete"),AND(J266="Incomplete",J267="Review")),"Review",IF(OR(AND(J266="Untraceable",J267="Review"),AND(J266="Review",J267="Untraceable")),"Review",IF(OR(AND(J266="Review",J267="Completed"),AND(J266="Completed",J267="Review")),"Review",IF(OR(AND(J266="Other",J267="Review"),AND(J266="Review",J267="Other")),"Review",IF(OR(AND(J266="Other",J267="Incomplete"),AND(J266="Incomplete",J267="Other")),"Review",IF(OR(AND(J266="Other",J267="Untraceable"),AND(J266="Untraceable",J267="Other")),"Review",IF(OR(AND(J266="Other",J267="Completed"),AND(J266="Completed",J267="Other")),"Review",IF(AND(J266="Waiting",J267="Waiting"),"Waiting",IF(OR(AND(J266="Review",J267="Waiting"),AND(J266="Waiting",J267="Review")),"Waiting",IF(OR(AND(J266="Other",J267="Waiting"),AND(J266="Waiting",J267="Other")),"Waiting",IF(OR(AND(J266="Incomplete",J267="Waiting"),AND(J266="Waiting",J267="Incomplete")),"Waiting",IF(OR(AND(J266="Completed",J267="Waiting"),AND(J266="Waiting",J267="Completed")),"Waiting",IF(OR(J266="In Progress",J267="In Progress"),"In Progress",IF(OR(AND(J266="Completed",J267="Untraceable"),AND(J266="Untraceable",J267="Completed")),"Review",IF(OR(AND(J266="Completed",J267="Incomplete"),AND(J266="Incomplete",J267="Completed")),"Review",IF(OR(AND(J266="Incomplete",J267="Untraceable"),AND(J266="Untraceable",J267="Incomplete")),"Untraceable",IF(AND(NOT(OR(H266="Ø",H266="")),NOT(OR(H267="Ø",H267="")),I266=""),"In Progress",IF(AND(J266="Untraceable",J267="Untraceable"),"Untraceable",IF(AND(NOT(OR(H266="Ø",H266="")),NOT(OR(H267="Ø",H267="")),NOT(OR(I266="Ø",I266="",I266="Split",I266="Needs to be Split"))),"Completed",IF(AND(J266="Incomplete",J267="Incomplete"),"Incomplete",IF(AND(J266="Other",J267="Other"),"Review",IF(AND(J266="Untraceable",J267=""),"Untraceable","")))))))))))))))))))))))))</f>
        <v>Untraceable</v>
      </c>
      <c r="L266" s="109" t="str">
        <f>IF(OR(K266="Untraceable"),"Ignore",IF(OR(K266="Incomplete",K266="Completed"),"Waiting",IF(OR(K266="Waiting",K266="In Progress",K266="Review",K266="Other"),"HOLD","")))</f>
        <v>Ignore</v>
      </c>
      <c r="M266" s="4"/>
      <c r="N266" s="114" t="str">
        <f>IF(OR(K266="Untraceable",K266="Incomplete"),"No",IF(K266="Completed","In Progress",""))</f>
        <v>No</v>
      </c>
      <c r="O266" s="109"/>
    </row>
    <row r="267" spans="1:15" x14ac:dyDescent="0.25">
      <c r="A267" s="109"/>
      <c r="B267" s="109"/>
      <c r="C267" s="109"/>
      <c r="D267" s="86"/>
      <c r="E267" s="86"/>
      <c r="F267" s="7" t="str">
        <f>IF(AND(D267="Amina",OR(E267="Manual",E267="Assisted Manual")),A266&amp;"_AZ",IF(AND(D267="Amina",OR(E267="De-Novo Merge",E267="Assisted Merge")),A266&amp;"_SA_AZ",IF(AND(D267="Perry",OR(E267="Manual",E267="Assisted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f>
        <v/>
      </c>
      <c r="G267" s="89"/>
      <c r="H267" s="89"/>
      <c r="I267" s="109"/>
      <c r="J267" s="86" t="str">
        <f>IF(AND(NOT(OR(G267="",G267="Ø")),H267=""),"In Progress",IF(AND(NOT(OR(H267="Ø",H267="")),NOT(OR(G267="Ø",G267=""))),"Completed",IF(AND(NOT(A266=""),NOT(OR(D267="",D267="???")),G267=""),"Waiting",IF(D267="???","Waiting",""))))</f>
        <v/>
      </c>
      <c r="K267" s="109"/>
      <c r="L267" s="109"/>
      <c r="M267" s="4"/>
      <c r="N267" s="114"/>
      <c r="O267" s="109"/>
    </row>
    <row r="268" spans="1:15" x14ac:dyDescent="0.25">
      <c r="A268" s="109" t="s">
        <v>1757</v>
      </c>
      <c r="B268" s="110" t="s">
        <v>1758</v>
      </c>
      <c r="C268" s="109"/>
      <c r="D268" s="86"/>
      <c r="E268" s="86"/>
      <c r="F268" s="7" t="str">
        <f>IF(AND(D268="Amina",OR(E268="Manual",E268="Assisted Manual")),A268&amp;"_AZ",IF(AND(D268="Amina",OR(E268="De-Novo Merge",E268="Assisted Merge")),A268&amp;"_SA_AZ",IF(AND(D268="Perry",OR(E268="Manual",E268="Assisted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f>
        <v/>
      </c>
      <c r="G268" s="89"/>
      <c r="H268" s="89"/>
      <c r="I268" s="109" t="str">
        <f>IF(AND(NOT(OR(H268="",H268="Ø")),NOT(OR(H269="",H269="Ø"))),"Needs to be Split","")</f>
        <v/>
      </c>
      <c r="J268" s="86" t="s">
        <v>1</v>
      </c>
      <c r="K268" s="109" t="str">
        <f>IF(AND(NOT(OR(H268="Ø",H268="")),I268="Split"),"In Progress",IF(AND(NOT(OR(H268="Ø",H268="")),I268="Needs to be Split"),"Waiting",IF(AND(J268="Review",J269="Review"),"Review",IF(OR(AND(J268="Review",J269="Incomplete"),AND(J268="Incomplete",J269="Review")),"Review",IF(OR(AND(J268="Untraceable",J269="Review"),AND(J268="Review",J269="Untraceable")),"Review",IF(OR(AND(J268="Review",J269="Completed"),AND(J268="Completed",J269="Review")),"Review",IF(OR(AND(J268="Other",J269="Review"),AND(J268="Review",J269="Other")),"Review",IF(OR(AND(J268="Other",J269="Incomplete"),AND(J268="Incomplete",J269="Other")),"Review",IF(OR(AND(J268="Other",J269="Untraceable"),AND(J268="Untraceable",J269="Other")),"Review",IF(OR(AND(J268="Other",J269="Completed"),AND(J268="Completed",J269="Other")),"Review",IF(AND(J268="Waiting",J269="Waiting"),"Waiting",IF(OR(AND(J268="Review",J269="Waiting"),AND(J268="Waiting",J269="Review")),"Waiting",IF(OR(AND(J268="Other",J269="Waiting"),AND(J268="Waiting",J269="Other")),"Waiting",IF(OR(AND(J268="Incomplete",J269="Waiting"),AND(J268="Waiting",J269="Incomplete")),"Waiting",IF(OR(AND(J268="Completed",J269="Waiting"),AND(J268="Waiting",J269="Completed")),"Waiting",IF(OR(J268="In Progress",J269="In Progress"),"In Progress",IF(OR(AND(J268="Completed",J269="Untraceable"),AND(J268="Untraceable",J269="Completed")),"Review",IF(OR(AND(J268="Completed",J269="Incomplete"),AND(J268="Incomplete",J269="Completed")),"Review",IF(OR(AND(J268="Incomplete",J269="Untraceable"),AND(J268="Untraceable",J269="Incomplete")),"Untraceable",IF(AND(NOT(OR(H268="Ø",H268="")),NOT(OR(H269="Ø",H269="")),I268=""),"In Progress",IF(AND(J268="Untraceable",J269="Untraceable"),"Untraceable",IF(AND(NOT(OR(H268="Ø",H268="")),NOT(OR(H269="Ø",H269="")),NOT(OR(I268="Ø",I268="",I268="Split",I268="Needs to be Split"))),"Completed",IF(AND(J268="Incomplete",J269="Incomplete"),"Incomplete",IF(AND(J268="Other",J269="Other"),"Review",IF(AND(J268="Untraceable",J269=""),"Untraceable","")))))))))))))))))))))))))</f>
        <v>Untraceable</v>
      </c>
      <c r="L268" s="109" t="str">
        <f>IF(OR(K268="Untraceable"),"Ignore",IF(OR(K268="Incomplete",K268="Completed"),"Waiting",IF(OR(K268="Waiting",K268="In Progress",K268="Review",K268="Other"),"HOLD","")))</f>
        <v>Ignore</v>
      </c>
      <c r="M268" s="4"/>
      <c r="N268" s="114" t="str">
        <f>IF(OR(K268="Untraceable",K268="Incomplete"),"No",IF(K268="Completed","In Progress",""))</f>
        <v>No</v>
      </c>
      <c r="O268" s="109"/>
    </row>
    <row r="269" spans="1:15" x14ac:dyDescent="0.25">
      <c r="A269" s="109"/>
      <c r="B269" s="109"/>
      <c r="C269" s="109"/>
      <c r="D269" s="86"/>
      <c r="E269" s="86"/>
      <c r="F269" s="7" t="str">
        <f>IF(AND(D269="Amina",OR(E269="Manual",E269="Assisted Manual")),A268&amp;"_AZ",IF(AND(D269="Amina",OR(E269="De-Novo Merge",E269="Assisted Merge")),A268&amp;"_SA_AZ",IF(AND(D269="Perry",OR(E269="Manual",E269="Assisted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f>
        <v/>
      </c>
      <c r="G269" s="89"/>
      <c r="H269" s="89"/>
      <c r="I269" s="109"/>
      <c r="J269" s="86" t="str">
        <f>IF(AND(NOT(OR(G269="",G269="Ø")),H269=""),"In Progress",IF(AND(NOT(OR(H269="Ø",H269="")),NOT(OR(G269="Ø",G269=""))),"Completed",IF(AND(NOT(A268=""),NOT(OR(D269="",D269="???")),G269=""),"Waiting",IF(D269="???","Waiting",""))))</f>
        <v/>
      </c>
      <c r="K269" s="109"/>
      <c r="L269" s="109"/>
      <c r="M269" s="4"/>
      <c r="N269" s="114"/>
      <c r="O269" s="109"/>
    </row>
    <row r="270" spans="1:15" x14ac:dyDescent="0.25">
      <c r="A270" s="109" t="s">
        <v>1759</v>
      </c>
      <c r="B270" s="110" t="s">
        <v>1760</v>
      </c>
      <c r="C270" s="109"/>
      <c r="D270" s="86"/>
      <c r="E270" s="86"/>
      <c r="F270" s="7" t="str">
        <f>IF(AND(D270="Amina",OR(E270="Manual",E270="Assisted Manual")),A270&amp;"_AZ",IF(AND(D270="Amina",OR(E270="De-Novo Merge",E270="Assisted Merge")),A270&amp;"_SA_AZ",IF(AND(D270="Perry",OR(E270="Manual",E270="Assisted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f>
        <v/>
      </c>
      <c r="G270" s="89"/>
      <c r="H270" s="89"/>
      <c r="I270" s="109" t="str">
        <f>IF(AND(NOT(OR(H270="",H270="Ø")),NOT(OR(H271="",H271="Ø"))),"Needs to be Split","")</f>
        <v/>
      </c>
      <c r="J270" s="86" t="s">
        <v>1</v>
      </c>
      <c r="K270" s="109" t="str">
        <f>IF(AND(NOT(OR(H270="Ø",H270="")),I270="Split"),"In Progress",IF(AND(NOT(OR(H270="Ø",H270="")),I270="Needs to be Split"),"Waiting",IF(AND(J270="Review",J271="Review"),"Review",IF(OR(AND(J270="Review",J271="Incomplete"),AND(J270="Incomplete",J271="Review")),"Review",IF(OR(AND(J270="Untraceable",J271="Review"),AND(J270="Review",J271="Untraceable")),"Review",IF(OR(AND(J270="Review",J271="Completed"),AND(J270="Completed",J271="Review")),"Review",IF(OR(AND(J270="Other",J271="Review"),AND(J270="Review",J271="Other")),"Review",IF(OR(AND(J270="Other",J271="Incomplete"),AND(J270="Incomplete",J271="Other")),"Review",IF(OR(AND(J270="Other",J271="Untraceable"),AND(J270="Untraceable",J271="Other")),"Review",IF(OR(AND(J270="Other",J271="Completed"),AND(J270="Completed",J271="Other")),"Review",IF(AND(J270="Waiting",J271="Waiting"),"Waiting",IF(OR(AND(J270="Review",J271="Waiting"),AND(J270="Waiting",J271="Review")),"Waiting",IF(OR(AND(J270="Other",J271="Waiting"),AND(J270="Waiting",J271="Other")),"Waiting",IF(OR(AND(J270="Incomplete",J271="Waiting"),AND(J270="Waiting",J271="Incomplete")),"Waiting",IF(OR(AND(J270="Completed",J271="Waiting"),AND(J270="Waiting",J271="Completed")),"Waiting",IF(OR(J270="In Progress",J271="In Progress"),"In Progress",IF(OR(AND(J270="Completed",J271="Untraceable"),AND(J270="Untraceable",J271="Completed")),"Review",IF(OR(AND(J270="Completed",J271="Incomplete"),AND(J270="Incomplete",J271="Completed")),"Review",IF(OR(AND(J270="Incomplete",J271="Untraceable"),AND(J270="Untraceable",J271="Incomplete")),"Untraceable",IF(AND(NOT(OR(H270="Ø",H270="")),NOT(OR(H271="Ø",H271="")),I270=""),"In Progress",IF(AND(J270="Untraceable",J271="Untraceable"),"Untraceable",IF(AND(NOT(OR(H270="Ø",H270="")),NOT(OR(H271="Ø",H271="")),NOT(OR(I270="Ø",I270="",I270="Split",I270="Needs to be Split"))),"Completed",IF(AND(J270="Incomplete",J271="Incomplete"),"Incomplete",IF(AND(J270="Other",J271="Other"),"Review",IF(AND(J270="Untraceable",J271=""),"Untraceable","")))))))))))))))))))))))))</f>
        <v>Untraceable</v>
      </c>
      <c r="L270" s="109" t="str">
        <f>IF(OR(K270="Untraceable"),"Ignore",IF(OR(K270="Incomplete",K270="Completed"),"Waiting",IF(OR(K270="Waiting",K270="In Progress",K270="Review",K270="Other"),"HOLD","")))</f>
        <v>Ignore</v>
      </c>
      <c r="M270" s="4"/>
      <c r="N270" s="114" t="str">
        <f>IF(OR(K270="Untraceable",K270="Incomplete"),"No",IF(K270="Completed","In Progress",""))</f>
        <v>No</v>
      </c>
      <c r="O270" s="109"/>
    </row>
    <row r="271" spans="1:15" x14ac:dyDescent="0.25">
      <c r="A271" s="109"/>
      <c r="B271" s="109"/>
      <c r="C271" s="109"/>
      <c r="D271" s="86"/>
      <c r="E271" s="86"/>
      <c r="F271" s="7" t="str">
        <f>IF(AND(D271="Amina",OR(E271="Manual",E271="Assisted Manual")),A270&amp;"_AZ",IF(AND(D271="Amina",OR(E271="De-Novo Merge",E271="Assisted Merge")),A270&amp;"_SA_AZ",IF(AND(D271="Perry",OR(E271="Manual",E271="Assisted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f>
        <v/>
      </c>
      <c r="G271" s="89"/>
      <c r="H271" s="89"/>
      <c r="I271" s="109"/>
      <c r="J271" s="86" t="str">
        <f>IF(AND(NOT(OR(G271="",G271="Ø")),H271=""),"In Progress",IF(AND(NOT(OR(H271="Ø",H271="")),NOT(OR(G271="Ø",G271=""))),"Completed",IF(AND(NOT(A270=""),NOT(OR(D271="",D271="???")),G271=""),"Waiting",IF(D271="???","Waiting",""))))</f>
        <v/>
      </c>
      <c r="K271" s="109"/>
      <c r="L271" s="109"/>
      <c r="M271" s="4"/>
      <c r="N271" s="114"/>
      <c r="O271" s="109"/>
    </row>
    <row r="272" spans="1:15" x14ac:dyDescent="0.25">
      <c r="A272" s="109" t="s">
        <v>1761</v>
      </c>
      <c r="B272" s="110" t="s">
        <v>1762</v>
      </c>
      <c r="C272" s="109"/>
      <c r="D272" s="86"/>
      <c r="E272" s="86"/>
      <c r="F272" s="7" t="str">
        <f>IF(AND(D272="Amina",OR(E272="Manual",E272="Assisted Manual")),A272&amp;"_AZ",IF(AND(D272="Amina",OR(E272="De-Novo Merge",E272="Assisted Merge")),A272&amp;"_SA_AZ",IF(AND(D272="Perry",OR(E272="Manual",E272="Assisted Manual")),A272&amp;"_PB",IF(AND(D272="Perry",OR(E272="De-Novo Merge",E272="Assisted Merge")),A272&amp;"_SA_PB",IF(AND(D272="Gina",OR(E272="Manual",E272="Assisted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f>
        <v/>
      </c>
      <c r="G272" s="89"/>
      <c r="H272" s="89"/>
      <c r="I272" s="109" t="str">
        <f>IF(AND(NOT(OR(H272="",H272="Ø")),NOT(OR(H273="",H273="Ø"))),"Needs to be Split","")</f>
        <v/>
      </c>
      <c r="J272" s="86" t="s">
        <v>1</v>
      </c>
      <c r="K272" s="109" t="str">
        <f>IF(AND(NOT(OR(H272="Ø",H272="")),I272="Split"),"In Progress",IF(AND(NOT(OR(H272="Ø",H272="")),I272="Needs to be Split"),"Waiting",IF(AND(J272="Review",J273="Review"),"Review",IF(OR(AND(J272="Review",J273="Incomplete"),AND(J272="Incomplete",J273="Review")),"Review",IF(OR(AND(J272="Untraceable",J273="Review"),AND(J272="Review",J273="Untraceable")),"Review",IF(OR(AND(J272="Review",J273="Completed"),AND(J272="Completed",J273="Review")),"Review",IF(OR(AND(J272="Other",J273="Review"),AND(J272="Review",J273="Other")),"Review",IF(OR(AND(J272="Other",J273="Incomplete"),AND(J272="Incomplete",J273="Other")),"Review",IF(OR(AND(J272="Other",J273="Untraceable"),AND(J272="Untraceable",J273="Other")),"Review",IF(OR(AND(J272="Other",J273="Completed"),AND(J272="Completed",J273="Other")),"Review",IF(AND(J272="Waiting",J273="Waiting"),"Waiting",IF(OR(AND(J272="Review",J273="Waiting"),AND(J272="Waiting",J273="Review")),"Waiting",IF(OR(AND(J272="Other",J273="Waiting"),AND(J272="Waiting",J273="Other")),"Waiting",IF(OR(AND(J272="Incomplete",J273="Waiting"),AND(J272="Waiting",J273="Incomplete")),"Waiting",IF(OR(AND(J272="Completed",J273="Waiting"),AND(J272="Waiting",J273="Completed")),"Waiting",IF(OR(J272="In Progress",J273="In Progress"),"In Progress",IF(OR(AND(J272="Completed",J273="Untraceable"),AND(J272="Untraceable",J273="Completed")),"Review",IF(OR(AND(J272="Completed",J273="Incomplete"),AND(J272="Incomplete",J273="Completed")),"Review",IF(OR(AND(J272="Incomplete",J273="Untraceable"),AND(J272="Untraceable",J273="Incomplete")),"Untraceable",IF(AND(NOT(OR(H272="Ø",H272="")),NOT(OR(H273="Ø",H273="")),I272=""),"In Progress",IF(AND(J272="Untraceable",J273="Untraceable"),"Untraceable",IF(AND(NOT(OR(H272="Ø",H272="")),NOT(OR(H273="Ø",H273="")),NOT(OR(I272="Ø",I272="",I272="Split",I272="Needs to be Split"))),"Completed",IF(AND(J272="Incomplete",J273="Incomplete"),"Incomplete",IF(AND(J272="Other",J273="Other"),"Review",IF(AND(J272="Untraceable",J273=""),"Untraceable","")))))))))))))))))))))))))</f>
        <v>Untraceable</v>
      </c>
      <c r="L272" s="109" t="str">
        <f>IF(OR(K272="Untraceable"),"Ignore",IF(OR(K272="Incomplete",K272="Completed"),"Waiting",IF(OR(K272="Waiting",K272="In Progress",K272="Review",K272="Other"),"HOLD","")))</f>
        <v>Ignore</v>
      </c>
      <c r="M272" s="4"/>
      <c r="N272" s="114" t="str">
        <f>IF(OR(K272="Untraceable",K272="Incomplete"),"No",IF(K272="Completed","In Progress",""))</f>
        <v>No</v>
      </c>
      <c r="O272" s="109"/>
    </row>
    <row r="273" spans="1:15" x14ac:dyDescent="0.25">
      <c r="A273" s="109"/>
      <c r="B273" s="109"/>
      <c r="C273" s="109"/>
      <c r="D273" s="86"/>
      <c r="E273" s="86"/>
      <c r="F273" s="7" t="str">
        <f>IF(AND(D273="Amina",OR(E273="Manual",E273="Assisted Manual")),A272&amp;"_AZ",IF(AND(D273="Amina",OR(E273="De-Novo Merge",E273="Assisted Merge")),A272&amp;"_SA_AZ",IF(AND(D273="Perry",OR(E273="Manual",E273="Assisted Manual")),A272&amp;"_PB",IF(AND(D273="Perry",OR(E273="De-Novo Merge",E273="Assisted Merge")),A272&amp;"_SA_PB",IF(AND(D273="Gina",OR(E273="Manual",E273="Assisted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f>
        <v/>
      </c>
      <c r="G273" s="89"/>
      <c r="H273" s="89"/>
      <c r="I273" s="109"/>
      <c r="J273" s="86" t="str">
        <f>IF(AND(NOT(OR(G273="",G273="Ø")),H273=""),"In Progress",IF(AND(NOT(OR(H273="Ø",H273="")),NOT(OR(G273="Ø",G273=""))),"Completed",IF(AND(NOT(A272=""),NOT(OR(D273="",D273="???")),G273=""),"Waiting",IF(D273="???","Waiting",""))))</f>
        <v/>
      </c>
      <c r="K273" s="109"/>
      <c r="L273" s="109"/>
      <c r="M273" s="4"/>
      <c r="N273" s="114"/>
      <c r="O273" s="109"/>
    </row>
    <row r="274" spans="1:15" x14ac:dyDescent="0.25">
      <c r="A274" s="109" t="s">
        <v>1763</v>
      </c>
      <c r="B274" s="110" t="s">
        <v>1764</v>
      </c>
      <c r="C274" s="109"/>
      <c r="D274" s="86"/>
      <c r="E274" s="86"/>
      <c r="F274" s="7" t="str">
        <f>IF(AND(D274="Amina",OR(E274="Manual",E274="Assisted Manual")),A274&amp;"_AZ",IF(AND(D274="Amina",OR(E274="De-Novo Merge",E274="Assisted Merge")),A274&amp;"_SA_AZ",IF(AND(D274="Perry",OR(E274="Manual",E274="Assisted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f>
        <v/>
      </c>
      <c r="G274" s="89"/>
      <c r="H274" s="89"/>
      <c r="I274" s="109" t="str">
        <f>IF(AND(NOT(OR(H274="",H274="Ø")),NOT(OR(H275="",H275="Ø"))),"Needs to be Split","")</f>
        <v/>
      </c>
      <c r="J274" s="86" t="s">
        <v>1</v>
      </c>
      <c r="K274" s="109" t="str">
        <f>IF(AND(NOT(OR(H274="Ø",H274="")),I274="Split"),"In Progress",IF(AND(NOT(OR(H274="Ø",H274="")),I274="Needs to be Split"),"Waiting",IF(AND(J274="Review",J275="Review"),"Review",IF(OR(AND(J274="Review",J275="Incomplete"),AND(J274="Incomplete",J275="Review")),"Review",IF(OR(AND(J274="Untraceable",J275="Review"),AND(J274="Review",J275="Untraceable")),"Review",IF(OR(AND(J274="Review",J275="Completed"),AND(J274="Completed",J275="Review")),"Review",IF(OR(AND(J274="Other",J275="Review"),AND(J274="Review",J275="Other")),"Review",IF(OR(AND(J274="Other",J275="Incomplete"),AND(J274="Incomplete",J275="Other")),"Review",IF(OR(AND(J274="Other",J275="Untraceable"),AND(J274="Untraceable",J275="Other")),"Review",IF(OR(AND(J274="Other",J275="Completed"),AND(J274="Completed",J275="Other")),"Review",IF(AND(J274="Waiting",J275="Waiting"),"Waiting",IF(OR(AND(J274="Review",J275="Waiting"),AND(J274="Waiting",J275="Review")),"Waiting",IF(OR(AND(J274="Other",J275="Waiting"),AND(J274="Waiting",J275="Other")),"Waiting",IF(OR(AND(J274="Incomplete",J275="Waiting"),AND(J274="Waiting",J275="Incomplete")),"Waiting",IF(OR(AND(J274="Completed",J275="Waiting"),AND(J274="Waiting",J275="Completed")),"Waiting",IF(OR(J274="In Progress",J275="In Progress"),"In Progress",IF(OR(AND(J274="Completed",J275="Untraceable"),AND(J274="Untraceable",J275="Completed")),"Review",IF(OR(AND(J274="Completed",J275="Incomplete"),AND(J274="Incomplete",J275="Completed")),"Review",IF(OR(AND(J274="Incomplete",J275="Untraceable"),AND(J274="Untraceable",J275="Incomplete")),"Untraceable",IF(AND(NOT(OR(H274="Ø",H274="")),NOT(OR(H275="Ø",H275="")),I274=""),"In Progress",IF(AND(J274="Untraceable",J275="Untraceable"),"Untraceable",IF(AND(NOT(OR(H274="Ø",H274="")),NOT(OR(H275="Ø",H275="")),NOT(OR(I274="Ø",I274="",I274="Split",I274="Needs to be Split"))),"Completed",IF(AND(J274="Incomplete",J275="Incomplete"),"Incomplete",IF(AND(J274="Other",J275="Other"),"Review",IF(AND(J274="Untraceable",J275=""),"Untraceable","")))))))))))))))))))))))))</f>
        <v>Untraceable</v>
      </c>
      <c r="L274" s="109" t="str">
        <f>IF(OR(K274="Untraceable"),"Ignore",IF(OR(K274="Incomplete",K274="Completed"),"Waiting",IF(OR(K274="Waiting",K274="In Progress",K274="Review",K274="Other"),"HOLD","")))</f>
        <v>Ignore</v>
      </c>
      <c r="M274" s="4"/>
      <c r="N274" s="114" t="str">
        <f>IF(OR(K274="Untraceable",K274="Incomplete"),"No",IF(K274="Completed","In Progress",""))</f>
        <v>No</v>
      </c>
      <c r="O274" s="109"/>
    </row>
    <row r="275" spans="1:15" x14ac:dyDescent="0.25">
      <c r="A275" s="109"/>
      <c r="B275" s="109"/>
      <c r="C275" s="109"/>
      <c r="D275" s="86"/>
      <c r="E275" s="86"/>
      <c r="F275" s="7" t="str">
        <f>IF(AND(D275="Amina",OR(E275="Manual",E275="Assisted Manual")),A274&amp;"_AZ",IF(AND(D275="Amina",OR(E275="De-Novo Merge",E275="Assisted Merge")),A274&amp;"_SA_AZ",IF(AND(D275="Perry",OR(E275="Manual",E275="Assisted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f>
        <v/>
      </c>
      <c r="G275" s="89"/>
      <c r="H275" s="89"/>
      <c r="I275" s="109"/>
      <c r="J275" s="86" t="str">
        <f>IF(AND(NOT(OR(G275="",G275="Ø")),H275=""),"In Progress",IF(AND(NOT(OR(H275="Ø",H275="")),NOT(OR(G275="Ø",G275=""))),"Completed",IF(AND(NOT(A274=""),NOT(OR(D275="",D275="???")),G275=""),"Waiting",IF(D275="???","Waiting",""))))</f>
        <v/>
      </c>
      <c r="K275" s="109"/>
      <c r="L275" s="109"/>
      <c r="M275" s="4"/>
      <c r="N275" s="114"/>
      <c r="O275" s="109"/>
    </row>
    <row r="276" spans="1:15" x14ac:dyDescent="0.25">
      <c r="A276" s="109" t="s">
        <v>1765</v>
      </c>
      <c r="B276" s="110" t="s">
        <v>1766</v>
      </c>
      <c r="C276" s="109"/>
      <c r="D276" s="86"/>
      <c r="E276" s="86"/>
      <c r="F276" s="7" t="str">
        <f>IF(AND(D276="Amina",OR(E276="Manual",E276="Assisted Manual")),A276&amp;"_AZ",IF(AND(D276="Amina",OR(E276="De-Novo Merge",E276="Assisted Merge")),A276&amp;"_SA_AZ",IF(AND(D276="Perry",OR(E276="Manual",E276="Assisted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f>
        <v/>
      </c>
      <c r="G276" s="89"/>
      <c r="H276" s="89"/>
      <c r="I276" s="109" t="str">
        <f>IF(AND(NOT(OR(H276="",H276="Ø")),NOT(OR(H277="",H277="Ø"))),"Needs to be Split","")</f>
        <v/>
      </c>
      <c r="J276" s="86" t="s">
        <v>1</v>
      </c>
      <c r="K276" s="109" t="str">
        <f>IF(AND(NOT(OR(H276="Ø",H276="")),I276="Split"),"In Progress",IF(AND(NOT(OR(H276="Ø",H276="")),I276="Needs to be Split"),"Waiting",IF(AND(J276="Review",J277="Review"),"Review",IF(OR(AND(J276="Review",J277="Incomplete"),AND(J276="Incomplete",J277="Review")),"Review",IF(OR(AND(J276="Untraceable",J277="Review"),AND(J276="Review",J277="Untraceable")),"Review",IF(OR(AND(J276="Review",J277="Completed"),AND(J276="Completed",J277="Review")),"Review",IF(OR(AND(J276="Other",J277="Review"),AND(J276="Review",J277="Other")),"Review",IF(OR(AND(J276="Other",J277="Incomplete"),AND(J276="Incomplete",J277="Other")),"Review",IF(OR(AND(J276="Other",J277="Untraceable"),AND(J276="Untraceable",J277="Other")),"Review",IF(OR(AND(J276="Other",J277="Completed"),AND(J276="Completed",J277="Other")),"Review",IF(AND(J276="Waiting",J277="Waiting"),"Waiting",IF(OR(AND(J276="Review",J277="Waiting"),AND(J276="Waiting",J277="Review")),"Waiting",IF(OR(AND(J276="Other",J277="Waiting"),AND(J276="Waiting",J277="Other")),"Waiting",IF(OR(AND(J276="Incomplete",J277="Waiting"),AND(J276="Waiting",J277="Incomplete")),"Waiting",IF(OR(AND(J276="Completed",J277="Waiting"),AND(J276="Waiting",J277="Completed")),"Waiting",IF(OR(J276="In Progress",J277="In Progress"),"In Progress",IF(OR(AND(J276="Completed",J277="Untraceable"),AND(J276="Untraceable",J277="Completed")),"Review",IF(OR(AND(J276="Completed",J277="Incomplete"),AND(J276="Incomplete",J277="Completed")),"Review",IF(OR(AND(J276="Incomplete",J277="Untraceable"),AND(J276="Untraceable",J277="Incomplete")),"Untraceable",IF(AND(NOT(OR(H276="Ø",H276="")),NOT(OR(H277="Ø",H277="")),I276=""),"In Progress",IF(AND(J276="Untraceable",J277="Untraceable"),"Untraceable",IF(AND(NOT(OR(H276="Ø",H276="")),NOT(OR(H277="Ø",H277="")),NOT(OR(I276="Ø",I276="",I276="Split",I276="Needs to be Split"))),"Completed",IF(AND(J276="Incomplete",J277="Incomplete"),"Incomplete",IF(AND(J276="Other",J277="Other"),"Review",IF(AND(J276="Untraceable",J277=""),"Untraceable","")))))))))))))))))))))))))</f>
        <v>Untraceable</v>
      </c>
      <c r="L276" s="109" t="str">
        <f>IF(OR(K276="Untraceable"),"Ignore",IF(OR(K276="Incomplete",K276="Completed"),"Waiting",IF(OR(K276="Waiting",K276="In Progress",K276="Review",K276="Other"),"HOLD","")))</f>
        <v>Ignore</v>
      </c>
      <c r="M276" s="4"/>
      <c r="N276" s="114" t="str">
        <f>IF(OR(K276="Untraceable",K276="Incomplete"),"No",IF(K276="Completed","In Progress",""))</f>
        <v>No</v>
      </c>
      <c r="O276" s="109"/>
    </row>
    <row r="277" spans="1:15" x14ac:dyDescent="0.25">
      <c r="A277" s="109"/>
      <c r="B277" s="109"/>
      <c r="C277" s="109"/>
      <c r="D277" s="86" t="str">
        <f>IF(AND(NOT(A276=""),NOT(J276="Untraceable")),"???","")</f>
        <v/>
      </c>
      <c r="E277" s="86"/>
      <c r="F277" s="7" t="str">
        <f>IF(AND(D277="Amina",OR(E277="Manual",E277="Assisted Manual")),A276&amp;"_AZ",IF(AND(D277="Amina",OR(E277="De-Novo Merge",E277="Assisted Merge")),A276&amp;"_SA_AZ",IF(AND(D277="Perry",OR(E277="Manual",E277="Assisted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f>
        <v/>
      </c>
      <c r="G277" s="89"/>
      <c r="H277" s="89"/>
      <c r="I277" s="109"/>
      <c r="J277" s="86" t="str">
        <f>IF(AND(NOT(OR(G277="",G277="Ø")),H277=""),"In Progress",IF(AND(NOT(OR(H277="Ø",H277="")),NOT(OR(G277="Ø",G277=""))),"Completed",IF(AND(NOT(A276=""),NOT(OR(D277="",D277="???")),G277=""),"Waiting",IF(D277="???","Waiting",""))))</f>
        <v/>
      </c>
      <c r="K277" s="109"/>
      <c r="L277" s="109"/>
      <c r="M277" s="4"/>
      <c r="N277" s="114"/>
      <c r="O277" s="109"/>
    </row>
    <row r="278" spans="1:15" x14ac:dyDescent="0.25">
      <c r="A278" s="109" t="s">
        <v>1767</v>
      </c>
      <c r="B278" s="110" t="s">
        <v>1768</v>
      </c>
      <c r="C278" s="109"/>
      <c r="D278" s="86" t="s">
        <v>187</v>
      </c>
      <c r="E278" s="86" t="s">
        <v>1399</v>
      </c>
      <c r="F278" s="7" t="str">
        <f>IF(AND(D278="Amina",OR(E278="Manual",E278="Assisted Manual")),A278&amp;"_AZ",IF(AND(D278="Amina",OR(E278="De-Novo Merge",E278="Assisted Merge")),A278&amp;"_SA_AZ",IF(AND(D278="Perry",OR(E278="Manual",E278="Assisted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f>
        <v>2017-05-04_G-073_SA_MW</v>
      </c>
      <c r="G278" s="89">
        <v>42913</v>
      </c>
      <c r="H278" s="89">
        <v>42914</v>
      </c>
      <c r="I278" s="111">
        <v>42928</v>
      </c>
      <c r="J278" s="86" t="str">
        <f>IF(AND(NOT(OR(G278="",G278="Ø")),H278=""),"In Progress",IF(AND(NOT(OR(H278="Ø",H278="")),NOT(OR(G278="Ø",G278=""))),"Completed",IF(AND(NOT(A278=""),NOT(OR(D278="",D278="???")),G278=""),"Waiting",IF(D278="???","Waiting",""))))</f>
        <v>Completed</v>
      </c>
      <c r="K278" s="109" t="s">
        <v>0</v>
      </c>
      <c r="L278" s="109" t="s">
        <v>0</v>
      </c>
      <c r="M278" s="4" t="s">
        <v>1769</v>
      </c>
      <c r="N278" s="114" t="s">
        <v>25</v>
      </c>
      <c r="O278" s="109" t="s">
        <v>1770</v>
      </c>
    </row>
    <row r="279" spans="1:15" x14ac:dyDescent="0.25">
      <c r="A279" s="109"/>
      <c r="B279" s="109"/>
      <c r="C279" s="109"/>
      <c r="D279" s="86" t="s">
        <v>161</v>
      </c>
      <c r="E279" s="86" t="s">
        <v>1399</v>
      </c>
      <c r="F279" s="7" t="str">
        <f>IF(AND(D279="Amina",OR(E279="Manual",E279="Assisted Manual")),A278&amp;"_AZ",IF(AND(D279="Amina",OR(E279="De-Novo Merge",E279="Assisted Merge")),A278&amp;"_SA_AZ",IF(AND(D279="Perry",OR(E279="Manual",E279="Assisted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f>
        <v>2017-05-04_G-073_SA_BD</v>
      </c>
      <c r="G279" s="89">
        <v>42926</v>
      </c>
      <c r="H279" s="89">
        <v>42927</v>
      </c>
      <c r="I279" s="109"/>
      <c r="J279" s="86" t="str">
        <f>IF(AND(NOT(OR(G279="",G279="Ø")),H279=""),"In Progress",IF(AND(NOT(OR(H279="Ø",H279="")),NOT(OR(G279="Ø",G279=""))),"Completed",IF(AND(NOT(A278=""),NOT(OR(D279="",D279="???")),G279=""),"Waiting",IF(D279="???","Waiting",""))))</f>
        <v>Completed</v>
      </c>
      <c r="K279" s="109"/>
      <c r="L279" s="109"/>
      <c r="M279" s="4"/>
      <c r="N279" s="114"/>
      <c r="O279" s="109"/>
    </row>
    <row r="280" spans="1:15" x14ac:dyDescent="0.25">
      <c r="H280"/>
      <c r="N280"/>
      <c r="O280"/>
    </row>
    <row r="281" spans="1:15" x14ac:dyDescent="0.25">
      <c r="H281"/>
      <c r="N281"/>
      <c r="O281"/>
    </row>
    <row r="282" spans="1:15" x14ac:dyDescent="0.25">
      <c r="H282"/>
      <c r="N282"/>
      <c r="O282"/>
    </row>
    <row r="283" spans="1:15" x14ac:dyDescent="0.25">
      <c r="H283"/>
      <c r="N283"/>
      <c r="O283"/>
    </row>
    <row r="284" spans="1:15" x14ac:dyDescent="0.25">
      <c r="H284"/>
      <c r="N284"/>
      <c r="O284"/>
    </row>
    <row r="285" spans="1:15" x14ac:dyDescent="0.25">
      <c r="H285"/>
      <c r="N285"/>
      <c r="O285"/>
    </row>
    <row r="286" spans="1:15" x14ac:dyDescent="0.25">
      <c r="H286"/>
      <c r="N286"/>
      <c r="O286"/>
    </row>
    <row r="287" spans="1:15" x14ac:dyDescent="0.25">
      <c r="H287"/>
      <c r="N287"/>
      <c r="O287"/>
    </row>
    <row r="288" spans="1:15" x14ac:dyDescent="0.25">
      <c r="H288"/>
      <c r="N288"/>
      <c r="O288"/>
    </row>
    <row r="289" spans="8:15" x14ac:dyDescent="0.25">
      <c r="H289"/>
      <c r="N289"/>
      <c r="O289"/>
    </row>
    <row r="290" spans="8:15" x14ac:dyDescent="0.25">
      <c r="H290"/>
      <c r="N290"/>
      <c r="O290"/>
    </row>
    <row r="291" spans="8:15" x14ac:dyDescent="0.25">
      <c r="H291"/>
      <c r="N291"/>
      <c r="O291"/>
    </row>
    <row r="292" spans="8:15" x14ac:dyDescent="0.25">
      <c r="H292"/>
      <c r="N292"/>
      <c r="O292"/>
    </row>
    <row r="293" spans="8:15" x14ac:dyDescent="0.25">
      <c r="H293"/>
      <c r="N293"/>
      <c r="O293"/>
    </row>
    <row r="294" spans="8:15" x14ac:dyDescent="0.25">
      <c r="H294"/>
      <c r="N294"/>
      <c r="O294"/>
    </row>
    <row r="295" spans="8:15" x14ac:dyDescent="0.25">
      <c r="H295"/>
      <c r="N295"/>
      <c r="O295"/>
    </row>
    <row r="296" spans="8:15" x14ac:dyDescent="0.25">
      <c r="H296"/>
      <c r="N296"/>
      <c r="O296"/>
    </row>
    <row r="297" spans="8:15" x14ac:dyDescent="0.25">
      <c r="H297"/>
      <c r="N297"/>
      <c r="O297"/>
    </row>
    <row r="298" spans="8:15" x14ac:dyDescent="0.25">
      <c r="H298"/>
      <c r="N298"/>
      <c r="O298"/>
    </row>
    <row r="299" spans="8:15" x14ac:dyDescent="0.25">
      <c r="H299"/>
      <c r="N299"/>
      <c r="O299"/>
    </row>
    <row r="300" spans="8:15" x14ac:dyDescent="0.25">
      <c r="H300"/>
      <c r="N300"/>
      <c r="O300"/>
    </row>
    <row r="301" spans="8:15" x14ac:dyDescent="0.25">
      <c r="H301"/>
      <c r="N301"/>
      <c r="O301"/>
    </row>
    <row r="302" spans="8:15" x14ac:dyDescent="0.25">
      <c r="H302"/>
      <c r="N302"/>
      <c r="O302"/>
    </row>
    <row r="303" spans="8:15" x14ac:dyDescent="0.25">
      <c r="H303"/>
      <c r="N303"/>
      <c r="O303"/>
    </row>
    <row r="304" spans="8:15" x14ac:dyDescent="0.25">
      <c r="H304"/>
      <c r="N304"/>
      <c r="O304"/>
    </row>
    <row r="305" spans="8:15" x14ac:dyDescent="0.25">
      <c r="H305"/>
      <c r="N305"/>
      <c r="O305"/>
    </row>
    <row r="306" spans="8:15" x14ac:dyDescent="0.25">
      <c r="H306"/>
      <c r="N306"/>
      <c r="O306"/>
    </row>
    <row r="307" spans="8:15" x14ac:dyDescent="0.25">
      <c r="H307"/>
      <c r="N307"/>
      <c r="O307"/>
    </row>
    <row r="308" spans="8:15" x14ac:dyDescent="0.25">
      <c r="H308"/>
      <c r="N308"/>
      <c r="O308"/>
    </row>
    <row r="309" spans="8:15" x14ac:dyDescent="0.25">
      <c r="H309"/>
      <c r="N309"/>
      <c r="O309"/>
    </row>
    <row r="310" spans="8:15" x14ac:dyDescent="0.25">
      <c r="H310"/>
      <c r="N310"/>
      <c r="O310"/>
    </row>
    <row r="311" spans="8:15" x14ac:dyDescent="0.25">
      <c r="H311"/>
      <c r="N311"/>
      <c r="O311"/>
    </row>
  </sheetData>
  <autoFilter ref="B1:N311"/>
  <mergeCells count="1112">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N32:N33"/>
    <mergeCell ref="O32:O33"/>
    <mergeCell ref="A30:A31"/>
    <mergeCell ref="B30:B31"/>
    <mergeCell ref="C30:C31"/>
    <mergeCell ref="I30:I31"/>
    <mergeCell ref="K30:K31"/>
    <mergeCell ref="L30:L31"/>
    <mergeCell ref="N36:N37"/>
    <mergeCell ref="O36:O37"/>
    <mergeCell ref="N30:N31"/>
    <mergeCell ref="O30:O31"/>
    <mergeCell ref="A32:A33"/>
    <mergeCell ref="B32:B33"/>
    <mergeCell ref="C32:C33"/>
    <mergeCell ref="I32:I33"/>
    <mergeCell ref="K32:K33"/>
    <mergeCell ref="L32:L33"/>
    <mergeCell ref="A36:A37"/>
    <mergeCell ref="B36:B37"/>
    <mergeCell ref="C36:C37"/>
    <mergeCell ref="I36:I37"/>
    <mergeCell ref="K36:K37"/>
    <mergeCell ref="L36:L37"/>
    <mergeCell ref="A38:A39"/>
    <mergeCell ref="B38:B39"/>
    <mergeCell ref="C38:C39"/>
    <mergeCell ref="I38:I39"/>
    <mergeCell ref="K38:K39"/>
    <mergeCell ref="L38:L39"/>
    <mergeCell ref="N38:N39"/>
    <mergeCell ref="O38:O39"/>
    <mergeCell ref="N34:N35"/>
    <mergeCell ref="O34:O35"/>
    <mergeCell ref="A34:A35"/>
    <mergeCell ref="B34:B35"/>
    <mergeCell ref="C34:C35"/>
    <mergeCell ref="I34:I35"/>
    <mergeCell ref="K34:K35"/>
    <mergeCell ref="L34:L35"/>
    <mergeCell ref="A40:A41"/>
    <mergeCell ref="B40:B41"/>
    <mergeCell ref="C40:C41"/>
    <mergeCell ref="I40:I41"/>
    <mergeCell ref="K40:K41"/>
    <mergeCell ref="L40:L41"/>
    <mergeCell ref="N40:N41"/>
    <mergeCell ref="O40:O41"/>
    <mergeCell ref="A146:A147"/>
    <mergeCell ref="B146:B147"/>
    <mergeCell ref="C146:C147"/>
    <mergeCell ref="I146:I147"/>
    <mergeCell ref="K146:K147"/>
    <mergeCell ref="L146:L147"/>
    <mergeCell ref="N146:N147"/>
    <mergeCell ref="O146:O147"/>
    <mergeCell ref="A148:A149"/>
    <mergeCell ref="B148:B149"/>
    <mergeCell ref="C148:C149"/>
    <mergeCell ref="I148:I149"/>
    <mergeCell ref="K148:K149"/>
    <mergeCell ref="L148:L149"/>
    <mergeCell ref="N148:N149"/>
    <mergeCell ref="O148:O149"/>
    <mergeCell ref="A44:A45"/>
    <mergeCell ref="L44:L45"/>
    <mergeCell ref="N44:N45"/>
    <mergeCell ref="O44:O45"/>
    <mergeCell ref="A46:A47"/>
    <mergeCell ref="B46:B47"/>
    <mergeCell ref="C46:C47"/>
    <mergeCell ref="I46:I47"/>
    <mergeCell ref="A150:A151"/>
    <mergeCell ref="B150:B151"/>
    <mergeCell ref="C150:C151"/>
    <mergeCell ref="I150:I151"/>
    <mergeCell ref="K150:K151"/>
    <mergeCell ref="L150:L151"/>
    <mergeCell ref="N150:N151"/>
    <mergeCell ref="O150:O151"/>
    <mergeCell ref="A152:A153"/>
    <mergeCell ref="B152:B153"/>
    <mergeCell ref="C152:C153"/>
    <mergeCell ref="I152:I153"/>
    <mergeCell ref="K152:K153"/>
    <mergeCell ref="L152:L153"/>
    <mergeCell ref="N152:N153"/>
    <mergeCell ref="O152:O153"/>
    <mergeCell ref="A154:A155"/>
    <mergeCell ref="B154:B155"/>
    <mergeCell ref="C154:C155"/>
    <mergeCell ref="I154:I155"/>
    <mergeCell ref="K154:K155"/>
    <mergeCell ref="L154:L155"/>
    <mergeCell ref="N154:N155"/>
    <mergeCell ref="O154:O155"/>
    <mergeCell ref="A156:A157"/>
    <mergeCell ref="B156:B157"/>
    <mergeCell ref="C156:C157"/>
    <mergeCell ref="I156:I157"/>
    <mergeCell ref="K156:K157"/>
    <mergeCell ref="L156:L157"/>
    <mergeCell ref="N156:N157"/>
    <mergeCell ref="O156:O157"/>
    <mergeCell ref="A158:A159"/>
    <mergeCell ref="B158:B159"/>
    <mergeCell ref="C158:C159"/>
    <mergeCell ref="I158:I159"/>
    <mergeCell ref="K158:K159"/>
    <mergeCell ref="L158:L159"/>
    <mergeCell ref="N158:N159"/>
    <mergeCell ref="O158:O159"/>
    <mergeCell ref="A160:A161"/>
    <mergeCell ref="B160:B161"/>
    <mergeCell ref="C160:C161"/>
    <mergeCell ref="I160:I161"/>
    <mergeCell ref="K160:K161"/>
    <mergeCell ref="L160:L161"/>
    <mergeCell ref="N160:N161"/>
    <mergeCell ref="O160:O161"/>
    <mergeCell ref="A162:A163"/>
    <mergeCell ref="B162:B163"/>
    <mergeCell ref="C162:C163"/>
    <mergeCell ref="I162:I163"/>
    <mergeCell ref="K162:K163"/>
    <mergeCell ref="L162:L163"/>
    <mergeCell ref="N162:N163"/>
    <mergeCell ref="O162:O163"/>
    <mergeCell ref="A164:A165"/>
    <mergeCell ref="B164:B165"/>
    <mergeCell ref="C164:C165"/>
    <mergeCell ref="I164:I165"/>
    <mergeCell ref="K164:K165"/>
    <mergeCell ref="L164:L165"/>
    <mergeCell ref="N164:N165"/>
    <mergeCell ref="O164:O165"/>
    <mergeCell ref="A166:A167"/>
    <mergeCell ref="B166:B167"/>
    <mergeCell ref="C166:C167"/>
    <mergeCell ref="I166:I167"/>
    <mergeCell ref="K166:K167"/>
    <mergeCell ref="L166:L167"/>
    <mergeCell ref="N166:N167"/>
    <mergeCell ref="O166:O167"/>
    <mergeCell ref="A168:A169"/>
    <mergeCell ref="B168:B169"/>
    <mergeCell ref="C168:C169"/>
    <mergeCell ref="I168:I169"/>
    <mergeCell ref="K168:K169"/>
    <mergeCell ref="L168:L169"/>
    <mergeCell ref="N168:N169"/>
    <mergeCell ref="O168:O169"/>
    <mergeCell ref="A170:A171"/>
    <mergeCell ref="B170:B171"/>
    <mergeCell ref="C170:C171"/>
    <mergeCell ref="I170:I171"/>
    <mergeCell ref="K170:K171"/>
    <mergeCell ref="L170:L171"/>
    <mergeCell ref="N170:N171"/>
    <mergeCell ref="O170:O171"/>
    <mergeCell ref="A172:A173"/>
    <mergeCell ref="B172:B173"/>
    <mergeCell ref="C172:C173"/>
    <mergeCell ref="I172:I173"/>
    <mergeCell ref="K172:K173"/>
    <mergeCell ref="L172:L173"/>
    <mergeCell ref="N172:N173"/>
    <mergeCell ref="O172:O173"/>
    <mergeCell ref="A174:A175"/>
    <mergeCell ref="B174:B175"/>
    <mergeCell ref="C174:C175"/>
    <mergeCell ref="I174:I175"/>
    <mergeCell ref="K174:K175"/>
    <mergeCell ref="L174:L175"/>
    <mergeCell ref="N174:N175"/>
    <mergeCell ref="O174:O175"/>
    <mergeCell ref="A176:A177"/>
    <mergeCell ref="B176:B177"/>
    <mergeCell ref="C176:C177"/>
    <mergeCell ref="I176:I177"/>
    <mergeCell ref="K176:K177"/>
    <mergeCell ref="L176:L177"/>
    <mergeCell ref="N176:N177"/>
    <mergeCell ref="O176:O177"/>
    <mergeCell ref="A178:A179"/>
    <mergeCell ref="B178:B179"/>
    <mergeCell ref="C178:C179"/>
    <mergeCell ref="I178:I179"/>
    <mergeCell ref="K178:K179"/>
    <mergeCell ref="L178:L179"/>
    <mergeCell ref="N178:N179"/>
    <mergeCell ref="O178:O179"/>
    <mergeCell ref="A180:A181"/>
    <mergeCell ref="B180:B181"/>
    <mergeCell ref="C180:C181"/>
    <mergeCell ref="I180:I181"/>
    <mergeCell ref="K180:K181"/>
    <mergeCell ref="L180:L181"/>
    <mergeCell ref="N180:N181"/>
    <mergeCell ref="O180:O181"/>
    <mergeCell ref="A182:A183"/>
    <mergeCell ref="B182:B183"/>
    <mergeCell ref="C182:C183"/>
    <mergeCell ref="I182:I183"/>
    <mergeCell ref="K182:K183"/>
    <mergeCell ref="L182:L183"/>
    <mergeCell ref="N182:N183"/>
    <mergeCell ref="O182:O183"/>
    <mergeCell ref="A184:A185"/>
    <mergeCell ref="B184:B185"/>
    <mergeCell ref="C184:C185"/>
    <mergeCell ref="I184:I185"/>
    <mergeCell ref="K184:K185"/>
    <mergeCell ref="L184:L185"/>
    <mergeCell ref="N184:N185"/>
    <mergeCell ref="O184:O185"/>
    <mergeCell ref="A186:A187"/>
    <mergeCell ref="B186:B187"/>
    <mergeCell ref="C186:C187"/>
    <mergeCell ref="I186:I187"/>
    <mergeCell ref="K186:K187"/>
    <mergeCell ref="L186:L187"/>
    <mergeCell ref="N186:N187"/>
    <mergeCell ref="O186:O187"/>
    <mergeCell ref="A188:A189"/>
    <mergeCell ref="B188:B189"/>
    <mergeCell ref="C188:C189"/>
    <mergeCell ref="I188:I189"/>
    <mergeCell ref="K188:K189"/>
    <mergeCell ref="L188:L189"/>
    <mergeCell ref="N188:N189"/>
    <mergeCell ref="O188:O189"/>
    <mergeCell ref="O192:O193"/>
    <mergeCell ref="A190:A191"/>
    <mergeCell ref="B190:B191"/>
    <mergeCell ref="C190:C191"/>
    <mergeCell ref="I190:I191"/>
    <mergeCell ref="K190:K191"/>
    <mergeCell ref="L190:L191"/>
    <mergeCell ref="N190:N191"/>
    <mergeCell ref="O190:O191"/>
    <mergeCell ref="A192:A193"/>
    <mergeCell ref="B192:B193"/>
    <mergeCell ref="C192:C193"/>
    <mergeCell ref="I192:I193"/>
    <mergeCell ref="K192:K193"/>
    <mergeCell ref="L192:L193"/>
    <mergeCell ref="N192:N193"/>
    <mergeCell ref="I196:I197"/>
    <mergeCell ref="K196:K197"/>
    <mergeCell ref="L196:L197"/>
    <mergeCell ref="N196:N197"/>
    <mergeCell ref="O196:O197"/>
    <mergeCell ref="A194:A195"/>
    <mergeCell ref="B198:B199"/>
    <mergeCell ref="C198:C199"/>
    <mergeCell ref="I198:I199"/>
    <mergeCell ref="K198:K199"/>
    <mergeCell ref="L198:L199"/>
    <mergeCell ref="N194:N195"/>
    <mergeCell ref="B194:B195"/>
    <mergeCell ref="C194:C195"/>
    <mergeCell ref="I194:I195"/>
    <mergeCell ref="K194:K195"/>
    <mergeCell ref="O198:O199"/>
    <mergeCell ref="K200:K201"/>
    <mergeCell ref="L200:L201"/>
    <mergeCell ref="N200:N201"/>
    <mergeCell ref="O200:O201"/>
    <mergeCell ref="A198:A199"/>
    <mergeCell ref="N198:N199"/>
    <mergeCell ref="L194:L195"/>
    <mergeCell ref="A228:A229"/>
    <mergeCell ref="A230:A231"/>
    <mergeCell ref="A232:A233"/>
    <mergeCell ref="A234:A235"/>
    <mergeCell ref="A236:A237"/>
    <mergeCell ref="A202:A203"/>
    <mergeCell ref="A204:A205"/>
    <mergeCell ref="I226:I227"/>
    <mergeCell ref="K226:K227"/>
    <mergeCell ref="A220:A221"/>
    <mergeCell ref="A222:A223"/>
    <mergeCell ref="A224:A225"/>
    <mergeCell ref="A226:A227"/>
    <mergeCell ref="K214:K215"/>
    <mergeCell ref="L214:L215"/>
    <mergeCell ref="C220:C221"/>
    <mergeCell ref="I220:I221"/>
    <mergeCell ref="K220:K221"/>
    <mergeCell ref="L220:L221"/>
    <mergeCell ref="C214:C215"/>
    <mergeCell ref="I214:I215"/>
    <mergeCell ref="O194:O195"/>
    <mergeCell ref="A196:A197"/>
    <mergeCell ref="B196:B197"/>
    <mergeCell ref="C196:C197"/>
    <mergeCell ref="B230:B231"/>
    <mergeCell ref="B232:B233"/>
    <mergeCell ref="B236:B237"/>
    <mergeCell ref="A244:A245"/>
    <mergeCell ref="A42:A43"/>
    <mergeCell ref="C202:C203"/>
    <mergeCell ref="I202:I203"/>
    <mergeCell ref="K202:K203"/>
    <mergeCell ref="L202:L203"/>
    <mergeCell ref="C208:C209"/>
    <mergeCell ref="I208:I209"/>
    <mergeCell ref="K208:K209"/>
    <mergeCell ref="L208:L209"/>
    <mergeCell ref="A238:A239"/>
    <mergeCell ref="A240:A241"/>
    <mergeCell ref="A242:A243"/>
    <mergeCell ref="A206:A207"/>
    <mergeCell ref="A208:A209"/>
    <mergeCell ref="A210:A211"/>
    <mergeCell ref="A212:A213"/>
    <mergeCell ref="A214:A215"/>
    <mergeCell ref="A216:A217"/>
    <mergeCell ref="A218:A219"/>
    <mergeCell ref="C224:C225"/>
    <mergeCell ref="I224:I225"/>
    <mergeCell ref="K224:K225"/>
    <mergeCell ref="L224:L225"/>
    <mergeCell ref="C232:C233"/>
    <mergeCell ref="A200:A201"/>
    <mergeCell ref="B200:B201"/>
    <mergeCell ref="C200:C201"/>
    <mergeCell ref="I200:I201"/>
    <mergeCell ref="N208:N209"/>
    <mergeCell ref="O208:O209"/>
    <mergeCell ref="C210:C211"/>
    <mergeCell ref="I210:I211"/>
    <mergeCell ref="K210:K211"/>
    <mergeCell ref="L210:L211"/>
    <mergeCell ref="N210:N211"/>
    <mergeCell ref="O210:O211"/>
    <mergeCell ref="C218:C219"/>
    <mergeCell ref="I218:I219"/>
    <mergeCell ref="K218:K219"/>
    <mergeCell ref="L218:L219"/>
    <mergeCell ref="N218:N219"/>
    <mergeCell ref="O218:O219"/>
    <mergeCell ref="N214:N215"/>
    <mergeCell ref="O214:O215"/>
    <mergeCell ref="C216:C217"/>
    <mergeCell ref="I216:I217"/>
    <mergeCell ref="K216:K217"/>
    <mergeCell ref="L216:L217"/>
    <mergeCell ref="N216:N217"/>
    <mergeCell ref="O216:O217"/>
    <mergeCell ref="C212:C213"/>
    <mergeCell ref="I212:I213"/>
    <mergeCell ref="K212:K213"/>
    <mergeCell ref="L212:L213"/>
    <mergeCell ref="N212:N213"/>
    <mergeCell ref="O212:O213"/>
    <mergeCell ref="N224:N225"/>
    <mergeCell ref="O224:O225"/>
    <mergeCell ref="N220:N221"/>
    <mergeCell ref="O220:O221"/>
    <mergeCell ref="C222:C223"/>
    <mergeCell ref="I222:I223"/>
    <mergeCell ref="K222:K223"/>
    <mergeCell ref="L222:L223"/>
    <mergeCell ref="N222:N223"/>
    <mergeCell ref="O222:O223"/>
    <mergeCell ref="L226:L227"/>
    <mergeCell ref="N226:N227"/>
    <mergeCell ref="O226:O227"/>
    <mergeCell ref="C228:C229"/>
    <mergeCell ref="I228:I229"/>
    <mergeCell ref="K228:K229"/>
    <mergeCell ref="L228:L229"/>
    <mergeCell ref="N228:N229"/>
    <mergeCell ref="O228:O229"/>
    <mergeCell ref="C226:C227"/>
    <mergeCell ref="I232:I233"/>
    <mergeCell ref="K232:K233"/>
    <mergeCell ref="L232:L233"/>
    <mergeCell ref="N232:N233"/>
    <mergeCell ref="O232:O233"/>
    <mergeCell ref="C230:C231"/>
    <mergeCell ref="I230:I231"/>
    <mergeCell ref="K230:K231"/>
    <mergeCell ref="L230:L231"/>
    <mergeCell ref="N230:N231"/>
    <mergeCell ref="O230:O231"/>
    <mergeCell ref="N236:N237"/>
    <mergeCell ref="O236:O237"/>
    <mergeCell ref="C234:C235"/>
    <mergeCell ref="I234:I235"/>
    <mergeCell ref="K234:K235"/>
    <mergeCell ref="L234:L235"/>
    <mergeCell ref="N234:N235"/>
    <mergeCell ref="O234:O235"/>
    <mergeCell ref="C236:C237"/>
    <mergeCell ref="I236:I237"/>
    <mergeCell ref="K236:K237"/>
    <mergeCell ref="L236:L237"/>
    <mergeCell ref="B242:B243"/>
    <mergeCell ref="B244:B245"/>
    <mergeCell ref="L242:L243"/>
    <mergeCell ref="N242:N243"/>
    <mergeCell ref="O242:O243"/>
    <mergeCell ref="C244:C245"/>
    <mergeCell ref="O238:O239"/>
    <mergeCell ref="C240:C241"/>
    <mergeCell ref="I240:I241"/>
    <mergeCell ref="K240:K241"/>
    <mergeCell ref="L240:L241"/>
    <mergeCell ref="N240:N241"/>
    <mergeCell ref="O240:O241"/>
    <mergeCell ref="I244:I245"/>
    <mergeCell ref="K244:K245"/>
    <mergeCell ref="L244:L245"/>
    <mergeCell ref="N244:N245"/>
    <mergeCell ref="O244:O245"/>
    <mergeCell ref="C238:C239"/>
    <mergeCell ref="I238:I239"/>
    <mergeCell ref="K238:K239"/>
    <mergeCell ref="L238:L239"/>
    <mergeCell ref="N238:N239"/>
    <mergeCell ref="B234:B235"/>
    <mergeCell ref="C242:C243"/>
    <mergeCell ref="I242:I243"/>
    <mergeCell ref="K242:K243"/>
    <mergeCell ref="B238:B239"/>
    <mergeCell ref="B240:B241"/>
    <mergeCell ref="O204:O205"/>
    <mergeCell ref="C206:C207"/>
    <mergeCell ref="I206:I207"/>
    <mergeCell ref="K206:K207"/>
    <mergeCell ref="L206:L207"/>
    <mergeCell ref="N206:N207"/>
    <mergeCell ref="O206:O207"/>
    <mergeCell ref="L42:L43"/>
    <mergeCell ref="N42:N43"/>
    <mergeCell ref="O42:O43"/>
    <mergeCell ref="B202:B203"/>
    <mergeCell ref="B204:B205"/>
    <mergeCell ref="B206:B207"/>
    <mergeCell ref="N202:N203"/>
    <mergeCell ref="O202:O203"/>
    <mergeCell ref="C204:C205"/>
    <mergeCell ref="I204:I205"/>
    <mergeCell ref="N46:N47"/>
    <mergeCell ref="O46:O47"/>
    <mergeCell ref="B42:B43"/>
    <mergeCell ref="B44:B45"/>
    <mergeCell ref="C44:C45"/>
    <mergeCell ref="I44:I45"/>
    <mergeCell ref="C42:C43"/>
    <mergeCell ref="I42:I43"/>
    <mergeCell ref="K42:K43"/>
    <mergeCell ref="K44:K45"/>
    <mergeCell ref="K46:K47"/>
    <mergeCell ref="L46:L47"/>
    <mergeCell ref="N48:N49"/>
    <mergeCell ref="O48:O49"/>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N52:N53"/>
    <mergeCell ref="O52:O53"/>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6:N57"/>
    <mergeCell ref="O56:O57"/>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60:N61"/>
    <mergeCell ref="O60:O61"/>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64:N65"/>
    <mergeCell ref="O64:O65"/>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O68:O69"/>
    <mergeCell ref="B68:B69"/>
    <mergeCell ref="A72:A73"/>
    <mergeCell ref="B72:B73"/>
    <mergeCell ref="C72:C73"/>
    <mergeCell ref="I72:I73"/>
    <mergeCell ref="K72:K73"/>
    <mergeCell ref="L72:L73"/>
    <mergeCell ref="N72:N73"/>
    <mergeCell ref="O72:O73"/>
    <mergeCell ref="A68:A69"/>
    <mergeCell ref="C68:C69"/>
    <mergeCell ref="I68:I69"/>
    <mergeCell ref="K68:K69"/>
    <mergeCell ref="L68:L69"/>
    <mergeCell ref="N68:N69"/>
    <mergeCell ref="N96:N97"/>
    <mergeCell ref="O96:O97"/>
    <mergeCell ref="A70:A71"/>
    <mergeCell ref="B70:B71"/>
    <mergeCell ref="C70:C71"/>
    <mergeCell ref="I70:I71"/>
    <mergeCell ref="K70:K71"/>
    <mergeCell ref="L70:L71"/>
    <mergeCell ref="N70:N71"/>
    <mergeCell ref="O70:O71"/>
    <mergeCell ref="A96:A97"/>
    <mergeCell ref="B96:B97"/>
    <mergeCell ref="C96:C97"/>
    <mergeCell ref="I96:I97"/>
    <mergeCell ref="K96:K97"/>
    <mergeCell ref="L96:L97"/>
    <mergeCell ref="A80:A81"/>
    <mergeCell ref="B80:B81"/>
    <mergeCell ref="C102:C103"/>
    <mergeCell ref="I102:I103"/>
    <mergeCell ref="K102:K103"/>
    <mergeCell ref="L102:L103"/>
    <mergeCell ref="N102:N103"/>
    <mergeCell ref="O102:O103"/>
    <mergeCell ref="N246:N247"/>
    <mergeCell ref="O246:O247"/>
    <mergeCell ref="A100:A101"/>
    <mergeCell ref="B100:B101"/>
    <mergeCell ref="C100:C101"/>
    <mergeCell ref="I100:I101"/>
    <mergeCell ref="K100:K101"/>
    <mergeCell ref="L100:L101"/>
    <mergeCell ref="N100:N101"/>
    <mergeCell ref="O100:O101"/>
    <mergeCell ref="A246:A247"/>
    <mergeCell ref="B246:B247"/>
    <mergeCell ref="C246:C247"/>
    <mergeCell ref="I246:I247"/>
    <mergeCell ref="K246:K247"/>
    <mergeCell ref="L246:L247"/>
    <mergeCell ref="C106:C107"/>
    <mergeCell ref="I106:I107"/>
    <mergeCell ref="K106:K107"/>
    <mergeCell ref="L106:L107"/>
    <mergeCell ref="N106:N107"/>
    <mergeCell ref="O106:O107"/>
    <mergeCell ref="N112:N113"/>
    <mergeCell ref="O112:O113"/>
    <mergeCell ref="A114:A115"/>
    <mergeCell ref="B114:B115"/>
    <mergeCell ref="C98:C99"/>
    <mergeCell ref="I98:I99"/>
    <mergeCell ref="K98:K99"/>
    <mergeCell ref="L98:L99"/>
    <mergeCell ref="N98:N99"/>
    <mergeCell ref="O98:O99"/>
    <mergeCell ref="B222:B223"/>
    <mergeCell ref="B224:B225"/>
    <mergeCell ref="B226:B227"/>
    <mergeCell ref="B228:B229"/>
    <mergeCell ref="A98:A99"/>
    <mergeCell ref="B98:B99"/>
    <mergeCell ref="A102:A103"/>
    <mergeCell ref="B102:B103"/>
    <mergeCell ref="B208:B209"/>
    <mergeCell ref="B210:B211"/>
    <mergeCell ref="N104:N105"/>
    <mergeCell ref="O104:O105"/>
    <mergeCell ref="B214:B215"/>
    <mergeCell ref="B216:B217"/>
    <mergeCell ref="B218:B219"/>
    <mergeCell ref="B220:B221"/>
    <mergeCell ref="B212:B213"/>
    <mergeCell ref="K204:K205"/>
    <mergeCell ref="L204:L205"/>
    <mergeCell ref="N204:N205"/>
    <mergeCell ref="A104:A105"/>
    <mergeCell ref="B104:B105"/>
    <mergeCell ref="C104:C105"/>
    <mergeCell ref="I104:I105"/>
    <mergeCell ref="K104:K105"/>
    <mergeCell ref="L104:L105"/>
    <mergeCell ref="N248:N249"/>
    <mergeCell ref="O248:O249"/>
    <mergeCell ref="A250:A251"/>
    <mergeCell ref="B250:B251"/>
    <mergeCell ref="C250:C251"/>
    <mergeCell ref="I250:I251"/>
    <mergeCell ref="K250:K251"/>
    <mergeCell ref="L250:L251"/>
    <mergeCell ref="N250:N251"/>
    <mergeCell ref="O250:O251"/>
    <mergeCell ref="A248:A249"/>
    <mergeCell ref="B248:B249"/>
    <mergeCell ref="C248:C249"/>
    <mergeCell ref="I248:I249"/>
    <mergeCell ref="K248:K249"/>
    <mergeCell ref="L248:L249"/>
    <mergeCell ref="N252:N253"/>
    <mergeCell ref="O252:O253"/>
    <mergeCell ref="A254:A255"/>
    <mergeCell ref="B254:B255"/>
    <mergeCell ref="C254:C255"/>
    <mergeCell ref="I254:I255"/>
    <mergeCell ref="K254:K255"/>
    <mergeCell ref="L254:L255"/>
    <mergeCell ref="N254:N255"/>
    <mergeCell ref="O254:O255"/>
    <mergeCell ref="A252:A253"/>
    <mergeCell ref="B252:B253"/>
    <mergeCell ref="C252:C253"/>
    <mergeCell ref="I252:I253"/>
    <mergeCell ref="K252:K253"/>
    <mergeCell ref="L252:L253"/>
    <mergeCell ref="N256:N257"/>
    <mergeCell ref="O256:O257"/>
    <mergeCell ref="A258:A259"/>
    <mergeCell ref="B258:B259"/>
    <mergeCell ref="C258:C259"/>
    <mergeCell ref="I258:I259"/>
    <mergeCell ref="K258:K259"/>
    <mergeCell ref="L258:L259"/>
    <mergeCell ref="N258:N259"/>
    <mergeCell ref="O258:O259"/>
    <mergeCell ref="A256:A257"/>
    <mergeCell ref="B256:B257"/>
    <mergeCell ref="C256:C257"/>
    <mergeCell ref="I256:I257"/>
    <mergeCell ref="K256:K257"/>
    <mergeCell ref="L256:L257"/>
    <mergeCell ref="N260:N261"/>
    <mergeCell ref="O260:O261"/>
    <mergeCell ref="A262:A263"/>
    <mergeCell ref="B262:B263"/>
    <mergeCell ref="C262:C263"/>
    <mergeCell ref="I262:I263"/>
    <mergeCell ref="K262:K263"/>
    <mergeCell ref="L262:L263"/>
    <mergeCell ref="N262:N263"/>
    <mergeCell ref="O262:O263"/>
    <mergeCell ref="A260:A261"/>
    <mergeCell ref="B260:B261"/>
    <mergeCell ref="C260:C261"/>
    <mergeCell ref="I260:I261"/>
    <mergeCell ref="K260:K261"/>
    <mergeCell ref="L260:L261"/>
    <mergeCell ref="N268:N269"/>
    <mergeCell ref="O268:O269"/>
    <mergeCell ref="A266:A267"/>
    <mergeCell ref="B266:B267"/>
    <mergeCell ref="C266:C267"/>
    <mergeCell ref="I266:I267"/>
    <mergeCell ref="K266:K267"/>
    <mergeCell ref="L266:L267"/>
    <mergeCell ref="N266:N267"/>
    <mergeCell ref="O266:O267"/>
    <mergeCell ref="A268:A269"/>
    <mergeCell ref="B268:B269"/>
    <mergeCell ref="C268:C269"/>
    <mergeCell ref="I268:I269"/>
    <mergeCell ref="K268:K269"/>
    <mergeCell ref="L268:L269"/>
    <mergeCell ref="N272:N273"/>
    <mergeCell ref="O272:O273"/>
    <mergeCell ref="A274:A275"/>
    <mergeCell ref="B274:B275"/>
    <mergeCell ref="C274:C275"/>
    <mergeCell ref="I274:I275"/>
    <mergeCell ref="K274:K275"/>
    <mergeCell ref="L274:L275"/>
    <mergeCell ref="N274:N275"/>
    <mergeCell ref="O274:O275"/>
    <mergeCell ref="A272:A273"/>
    <mergeCell ref="B272:B273"/>
    <mergeCell ref="C272:C273"/>
    <mergeCell ref="I272:I273"/>
    <mergeCell ref="K272:K273"/>
    <mergeCell ref="L272:L273"/>
    <mergeCell ref="N276:N277"/>
    <mergeCell ref="O276:O277"/>
    <mergeCell ref="A270:A271"/>
    <mergeCell ref="B270:B271"/>
    <mergeCell ref="C270:C271"/>
    <mergeCell ref="I270:I271"/>
    <mergeCell ref="K270:K271"/>
    <mergeCell ref="L270:L271"/>
    <mergeCell ref="N270:N271"/>
    <mergeCell ref="O270:O271"/>
    <mergeCell ref="A276:A277"/>
    <mergeCell ref="B276:B277"/>
    <mergeCell ref="C276:C277"/>
    <mergeCell ref="I276:I277"/>
    <mergeCell ref="K276:K277"/>
    <mergeCell ref="L276:L277"/>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8:N79"/>
    <mergeCell ref="O78:O79"/>
    <mergeCell ref="C80:C81"/>
    <mergeCell ref="I80:I81"/>
    <mergeCell ref="K80:K81"/>
    <mergeCell ref="L80:L81"/>
    <mergeCell ref="N80:N81"/>
    <mergeCell ref="O80:O81"/>
    <mergeCell ref="A78:A79"/>
    <mergeCell ref="B78:B79"/>
    <mergeCell ref="C78:C79"/>
    <mergeCell ref="I78:I79"/>
    <mergeCell ref="K78:K79"/>
    <mergeCell ref="L78:L79"/>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 ref="N90:N91"/>
    <mergeCell ref="O90:O91"/>
    <mergeCell ref="A92:A93"/>
    <mergeCell ref="B92:B93"/>
    <mergeCell ref="C92:C93"/>
    <mergeCell ref="I92:I93"/>
    <mergeCell ref="K92:K93"/>
    <mergeCell ref="L92:L93"/>
    <mergeCell ref="N92:N93"/>
    <mergeCell ref="O92:O93"/>
    <mergeCell ref="A90:A91"/>
    <mergeCell ref="B90:B91"/>
    <mergeCell ref="C90:C91"/>
    <mergeCell ref="I90:I91"/>
    <mergeCell ref="K90:K91"/>
    <mergeCell ref="L90:L91"/>
    <mergeCell ref="N108:N109"/>
    <mergeCell ref="O108:O109"/>
    <mergeCell ref="A94:A95"/>
    <mergeCell ref="B94:B95"/>
    <mergeCell ref="C94:C95"/>
    <mergeCell ref="I94:I95"/>
    <mergeCell ref="K94:K95"/>
    <mergeCell ref="L94:L95"/>
    <mergeCell ref="N94:N95"/>
    <mergeCell ref="O94:O95"/>
    <mergeCell ref="A108:A109"/>
    <mergeCell ref="B108:B109"/>
    <mergeCell ref="C108:C109"/>
    <mergeCell ref="I108:I109"/>
    <mergeCell ref="K108:K109"/>
    <mergeCell ref="L108:L109"/>
    <mergeCell ref="A106:A107"/>
    <mergeCell ref="B106:B107"/>
    <mergeCell ref="C114:C115"/>
    <mergeCell ref="I114:I115"/>
    <mergeCell ref="K114:K115"/>
    <mergeCell ref="L114:L115"/>
    <mergeCell ref="N114:N115"/>
    <mergeCell ref="O114:O115"/>
    <mergeCell ref="A112:A113"/>
    <mergeCell ref="B112:B113"/>
    <mergeCell ref="C112:C113"/>
    <mergeCell ref="I112:I113"/>
    <mergeCell ref="K112:K113"/>
    <mergeCell ref="L112:L113"/>
    <mergeCell ref="N120:N121"/>
    <mergeCell ref="O120:O121"/>
    <mergeCell ref="A110:A111"/>
    <mergeCell ref="B110:B111"/>
    <mergeCell ref="C110:C111"/>
    <mergeCell ref="I110:I111"/>
    <mergeCell ref="K110:K111"/>
    <mergeCell ref="L110:L111"/>
    <mergeCell ref="N110:N111"/>
    <mergeCell ref="O110:O111"/>
    <mergeCell ref="A120:A121"/>
    <mergeCell ref="B120:B121"/>
    <mergeCell ref="C120:C121"/>
    <mergeCell ref="I120:I121"/>
    <mergeCell ref="K120:K121"/>
    <mergeCell ref="L120:L121"/>
    <mergeCell ref="N116:N117"/>
    <mergeCell ref="O116:O117"/>
    <mergeCell ref="A118:A119"/>
    <mergeCell ref="B118:B119"/>
    <mergeCell ref="C118:C119"/>
    <mergeCell ref="I118:I119"/>
    <mergeCell ref="K118:K119"/>
    <mergeCell ref="L118:L119"/>
    <mergeCell ref="N118:N119"/>
    <mergeCell ref="O118:O119"/>
    <mergeCell ref="A116:A117"/>
    <mergeCell ref="B116:B117"/>
    <mergeCell ref="C116:C117"/>
    <mergeCell ref="I116:I117"/>
    <mergeCell ref="K116:K117"/>
    <mergeCell ref="L116:L117"/>
    <mergeCell ref="N124:N125"/>
    <mergeCell ref="O124:O125"/>
    <mergeCell ref="A126:A127"/>
    <mergeCell ref="B126:B127"/>
    <mergeCell ref="C126:C127"/>
    <mergeCell ref="I126:I127"/>
    <mergeCell ref="K126:K127"/>
    <mergeCell ref="L126:L127"/>
    <mergeCell ref="N126:N127"/>
    <mergeCell ref="O126:O127"/>
    <mergeCell ref="A124:A125"/>
    <mergeCell ref="B124:B125"/>
    <mergeCell ref="C124:C125"/>
    <mergeCell ref="I124:I125"/>
    <mergeCell ref="K124:K125"/>
    <mergeCell ref="L124:L125"/>
    <mergeCell ref="N132:N133"/>
    <mergeCell ref="O132:O133"/>
    <mergeCell ref="A122:A123"/>
    <mergeCell ref="B122:B123"/>
    <mergeCell ref="C122:C123"/>
    <mergeCell ref="I122:I123"/>
    <mergeCell ref="K122:K123"/>
    <mergeCell ref="L122:L123"/>
    <mergeCell ref="N122:N123"/>
    <mergeCell ref="O122:O123"/>
    <mergeCell ref="A132:A133"/>
    <mergeCell ref="B132:B133"/>
    <mergeCell ref="C132:C133"/>
    <mergeCell ref="I132:I133"/>
    <mergeCell ref="K132:K133"/>
    <mergeCell ref="L132:L133"/>
    <mergeCell ref="N128:N129"/>
    <mergeCell ref="O128:O129"/>
    <mergeCell ref="A130:A131"/>
    <mergeCell ref="B130:B131"/>
    <mergeCell ref="C130:C131"/>
    <mergeCell ref="I130:I131"/>
    <mergeCell ref="K130:K131"/>
    <mergeCell ref="L130:L131"/>
    <mergeCell ref="N130:N131"/>
    <mergeCell ref="O130:O131"/>
    <mergeCell ref="A128:A129"/>
    <mergeCell ref="B128:B129"/>
    <mergeCell ref="C128:C129"/>
    <mergeCell ref="I128:I129"/>
    <mergeCell ref="K128:K129"/>
    <mergeCell ref="L128:L129"/>
    <mergeCell ref="N136:N137"/>
    <mergeCell ref="O136:O137"/>
    <mergeCell ref="A138:A139"/>
    <mergeCell ref="B138:B139"/>
    <mergeCell ref="C138:C139"/>
    <mergeCell ref="I138:I139"/>
    <mergeCell ref="K138:K139"/>
    <mergeCell ref="L138:L139"/>
    <mergeCell ref="N138:N139"/>
    <mergeCell ref="O138:O139"/>
    <mergeCell ref="A136:A137"/>
    <mergeCell ref="B136:B137"/>
    <mergeCell ref="C136:C137"/>
    <mergeCell ref="I136:I137"/>
    <mergeCell ref="K136:K137"/>
    <mergeCell ref="L136:L137"/>
    <mergeCell ref="N264:N265"/>
    <mergeCell ref="O264:O265"/>
    <mergeCell ref="C140:C141"/>
    <mergeCell ref="I140:I141"/>
    <mergeCell ref="K140:K141"/>
    <mergeCell ref="L140:L141"/>
    <mergeCell ref="N140:N141"/>
    <mergeCell ref="O140:O141"/>
    <mergeCell ref="N144:N145"/>
    <mergeCell ref="O144:O145"/>
    <mergeCell ref="A144:A145"/>
    <mergeCell ref="B144:B145"/>
    <mergeCell ref="C144:C145"/>
    <mergeCell ref="I144:I145"/>
    <mergeCell ref="K144:K145"/>
    <mergeCell ref="L144:L145"/>
    <mergeCell ref="A134:A135"/>
    <mergeCell ref="B134:B135"/>
    <mergeCell ref="C134:C135"/>
    <mergeCell ref="I134:I135"/>
    <mergeCell ref="K134:K135"/>
    <mergeCell ref="L134:L135"/>
    <mergeCell ref="N134:N135"/>
    <mergeCell ref="O134:O135"/>
    <mergeCell ref="A264:A265"/>
    <mergeCell ref="B264:B265"/>
    <mergeCell ref="C264:C265"/>
    <mergeCell ref="I264:I265"/>
    <mergeCell ref="K264:K265"/>
    <mergeCell ref="L264:L265"/>
    <mergeCell ref="N142:N143"/>
    <mergeCell ref="O142:O143"/>
    <mergeCell ref="A278:A279"/>
    <mergeCell ref="B278:B279"/>
    <mergeCell ref="C278:C279"/>
    <mergeCell ref="I278:I279"/>
    <mergeCell ref="K278:K279"/>
    <mergeCell ref="L278:L279"/>
    <mergeCell ref="N278:N279"/>
    <mergeCell ref="O278:O279"/>
    <mergeCell ref="A142:A143"/>
    <mergeCell ref="B142:B143"/>
    <mergeCell ref="C142:C143"/>
    <mergeCell ref="I142:I143"/>
    <mergeCell ref="K142:K143"/>
    <mergeCell ref="L142:L143"/>
    <mergeCell ref="A140:A141"/>
    <mergeCell ref="B140:B141"/>
  </mergeCells>
  <conditionalFormatting sqref="L444:L1048576 L1:L279">
    <cfRule type="containsText" dxfId="2233" priority="3" operator="containsText" text="HOLD">
      <formula>NOT(ISERROR(SEARCH("HOLD",L1)))</formula>
    </cfRule>
    <cfRule type="containsText" dxfId="2232" priority="12" operator="containsText" text="Ignore">
      <formula>NOT(ISERROR(SEARCH("Ignore",L1)))</formula>
    </cfRule>
  </conditionalFormatting>
  <conditionalFormatting sqref="J444:L1048576 J1:L279">
    <cfRule type="containsText" dxfId="2231" priority="2" operator="containsText" text="Waiting">
      <formula>NOT(ISERROR(SEARCH("Waiting",J1)))</formula>
    </cfRule>
    <cfRule type="containsText" dxfId="2230" priority="6" operator="containsText" text="Review">
      <formula>NOT(ISERROR(SEARCH("Review",J1)))</formula>
    </cfRule>
    <cfRule type="containsText" dxfId="2229" priority="7" operator="containsText" text="Other">
      <formula>NOT(ISERROR(SEARCH("Other",J1)))</formula>
    </cfRule>
    <cfRule type="containsText" dxfId="2228" priority="8" operator="containsText" text="Incomplete">
      <formula>NOT(ISERROR(SEARCH("Incomplete",J1)))</formula>
    </cfRule>
    <cfRule type="containsText" dxfId="2227" priority="9" operator="containsText" text="Untraceable">
      <formula>NOT(ISERROR(SEARCH("Untraceable",J1)))</formula>
    </cfRule>
    <cfRule type="containsText" dxfId="2226" priority="10" operator="containsText" text="Completed">
      <formula>NOT(ISERROR(SEARCH("Completed",J1)))</formula>
    </cfRule>
  </conditionalFormatting>
  <conditionalFormatting sqref="J444:L1048576 N444:N1048576 J1:L279 N1:N279">
    <cfRule type="containsText" dxfId="2225" priority="11" operator="containsText" text="In Progress">
      <formula>NOT(ISERROR(SEARCH("In Progress",J1)))</formula>
    </cfRule>
  </conditionalFormatting>
  <conditionalFormatting sqref="N444:N1048576 N1:N279">
    <cfRule type="containsText" dxfId="2224" priority="4" operator="containsText" text="No">
      <formula>NOT(ISERROR(SEARCH("No",N1)))</formula>
    </cfRule>
    <cfRule type="containsText" dxfId="2223" priority="5" operator="containsText" text="Yes">
      <formula>NOT(ISERROR(SEARCH("Yes",N1)))</formula>
    </cfRule>
  </conditionalFormatting>
  <conditionalFormatting sqref="I1:I279 I312:I1048576">
    <cfRule type="containsText" dxfId="2222" priority="1" operator="containsText" text="Needs to be">
      <formula>NOT(ISERROR(SEARCH("Needs to be",I1)))</formula>
    </cfRule>
  </conditionalFormatting>
  <dataValidations count="8">
    <dataValidation type="list" allowBlank="1" showInputMessage="1" sqref="G2:G279">
      <formula1>"Ø"</formula1>
    </dataValidation>
    <dataValidation type="list" allowBlank="1" showInputMessage="1" showErrorMessage="1" sqref="L2:L279">
      <formula1>"In Progress, Completed, Untraceable, Review, Ignore"</formula1>
    </dataValidation>
    <dataValidation type="list" operator="equal" allowBlank="1" showInputMessage="1" sqref="H2:H279">
      <formula1>"Ø"</formula1>
    </dataValidation>
    <dataValidation type="list" operator="equal" allowBlank="1" showInputMessage="1" showErrorMessage="1" sqref="E2:E279">
      <formula1>"Manual,Assisted Manual, De-Novo Merge, Assisted Merge"</formula1>
    </dataValidation>
    <dataValidation type="list" operator="equal" allowBlank="1" showInputMessage="1" showErrorMessage="1" sqref="D2:D279">
      <formula1>"Amina,Bruno,Cameron,Daniel,Gina,Monet,Perry,???"</formula1>
    </dataValidation>
    <dataValidation type="list" allowBlank="1" showInputMessage="1" sqref="I2:I279">
      <formula1>"Ø, Split"</formula1>
    </dataValidation>
    <dataValidation type="list" allowBlank="1" showInputMessage="1" showErrorMessage="1" sqref="J2:K279">
      <formula1>"In Progress, Completed, Untraceable, Incomplete, Other, Review"</formula1>
    </dataValidation>
    <dataValidation type="list" allowBlank="1" showInputMessage="1" showErrorMessage="1" sqref="N2:N279">
      <formula1>"Yes, No, In Progress"</formula1>
    </dataValidation>
  </dataValidation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5"/>
  <sheetViews>
    <sheetView topLeftCell="A72" workbookViewId="0">
      <selection activeCell="A112" sqref="A112"/>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style="52"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3.42578125" style="52" customWidth="1"/>
    <col min="14" max="14" width="14.5703125" style="1" bestFit="1" customWidth="1"/>
    <col min="15" max="15" width="14.5703125" style="1" customWidth="1"/>
  </cols>
  <sheetData>
    <row r="1" spans="1:15" x14ac:dyDescent="0.25">
      <c r="A1" s="11" t="s">
        <v>6</v>
      </c>
      <c r="B1" s="11" t="s">
        <v>7</v>
      </c>
      <c r="C1" s="11" t="s">
        <v>8</v>
      </c>
      <c r="D1" s="12" t="s">
        <v>9</v>
      </c>
      <c r="E1" s="12" t="s">
        <v>10</v>
      </c>
      <c r="F1" s="63" t="s">
        <v>11</v>
      </c>
      <c r="G1" s="12" t="s">
        <v>12</v>
      </c>
      <c r="H1" s="12" t="s">
        <v>13</v>
      </c>
      <c r="I1" s="11" t="s">
        <v>14</v>
      </c>
      <c r="J1" s="11" t="s">
        <v>15</v>
      </c>
      <c r="K1" s="11" t="s">
        <v>16</v>
      </c>
      <c r="L1" s="11" t="s">
        <v>17</v>
      </c>
      <c r="M1" s="62" t="s">
        <v>18</v>
      </c>
      <c r="N1" s="9" t="s">
        <v>19</v>
      </c>
      <c r="O1" s="9" t="s">
        <v>20</v>
      </c>
    </row>
    <row r="2" spans="1:15" x14ac:dyDescent="0.25">
      <c r="A2" s="164" t="s">
        <v>1771</v>
      </c>
      <c r="B2" s="164" t="s">
        <v>1772</v>
      </c>
      <c r="C2" s="164" t="s">
        <v>1001</v>
      </c>
      <c r="D2" s="58" t="s">
        <v>23</v>
      </c>
      <c r="E2" s="58" t="s">
        <v>24</v>
      </c>
      <c r="F2" s="61" t="s">
        <v>1773</v>
      </c>
      <c r="G2" s="60">
        <v>42877</v>
      </c>
      <c r="H2" s="58" t="s">
        <v>51</v>
      </c>
      <c r="I2" s="111" t="s">
        <v>51</v>
      </c>
      <c r="J2" s="86" t="s">
        <v>2</v>
      </c>
      <c r="K2" s="163" t="s">
        <v>2</v>
      </c>
      <c r="L2" s="109" t="s">
        <v>0</v>
      </c>
      <c r="M2" s="59" t="s">
        <v>1774</v>
      </c>
      <c r="N2" s="114" t="s">
        <v>53</v>
      </c>
      <c r="O2" s="162"/>
    </row>
    <row r="3" spans="1:15" x14ac:dyDescent="0.25">
      <c r="A3" s="164"/>
      <c r="B3" s="164"/>
      <c r="C3" s="164"/>
      <c r="D3" s="58"/>
      <c r="E3" s="58"/>
      <c r="F3" s="61"/>
      <c r="G3" s="58"/>
      <c r="H3" s="58"/>
      <c r="I3" s="111"/>
      <c r="J3" s="86" t="str">
        <f>IF(AND(NOT(OR(G3="",G3="Ø")),H3=""),"In Progress",IF(AND(NOT(OR(H3="Ø",H3="")),NOT(OR(G3="Ø",G3=""))),"Completed",""))</f>
        <v/>
      </c>
      <c r="K3" s="163"/>
      <c r="L3" s="109"/>
      <c r="M3" s="59"/>
      <c r="N3" s="114"/>
      <c r="O3" s="162"/>
    </row>
    <row r="4" spans="1:15" x14ac:dyDescent="0.25">
      <c r="A4" s="164" t="s">
        <v>1775</v>
      </c>
      <c r="B4" s="164" t="s">
        <v>1776</v>
      </c>
      <c r="C4" s="164" t="s">
        <v>1777</v>
      </c>
      <c r="D4" s="58" t="s">
        <v>32</v>
      </c>
      <c r="E4" s="58" t="s">
        <v>24</v>
      </c>
      <c r="F4" s="61" t="s">
        <v>1778</v>
      </c>
      <c r="G4" s="60">
        <v>42879</v>
      </c>
      <c r="H4" s="58" t="s">
        <v>51</v>
      </c>
      <c r="I4" s="111" t="s">
        <v>51</v>
      </c>
      <c r="J4" s="86" t="s">
        <v>2</v>
      </c>
      <c r="K4" s="163" t="s">
        <v>2</v>
      </c>
      <c r="L4" s="109" t="s">
        <v>0</v>
      </c>
      <c r="M4" s="59" t="s">
        <v>1779</v>
      </c>
      <c r="N4" s="114" t="s">
        <v>53</v>
      </c>
      <c r="O4" s="162"/>
    </row>
    <row r="5" spans="1:15" x14ac:dyDescent="0.25">
      <c r="A5" s="164"/>
      <c r="B5" s="164"/>
      <c r="C5" s="164"/>
      <c r="D5" s="58"/>
      <c r="E5" s="58"/>
      <c r="F5" s="61"/>
      <c r="G5" s="58"/>
      <c r="H5" s="58"/>
      <c r="I5" s="111"/>
      <c r="J5" s="86" t="str">
        <f>IF(AND(NOT(OR(G5="",G5="Ø")),H5=""),"In Progress",IF(AND(NOT(OR(H5="Ø",H5="")),NOT(OR(G5="Ø",G5=""))),"Completed",""))</f>
        <v/>
      </c>
      <c r="K5" s="163"/>
      <c r="L5" s="109"/>
      <c r="M5" s="59"/>
      <c r="N5" s="114"/>
      <c r="O5" s="162"/>
    </row>
    <row r="6" spans="1:15" x14ac:dyDescent="0.25">
      <c r="A6" s="164" t="s">
        <v>1780</v>
      </c>
      <c r="B6" s="164" t="s">
        <v>1781</v>
      </c>
      <c r="C6" s="164" t="s">
        <v>1052</v>
      </c>
      <c r="D6" s="58" t="s">
        <v>113</v>
      </c>
      <c r="E6" s="58" t="s">
        <v>24</v>
      </c>
      <c r="F6" s="61" t="s">
        <v>1782</v>
      </c>
      <c r="G6" s="60">
        <v>42880</v>
      </c>
      <c r="H6" s="58" t="s">
        <v>51</v>
      </c>
      <c r="I6" s="111" t="s">
        <v>51</v>
      </c>
      <c r="J6" s="86" t="s">
        <v>2</v>
      </c>
      <c r="K6" s="109" t="s">
        <v>2</v>
      </c>
      <c r="L6" s="109" t="s">
        <v>0</v>
      </c>
      <c r="M6" s="59" t="s">
        <v>1783</v>
      </c>
      <c r="N6" s="114" t="s">
        <v>53</v>
      </c>
      <c r="O6" s="162"/>
    </row>
    <row r="7" spans="1:15" x14ac:dyDescent="0.25">
      <c r="A7" s="164"/>
      <c r="B7" s="164"/>
      <c r="C7" s="164"/>
      <c r="D7" s="58"/>
      <c r="E7" s="58"/>
      <c r="F7" s="61"/>
      <c r="G7" s="58"/>
      <c r="H7" s="58"/>
      <c r="I7" s="111"/>
      <c r="J7" s="86" t="str">
        <f>IF(AND(NOT(OR(G7="",G7="Ø")),H7=""),"In Progress",IF(AND(NOT(OR(H7="Ø",H7="")),NOT(OR(G7="Ø",G7=""))),"Completed",""))</f>
        <v/>
      </c>
      <c r="K7" s="109"/>
      <c r="L7" s="109"/>
      <c r="M7" s="59"/>
      <c r="N7" s="114"/>
      <c r="O7" s="162"/>
    </row>
    <row r="8" spans="1:15" x14ac:dyDescent="0.25">
      <c r="A8" s="164" t="s">
        <v>1784</v>
      </c>
      <c r="B8" s="164" t="s">
        <v>1785</v>
      </c>
      <c r="C8" s="164" t="s">
        <v>1052</v>
      </c>
      <c r="D8" s="58" t="s">
        <v>32</v>
      </c>
      <c r="E8" s="58" t="s">
        <v>24</v>
      </c>
      <c r="F8" s="61" t="s">
        <v>1786</v>
      </c>
      <c r="G8" s="60">
        <v>42880</v>
      </c>
      <c r="H8" s="58" t="s">
        <v>51</v>
      </c>
      <c r="I8" s="111" t="s">
        <v>51</v>
      </c>
      <c r="J8" s="86" t="s">
        <v>2</v>
      </c>
      <c r="K8" s="109" t="s">
        <v>2</v>
      </c>
      <c r="L8" s="109" t="s">
        <v>0</v>
      </c>
      <c r="M8" s="59" t="s">
        <v>1787</v>
      </c>
      <c r="N8" s="114" t="s">
        <v>53</v>
      </c>
      <c r="O8" s="162"/>
    </row>
    <row r="9" spans="1:15" x14ac:dyDescent="0.25">
      <c r="A9" s="164"/>
      <c r="B9" s="164"/>
      <c r="C9" s="164"/>
      <c r="D9" s="58"/>
      <c r="E9" s="56"/>
      <c r="F9" s="57"/>
      <c r="G9" s="56"/>
      <c r="H9" s="56"/>
      <c r="I9" s="111"/>
      <c r="J9" s="86" t="str">
        <f>IF(AND(NOT(OR(G9="",G9="Ø")),H9=""),"In Progress",IF(AND(NOT(OR(H9="Ø",H9="")),NOT(OR(G9="Ø",G9=""))),"Completed",""))</f>
        <v/>
      </c>
      <c r="K9" s="109"/>
      <c r="L9" s="109"/>
      <c r="M9" s="55"/>
      <c r="N9" s="114"/>
      <c r="O9" s="162"/>
    </row>
    <row r="10" spans="1:15" x14ac:dyDescent="0.25">
      <c r="A10" s="109" t="s">
        <v>1788</v>
      </c>
      <c r="B10" s="109" t="s">
        <v>1789</v>
      </c>
      <c r="C10" s="109" t="s">
        <v>1052</v>
      </c>
      <c r="D10" s="86" t="s">
        <v>32</v>
      </c>
      <c r="E10" s="86" t="s">
        <v>24</v>
      </c>
      <c r="F10" s="5" t="str">
        <f>IF(D10="Amina",A10&amp;"_AZ",IF(D10="Perry",A10&amp;"_PB",IF(D10="Gina",A10&amp;"_GB",IF(D10="Cameron",A10&amp;"_CA",IF(D10="Bruno",A10&amp;"_BDS",IF(D10="Daniel",A10&amp;"_DR",IF(D10="Monet",A10&amp;"_MW","")))))))</f>
        <v>2017-04-19_G-005_AZ</v>
      </c>
      <c r="G10" s="88">
        <v>42880</v>
      </c>
      <c r="H10" s="88">
        <v>42880</v>
      </c>
      <c r="I10" s="111"/>
      <c r="J10" s="86" t="str">
        <f>IF(AND(NOT(OR(G10="",G10="Ø")),H10=""),"In Progress",IF(AND(NOT(OR(H10="Ø",H10="")),NOT(OR(G10="Ø",G10=""))),"Completed",""))</f>
        <v>Completed</v>
      </c>
      <c r="K10" s="109" t="s">
        <v>2</v>
      </c>
      <c r="L10" s="109" t="s">
        <v>0</v>
      </c>
      <c r="M10" s="4" t="s">
        <v>1790</v>
      </c>
      <c r="N10" s="114" t="s">
        <v>53</v>
      </c>
      <c r="O10" s="109"/>
    </row>
    <row r="11" spans="1:15" x14ac:dyDescent="0.25">
      <c r="A11" s="109"/>
      <c r="B11" s="109"/>
      <c r="C11" s="109"/>
      <c r="D11" s="86" t="s">
        <v>23</v>
      </c>
      <c r="E11" s="86" t="s">
        <v>24</v>
      </c>
      <c r="F11" s="5" t="str">
        <f>IF(D11="Amina",A10&amp;"_AZ",IF(D11="Perry",A10&amp;"_PB",IF(D11="Gina",A10&amp;"_GB",IF(D11="Cameron",A10&amp;"_CA",IF(D11="Bruno",A10&amp;"_BDS",IF(D11="Daniel",A10&amp;"_DR",IF(D11="Monet",A10&amp;"_MW","")))))))</f>
        <v>2017-04-19_G-005_CA</v>
      </c>
      <c r="G11" s="88">
        <v>42881</v>
      </c>
      <c r="H11" s="88" t="s">
        <v>51</v>
      </c>
      <c r="I11" s="111"/>
      <c r="J11" s="86" t="s">
        <v>2</v>
      </c>
      <c r="K11" s="109"/>
      <c r="L11" s="109"/>
      <c r="M11" s="4" t="s">
        <v>1791</v>
      </c>
      <c r="N11" s="114"/>
      <c r="O11" s="109"/>
    </row>
    <row r="12" spans="1:15" x14ac:dyDescent="0.25">
      <c r="A12" s="109" t="s">
        <v>1792</v>
      </c>
      <c r="B12" s="109" t="s">
        <v>1793</v>
      </c>
      <c r="C12" s="109" t="s">
        <v>1052</v>
      </c>
      <c r="D12" s="86" t="s">
        <v>32</v>
      </c>
      <c r="E12" s="86" t="s">
        <v>24</v>
      </c>
      <c r="F12" s="7" t="s">
        <v>1794</v>
      </c>
      <c r="G12" s="88">
        <v>42880</v>
      </c>
      <c r="H12" s="86" t="s">
        <v>51</v>
      </c>
      <c r="I12" s="111" t="s">
        <v>51</v>
      </c>
      <c r="J12" s="86" t="s">
        <v>2</v>
      </c>
      <c r="K12" s="109" t="s">
        <v>1</v>
      </c>
      <c r="L12" s="109" t="str">
        <f>IF(K12="Untraceable","Ignore",IF(K12="Incomplete","Ignore",IF(K12="Other","Ignore","")))</f>
        <v>Ignore</v>
      </c>
      <c r="M12" s="7" t="s">
        <v>1795</v>
      </c>
      <c r="N12" s="114" t="s">
        <v>53</v>
      </c>
      <c r="O12" s="109"/>
    </row>
    <row r="13" spans="1:15" x14ac:dyDescent="0.25">
      <c r="A13" s="109"/>
      <c r="B13" s="109"/>
      <c r="C13" s="109"/>
      <c r="D13" s="86"/>
      <c r="E13" s="86"/>
      <c r="F13" s="5" t="str">
        <f>IF(D13="Amina",A12&amp;"_AZ",IF(D13="Perry",A12&amp;"_PB",IF(D13="Gina",A12&amp;"_GB",IF(D13="Cameron",A12&amp;"_CA",IF(D13="Bruno",A12&amp;"_BDS",IF(D13="Daniel",A12&amp;"_DR",IF(D13="Monet",A12&amp;"_MW","")))))))</f>
        <v/>
      </c>
      <c r="G13" s="86"/>
      <c r="H13" s="86"/>
      <c r="I13" s="111"/>
      <c r="J13" s="86"/>
      <c r="K13" s="109"/>
      <c r="L13" s="109"/>
      <c r="M13" s="7"/>
      <c r="N13" s="114"/>
      <c r="O13" s="109"/>
    </row>
    <row r="14" spans="1:15" x14ac:dyDescent="0.25">
      <c r="A14" s="109" t="s">
        <v>1796</v>
      </c>
      <c r="B14" s="109" t="s">
        <v>1797</v>
      </c>
      <c r="C14" s="109" t="s">
        <v>1052</v>
      </c>
      <c r="D14" s="86" t="s">
        <v>113</v>
      </c>
      <c r="E14" s="86" t="s">
        <v>24</v>
      </c>
      <c r="F14" s="7" t="s">
        <v>1798</v>
      </c>
      <c r="G14" s="88">
        <v>42881</v>
      </c>
      <c r="H14" s="86" t="s">
        <v>51</v>
      </c>
      <c r="I14" s="111" t="s">
        <v>51</v>
      </c>
      <c r="J14" s="86" t="s">
        <v>2</v>
      </c>
      <c r="K14" s="109" t="s">
        <v>2</v>
      </c>
      <c r="L14" s="109" t="s">
        <v>0</v>
      </c>
      <c r="M14" s="7" t="s">
        <v>1799</v>
      </c>
      <c r="N14" s="114" t="s">
        <v>53</v>
      </c>
      <c r="O14" s="109"/>
    </row>
    <row r="15" spans="1:15" x14ac:dyDescent="0.25">
      <c r="A15" s="109"/>
      <c r="B15" s="109"/>
      <c r="C15" s="109"/>
      <c r="D15" s="86"/>
      <c r="E15" s="86"/>
      <c r="F15" s="5" t="str">
        <f>IF(D15="Amina",A14&amp;"_AZ",IF(D15="Perry",A14&amp;"_PB",IF(D15="Gina",A14&amp;"_GB",IF(D15="Cameron",A14&amp;"_CA",IF(D15="Bruno",A14&amp;"_BDS",IF(D15="Daniel",A14&amp;"_DR",IF(D15="Monet",A14&amp;"_MW","")))))))</f>
        <v/>
      </c>
      <c r="G15" s="86"/>
      <c r="H15" s="86"/>
      <c r="I15" s="111"/>
      <c r="J15" s="86"/>
      <c r="K15" s="109"/>
      <c r="L15" s="109"/>
      <c r="M15" s="7"/>
      <c r="N15" s="114"/>
      <c r="O15" s="109"/>
    </row>
    <row r="16" spans="1:15" x14ac:dyDescent="0.25">
      <c r="A16" s="109" t="s">
        <v>1800</v>
      </c>
      <c r="B16" s="109" t="s">
        <v>1801</v>
      </c>
      <c r="C16" s="109" t="s">
        <v>1052</v>
      </c>
      <c r="D16" s="86" t="s">
        <v>23</v>
      </c>
      <c r="E16" s="86" t="s">
        <v>24</v>
      </c>
      <c r="F16" s="7" t="s">
        <v>1802</v>
      </c>
      <c r="G16" s="88">
        <v>42880</v>
      </c>
      <c r="H16" s="86" t="s">
        <v>51</v>
      </c>
      <c r="I16" s="111" t="s">
        <v>51</v>
      </c>
      <c r="J16" s="86" t="s">
        <v>2</v>
      </c>
      <c r="K16" s="109" t="s">
        <v>1</v>
      </c>
      <c r="L16" s="109" t="str">
        <f>IF(K16="Untraceable","Ignore",IF(K16="Incomplete","Ignore",IF(K16="Other","Ignore","")))</f>
        <v>Ignore</v>
      </c>
      <c r="M16" s="7" t="s">
        <v>1803</v>
      </c>
      <c r="N16" s="114" t="s">
        <v>53</v>
      </c>
      <c r="O16" s="109"/>
    </row>
    <row r="17" spans="1:15" x14ac:dyDescent="0.25">
      <c r="A17" s="109"/>
      <c r="B17" s="109"/>
      <c r="C17" s="109"/>
      <c r="D17" s="86"/>
      <c r="E17" s="86"/>
      <c r="F17" s="5" t="str">
        <f>IF(D17="Amina",A16&amp;"_AZ",IF(D17="Perry",A16&amp;"_PB",IF(D17="Gina",A16&amp;"_GB",IF(D17="Cameron",A16&amp;"_CA",IF(D17="Bruno",A16&amp;"_BDS",IF(D17="Daniel",A16&amp;"_DR",IF(D17="Monet",A16&amp;"_MW","")))))))</f>
        <v/>
      </c>
      <c r="G17" s="86"/>
      <c r="H17" s="86"/>
      <c r="I17" s="111"/>
      <c r="J17" s="86"/>
      <c r="K17" s="109"/>
      <c r="L17" s="109"/>
      <c r="M17" s="7"/>
      <c r="N17" s="114"/>
      <c r="O17" s="109"/>
    </row>
    <row r="18" spans="1:15" x14ac:dyDescent="0.25">
      <c r="A18" s="109" t="s">
        <v>1804</v>
      </c>
      <c r="B18" s="109" t="s">
        <v>1805</v>
      </c>
      <c r="C18" s="109" t="s">
        <v>1777</v>
      </c>
      <c r="D18" s="86" t="s">
        <v>161</v>
      </c>
      <c r="E18" s="86" t="s">
        <v>24</v>
      </c>
      <c r="F18" s="5" t="str">
        <f>IF(D18="Amina",A18&amp;"_AZ",IF(D18="Perry",A18&amp;"_PB",IF(D18="Gina",A18&amp;"_GB",IF(D18="Cameron",A18&amp;"_CA",IF(D18="Bruno",A18&amp;"_BDS",IF(D18="Daniel",A18&amp;"_DR",IF(D18="Monet",A18&amp;"_MW","")))))))</f>
        <v>2017-04-19_G-009_BDS</v>
      </c>
      <c r="G18" s="88">
        <v>42880</v>
      </c>
      <c r="H18" s="88">
        <v>42881</v>
      </c>
      <c r="I18" s="111">
        <v>42899</v>
      </c>
      <c r="J18" s="86" t="s">
        <v>0</v>
      </c>
      <c r="K18" s="109" t="s">
        <v>0</v>
      </c>
      <c r="L18" s="109" t="s">
        <v>0</v>
      </c>
      <c r="M18" s="4" t="s">
        <v>1806</v>
      </c>
      <c r="N18" s="114" t="s">
        <v>25</v>
      </c>
      <c r="O18" s="109" t="s">
        <v>1807</v>
      </c>
    </row>
    <row r="19" spans="1:15" x14ac:dyDescent="0.25">
      <c r="A19" s="109"/>
      <c r="B19" s="109"/>
      <c r="C19" s="109"/>
      <c r="D19" s="86" t="s">
        <v>113</v>
      </c>
      <c r="E19" s="86" t="s">
        <v>1379</v>
      </c>
      <c r="F19" s="5" t="s">
        <v>1808</v>
      </c>
      <c r="G19" s="88">
        <v>42895</v>
      </c>
      <c r="H19" s="88">
        <v>42895</v>
      </c>
      <c r="I19" s="111"/>
      <c r="J19" s="86" t="s">
        <v>0</v>
      </c>
      <c r="K19" s="109"/>
      <c r="L19" s="109"/>
      <c r="M19" s="4"/>
      <c r="N19" s="114"/>
      <c r="O19" s="109"/>
    </row>
    <row r="20" spans="1:15" x14ac:dyDescent="0.25">
      <c r="A20" s="109" t="s">
        <v>1809</v>
      </c>
      <c r="B20" s="109" t="s">
        <v>1810</v>
      </c>
      <c r="C20" s="109" t="s">
        <v>1777</v>
      </c>
      <c r="D20" s="86" t="s">
        <v>23</v>
      </c>
      <c r="E20" s="86" t="s">
        <v>24</v>
      </c>
      <c r="F20" s="7" t="s">
        <v>1811</v>
      </c>
      <c r="G20" s="88">
        <v>42879</v>
      </c>
      <c r="H20" s="86" t="s">
        <v>51</v>
      </c>
      <c r="I20" s="111" t="s">
        <v>51</v>
      </c>
      <c r="J20" s="86" t="s">
        <v>2</v>
      </c>
      <c r="K20" s="109" t="s">
        <v>2</v>
      </c>
      <c r="L20" s="109" t="s">
        <v>0</v>
      </c>
      <c r="M20" s="7" t="s">
        <v>1812</v>
      </c>
      <c r="N20" s="114" t="s">
        <v>53</v>
      </c>
      <c r="O20" s="109"/>
    </row>
    <row r="21" spans="1:15" x14ac:dyDescent="0.25">
      <c r="A21" s="109"/>
      <c r="B21" s="109"/>
      <c r="C21" s="109"/>
      <c r="D21" s="86"/>
      <c r="E21" s="86"/>
      <c r="F21" s="5" t="str">
        <f>IF(D21="Amina",A20&amp;"_AZ",IF(D21="Perry",A20&amp;"_PB",IF(D21="Gina",A20&amp;"_GB",IF(D21="Cameron",A20&amp;"_CA",IF(D21="Bruno",A20&amp;"_BDS",IF(D21="Daniel",A20&amp;"_DR",IF(D21="Monet",A20&amp;"_MW","")))))))</f>
        <v/>
      </c>
      <c r="G21" s="86"/>
      <c r="H21" s="86"/>
      <c r="I21" s="111"/>
      <c r="J21" s="86"/>
      <c r="K21" s="109"/>
      <c r="L21" s="109"/>
      <c r="M21" s="7"/>
      <c r="N21" s="114"/>
      <c r="O21" s="109"/>
    </row>
    <row r="22" spans="1:15" x14ac:dyDescent="0.25">
      <c r="A22" s="109" t="s">
        <v>1813</v>
      </c>
      <c r="B22" s="109" t="s">
        <v>1814</v>
      </c>
      <c r="C22" s="109" t="s">
        <v>1777</v>
      </c>
      <c r="D22" s="86" t="s">
        <v>113</v>
      </c>
      <c r="E22" s="86" t="s">
        <v>24</v>
      </c>
      <c r="F22" s="7" t="s">
        <v>1815</v>
      </c>
      <c r="G22" s="88">
        <v>42880</v>
      </c>
      <c r="H22" s="86" t="s">
        <v>51</v>
      </c>
      <c r="I22" s="111" t="s">
        <v>51</v>
      </c>
      <c r="J22" s="86" t="s">
        <v>2</v>
      </c>
      <c r="K22" s="109" t="s">
        <v>2</v>
      </c>
      <c r="L22" s="109" t="s">
        <v>0</v>
      </c>
      <c r="M22" s="7" t="s">
        <v>1816</v>
      </c>
      <c r="N22" s="114" t="s">
        <v>53</v>
      </c>
      <c r="O22" s="109"/>
    </row>
    <row r="23" spans="1:15" x14ac:dyDescent="0.25">
      <c r="A23" s="109"/>
      <c r="B23" s="109"/>
      <c r="C23" s="109"/>
      <c r="D23" s="86"/>
      <c r="E23" s="86"/>
      <c r="F23" s="5" t="str">
        <f>IF(D23="Amina",A22&amp;"_AZ",IF(D23="Perry",A22&amp;"_PB",IF(D23="Gina",A22&amp;"_GB",IF(D23="Cameron",A22&amp;"_CA",IF(D23="Bruno",A22&amp;"_BDS",IF(D23="Daniel",A22&amp;"_DR",IF(D23="Monet",A22&amp;"_MW","")))))))</f>
        <v/>
      </c>
      <c r="G23" s="86"/>
      <c r="H23" s="86"/>
      <c r="I23" s="111"/>
      <c r="J23" s="86"/>
      <c r="K23" s="109"/>
      <c r="L23" s="109"/>
      <c r="M23" s="7"/>
      <c r="N23" s="114"/>
      <c r="O23" s="109"/>
    </row>
    <row r="24" spans="1:15" x14ac:dyDescent="0.25">
      <c r="A24" s="109" t="s">
        <v>1817</v>
      </c>
      <c r="B24" s="109" t="s">
        <v>1818</v>
      </c>
      <c r="C24" s="109" t="s">
        <v>1777</v>
      </c>
      <c r="D24" s="86" t="s">
        <v>161</v>
      </c>
      <c r="E24" s="86" t="s">
        <v>24</v>
      </c>
      <c r="F24" s="7" t="s">
        <v>1819</v>
      </c>
      <c r="G24" s="88">
        <v>42879</v>
      </c>
      <c r="H24" s="88">
        <v>42879</v>
      </c>
      <c r="I24" s="111">
        <v>42885</v>
      </c>
      <c r="J24" s="86" t="s">
        <v>0</v>
      </c>
      <c r="K24" s="109" t="s">
        <v>0</v>
      </c>
      <c r="L24" s="109" t="s">
        <v>0</v>
      </c>
      <c r="M24" s="7" t="s">
        <v>1820</v>
      </c>
      <c r="N24" s="114" t="s">
        <v>25</v>
      </c>
      <c r="O24" s="109" t="s">
        <v>1821</v>
      </c>
    </row>
    <row r="25" spans="1:15" x14ac:dyDescent="0.25">
      <c r="A25" s="109"/>
      <c r="B25" s="109"/>
      <c r="C25" s="109"/>
      <c r="D25" s="86" t="s">
        <v>23</v>
      </c>
      <c r="E25" s="86" t="s">
        <v>24</v>
      </c>
      <c r="F25" s="7" t="s">
        <v>1822</v>
      </c>
      <c r="G25" s="88">
        <v>75752</v>
      </c>
      <c r="H25" s="88">
        <v>42881</v>
      </c>
      <c r="I25" s="109"/>
      <c r="J25" s="86" t="s">
        <v>0</v>
      </c>
      <c r="K25" s="109"/>
      <c r="L25" s="109"/>
      <c r="M25" s="7"/>
      <c r="N25" s="114"/>
      <c r="O25" s="109"/>
    </row>
    <row r="26" spans="1:15" x14ac:dyDescent="0.25">
      <c r="A26" s="109" t="s">
        <v>1823</v>
      </c>
      <c r="B26" s="109" t="s">
        <v>1824</v>
      </c>
      <c r="C26" s="109" t="s">
        <v>1052</v>
      </c>
      <c r="D26" s="86" t="s">
        <v>23</v>
      </c>
      <c r="E26" s="86" t="s">
        <v>24</v>
      </c>
      <c r="F26" s="7" t="s">
        <v>1825</v>
      </c>
      <c r="G26" s="88">
        <v>42881</v>
      </c>
      <c r="H26" s="86" t="s">
        <v>51</v>
      </c>
      <c r="I26" s="117" t="s">
        <v>51</v>
      </c>
      <c r="J26" s="86" t="s">
        <v>1</v>
      </c>
      <c r="K26" s="109" t="s">
        <v>1</v>
      </c>
      <c r="L26" s="109" t="s">
        <v>190</v>
      </c>
      <c r="M26" s="7"/>
      <c r="N26" s="114" t="s">
        <v>53</v>
      </c>
      <c r="O26" s="109"/>
    </row>
    <row r="27" spans="1:15" x14ac:dyDescent="0.25">
      <c r="A27" s="109"/>
      <c r="B27" s="109"/>
      <c r="C27" s="109"/>
      <c r="D27" s="86"/>
      <c r="E27" s="86"/>
      <c r="F27" s="7"/>
      <c r="G27" s="88"/>
      <c r="H27" s="86"/>
      <c r="I27" s="118"/>
      <c r="J27" s="86"/>
      <c r="K27" s="109"/>
      <c r="L27" s="109"/>
      <c r="M27" s="7"/>
      <c r="N27" s="114"/>
      <c r="O27" s="109"/>
    </row>
    <row r="28" spans="1:15" x14ac:dyDescent="0.25">
      <c r="A28" s="109" t="s">
        <v>1826</v>
      </c>
      <c r="B28" s="109" t="s">
        <v>1827</v>
      </c>
      <c r="C28" s="109" t="s">
        <v>1001</v>
      </c>
      <c r="D28" s="86" t="s">
        <v>23</v>
      </c>
      <c r="E28" s="86" t="s">
        <v>24</v>
      </c>
      <c r="F28" s="7" t="s">
        <v>1828</v>
      </c>
      <c r="G28" s="88">
        <v>42878</v>
      </c>
      <c r="H28" s="86" t="s">
        <v>51</v>
      </c>
      <c r="I28" s="117" t="s">
        <v>51</v>
      </c>
      <c r="J28" s="86" t="s">
        <v>2</v>
      </c>
      <c r="K28" s="109" t="s">
        <v>2</v>
      </c>
      <c r="L28" s="109" t="s">
        <v>0</v>
      </c>
      <c r="M28" s="7" t="s">
        <v>1829</v>
      </c>
      <c r="N28" s="114" t="s">
        <v>53</v>
      </c>
      <c r="O28" s="109"/>
    </row>
    <row r="29" spans="1:15" x14ac:dyDescent="0.25">
      <c r="A29" s="109"/>
      <c r="B29" s="109"/>
      <c r="C29" s="109"/>
      <c r="D29" s="86"/>
      <c r="E29" s="86"/>
      <c r="F29" s="7"/>
      <c r="G29" s="88"/>
      <c r="H29" s="86"/>
      <c r="I29" s="118"/>
      <c r="J29" s="86"/>
      <c r="K29" s="109"/>
      <c r="L29" s="109"/>
      <c r="M29" s="7"/>
      <c r="N29" s="114"/>
      <c r="O29" s="109"/>
    </row>
    <row r="30" spans="1:15" x14ac:dyDescent="0.25">
      <c r="A30" s="109" t="s">
        <v>1830</v>
      </c>
      <c r="B30" s="109" t="s">
        <v>1831</v>
      </c>
      <c r="C30" s="109" t="s">
        <v>1372</v>
      </c>
      <c r="D30" s="86" t="s">
        <v>23</v>
      </c>
      <c r="E30" s="86" t="s">
        <v>24</v>
      </c>
      <c r="F30" s="5" t="str">
        <f>IF(D30="Amina",A30&amp;"_AZ",IF(D30="Perry",A30&amp;"_PB",IF(D30="Gina",A30&amp;"_GB",IF(D30="Cameron",A30&amp;"_CA",IF(D30="Bruno",A30&amp;"_BDS",IF(D30="Daniel",A30&amp;"_DR",IF(D30="Monet",A30&amp;"_MW","")))))))</f>
        <v>2017-04-19_G-015_CA</v>
      </c>
      <c r="G30" s="88">
        <v>42881</v>
      </c>
      <c r="H30" s="88">
        <v>42881</v>
      </c>
      <c r="I30" s="111">
        <v>42899</v>
      </c>
      <c r="J30" s="86" t="s">
        <v>0</v>
      </c>
      <c r="K30" s="109"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09" t="s">
        <v>0</v>
      </c>
      <c r="M30" s="6" t="s">
        <v>1832</v>
      </c>
      <c r="N30" s="114" t="s">
        <v>25</v>
      </c>
      <c r="O30" s="109" t="s">
        <v>1833</v>
      </c>
    </row>
    <row r="31" spans="1:15" x14ac:dyDescent="0.25">
      <c r="A31" s="109"/>
      <c r="B31" s="109"/>
      <c r="C31" s="109"/>
      <c r="D31" s="86" t="s">
        <v>161</v>
      </c>
      <c r="E31" s="86" t="s">
        <v>1379</v>
      </c>
      <c r="F31" s="5" t="str">
        <f>IF(D31="Amina",A30&amp;"_AZ",IF(D31="Perry",A30&amp;"_PB",IF(D31="Gina",A30&amp;"_GB",IF(D31="Cameron",A30&amp;"_CA",IF(D31="Bruno",A30&amp;"_BDS",IF(D31="Daniel",A30&amp;"_DR",IF(D31="Monet",A30&amp;"_MW","")))))))</f>
        <v>2017-04-19_G-015_BDS</v>
      </c>
      <c r="G31" s="88">
        <v>42894</v>
      </c>
      <c r="H31" s="88">
        <v>42894</v>
      </c>
      <c r="I31" s="111"/>
      <c r="J31" s="86" t="s">
        <v>0</v>
      </c>
      <c r="K31" s="109"/>
      <c r="L31" s="109"/>
      <c r="M31" s="4"/>
      <c r="N31" s="114"/>
      <c r="O31" s="109"/>
    </row>
    <row r="32" spans="1:15" x14ac:dyDescent="0.25">
      <c r="A32" s="109" t="s">
        <v>1834</v>
      </c>
      <c r="B32" s="109" t="s">
        <v>1835</v>
      </c>
      <c r="C32" s="109" t="s">
        <v>1112</v>
      </c>
      <c r="D32" s="86" t="s">
        <v>23</v>
      </c>
      <c r="E32" s="86" t="s">
        <v>24</v>
      </c>
      <c r="F32" s="7" t="s">
        <v>1836</v>
      </c>
      <c r="G32" s="88">
        <v>42881</v>
      </c>
      <c r="H32" s="88">
        <v>42895</v>
      </c>
      <c r="I32" s="111">
        <v>42886</v>
      </c>
      <c r="J32" s="86" t="s">
        <v>0</v>
      </c>
      <c r="K32" s="109" t="s">
        <v>0</v>
      </c>
      <c r="L32" s="109" t="s">
        <v>0</v>
      </c>
      <c r="M32" s="7" t="s">
        <v>1837</v>
      </c>
      <c r="N32" s="114" t="s">
        <v>25</v>
      </c>
      <c r="O32" s="109" t="s">
        <v>1838</v>
      </c>
    </row>
    <row r="33" spans="1:15" x14ac:dyDescent="0.25">
      <c r="A33" s="109"/>
      <c r="B33" s="109"/>
      <c r="C33" s="109"/>
      <c r="D33" s="86" t="s">
        <v>161</v>
      </c>
      <c r="E33" s="86" t="s">
        <v>1379</v>
      </c>
      <c r="F33" s="7" t="s">
        <v>1839</v>
      </c>
      <c r="G33" s="88">
        <v>42895</v>
      </c>
      <c r="H33" s="88">
        <v>42895</v>
      </c>
      <c r="I33" s="111"/>
      <c r="J33" s="86" t="s">
        <v>0</v>
      </c>
      <c r="K33" s="109"/>
      <c r="L33" s="109"/>
      <c r="M33" s="7"/>
      <c r="N33" s="114"/>
      <c r="O33" s="109"/>
    </row>
    <row r="34" spans="1:15" x14ac:dyDescent="0.25">
      <c r="A34" s="109" t="s">
        <v>1840</v>
      </c>
      <c r="B34" s="109" t="s">
        <v>1841</v>
      </c>
      <c r="C34" s="109" t="s">
        <v>1112</v>
      </c>
      <c r="D34" s="86" t="s">
        <v>23</v>
      </c>
      <c r="E34" s="86" t="s">
        <v>24</v>
      </c>
      <c r="F34" s="7" t="s">
        <v>1842</v>
      </c>
      <c r="G34" s="88">
        <v>42881</v>
      </c>
      <c r="H34" s="88">
        <v>42881</v>
      </c>
      <c r="I34" s="111">
        <v>42886</v>
      </c>
      <c r="J34" s="86" t="s">
        <v>0</v>
      </c>
      <c r="K34" s="109" t="s">
        <v>0</v>
      </c>
      <c r="L34" s="109" t="s">
        <v>0</v>
      </c>
      <c r="M34" s="7"/>
      <c r="N34" s="114" t="s">
        <v>25</v>
      </c>
      <c r="O34" s="109" t="s">
        <v>1843</v>
      </c>
    </row>
    <row r="35" spans="1:15" x14ac:dyDescent="0.25">
      <c r="A35" s="109"/>
      <c r="B35" s="109"/>
      <c r="C35" s="109"/>
      <c r="D35" s="86" t="s">
        <v>161</v>
      </c>
      <c r="E35" s="86" t="s">
        <v>1399</v>
      </c>
      <c r="F35" s="7" t="s">
        <v>1844</v>
      </c>
      <c r="G35" s="88">
        <v>42895</v>
      </c>
      <c r="H35" s="88">
        <v>42895</v>
      </c>
      <c r="I35" s="111"/>
      <c r="J35" s="86" t="s">
        <v>0</v>
      </c>
      <c r="K35" s="109"/>
      <c r="L35" s="109"/>
      <c r="M35" s="7"/>
      <c r="N35" s="114"/>
      <c r="O35" s="109"/>
    </row>
    <row r="36" spans="1:15" x14ac:dyDescent="0.25">
      <c r="A36" s="109" t="s">
        <v>1845</v>
      </c>
      <c r="B36" s="109" t="s">
        <v>1846</v>
      </c>
      <c r="C36" s="109" t="s">
        <v>1112</v>
      </c>
      <c r="D36" s="86" t="s">
        <v>161</v>
      </c>
      <c r="E36" s="86" t="s">
        <v>24</v>
      </c>
      <c r="F36" s="5" t="str">
        <f>IF(D36="Amina",A36&amp;"_AZ",IF(D36="Perry",A36&amp;"_PB",IF(D36="Gina",A36&amp;"_GB",IF(D36="Cameron",A36&amp;"_CA",IF(D36="Bruno",A36&amp;"_BDS",IF(D36="Daniel",A36&amp;"_DR",IF(D36="Monet",A36&amp;"_MW","")))))))</f>
        <v>2017-04-19_G-018_BDS</v>
      </c>
      <c r="G36" s="88">
        <v>42881</v>
      </c>
      <c r="H36" s="89">
        <v>42885</v>
      </c>
      <c r="I36" s="111">
        <v>42901</v>
      </c>
      <c r="J36" s="86" t="str">
        <f>IF(AND(NOT(OR(G36="",G36="Ø")),H36=""),"In Progress",IF(AND(NOT(OR(H36="Ø",H36="")),NOT(OR(G36="Ø",G36=""))),"Completed",""))</f>
        <v>Completed</v>
      </c>
      <c r="K36" s="109" t="s">
        <v>0</v>
      </c>
      <c r="L36" s="109" t="s">
        <v>0</v>
      </c>
      <c r="M36" s="6" t="s">
        <v>1832</v>
      </c>
      <c r="N36" s="114" t="s">
        <v>25</v>
      </c>
      <c r="O36" s="109" t="s">
        <v>1847</v>
      </c>
    </row>
    <row r="37" spans="1:15" x14ac:dyDescent="0.25">
      <c r="A37" s="109"/>
      <c r="B37" s="109"/>
      <c r="C37" s="109"/>
      <c r="D37" s="86" t="s">
        <v>23</v>
      </c>
      <c r="E37" s="86" t="s">
        <v>1399</v>
      </c>
      <c r="F37" s="5" t="str">
        <f>IF(D37="Amina",A36&amp;"_AZ",IF(D37="Perry",A36&amp;"_PB",IF(D37="Gina",A36&amp;"_GB",IF(D37="Cameron",A36&amp;"_CA",IF(D37="Bruno",A36&amp;"_BDS",IF(D37="Daniel",A36&amp;"_DR",IF(D37="Monet",A36&amp;"_MW","")))))))</f>
        <v>2017-04-19_G-018_CA</v>
      </c>
      <c r="G37" s="88">
        <v>42894</v>
      </c>
      <c r="H37" s="88">
        <v>42894</v>
      </c>
      <c r="I37" s="111"/>
      <c r="J37" s="86" t="s">
        <v>0</v>
      </c>
      <c r="K37" s="109"/>
      <c r="L37" s="109"/>
      <c r="M37" s="4"/>
      <c r="N37" s="114"/>
      <c r="O37" s="109"/>
    </row>
    <row r="38" spans="1:15" x14ac:dyDescent="0.25">
      <c r="A38" s="109" t="s">
        <v>1848</v>
      </c>
      <c r="B38" s="109" t="s">
        <v>1849</v>
      </c>
      <c r="C38" s="109" t="s">
        <v>1112</v>
      </c>
      <c r="D38" s="86" t="s">
        <v>32</v>
      </c>
      <c r="E38" s="86" t="s">
        <v>24</v>
      </c>
      <c r="F38" s="5" t="str">
        <f>IF(D38="Amina",A38&amp;"_AZ",IF(D38="Perry",A38&amp;"_PB",IF(D38="Gina",A38&amp;"_GB",IF(D38="Cameron",A38&amp;"_CA",IF(D38="Bruno",A38&amp;"_BDS",IF(D38="Daniel",A38&amp;"_DR",IF(D38="Monet",A38&amp;"_MW","")))))))</f>
        <v>2017-04-19_G-019_AZ</v>
      </c>
      <c r="G38" s="88">
        <v>42881</v>
      </c>
      <c r="H38" s="88">
        <v>42881</v>
      </c>
      <c r="I38" s="111" t="s">
        <v>1850</v>
      </c>
      <c r="J38" s="86" t="str">
        <f>IF(AND(NOT(OR(G38="",G38="Ø")),H38=""),"In Progress",IF(AND(NOT(OR(H38="Ø",H38="")),NOT(OR(G38="Ø",G38=""))),"Completed",""))</f>
        <v>Completed</v>
      </c>
      <c r="K38" s="109" t="s">
        <v>0</v>
      </c>
      <c r="L38" s="109" t="s">
        <v>0</v>
      </c>
      <c r="M38" s="4" t="s">
        <v>1851</v>
      </c>
      <c r="N38" s="114" t="s">
        <v>25</v>
      </c>
      <c r="O38" s="109" t="s">
        <v>1852</v>
      </c>
    </row>
    <row r="39" spans="1:15" x14ac:dyDescent="0.25">
      <c r="A39" s="109"/>
      <c r="B39" s="109"/>
      <c r="C39" s="109"/>
      <c r="D39" s="86" t="s">
        <v>27</v>
      </c>
      <c r="E39" s="86" t="s">
        <v>1379</v>
      </c>
      <c r="F39" s="5" t="s">
        <v>1853</v>
      </c>
      <c r="G39" s="88">
        <v>42895</v>
      </c>
      <c r="H39" s="88"/>
      <c r="I39" s="111"/>
      <c r="J39" s="86" t="s">
        <v>0</v>
      </c>
      <c r="K39" s="109"/>
      <c r="L39" s="109"/>
      <c r="M39" s="4"/>
      <c r="N39" s="114"/>
      <c r="O39" s="109"/>
    </row>
    <row r="40" spans="1:15" x14ac:dyDescent="0.25">
      <c r="A40" s="109" t="s">
        <v>1854</v>
      </c>
      <c r="B40" s="109" t="s">
        <v>1855</v>
      </c>
      <c r="C40" s="109"/>
      <c r="D40" s="86" t="s">
        <v>32</v>
      </c>
      <c r="E40" s="86" t="s">
        <v>24</v>
      </c>
      <c r="F40" s="5" t="s">
        <v>1856</v>
      </c>
      <c r="G40" s="88">
        <v>42881</v>
      </c>
      <c r="H40" s="89" t="s">
        <v>51</v>
      </c>
      <c r="I40" s="111" t="s">
        <v>51</v>
      </c>
      <c r="J40" s="86" t="s">
        <v>2</v>
      </c>
      <c r="K40" s="109" t="s">
        <v>2</v>
      </c>
      <c r="L40" s="109" t="s">
        <v>0</v>
      </c>
      <c r="M40" s="4" t="s">
        <v>1857</v>
      </c>
      <c r="N40" s="114" t="s">
        <v>53</v>
      </c>
      <c r="O40" s="109"/>
    </row>
    <row r="41" spans="1:15" x14ac:dyDescent="0.25">
      <c r="A41" s="109"/>
      <c r="B41" s="109"/>
      <c r="C41" s="109"/>
      <c r="D41" s="86"/>
      <c r="E41" s="86"/>
      <c r="F41" s="5"/>
      <c r="G41" s="88"/>
      <c r="H41" s="89"/>
      <c r="I41" s="111"/>
      <c r="J41" s="86"/>
      <c r="K41" s="109"/>
      <c r="L41" s="109"/>
      <c r="M41" s="4"/>
      <c r="N41" s="114"/>
      <c r="O41" s="109"/>
    </row>
    <row r="42" spans="1:15" x14ac:dyDescent="0.25">
      <c r="A42" s="109" t="s">
        <v>1858</v>
      </c>
      <c r="B42" s="109" t="s">
        <v>1859</v>
      </c>
      <c r="C42" s="109"/>
      <c r="D42" s="86" t="s">
        <v>32</v>
      </c>
      <c r="E42" s="86" t="s">
        <v>24</v>
      </c>
      <c r="F42" s="5" t="str">
        <f>IF(D42="Amina",A42&amp;"_AZ",IF(D42="Perry",A42&amp;"_PB",IF(D42="Gina",A42&amp;"_GB",IF(D42="Cameron",A42&amp;"_CA",IF(D42="Bruno",A42&amp;"_BDS",IF(D42="Daniel",A42&amp;"_DR",IF(D42="Monet",A42&amp;"_MW","")))))))</f>
        <v>2017-04-19_G-021_AZ</v>
      </c>
      <c r="G42" s="88">
        <v>42881</v>
      </c>
      <c r="H42" s="88" t="s">
        <v>51</v>
      </c>
      <c r="I42" s="111" t="s">
        <v>51</v>
      </c>
      <c r="J42" s="86" t="s">
        <v>2</v>
      </c>
      <c r="K42" s="109" t="s">
        <v>1</v>
      </c>
      <c r="L42" s="109" t="str">
        <f>IF(K42="Untraceable","Ignore",IF(K42="Incomplete","Ignore",IF(K42="Other","Ignore","")))</f>
        <v>Ignore</v>
      </c>
      <c r="M42" s="4" t="s">
        <v>1860</v>
      </c>
      <c r="N42" s="114" t="s">
        <v>53</v>
      </c>
      <c r="O42" s="109"/>
    </row>
    <row r="43" spans="1:15" x14ac:dyDescent="0.25">
      <c r="A43" s="109"/>
      <c r="B43" s="109"/>
      <c r="C43" s="109"/>
      <c r="D43" s="86" t="s">
        <v>187</v>
      </c>
      <c r="E43" s="86" t="s">
        <v>24</v>
      </c>
      <c r="F43" s="5" t="str">
        <f>IF(D43="Amina",A42&amp;"_AZ",IF(D43="Perry",A42&amp;"_PB",IF(D43="Gina",A42&amp;"_GB",IF(D43="Cameron",A42&amp;"_CA",IF(D43="Bruno",A42&amp;"_BDS",IF(D43="Daniel",A42&amp;"_DR",IF(D43="Monet",A42&amp;"_MW","")))))))</f>
        <v>2017-04-19_G-021_MW</v>
      </c>
      <c r="G43" s="88"/>
      <c r="H43" s="88" t="s">
        <v>51</v>
      </c>
      <c r="I43" s="111"/>
      <c r="J43" s="86" t="s">
        <v>1</v>
      </c>
      <c r="K43" s="109"/>
      <c r="L43" s="109"/>
      <c r="M43" s="4" t="s">
        <v>1861</v>
      </c>
      <c r="N43" s="114"/>
      <c r="O43" s="109"/>
    </row>
    <row r="44" spans="1:15" x14ac:dyDescent="0.25">
      <c r="A44" s="109" t="s">
        <v>1862</v>
      </c>
      <c r="B44" s="109" t="s">
        <v>1863</v>
      </c>
      <c r="C44" s="109" t="s">
        <v>1864</v>
      </c>
      <c r="D44" s="86" t="s">
        <v>187</v>
      </c>
      <c r="E44" s="86" t="s">
        <v>24</v>
      </c>
      <c r="F44" s="5" t="str">
        <f>IF(D44="Amina",A44&amp;"_AZ",IF(D44="Perry",A44&amp;"_PB",IF(D44="Gina",A44&amp;"_GB",IF(D44="Cameron",A44&amp;"_CA",IF(D44="Bruno",A44&amp;"_BDS",IF(D44="Daniel",A44&amp;"_DR",IF(D44="Monet",A44&amp;"_MW","")))))))</f>
        <v>2017-04-19_G-022_MW</v>
      </c>
      <c r="G44" s="88">
        <v>42881</v>
      </c>
      <c r="H44" s="88">
        <v>42893</v>
      </c>
      <c r="I44" s="111">
        <v>42900</v>
      </c>
      <c r="J44" s="86" t="str">
        <f>IF(AND(NOT(OR(G44="",G44="Ø")),H44=""),"In Progress",IF(AND(NOT(OR(H44="Ø",H44="")),NOT(OR(G44="Ø",G44=""))),"Completed",""))</f>
        <v>Completed</v>
      </c>
      <c r="K44" s="109" t="str">
        <f>IF(OR(J44="In Progress",J45="In Progress"),"In Progress",IF(OR(AND(J44="Completed",J45="Untraceable"),AND(J44="Untraceable",J45="Completed")),"Review",IF(OR(AND(J44="Completed",J45="Incomplete"),AND(J44="Incomplete",J45="Completed")),"Review",IF(OR(AND(J44="Completed",J45="Other"),AND(J44="Other",J45="Completed")),"Review",IF(OR(AND(J44="Incomplete",J45="Untraceable"),AND(J44="Untraceable",J45="Incomplete")),"Review",IF(OR(AND(J44="Other",J45="Untraceable"),AND(J44="Untraceable",J45="Other")),"Review",IF(OR(AND(J44="Incomplete",J45="Other"),AND(J44="Other",J45="Incomplete")),"Review",IF(AND(NOT(OR(H44="Ø",H44="")),NOT(OR(H45="Ø",H45="")),I44=""),"In Progress",IF(AND(J44="Untraceable",J45="Untraceable"),"Untraceable",IF(AND(NOT(OR(H44="Ø",H44="")),NOT(OR(H45="Ø",H45="")),NOT(OR(I44="Ø",I44=""))),"Completed",IF(AND(J44="Incomplete",J45="Incomplete"),"Incomplete",IF(AND(J44="Other",J45="Other"),"Other",""))))))))))))</f>
        <v>Completed</v>
      </c>
      <c r="L44" s="109" t="s">
        <v>0</v>
      </c>
      <c r="M44" s="6" t="s">
        <v>1865</v>
      </c>
      <c r="N44" s="114" t="s">
        <v>25</v>
      </c>
      <c r="O44" s="109" t="s">
        <v>1866</v>
      </c>
    </row>
    <row r="45" spans="1:15" x14ac:dyDescent="0.25">
      <c r="A45" s="109"/>
      <c r="B45" s="109"/>
      <c r="C45" s="109"/>
      <c r="D45" s="86" t="s">
        <v>30</v>
      </c>
      <c r="E45" s="86" t="s">
        <v>24</v>
      </c>
      <c r="F45" s="5" t="str">
        <f>IF(D45="Amina",A44&amp;"_AZ",IF(D45="Perry",A44&amp;"_PB",IF(D45="Gina",A44&amp;"_GB",IF(D45="Cameron",A44&amp;"_CA",IF(D45="Bruno",A44&amp;"_BDS",IF(D45="Daniel",A44&amp;"_DR",IF(D45="Monet",A44&amp;"_MW","")))))))</f>
        <v>2017-04-19_G-022_PB</v>
      </c>
      <c r="G45" s="88">
        <v>42894</v>
      </c>
      <c r="H45" s="88">
        <v>42900</v>
      </c>
      <c r="I45" s="111"/>
      <c r="J45" s="86" t="s">
        <v>0</v>
      </c>
      <c r="K45" s="109"/>
      <c r="L45" s="109"/>
      <c r="M45" s="4" t="s">
        <v>1867</v>
      </c>
      <c r="N45" s="114"/>
      <c r="O45" s="109"/>
    </row>
    <row r="46" spans="1:15" x14ac:dyDescent="0.25">
      <c r="A46" s="109" t="s">
        <v>1868</v>
      </c>
      <c r="B46" s="109" t="s">
        <v>1869</v>
      </c>
      <c r="C46" s="109" t="s">
        <v>1870</v>
      </c>
      <c r="D46" s="86" t="s">
        <v>23</v>
      </c>
      <c r="E46" s="86" t="s">
        <v>24</v>
      </c>
      <c r="F46" s="5" t="str">
        <f>IF(D46="Amina",A46&amp;"_AZ",IF(D46="Perry",A46&amp;"_PB",IF(D46="Gina",A46&amp;"_GB",IF(D46="Cameron",A46&amp;"_CA",IF(D46="Bruno",A46&amp;"_BDS",IF(D46="Daniel",A46&amp;"_DR",IF(D46="Monet",A46&amp;"_MW","")))))))</f>
        <v>2017-04-19_G-023_CA</v>
      </c>
      <c r="G46" s="88">
        <v>42882</v>
      </c>
      <c r="H46" s="88">
        <v>42882</v>
      </c>
      <c r="I46" s="126">
        <v>42901</v>
      </c>
      <c r="J46" s="86" t="str">
        <f>IF(AND(NOT(OR(G46="",G46="Ø")),H46=""),"In Progress",IF(AND(NOT(OR(H46="Ø",H46="")),NOT(OR(G46="Ø",G46=""))),"Completed",""))</f>
        <v>Completed</v>
      </c>
      <c r="K46" s="109" t="s">
        <v>0</v>
      </c>
      <c r="L46" s="109" t="s">
        <v>0</v>
      </c>
      <c r="M46" s="4" t="s">
        <v>1871</v>
      </c>
      <c r="N46" s="114" t="s">
        <v>25</v>
      </c>
      <c r="O46" s="109" t="s">
        <v>1872</v>
      </c>
    </row>
    <row r="47" spans="1:15" x14ac:dyDescent="0.25">
      <c r="A47" s="109"/>
      <c r="B47" s="109"/>
      <c r="C47" s="109"/>
      <c r="D47" s="86" t="s">
        <v>161</v>
      </c>
      <c r="E47" s="86" t="s">
        <v>24</v>
      </c>
      <c r="F47" s="5" t="str">
        <f>IF(D47="Amina",A46&amp;"_AZ",IF(D47="Perry",A46&amp;"_PB",IF(D47="Gina",A46&amp;"_GB",IF(D47="Cameron",A46&amp;"_CA",IF(D47="Bruno",A46&amp;"_BDS",IF(D47="Daniel",A46&amp;"_DR",IF(D47="Monet",A46&amp;"_MW","")))))))</f>
        <v>2017-04-19_G-023_BDS</v>
      </c>
      <c r="G47" s="88">
        <v>42886</v>
      </c>
      <c r="H47" s="89">
        <v>42893</v>
      </c>
      <c r="I47" s="135"/>
      <c r="J47" s="86" t="s">
        <v>0</v>
      </c>
      <c r="K47" s="109"/>
      <c r="L47" s="109"/>
      <c r="M47" s="4"/>
      <c r="N47" s="114"/>
      <c r="O47" s="109"/>
    </row>
    <row r="48" spans="1:15" x14ac:dyDescent="0.25">
      <c r="A48" s="115" t="s">
        <v>1873</v>
      </c>
      <c r="B48" s="116" t="s">
        <v>1874</v>
      </c>
      <c r="C48" s="109"/>
      <c r="D48" s="86" t="s">
        <v>23</v>
      </c>
      <c r="E48" s="86" t="s">
        <v>24</v>
      </c>
      <c r="F48" s="5" t="str">
        <f>IF(D48="Amina",A48&amp;"_AZ",IF(D48="Perry",A48&amp;"_PB",IF(D48="Gina",A48&amp;"_GB",IF(D48="Cameron",A48&amp;"_CA",IF(D48="Bruno",A48&amp;"_BDS",IF(D48="Daniel",A48&amp;"_DR",IF(D48="Monet",A48&amp;"_MW","")))))))</f>
        <v>2017-04-19_G-024_CA</v>
      </c>
      <c r="G48" s="88">
        <v>42882</v>
      </c>
      <c r="H48" s="88">
        <v>42886</v>
      </c>
      <c r="I48" s="111">
        <v>42900</v>
      </c>
      <c r="J48" s="86" t="str">
        <f>IF(AND(NOT(OR(G48="",G48="Ø")),H48=""),"In Progress",IF(AND(NOT(OR(H48="Ø",H48="")),NOT(OR(G48="Ø",G48=""))),"Completed",""))</f>
        <v>Completed</v>
      </c>
      <c r="K48" s="109" t="str">
        <f>IF(OR(J48="In Progress",J49="In Progress"),"In Progress",IF(OR(AND(J48="Completed",J49="Untraceable"),AND(J48="Untraceable",J49="Completed")),"Review",IF(OR(AND(J48="Completed",J49="Incomplete"),AND(J48="Incomplete",J49="Completed")),"Review",IF(OR(AND(J48="Completed",J49="Other"),AND(J48="Other",J49="Completed")),"Review",IF(OR(AND(J48="Incomplete",J49="Untraceable"),AND(J48="Untraceable",J49="Incomplete")),"Review",IF(OR(AND(J48="Other",J49="Untraceable"),AND(J48="Untraceable",J49="Other")),"Review",IF(OR(AND(J48="Incomplete",J49="Other"),AND(J48="Other",J49="Incomplete")),"Review",IF(AND(NOT(OR(H48="Ø",H48="")),NOT(OR(H49="Ø",H49="")),I48=""),"In Progress",IF(AND(J48="Untraceable",J49="Untraceable"),"Untraceable",IF(AND(NOT(OR(H48="Ø",H48="")),NOT(OR(H49="Ø",H49="")),NOT(OR(I48="Ø",I48=""))),"Completed",IF(AND(J48="Incomplete",J49="Incomplete"),"Incomplete",IF(AND(J48="Other",J49="Other"),"Other",""))))))))))))</f>
        <v>Completed</v>
      </c>
      <c r="L48" s="109" t="s">
        <v>0</v>
      </c>
      <c r="M48" s="4" t="s">
        <v>1875</v>
      </c>
      <c r="N48" s="114" t="s">
        <v>25</v>
      </c>
      <c r="O48" s="109" t="s">
        <v>1876</v>
      </c>
    </row>
    <row r="49" spans="1:15" x14ac:dyDescent="0.25">
      <c r="A49" s="109"/>
      <c r="B49" s="116"/>
      <c r="C49" s="109"/>
      <c r="D49" s="86" t="s">
        <v>113</v>
      </c>
      <c r="E49" s="86" t="s">
        <v>1379</v>
      </c>
      <c r="F49" s="5" t="str">
        <f>IF(D49="Amina",A48&amp;"_AZ",IF(D49="Perry",A48&amp;"_PB",IF(D49="Gina",A48&amp;"_GB",IF(D49="Cameron",A48&amp;"_CA",IF(D49="Bruno",A48&amp;"_BDS",IF(D49="Daniel",A48&amp;"_DR",IF(D49="Monet",A48&amp;"_MW","")))))))</f>
        <v>2017-04-19_G-024_DR</v>
      </c>
      <c r="G49" s="88">
        <v>42894</v>
      </c>
      <c r="H49" s="88">
        <v>42895</v>
      </c>
      <c r="I49" s="111"/>
      <c r="J49" s="86" t="s">
        <v>0</v>
      </c>
      <c r="K49" s="109"/>
      <c r="L49" s="109"/>
      <c r="M49" s="8"/>
      <c r="N49" s="114"/>
      <c r="O49" s="109"/>
    </row>
    <row r="50" spans="1:15" x14ac:dyDescent="0.25">
      <c r="A50" s="167" t="s">
        <v>1877</v>
      </c>
      <c r="B50" s="167" t="s">
        <v>1878</v>
      </c>
      <c r="C50" s="167" t="s">
        <v>1372</v>
      </c>
      <c r="D50" s="100" t="s">
        <v>161</v>
      </c>
      <c r="E50" s="100" t="s">
        <v>24</v>
      </c>
      <c r="F50" s="53" t="s">
        <v>1879</v>
      </c>
      <c r="G50" s="54">
        <v>42885</v>
      </c>
      <c r="H50" s="54">
        <v>42886</v>
      </c>
      <c r="I50" s="169">
        <v>42886</v>
      </c>
      <c r="J50" s="86" t="str">
        <f>IF(AND(NOT(OR(G50="",G50="Ø")),H50=""),"In Progress",IF(AND(NOT(OR(H50="Ø",H50="")),NOT(OR(G50="Ø",G50=""))),"Completed",""))</f>
        <v>Completed</v>
      </c>
      <c r="K50" s="117" t="s">
        <v>0</v>
      </c>
      <c r="L50" s="117" t="s">
        <v>0</v>
      </c>
      <c r="M50" s="53" t="s">
        <v>1880</v>
      </c>
      <c r="N50" s="128" t="s">
        <v>25</v>
      </c>
      <c r="O50" s="167" t="s">
        <v>1881</v>
      </c>
    </row>
    <row r="51" spans="1:15" x14ac:dyDescent="0.25">
      <c r="A51" s="168"/>
      <c r="B51" s="168"/>
      <c r="C51" s="168"/>
      <c r="D51" s="100" t="s">
        <v>23</v>
      </c>
      <c r="E51" s="100" t="s">
        <v>24</v>
      </c>
      <c r="F51" s="53" t="s">
        <v>1882</v>
      </c>
      <c r="G51" s="100"/>
      <c r="H51" s="100"/>
      <c r="I51" s="170"/>
      <c r="J51" s="86" t="s">
        <v>0</v>
      </c>
      <c r="K51" s="121"/>
      <c r="L51" s="121"/>
      <c r="M51" s="53"/>
      <c r="N51" s="132"/>
      <c r="O51" s="168"/>
    </row>
    <row r="52" spans="1:15" x14ac:dyDescent="0.25">
      <c r="A52" s="115" t="s">
        <v>1883</v>
      </c>
      <c r="B52" s="110" t="s">
        <v>1884</v>
      </c>
      <c r="C52" s="110"/>
      <c r="D52" s="86" t="s">
        <v>32</v>
      </c>
      <c r="E52" s="86" t="s">
        <v>24</v>
      </c>
      <c r="F52" s="5" t="str">
        <f>IF(D52="Amina",A52&amp;"_AZ",IF(D52="Perry",A52&amp;"_PB",IF(D52="Gina",A52&amp;"_GB",IF(D52="Cameron",A52&amp;"_CA",IF(D52="Bruno",A52&amp;"_BDS",IF(D52="Daniel",A52&amp;"_DR",IF(D52="Monet",A52&amp;"_MW","")))))))</f>
        <v>2017-04-19_G-026_AZ</v>
      </c>
      <c r="G52" s="88">
        <v>42885</v>
      </c>
      <c r="H52" s="88">
        <v>42523</v>
      </c>
      <c r="I52" s="111">
        <v>42905</v>
      </c>
      <c r="J52" s="86" t="str">
        <f>IF(AND(NOT(OR(G52="",G52="Ø")),H52=""),"In Progress",IF(AND(NOT(OR(H52="Ø",H52="")),NOT(OR(G52="Ø",G52=""))),"Completed",""))</f>
        <v>Completed</v>
      </c>
      <c r="K52" s="109" t="s">
        <v>0</v>
      </c>
      <c r="L52" s="109" t="s">
        <v>0</v>
      </c>
      <c r="M52" s="4"/>
      <c r="N52" s="114" t="s">
        <v>25</v>
      </c>
      <c r="O52" s="109" t="s">
        <v>1885</v>
      </c>
    </row>
    <row r="53" spans="1:15" x14ac:dyDescent="0.25">
      <c r="A53" s="109"/>
      <c r="B53" s="109"/>
      <c r="C53" s="109"/>
      <c r="D53" s="86" t="s">
        <v>27</v>
      </c>
      <c r="E53" s="86" t="s">
        <v>1379</v>
      </c>
      <c r="F53" s="5" t="str">
        <f>IF(D53="Amina",A52&amp;"_AZ",IF(D53="Perry",A52&amp;"_PB",IF(D53="Gina",A52&amp;"_GB",IF(D53="Cameron",A52&amp;"_CA",IF(D53="Bruno",A52&amp;"_BDS",IF(D53="Daniel",A52&amp;"_DR",IF(D53="Monet",A52&amp;"_MW","")))))))</f>
        <v>2017-04-19_G-026_GB</v>
      </c>
      <c r="G53" s="88">
        <v>42894</v>
      </c>
      <c r="H53" s="88">
        <v>42895</v>
      </c>
      <c r="I53" s="111"/>
      <c r="J53" s="86" t="s">
        <v>0</v>
      </c>
      <c r="K53" s="109"/>
      <c r="L53" s="109"/>
      <c r="M53" s="4"/>
      <c r="N53" s="114"/>
      <c r="O53" s="109"/>
    </row>
    <row r="54" spans="1:15" x14ac:dyDescent="0.25">
      <c r="A54" s="171" t="s">
        <v>1886</v>
      </c>
      <c r="B54" s="124" t="s">
        <v>1887</v>
      </c>
      <c r="C54" s="117"/>
      <c r="D54" s="86" t="s">
        <v>23</v>
      </c>
      <c r="E54" s="86" t="s">
        <v>24</v>
      </c>
      <c r="F54" s="5" t="str">
        <f>IF(D54="Amina",A54&amp;"_AZ",IF(D54="Perry",A54&amp;"_PB",IF(D54="Gina",A54&amp;"_GB",IF(D54="Cameron",A54&amp;"_CA",IF(D54="Bruno",A54&amp;"_BDS",IF(D54="Daniel",A54&amp;"_DR",IF(D54="Monet",A54&amp;"_MW","")))))))</f>
        <v>2017-04-19_G-027_CA</v>
      </c>
      <c r="G54" s="88">
        <v>42886</v>
      </c>
      <c r="H54" s="88">
        <v>42887</v>
      </c>
      <c r="I54" s="126">
        <v>42902</v>
      </c>
      <c r="J54" s="86" t="str">
        <f>IF(AND(NOT(OR(G54="",G54="Ø")),H54=""),"In Progress",IF(AND(NOT(OR(H54="Ø",H54="")),NOT(OR(G54="Ø",G54=""))),"Completed",""))</f>
        <v>Completed</v>
      </c>
      <c r="K54" s="117" t="s">
        <v>0</v>
      </c>
      <c r="L54" s="117" t="s">
        <v>0</v>
      </c>
      <c r="M54" s="4"/>
      <c r="N54" s="128" t="s">
        <v>25</v>
      </c>
      <c r="O54" s="117" t="s">
        <v>1888</v>
      </c>
    </row>
    <row r="55" spans="1:15" x14ac:dyDescent="0.25">
      <c r="A55" s="172"/>
      <c r="B55" s="134"/>
      <c r="C55" s="121"/>
      <c r="D55" s="86" t="s">
        <v>161</v>
      </c>
      <c r="E55" s="86" t="s">
        <v>1379</v>
      </c>
      <c r="F55" s="5" t="str">
        <f>IF(D55="Amina",A54&amp;"_AZ",IF(D55="Perry",A54&amp;"_PB",IF(D55="Gina",A54&amp;"_GB",IF(D55="Cameron",A54&amp;"_CA",IF(D55="Bruno",A54&amp;"_BDS",IF(D55="Daniel",A54&amp;"_DR",IF(D55="Monet",A54&amp;"_MW","")))))))</f>
        <v>2017-04-19_G-027_BDS</v>
      </c>
      <c r="G55" s="88">
        <v>42894</v>
      </c>
      <c r="H55" s="89">
        <v>42895</v>
      </c>
      <c r="I55" s="135"/>
      <c r="J55" s="86" t="s">
        <v>0</v>
      </c>
      <c r="K55" s="121"/>
      <c r="L55" s="121"/>
      <c r="M55" s="4" t="s">
        <v>1889</v>
      </c>
      <c r="N55" s="132"/>
      <c r="O55" s="121"/>
    </row>
    <row r="56" spans="1:15" x14ac:dyDescent="0.25">
      <c r="A56" s="139" t="s">
        <v>1890</v>
      </c>
      <c r="B56" s="110" t="s">
        <v>1891</v>
      </c>
      <c r="C56" s="109"/>
      <c r="D56" s="86" t="s">
        <v>23</v>
      </c>
      <c r="E56" s="86" t="s">
        <v>24</v>
      </c>
      <c r="F56" s="5" t="str">
        <f>IF(D56="Amina",A56&amp;"_AZ",IF(D56="Perry",A56&amp;"_PB",IF(D56="Gina",A56&amp;"_GB",IF(D56="Cameron",A56&amp;"_CA",IF(D56="Bruno",A56&amp;"_BDS",IF(D56="Daniel",A56&amp;"_DR",IF(D56="Monet",A56&amp;"_MW","")))))))</f>
        <v>2017-04-19_G-028_CA</v>
      </c>
      <c r="G56" s="88">
        <v>42887</v>
      </c>
      <c r="H56" s="88">
        <v>42887</v>
      </c>
      <c r="I56" s="111">
        <v>42900</v>
      </c>
      <c r="J56" s="86" t="str">
        <f>IF(AND(NOT(OR(G56="",G56="Ø")),H56=""),"In Progress",IF(AND(NOT(OR(H56="Ø",H56="")),NOT(OR(G56="Ø",G56=""))),"Completed",""))</f>
        <v>Completed</v>
      </c>
      <c r="K56" s="109" t="s">
        <v>0</v>
      </c>
      <c r="L56" s="109" t="s">
        <v>0</v>
      </c>
      <c r="M56" s="4"/>
      <c r="N56" s="114" t="s">
        <v>25</v>
      </c>
      <c r="O56" s="109" t="s">
        <v>1892</v>
      </c>
    </row>
    <row r="57" spans="1:15" x14ac:dyDescent="0.25">
      <c r="A57" s="140"/>
      <c r="B57" s="109"/>
      <c r="C57" s="109"/>
      <c r="D57" s="86" t="s">
        <v>27</v>
      </c>
      <c r="E57" s="86" t="s">
        <v>1379</v>
      </c>
      <c r="F57" s="5" t="str">
        <f>IF(D57="Amina",A56&amp;"_AZ",IF(D57="Perry",A56&amp;"_PB",IF(D57="Gina",A56&amp;"_GB",IF(D57="Cameron",A56&amp;"_CA",IF(D57="Bruno",A56&amp;"_BDS",IF(D57="Daniel",A56&amp;"_DR",IF(D57="Monet",A56&amp;"_MW","")))))))</f>
        <v>2017-04-19_G-028_GB</v>
      </c>
      <c r="G57" s="88">
        <v>42895</v>
      </c>
      <c r="H57" s="88">
        <v>42895</v>
      </c>
      <c r="I57" s="111"/>
      <c r="J57" s="86" t="s">
        <v>0</v>
      </c>
      <c r="K57" s="109"/>
      <c r="L57" s="109"/>
      <c r="M57" s="4"/>
      <c r="N57" s="114"/>
      <c r="O57" s="109"/>
    </row>
    <row r="58" spans="1:15" x14ac:dyDescent="0.25">
      <c r="A58" s="115" t="s">
        <v>1893</v>
      </c>
      <c r="B58" s="110" t="s">
        <v>1894</v>
      </c>
      <c r="C58" s="109"/>
      <c r="D58" s="86" t="s">
        <v>23</v>
      </c>
      <c r="E58" s="86" t="s">
        <v>24</v>
      </c>
      <c r="F58" s="5" t="str">
        <f>IF(D58="Amina",A58&amp;"_AZ",IF(D58="Perry",A58&amp;"_PB",IF(D58="Gina",A58&amp;"_GB",IF(D58="Cameron",A58&amp;"_CA",IF(D58="Bruno",A58&amp;"_BDS",IF(D58="Daniel",A58&amp;"_DR",IF(D58="Monet",A58&amp;"_MW","")))))))</f>
        <v>2017-04-19_G-029_CA</v>
      </c>
      <c r="G58" s="88">
        <v>42887</v>
      </c>
      <c r="H58" s="88">
        <v>42887</v>
      </c>
      <c r="I58" s="111">
        <v>42900</v>
      </c>
      <c r="J58" s="86" t="str">
        <f>IF(AND(NOT(OR(G58="",G58="Ø")),H58=""),"In Progress",IF(AND(NOT(OR(H58="Ø",H58="")),NOT(OR(G58="Ø",G58=""))),"Completed",""))</f>
        <v>Completed</v>
      </c>
      <c r="K58" s="109"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09" t="s">
        <v>0</v>
      </c>
      <c r="M58" s="4"/>
      <c r="N58" s="114" t="s">
        <v>25</v>
      </c>
      <c r="O58" s="109" t="s">
        <v>1895</v>
      </c>
    </row>
    <row r="59" spans="1:15" x14ac:dyDescent="0.25">
      <c r="A59" s="109"/>
      <c r="B59" s="109"/>
      <c r="C59" s="109"/>
      <c r="D59" s="86" t="s">
        <v>27</v>
      </c>
      <c r="E59" s="86" t="s">
        <v>1379</v>
      </c>
      <c r="F59" s="5" t="str">
        <f>IF(D59="Amina",A58&amp;"_AZ",IF(D59="Perry",A58&amp;"_PB",IF(D59="Gina",A58&amp;"_GB",IF(D59="Cameron",A58&amp;"_CA",IF(D59="Bruno",A58&amp;"_BDS",IF(D59="Daniel",A58&amp;"_DR",IF(D59="Monet",A58&amp;"_MW","")))))))</f>
        <v>2017-04-19_G-029_GB</v>
      </c>
      <c r="G59" s="88">
        <v>42895</v>
      </c>
      <c r="H59" s="88">
        <v>42895</v>
      </c>
      <c r="I59" s="111"/>
      <c r="J59" s="86" t="s">
        <v>0</v>
      </c>
      <c r="K59" s="109"/>
      <c r="L59" s="109"/>
      <c r="M59" s="4"/>
      <c r="N59" s="114"/>
      <c r="O59" s="109"/>
    </row>
    <row r="60" spans="1:15" x14ac:dyDescent="0.25">
      <c r="A60" s="115" t="s">
        <v>1896</v>
      </c>
      <c r="B60" s="110" t="s">
        <v>1897</v>
      </c>
      <c r="C60" s="109"/>
      <c r="D60" s="86" t="s">
        <v>23</v>
      </c>
      <c r="E60" s="86" t="s">
        <v>24</v>
      </c>
      <c r="F60" s="5" t="str">
        <f>IF(D60="Amina",A60&amp;"_AZ",IF(D60="Perry",A60&amp;"_PB",IF(D60="Gina",A60&amp;"_GB",IF(D60="Cameron",A60&amp;"_CA",IF(D60="Bruno",A60&amp;"_BDS",IF(D60="Daniel",A60&amp;"_DR",IF(D60="Monet",A60&amp;"_MW","")))))))</f>
        <v>2017-04-19_G-030_CA</v>
      </c>
      <c r="G60" s="88">
        <v>42887</v>
      </c>
      <c r="H60" s="88" t="s">
        <v>51</v>
      </c>
      <c r="I60" s="111" t="s">
        <v>51</v>
      </c>
      <c r="J60" s="86" t="s">
        <v>2</v>
      </c>
      <c r="K60" s="109" t="s">
        <v>1</v>
      </c>
      <c r="L60" s="109" t="str">
        <f>IF(K60="Untraceable","Ignore",IF(K60="Incomplete","Ignore",IF(K60="Other","Ignore","")))</f>
        <v>Ignore</v>
      </c>
      <c r="M60" s="4" t="s">
        <v>1898</v>
      </c>
      <c r="N60" s="114" t="s">
        <v>53</v>
      </c>
      <c r="O60" s="109"/>
    </row>
    <row r="61" spans="1:15" x14ac:dyDescent="0.25">
      <c r="A61" s="109"/>
      <c r="B61" s="109"/>
      <c r="C61" s="109"/>
      <c r="D61" s="86" t="s">
        <v>187</v>
      </c>
      <c r="E61" s="86" t="s">
        <v>24</v>
      </c>
      <c r="F61" s="5" t="str">
        <f>IF(D61="Amina",A60&amp;"_AZ",IF(D61="Perry",A60&amp;"_PB",IF(D61="Gina",A60&amp;"_GB",IF(D61="Cameron",A60&amp;"_CA",IF(D61="Bruno",A60&amp;"_BDS",IF(D61="Daniel",A60&amp;"_DR",IF(D61="Monet",A60&amp;"_MW","")))))))</f>
        <v>2017-04-19_G-030_MW</v>
      </c>
      <c r="G61" s="88"/>
      <c r="H61" s="88" t="s">
        <v>51</v>
      </c>
      <c r="I61" s="111"/>
      <c r="J61" s="86" t="s">
        <v>1</v>
      </c>
      <c r="K61" s="109"/>
      <c r="L61" s="109"/>
      <c r="M61" s="4"/>
      <c r="N61" s="114"/>
      <c r="O61" s="109"/>
    </row>
    <row r="62" spans="1:15" x14ac:dyDescent="0.25">
      <c r="A62" s="115" t="s">
        <v>1899</v>
      </c>
      <c r="B62" s="110" t="s">
        <v>1900</v>
      </c>
      <c r="C62" s="110"/>
      <c r="D62" s="86" t="s">
        <v>32</v>
      </c>
      <c r="E62" s="86" t="s">
        <v>24</v>
      </c>
      <c r="F62" s="5" t="str">
        <f>IF(D62="Amina",A62&amp;"_AZ",IF(D62="Perry",A62&amp;"_PB",IF(D62="Gina",A62&amp;"_GB",IF(D62="Cameron",A62&amp;"_CA",IF(D62="Bruno",A62&amp;"_BDS",IF(D62="Daniel",A62&amp;"_DR",IF(D62="Monet",A62&amp;"_MW","")))))))</f>
        <v>2017-04-19_G-031_AZ</v>
      </c>
      <c r="G62" s="88">
        <v>42893</v>
      </c>
      <c r="H62" s="88" t="s">
        <v>51</v>
      </c>
      <c r="I62" s="111" t="s">
        <v>51</v>
      </c>
      <c r="J62" s="86" t="s">
        <v>2</v>
      </c>
      <c r="K62" s="109" t="s">
        <v>2</v>
      </c>
      <c r="L62" s="109" t="s">
        <v>0</v>
      </c>
      <c r="M62" s="4" t="s">
        <v>1901</v>
      </c>
      <c r="N62" s="114" t="s">
        <v>53</v>
      </c>
      <c r="O62" s="109"/>
    </row>
    <row r="63" spans="1:15" x14ac:dyDescent="0.25">
      <c r="A63" s="109"/>
      <c r="B63" s="109"/>
      <c r="C63" s="109"/>
      <c r="D63" s="86"/>
      <c r="E63" s="86"/>
      <c r="F63" s="5" t="str">
        <f>IF(D63="Amina",A62&amp;"_AZ",IF(D63="Perry",A62&amp;"_PB",IF(D63="Gina",A62&amp;"_GB",IF(D63="Cameron",A62&amp;"_CA",IF(D63="Bruno",A62&amp;"_BDS",IF(D63="Daniel",A62&amp;"_DR",IF(D63="Monet",A62&amp;"_MW","")))))))</f>
        <v/>
      </c>
      <c r="G63" s="88"/>
      <c r="H63" s="88"/>
      <c r="I63" s="111"/>
      <c r="J63" s="86" t="str">
        <f>IF(AND(NOT(OR(G63="",G63="Ø")),H63=""),"In Progress",IF(AND(NOT(OR(H63="Ø",H63="")),NOT(OR(G63="Ø",G63=""))),"Completed",""))</f>
        <v/>
      </c>
      <c r="K63" s="109"/>
      <c r="L63" s="109"/>
      <c r="M63" s="4"/>
      <c r="N63" s="114"/>
      <c r="O63" s="109"/>
    </row>
    <row r="64" spans="1:15" x14ac:dyDescent="0.25">
      <c r="A64" s="115" t="s">
        <v>1902</v>
      </c>
      <c r="B64" s="110" t="s">
        <v>1903</v>
      </c>
      <c r="C64" s="109"/>
      <c r="D64" s="86" t="s">
        <v>27</v>
      </c>
      <c r="E64" s="86" t="s">
        <v>24</v>
      </c>
      <c r="F64" s="5" t="str">
        <f>IF(D64="Amina",A64&amp;"_AZ",IF(D64="Perry",A64&amp;"_PB",IF(D64="Gina",A64&amp;"_GB",IF(D64="Cameron",A64&amp;"_CA",IF(D64="Bruno",A64&amp;"_BDS",IF(D64="Daniel",A64&amp;"_DR",IF(D64="Monet",A64&amp;"_MW","")))))))</f>
        <v>2017-04-19_G-032_GB</v>
      </c>
      <c r="G64" s="88">
        <v>42893</v>
      </c>
      <c r="H64" s="88"/>
      <c r="I64" s="111"/>
      <c r="J64" s="86" t="s">
        <v>2</v>
      </c>
      <c r="K64" s="109"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Incomplete</v>
      </c>
      <c r="L64" s="109" t="s">
        <v>0</v>
      </c>
      <c r="M64" s="4" t="s">
        <v>1904</v>
      </c>
      <c r="N64" s="114" t="s">
        <v>53</v>
      </c>
      <c r="O64" s="109"/>
    </row>
    <row r="65" spans="1:15" x14ac:dyDescent="0.25">
      <c r="A65" s="109"/>
      <c r="B65" s="109"/>
      <c r="C65" s="109"/>
      <c r="D65" s="86" t="s">
        <v>187</v>
      </c>
      <c r="E65" s="86" t="s">
        <v>1399</v>
      </c>
      <c r="F65" s="5" t="str">
        <f>IF(D65="Amina",A64&amp;"_AZ",IF(D65="Perry",A64&amp;"_PB",IF(D65="Gina",A64&amp;"_GB",IF(D65="Cameron",A64&amp;"_CA",IF(D65="Bruno",A64&amp;"_BDS",IF(D65="Daniel",A64&amp;"_DR",IF(D65="Monet",A64&amp;"_MW","")))))))</f>
        <v>2017-04-19_G-032_MW</v>
      </c>
      <c r="G65" s="88">
        <v>42894</v>
      </c>
      <c r="H65" s="88" t="s">
        <v>51</v>
      </c>
      <c r="I65" s="111"/>
      <c r="J65" s="86" t="s">
        <v>2</v>
      </c>
      <c r="K65" s="109"/>
      <c r="L65" s="109"/>
      <c r="M65" s="4" t="s">
        <v>1905</v>
      </c>
      <c r="N65" s="114"/>
      <c r="O65" s="109"/>
    </row>
    <row r="66" spans="1:15" x14ac:dyDescent="0.25">
      <c r="A66" s="115" t="s">
        <v>1906</v>
      </c>
      <c r="B66" s="110" t="s">
        <v>1907</v>
      </c>
      <c r="C66" s="109"/>
      <c r="D66" s="86" t="s">
        <v>23</v>
      </c>
      <c r="E66" s="86" t="s">
        <v>24</v>
      </c>
      <c r="F66" s="5" t="str">
        <f>IF(D66="Amina",A66&amp;"_AZ",IF(D66="Perry",A66&amp;"_PB",IF(D66="Gina",A66&amp;"_GB",IF(D66="Cameron",A66&amp;"_CA",IF(D66="Bruno",A66&amp;"_BDS",IF(D66="Daniel",A66&amp;"_DR",IF(D66="Monet",A66&amp;"_MW","")))))))</f>
        <v>2017-04-19_G-033_CA</v>
      </c>
      <c r="G66" s="88">
        <v>42891</v>
      </c>
      <c r="H66" s="88"/>
      <c r="I66" s="111"/>
      <c r="J66" s="86" t="s">
        <v>2</v>
      </c>
      <c r="K66" s="109" t="s">
        <v>2</v>
      </c>
      <c r="L66" s="109" t="s">
        <v>190</v>
      </c>
      <c r="M66" s="4"/>
      <c r="N66" s="114" t="s">
        <v>53</v>
      </c>
      <c r="O66" s="109"/>
    </row>
    <row r="67" spans="1:15" x14ac:dyDescent="0.25">
      <c r="A67" s="109"/>
      <c r="B67" s="109"/>
      <c r="C67" s="109"/>
      <c r="D67" s="86" t="str">
        <f>IF(NOT(A66=""),"???","")</f>
        <v>???</v>
      </c>
      <c r="E67" s="86"/>
      <c r="F67" s="5" t="str">
        <f>IF(D67="Amina",A66&amp;"_AZ",IF(D67="Perry",A66&amp;"_PB",IF(D67="Gina",A66&amp;"_GB",IF(D67="Cameron",A66&amp;"_CA",IF(D67="Bruno",A66&amp;"_BDS",IF(D67="Daniel",A66&amp;"_DR",IF(D67="Monet",A66&amp;"_MW","")))))))</f>
        <v/>
      </c>
      <c r="G67" s="88"/>
      <c r="H67" s="88"/>
      <c r="I67" s="111"/>
      <c r="J67" s="86" t="str">
        <f>IF(AND(NOT(OR(G67="",G67="Ø")),H67=""),"In Progress",IF(AND(NOT(OR(H67="Ø",H67="")),NOT(OR(G67="Ø",G67=""))),"Completed",""))</f>
        <v/>
      </c>
      <c r="K67" s="109"/>
      <c r="L67" s="109"/>
      <c r="M67" s="4"/>
      <c r="N67" s="114"/>
      <c r="O67" s="109"/>
    </row>
    <row r="68" spans="1:15" x14ac:dyDescent="0.25">
      <c r="A68" s="115" t="s">
        <v>1908</v>
      </c>
      <c r="B68" s="110" t="s">
        <v>1909</v>
      </c>
      <c r="C68" s="110"/>
      <c r="D68" s="86" t="s">
        <v>23</v>
      </c>
      <c r="E68" s="86" t="s">
        <v>24</v>
      </c>
      <c r="F68" s="5" t="str">
        <f>IF(D68="Amina",A68&amp;"_AZ",IF(D68="Perry",A68&amp;"_PB",IF(D68="Gina",A68&amp;"_GB",IF(D68="Cameron",A68&amp;"_CA",IF(D68="Bruno",A68&amp;"_BDS",IF(D68="Daniel",A68&amp;"_DR",IF(D68="Monet",A68&amp;"_MW","")))))))</f>
        <v>2017-04-19_G-034_CA</v>
      </c>
      <c r="G68" s="88">
        <v>42892</v>
      </c>
      <c r="H68" s="88">
        <v>42893</v>
      </c>
      <c r="I68" s="111">
        <v>42899</v>
      </c>
      <c r="J68" s="86" t="str">
        <f>IF(AND(NOT(OR(G68="",G68="Ø")),H68=""),"In Progress",IF(AND(NOT(OR(H68="Ø",H68="")),NOT(OR(G68="Ø",G68=""))),"Completed",""))</f>
        <v>Completed</v>
      </c>
      <c r="K68" s="109" t="s">
        <v>0</v>
      </c>
      <c r="L68" s="109" t="s">
        <v>0</v>
      </c>
      <c r="M68" s="4" t="s">
        <v>1910</v>
      </c>
      <c r="N68" s="114" t="s">
        <v>25</v>
      </c>
      <c r="O68" s="109" t="s">
        <v>1911</v>
      </c>
    </row>
    <row r="69" spans="1:15" x14ac:dyDescent="0.25">
      <c r="A69" s="115"/>
      <c r="B69" s="110"/>
      <c r="C69" s="110"/>
      <c r="D69" s="86" t="s">
        <v>161</v>
      </c>
      <c r="E69" s="86" t="s">
        <v>1399</v>
      </c>
      <c r="F69" s="5" t="s">
        <v>1912</v>
      </c>
      <c r="G69" s="88">
        <v>42898</v>
      </c>
      <c r="H69" s="88">
        <v>42898</v>
      </c>
      <c r="I69" s="111"/>
      <c r="J69" s="86" t="s">
        <v>0</v>
      </c>
      <c r="K69" s="109"/>
      <c r="L69" s="109"/>
      <c r="M69" s="4"/>
      <c r="N69" s="114"/>
      <c r="O69" s="109"/>
    </row>
    <row r="70" spans="1:15" x14ac:dyDescent="0.25">
      <c r="A70" s="115" t="s">
        <v>1913</v>
      </c>
      <c r="B70" s="110" t="s">
        <v>1914</v>
      </c>
      <c r="C70" s="109"/>
      <c r="D70" s="86" t="s">
        <v>27</v>
      </c>
      <c r="E70" s="86" t="s">
        <v>24</v>
      </c>
      <c r="F70" s="5" t="str">
        <f>IF(D70="Amina",A70&amp;"_AZ",IF(D70="Perry",A70&amp;"_PB",IF(D70="Gina",A70&amp;"_GB",IF(D70="Cameron",A70&amp;"_CA",IF(D70="Bruno",A70&amp;"_BDS",IF(D70="Daniel",A70&amp;"_DR",IF(D70="Monet",A70&amp;"_MW","")))))))</f>
        <v>2017-04-19_G-035_GB</v>
      </c>
      <c r="G70" s="88">
        <v>42895</v>
      </c>
      <c r="H70" s="88" t="s">
        <v>51</v>
      </c>
      <c r="I70" s="111" t="s">
        <v>51</v>
      </c>
      <c r="J70" s="86" t="s">
        <v>2</v>
      </c>
      <c r="K70" s="109" t="s">
        <v>1</v>
      </c>
      <c r="L70" s="109" t="str">
        <f>IF(K70="Untraceable","Ignore",IF(K70="Incomplete","Ignore",IF(K70="Other","Ignore","")))</f>
        <v>Ignore</v>
      </c>
      <c r="M70" s="4" t="s">
        <v>1915</v>
      </c>
      <c r="N70" s="114" t="s">
        <v>53</v>
      </c>
      <c r="O70" s="109"/>
    </row>
    <row r="71" spans="1:15" x14ac:dyDescent="0.25">
      <c r="A71" s="109"/>
      <c r="B71" s="110"/>
      <c r="C71" s="109"/>
      <c r="D71" s="90" t="s">
        <v>187</v>
      </c>
      <c r="E71" s="90" t="s">
        <v>24</v>
      </c>
      <c r="F71" s="40" t="str">
        <f>IF(D71="Amina",A70&amp;"_AZ",IF(D71="Perry",A70&amp;"_PB",IF(D71="Gina",A70&amp;"_GB",IF(D71="Cameron",A70&amp;"_CA",IF(D71="Bruno",A70&amp;"_BDS",IF(D71="Daniel",A70&amp;"_DR",IF(D71="Monet",A70&amp;"_MW","")))))))</f>
        <v>2017-04-19_G-035_MW</v>
      </c>
      <c r="G71" s="93">
        <v>42895</v>
      </c>
      <c r="H71" s="93" t="s">
        <v>51</v>
      </c>
      <c r="I71" s="111"/>
      <c r="J71" s="86" t="s">
        <v>1</v>
      </c>
      <c r="K71" s="109"/>
      <c r="L71" s="109"/>
      <c r="M71" s="4"/>
      <c r="N71" s="114"/>
      <c r="O71" s="109"/>
    </row>
    <row r="72" spans="1:15" x14ac:dyDescent="0.25">
      <c r="A72" s="115" t="s">
        <v>1916</v>
      </c>
      <c r="B72" s="110" t="s">
        <v>1917</v>
      </c>
      <c r="C72" s="119"/>
      <c r="D72" s="91" t="s">
        <v>32</v>
      </c>
      <c r="E72" s="91" t="s">
        <v>24</v>
      </c>
      <c r="F72" s="44" t="str">
        <f>IF(D72="Amina",A72&amp;"_AZ",IF(D72="Perry",A72&amp;"_PB",IF(D72="Gina",A72&amp;"_GB",IF(D72="Cameron",A72&amp;"_CA",IF(D72="Bruno",A72&amp;"_BDS",IF(D72="Daniel",A72&amp;"_DR",IF(D72="Monet",A72&amp;"_MW","")))))))</f>
        <v>2017-04-19_G-036_AZ</v>
      </c>
      <c r="G72" s="94">
        <v>42893</v>
      </c>
      <c r="H72" s="94" t="s">
        <v>51</v>
      </c>
      <c r="I72" s="111" t="s">
        <v>51</v>
      </c>
      <c r="J72" s="102" t="s">
        <v>2</v>
      </c>
      <c r="K72" s="109" t="s">
        <v>2</v>
      </c>
      <c r="L72" s="109" t="s">
        <v>0</v>
      </c>
      <c r="M72" s="4" t="s">
        <v>1918</v>
      </c>
      <c r="N72" s="114" t="s">
        <v>53</v>
      </c>
      <c r="O72" s="109"/>
    </row>
    <row r="73" spans="1:15" x14ac:dyDescent="0.25">
      <c r="A73" s="109"/>
      <c r="B73" s="109"/>
      <c r="C73" s="120"/>
      <c r="D73" s="86"/>
      <c r="E73" s="86"/>
      <c r="F73" s="5" t="str">
        <f>IF(D73="Amina",A72&amp;"_AZ",IF(D73="Perry",A72&amp;"_PB",IF(D73="Gina",A72&amp;"_GB",IF(D73="Cameron",A72&amp;"_CA",IF(D73="Bruno",A72&amp;"_BDS",IF(D73="Daniel",A72&amp;"_DR",IF(D73="Monet",A72&amp;"_MW","")))))))</f>
        <v/>
      </c>
      <c r="G73" s="88"/>
      <c r="H73" s="88"/>
      <c r="I73" s="111"/>
      <c r="J73" s="102" t="str">
        <f>IF(AND(NOT(OR(G73="",G73="Ø")),H73=""),"In Progress",IF(AND(NOT(OR(H73="Ø",H73="")),NOT(OR(G73="Ø",G73=""))),"Completed",""))</f>
        <v/>
      </c>
      <c r="K73" s="109"/>
      <c r="L73" s="109"/>
      <c r="M73" s="4"/>
      <c r="N73" s="114"/>
      <c r="O73" s="109"/>
    </row>
    <row r="74" spans="1:15" x14ac:dyDescent="0.25">
      <c r="A74" s="171" t="s">
        <v>1919</v>
      </c>
      <c r="B74" s="124" t="s">
        <v>1920</v>
      </c>
      <c r="C74" s="117"/>
      <c r="D74" s="86" t="s">
        <v>161</v>
      </c>
      <c r="E74" s="86" t="s">
        <v>24</v>
      </c>
      <c r="F74" s="5" t="str">
        <f>IF(D74="Amina",A74&amp;"_AZ",IF(D74="Perry",A74&amp;"_PB",IF(D74="Gina",A74&amp;"_GB",IF(D74="Cameron",A74&amp;"_CA",IF(D74="Bruno",A74&amp;"_BDS",IF(D74="Daniel",A74&amp;"_DR",IF(D74="Monet",A74&amp;"_MW","")))))))</f>
        <v>2017-04-19_G-037_BDS</v>
      </c>
      <c r="G74" s="88">
        <v>42893</v>
      </c>
      <c r="H74" s="88">
        <v>42894</v>
      </c>
      <c r="I74" s="126">
        <v>42899</v>
      </c>
      <c r="J74" s="86" t="s">
        <v>0</v>
      </c>
      <c r="K74" s="117" t="s">
        <v>0</v>
      </c>
      <c r="L74" s="117" t="s">
        <v>0</v>
      </c>
      <c r="M74" s="4" t="s">
        <v>1901</v>
      </c>
      <c r="N74" s="128" t="s">
        <v>25</v>
      </c>
      <c r="O74" s="117" t="s">
        <v>1921</v>
      </c>
    </row>
    <row r="75" spans="1:15" x14ac:dyDescent="0.25">
      <c r="A75" s="172"/>
      <c r="B75" s="134"/>
      <c r="C75" s="121"/>
      <c r="D75" s="86" t="s">
        <v>187</v>
      </c>
      <c r="E75" s="86" t="s">
        <v>1379</v>
      </c>
      <c r="F75" s="5" t="str">
        <f>IF(D75="Amina",A74&amp;"_AZ",IF(D75="Perry",A74&amp;"_PB",IF(D75="Gina",A74&amp;"_GB",IF(D75="Cameron",A74&amp;"_CA",IF(D75="Bruno",A74&amp;"_BDS",IF(D75="Daniel",A74&amp;"_DR",IF(D75="Monet",A74&amp;"_MW","")))))))</f>
        <v>2017-04-19_G-037_MW</v>
      </c>
      <c r="G75" s="88">
        <v>42894</v>
      </c>
      <c r="H75" s="88">
        <v>42894</v>
      </c>
      <c r="I75" s="135"/>
      <c r="J75" s="86" t="s">
        <v>0</v>
      </c>
      <c r="K75" s="121"/>
      <c r="L75" s="121"/>
      <c r="M75" s="4"/>
      <c r="N75" s="132"/>
      <c r="O75" s="121"/>
    </row>
    <row r="76" spans="1:15" x14ac:dyDescent="0.25">
      <c r="A76" s="115" t="s">
        <v>1922</v>
      </c>
      <c r="B76" s="110" t="s">
        <v>1923</v>
      </c>
      <c r="C76" s="109"/>
      <c r="D76" s="86" t="s">
        <v>50</v>
      </c>
      <c r="E76" s="86"/>
      <c r="F76" s="5" t="str">
        <f>IF(D76="Amina",A76&amp;"_AZ",IF(D76="Perry",A76&amp;"_PB",IF(D76="Gina",A76&amp;"_GB",IF(D76="Cameron",A76&amp;"_CA",IF(D76="Bruno",A76&amp;"_BDS",IF(D76="Daniel",A76&amp;"_DR",IF(D76="Monet",A76&amp;"_MW","")))))))</f>
        <v/>
      </c>
      <c r="G76" s="88"/>
      <c r="H76" s="88" t="s">
        <v>51</v>
      </c>
      <c r="I76" s="111" t="s">
        <v>51</v>
      </c>
      <c r="J76" s="86" t="s">
        <v>1</v>
      </c>
      <c r="K76" s="109" t="s">
        <v>1</v>
      </c>
      <c r="L76" s="109" t="str">
        <f>IF(K76="Untraceable","Ignore",IF(K76="Incomplete","Ignore",IF(K76="Other","Ignore","")))</f>
        <v>Ignore</v>
      </c>
      <c r="M76" s="6"/>
      <c r="N76" s="114" t="s">
        <v>53</v>
      </c>
      <c r="O76" s="109"/>
    </row>
    <row r="77" spans="1:15" x14ac:dyDescent="0.25">
      <c r="A77" s="109"/>
      <c r="B77" s="109"/>
      <c r="C77" s="109"/>
      <c r="D77" s="86"/>
      <c r="E77" s="86"/>
      <c r="F77" s="5" t="str">
        <f>IF(D77="Amina",A76&amp;"_AZ",IF(D77="Perry",A76&amp;"_PB",IF(D77="Gina",A76&amp;"_GB",IF(D77="Cameron",A76&amp;"_CA",IF(D77="Bruno",A76&amp;"_BDS",IF(D77="Daniel",A76&amp;"_DR",IF(D77="Monet",A76&amp;"_MW","")))))))</f>
        <v/>
      </c>
      <c r="G77" s="88"/>
      <c r="H77" s="86"/>
      <c r="I77" s="111"/>
      <c r="J77" s="86" t="str">
        <f>IF(AND(NOT(OR(G77="",G77="Ø")),H77=""),"In Progress",IF(AND(NOT(OR(H77="Ø",H77="")),NOT(OR(G77="Ø",G77=""))),"Completed",""))</f>
        <v/>
      </c>
      <c r="K77" s="109"/>
      <c r="L77" s="109"/>
      <c r="M77" s="6"/>
      <c r="N77" s="114"/>
      <c r="O77" s="109"/>
    </row>
    <row r="78" spans="1:15" x14ac:dyDescent="0.25">
      <c r="A78" s="115" t="s">
        <v>1924</v>
      </c>
      <c r="B78" s="110" t="s">
        <v>1925</v>
      </c>
      <c r="C78" s="109"/>
      <c r="D78" s="86" t="s">
        <v>113</v>
      </c>
      <c r="E78" s="86" t="s">
        <v>24</v>
      </c>
      <c r="F78" s="5" t="str">
        <f>IF(D78="Amina",A78&amp;"_AZ",IF(D78="Perry",A78&amp;"_PB",IF(D78="Gina",A78&amp;"_GB",IF(D78="Cameron",A78&amp;"_CA",IF(D78="Bruno",A78&amp;"_BDS",IF(D78="Daniel",A78&amp;"_DR",IF(D78="Monet",A78&amp;"_MW","")))))))</f>
        <v>2017-04-19_R-002_DR</v>
      </c>
      <c r="G78" s="88">
        <v>42893</v>
      </c>
      <c r="H78" s="88" t="s">
        <v>51</v>
      </c>
      <c r="I78" s="111" t="s">
        <v>51</v>
      </c>
      <c r="J78" s="86" t="s">
        <v>2</v>
      </c>
      <c r="K78" s="109" t="s">
        <v>2</v>
      </c>
      <c r="L78" s="109" t="s">
        <v>1</v>
      </c>
      <c r="M78" s="4" t="s">
        <v>1926</v>
      </c>
      <c r="N78" s="114" t="s">
        <v>53</v>
      </c>
      <c r="O78" s="109"/>
    </row>
    <row r="79" spans="1:15" x14ac:dyDescent="0.25">
      <c r="A79" s="109"/>
      <c r="B79" s="109"/>
      <c r="C79" s="109"/>
      <c r="D79" s="86"/>
      <c r="E79" s="86"/>
      <c r="F79" s="5" t="str">
        <f>IF(D79="Amina",A78&amp;"_AZ",IF(D79="Perry",A78&amp;"_PB",IF(D79="Gina",A78&amp;"_GB",IF(D79="Cameron",A78&amp;"_CA",IF(D79="Bruno",A78&amp;"_BDS",IF(D79="Daniel",A78&amp;"_DR",IF(D79="Monet",A78&amp;"_MW","")))))))</f>
        <v/>
      </c>
      <c r="G79" s="88"/>
      <c r="H79" s="88"/>
      <c r="I79" s="111"/>
      <c r="J79" s="86" t="str">
        <f>IF(AND(NOT(OR(G79="",G79="Ø")),H79=""),"In Progress",IF(AND(NOT(OR(H79="Ø",H79="")),NOT(OR(G79="Ø",G79=""))),"Completed",""))</f>
        <v/>
      </c>
      <c r="K79" s="109"/>
      <c r="L79" s="109"/>
      <c r="M79" s="4"/>
      <c r="N79" s="114"/>
      <c r="O79" s="109"/>
    </row>
    <row r="80" spans="1:15" x14ac:dyDescent="0.25">
      <c r="A80" s="115" t="s">
        <v>1927</v>
      </c>
      <c r="B80" s="110" t="s">
        <v>1928</v>
      </c>
      <c r="C80" s="109"/>
      <c r="D80" s="86" t="s">
        <v>32</v>
      </c>
      <c r="E80" s="86" t="s">
        <v>24</v>
      </c>
      <c r="F80" s="5" t="str">
        <f>IF(D80="Amina",A80&amp;"_AZ",IF(D80="Perry",A80&amp;"_PB",IF(D80="Gina",A80&amp;"_GB",IF(D80="Cameron",A80&amp;"_CA",IF(D80="Bruno",A80&amp;"_BDS",IF(D80="Daniel",A80&amp;"_DR",IF(D80="Monet",A80&amp;"_MW","")))))))</f>
        <v>2017-04-19_R-003_AZ</v>
      </c>
      <c r="G80" s="88">
        <v>42894</v>
      </c>
      <c r="H80" s="88">
        <v>42894</v>
      </c>
      <c r="I80" s="111">
        <v>42901</v>
      </c>
      <c r="J80" s="86" t="str">
        <f>IF(AND(NOT(OR(G80="",G80="Ø")),H80=""),"In Progress",IF(AND(NOT(OR(H80="Ø",H80="")),NOT(OR(G80="Ø",G80=""))),"Completed",""))</f>
        <v>Completed</v>
      </c>
      <c r="K80" s="109" t="s">
        <v>0</v>
      </c>
      <c r="L80" s="109" t="s">
        <v>0</v>
      </c>
      <c r="M80" s="4" t="s">
        <v>1929</v>
      </c>
      <c r="N80" s="114" t="s">
        <v>25</v>
      </c>
      <c r="O80" s="109" t="s">
        <v>1930</v>
      </c>
    </row>
    <row r="81" spans="1:15" x14ac:dyDescent="0.25">
      <c r="A81" s="109"/>
      <c r="B81" s="109"/>
      <c r="C81" s="109"/>
      <c r="D81" s="86" t="s">
        <v>161</v>
      </c>
      <c r="E81" s="86" t="s">
        <v>24</v>
      </c>
      <c r="F81" s="5" t="str">
        <f>IF(D81="Amina",A80&amp;"_AZ",IF(D81="Perry",A80&amp;"_PB",IF(D81="Gina",A80&amp;"_GB",IF(D81="Cameron",A80&amp;"_CA",IF(D81="Bruno",A80&amp;"_BDS",IF(D81="Daniel",A80&amp;"_DR",IF(D81="Monet",A80&amp;"_MW","")))))))</f>
        <v>2017-04-19_R-003_BDS</v>
      </c>
      <c r="G81" s="88">
        <v>42900</v>
      </c>
      <c r="H81" s="89">
        <v>42901</v>
      </c>
      <c r="I81" s="111"/>
      <c r="J81" s="86" t="s">
        <v>0</v>
      </c>
      <c r="K81" s="109"/>
      <c r="L81" s="109"/>
      <c r="M81" s="4" t="s">
        <v>1931</v>
      </c>
      <c r="N81" s="114"/>
      <c r="O81" s="109"/>
    </row>
    <row r="82" spans="1:15" x14ac:dyDescent="0.25">
      <c r="A82" s="115" t="s">
        <v>1932</v>
      </c>
      <c r="B82" s="110" t="s">
        <v>1933</v>
      </c>
      <c r="C82" s="109"/>
      <c r="D82" s="86" t="s">
        <v>23</v>
      </c>
      <c r="E82" s="86"/>
      <c r="F82" s="5" t="str">
        <f t="shared" ref="F82:F88" si="0">IF(D82="Amina",A82&amp;"_AZ",IF(D82="Perry",A82&amp;"_PB",IF(D82="Gina",A82&amp;"_GB",IF(D82="Cameron",A82&amp;"_CA",IF(D82="Bruno",A82&amp;"_BDS",IF(D82="Daniel",A82&amp;"_DR",IF(D82="Monet",A82&amp;"_MW","")))))))</f>
        <v>2017-04-19_R-004_CA</v>
      </c>
      <c r="G82" s="88"/>
      <c r="H82" s="89" t="s">
        <v>51</v>
      </c>
      <c r="I82" s="111" t="s">
        <v>51</v>
      </c>
      <c r="J82" s="86" t="s">
        <v>1</v>
      </c>
      <c r="K82" s="109" t="s">
        <v>1</v>
      </c>
      <c r="L82" s="109" t="str">
        <f>IF(K82="Untraceable","Ignore",IF(K82="Incomplete","Ignore",IF(K82="Other","Ignore","")))</f>
        <v>Ignore</v>
      </c>
      <c r="M82" s="4" t="s">
        <v>1934</v>
      </c>
      <c r="N82" s="114" t="s">
        <v>53</v>
      </c>
      <c r="O82" s="109"/>
    </row>
    <row r="83" spans="1:15" x14ac:dyDescent="0.25">
      <c r="A83" s="109"/>
      <c r="B83" s="109"/>
      <c r="C83" s="109"/>
      <c r="D83" s="86"/>
      <c r="E83" s="86"/>
      <c r="F83" s="5" t="str">
        <f t="shared" si="0"/>
        <v/>
      </c>
      <c r="G83" s="88"/>
      <c r="H83" s="88"/>
      <c r="I83" s="111"/>
      <c r="J83" s="86" t="str">
        <f>IF(AND(NOT(OR(G83="",G83="Ø")),H83=""),"In Progress",IF(AND(NOT(OR(H83="Ø",H83="")),NOT(OR(G83="Ø",G83=""))),"Completed",""))</f>
        <v/>
      </c>
      <c r="K83" s="109"/>
      <c r="L83" s="109"/>
      <c r="M83" s="4"/>
      <c r="N83" s="114"/>
      <c r="O83" s="109"/>
    </row>
    <row r="84" spans="1:15" x14ac:dyDescent="0.25">
      <c r="A84" s="115" t="s">
        <v>1935</v>
      </c>
      <c r="B84" s="110" t="s">
        <v>1936</v>
      </c>
      <c r="C84" s="109"/>
      <c r="D84" s="86" t="s">
        <v>32</v>
      </c>
      <c r="E84" s="86" t="s">
        <v>24</v>
      </c>
      <c r="F84" s="5" t="str">
        <f t="shared" si="0"/>
        <v>2017-04-19_R-005_AZ</v>
      </c>
      <c r="G84" s="88">
        <v>42894</v>
      </c>
      <c r="H84" s="88" t="s">
        <v>51</v>
      </c>
      <c r="I84" s="126" t="s">
        <v>51</v>
      </c>
      <c r="J84" s="86" t="s">
        <v>2</v>
      </c>
      <c r="K84" s="109" t="s">
        <v>2</v>
      </c>
      <c r="L84" s="117" t="s">
        <v>1</v>
      </c>
      <c r="M84" s="4" t="s">
        <v>1937</v>
      </c>
      <c r="N84" s="114" t="s">
        <v>53</v>
      </c>
      <c r="O84" s="117"/>
    </row>
    <row r="85" spans="1:15" x14ac:dyDescent="0.25">
      <c r="A85" s="109"/>
      <c r="B85" s="109"/>
      <c r="C85" s="109"/>
      <c r="D85" s="86"/>
      <c r="E85" s="86"/>
      <c r="F85" s="5" t="str">
        <f t="shared" si="0"/>
        <v/>
      </c>
      <c r="G85" s="88"/>
      <c r="H85" s="88"/>
      <c r="I85" s="127"/>
      <c r="J85" s="86" t="str">
        <f>IF(AND(NOT(OR(G85="",G85="Ø")),H85=""),"In Progress",IF(AND(NOT(OR(H85="Ø",H85="")),NOT(OR(G85="Ø",G85=""))),"Completed",""))</f>
        <v/>
      </c>
      <c r="K85" s="109"/>
      <c r="L85" s="118"/>
      <c r="M85" s="4"/>
      <c r="N85" s="114"/>
      <c r="O85" s="118"/>
    </row>
    <row r="86" spans="1:15" x14ac:dyDescent="0.25">
      <c r="A86" s="115" t="s">
        <v>1938</v>
      </c>
      <c r="B86" s="110" t="s">
        <v>1939</v>
      </c>
      <c r="C86" s="109"/>
      <c r="D86" s="86" t="s">
        <v>32</v>
      </c>
      <c r="E86" s="86" t="s">
        <v>24</v>
      </c>
      <c r="F86" s="5" t="str">
        <f t="shared" si="0"/>
        <v>2017-04-19_R-006_AZ</v>
      </c>
      <c r="G86" s="88">
        <v>42894</v>
      </c>
      <c r="H86" s="88" t="s">
        <v>51</v>
      </c>
      <c r="I86" s="126" t="s">
        <v>51</v>
      </c>
      <c r="J86" s="86" t="s">
        <v>2</v>
      </c>
      <c r="K86" s="109" t="s">
        <v>2</v>
      </c>
      <c r="L86" s="117" t="s">
        <v>1</v>
      </c>
      <c r="M86" s="4" t="s">
        <v>1937</v>
      </c>
      <c r="N86" s="114" t="s">
        <v>53</v>
      </c>
      <c r="O86" s="117"/>
    </row>
    <row r="87" spans="1:15" x14ac:dyDescent="0.25">
      <c r="A87" s="109"/>
      <c r="B87" s="109"/>
      <c r="C87" s="109"/>
      <c r="D87" s="86"/>
      <c r="E87" s="86"/>
      <c r="F87" s="5" t="str">
        <f t="shared" si="0"/>
        <v/>
      </c>
      <c r="G87" s="88"/>
      <c r="H87" s="88"/>
      <c r="I87" s="127"/>
      <c r="J87" s="86" t="str">
        <f>IF(AND(NOT(OR(G87="",G87="Ø")),H87=""),"In Progress",IF(AND(NOT(OR(H87="Ø",H87="")),NOT(OR(G87="Ø",G87=""))),"Completed",""))</f>
        <v/>
      </c>
      <c r="K87" s="109"/>
      <c r="L87" s="118"/>
      <c r="M87" s="4"/>
      <c r="N87" s="114"/>
      <c r="O87" s="118"/>
    </row>
    <row r="88" spans="1:15" x14ac:dyDescent="0.25">
      <c r="A88" s="115" t="s">
        <v>1940</v>
      </c>
      <c r="B88" s="110" t="s">
        <v>1941</v>
      </c>
      <c r="C88" s="109"/>
      <c r="D88" s="86" t="s">
        <v>32</v>
      </c>
      <c r="E88" s="86" t="s">
        <v>24</v>
      </c>
      <c r="F88" s="5" t="str">
        <f t="shared" si="0"/>
        <v>2017-04-19_G-038_AZ</v>
      </c>
      <c r="G88" s="88">
        <v>42895</v>
      </c>
      <c r="H88" s="88">
        <v>42898</v>
      </c>
      <c r="I88" s="111">
        <v>42906</v>
      </c>
      <c r="J88" s="86" t="s">
        <v>0</v>
      </c>
      <c r="K88" s="109" t="s">
        <v>0</v>
      </c>
      <c r="L88" s="109" t="s">
        <v>0</v>
      </c>
      <c r="M88" s="4"/>
      <c r="N88" s="114" t="s">
        <v>25</v>
      </c>
      <c r="O88" s="109" t="s">
        <v>1942</v>
      </c>
    </row>
    <row r="89" spans="1:15" x14ac:dyDescent="0.25">
      <c r="A89" s="109"/>
      <c r="B89" s="109"/>
      <c r="C89" s="109"/>
      <c r="D89" s="86" t="s">
        <v>27</v>
      </c>
      <c r="E89" s="86" t="s">
        <v>1399</v>
      </c>
      <c r="F89" s="5" t="str">
        <f>IF(D89="Amina",A88&amp;"_AZ",IF(D89="Perry",A88&amp;"_PB",IF(D89="Gina",A88&amp;"_GB",IF(D89="Cameron",A88&amp;"_CA",IF(D89="Bruno",A88&amp;"_BDS",IF(D89="Daniel",A88&amp;"_DR",IF(D89="Monet",A88&amp;"_MW","")))))))</f>
        <v>2017-04-19_G-038_GB</v>
      </c>
      <c r="G89" s="88">
        <v>42898</v>
      </c>
      <c r="H89" s="88">
        <v>42899</v>
      </c>
      <c r="I89" s="111"/>
      <c r="J89" s="86" t="str">
        <f>IF(AND(NOT(OR(G89="",G89="Ø")),H89=""),"In Progress",IF(AND(NOT(OR(H89="Ø",H89="")),NOT(OR(G89="Ø",G89=""))),"Completed",""))</f>
        <v>Completed</v>
      </c>
      <c r="K89" s="109"/>
      <c r="L89" s="109"/>
      <c r="M89" s="4"/>
      <c r="N89" s="114"/>
      <c r="O89" s="109"/>
    </row>
    <row r="90" spans="1:15" x14ac:dyDescent="0.25">
      <c r="A90" s="115" t="s">
        <v>1943</v>
      </c>
      <c r="B90" s="110" t="s">
        <v>1944</v>
      </c>
      <c r="C90" s="109"/>
      <c r="D90" s="86" t="s">
        <v>23</v>
      </c>
      <c r="E90" s="86" t="s">
        <v>24</v>
      </c>
      <c r="F90" s="5" t="str">
        <f>IF(D90="Amina",A90&amp;"_AZ",IF(D90="Perry",A90&amp;"_PB",IF(D90="Gina",A90&amp;"_GB",IF(D90="Cameron",A90&amp;"_CA",IF(D90="Bruno",A90&amp;"_BDS",IF(D90="Daniel",A90&amp;"_DR",IF(D90="Monet",A90&amp;"_MW","")))))))</f>
        <v>2017-04-19_G-039_CA</v>
      </c>
      <c r="G90" s="88">
        <v>42894</v>
      </c>
      <c r="H90" s="88" t="s">
        <v>51</v>
      </c>
      <c r="I90" s="111" t="s">
        <v>51</v>
      </c>
      <c r="J90" s="86" t="s">
        <v>1</v>
      </c>
      <c r="K90" s="109" t="s">
        <v>1</v>
      </c>
      <c r="L90" s="109" t="str">
        <f>IF(K90="Untraceable","Ignore",IF(K90="Incomplete","Ignore",IF(K90="Other","Ignore","")))</f>
        <v>Ignore</v>
      </c>
      <c r="M90" s="4"/>
      <c r="N90" s="114" t="s">
        <v>53</v>
      </c>
      <c r="O90" s="109"/>
    </row>
    <row r="91" spans="1:15" x14ac:dyDescent="0.25">
      <c r="A91" s="109"/>
      <c r="B91" s="109"/>
      <c r="C91" s="109"/>
      <c r="D91" s="86"/>
      <c r="E91" s="86"/>
      <c r="F91" s="5" t="str">
        <f>IF(D91="Amina",A90&amp;"_AZ",IF(D91="Perry",A90&amp;"_PB",IF(D91="Gina",A90&amp;"_GB",IF(D91="Cameron",A90&amp;"_CA",IF(D91="Bruno",A90&amp;"_BDS",IF(D91="Daniel",A90&amp;"_DR",IF(D91="Monet",A90&amp;"_MW","")))))))</f>
        <v/>
      </c>
      <c r="G91" s="88"/>
      <c r="H91" s="88"/>
      <c r="I91" s="111"/>
      <c r="J91" s="86" t="str">
        <f>IF(AND(NOT(OR(G91="",G91="Ø")),H91=""),"In Progress",IF(AND(NOT(OR(H91="Ø",H91="")),NOT(OR(G91="Ø",G91=""))),"Completed",""))</f>
        <v/>
      </c>
      <c r="K91" s="109"/>
      <c r="L91" s="109"/>
      <c r="M91" s="4"/>
      <c r="N91" s="114"/>
      <c r="O91" s="109"/>
    </row>
    <row r="92" spans="1:15" x14ac:dyDescent="0.25">
      <c r="A92" s="115" t="s">
        <v>1945</v>
      </c>
      <c r="B92" s="110" t="s">
        <v>1946</v>
      </c>
      <c r="C92" s="109"/>
      <c r="D92" s="86" t="s">
        <v>32</v>
      </c>
      <c r="E92" s="86" t="s">
        <v>24</v>
      </c>
      <c r="F92" s="5" t="s">
        <v>1947</v>
      </c>
      <c r="G92" s="88">
        <v>42895</v>
      </c>
      <c r="H92" s="88">
        <v>42898</v>
      </c>
      <c r="I92" s="111">
        <v>42901</v>
      </c>
      <c r="J92" s="86" t="s">
        <v>0</v>
      </c>
      <c r="K92" s="109" t="s">
        <v>0</v>
      </c>
      <c r="L92" s="109" t="s">
        <v>0</v>
      </c>
      <c r="M92" s="4"/>
      <c r="N92" s="114" t="s">
        <v>25</v>
      </c>
      <c r="O92" s="109" t="s">
        <v>1948</v>
      </c>
    </row>
    <row r="93" spans="1:15" x14ac:dyDescent="0.25">
      <c r="A93" s="109"/>
      <c r="B93" s="109"/>
      <c r="C93" s="109"/>
      <c r="D93" s="86" t="s">
        <v>161</v>
      </c>
      <c r="E93" s="86" t="s">
        <v>1399</v>
      </c>
      <c r="F93" s="5" t="str">
        <f>IF(D93="Amina",A92&amp;"_AZ",IF(D93="Perry",A92&amp;"_PB",IF(D93="Gina",A92&amp;"_GB",IF(D93="Cameron",A92&amp;"_CA",IF(D93="Bruno",A92&amp;"_BDS",IF(D93="Daniel",A92&amp;"_DR",IF(D93="Monet",A92&amp;"_MW","")))))))</f>
        <v>2017-04-19_G-040_BDS</v>
      </c>
      <c r="G93" s="88">
        <v>42899</v>
      </c>
      <c r="H93" s="88">
        <v>42899</v>
      </c>
      <c r="I93" s="111"/>
      <c r="J93" s="86" t="s">
        <v>0</v>
      </c>
      <c r="K93" s="109"/>
      <c r="L93" s="109"/>
      <c r="M93" s="4" t="s">
        <v>1949</v>
      </c>
      <c r="N93" s="114"/>
      <c r="O93" s="109"/>
    </row>
    <row r="94" spans="1:15" x14ac:dyDescent="0.25">
      <c r="A94" s="165" t="s">
        <v>1950</v>
      </c>
      <c r="B94" s="110" t="s">
        <v>1951</v>
      </c>
      <c r="C94" s="109"/>
      <c r="D94" s="86" t="s">
        <v>161</v>
      </c>
      <c r="E94" s="86" t="s">
        <v>1399</v>
      </c>
      <c r="F94" s="5" t="s">
        <v>1952</v>
      </c>
      <c r="G94" s="88">
        <v>42895</v>
      </c>
      <c r="H94" s="88" t="s">
        <v>51</v>
      </c>
      <c r="I94" s="111" t="s">
        <v>51</v>
      </c>
      <c r="J94" s="86" t="s">
        <v>2</v>
      </c>
      <c r="K94" s="109" t="s">
        <v>2</v>
      </c>
      <c r="L94" s="109" t="s">
        <v>0</v>
      </c>
      <c r="M94" s="4" t="s">
        <v>1953</v>
      </c>
      <c r="N94" s="114" t="s">
        <v>53</v>
      </c>
      <c r="O94" s="109"/>
    </row>
    <row r="95" spans="1:15" x14ac:dyDescent="0.25">
      <c r="A95" s="166"/>
      <c r="B95" s="109"/>
      <c r="C95" s="109"/>
      <c r="D95" s="86"/>
      <c r="E95" s="86"/>
      <c r="F95" s="5" t="str">
        <f>IF(D95="Amina",A94&amp;"_AZ",IF(D95="Perry",A94&amp;"_PB",IF(D95="Gina",A94&amp;"_GB",IF(D95="Cameron",A94&amp;"_CA",IF(D95="Bruno",A94&amp;"_BDS",IF(D95="Daniel",A94&amp;"_DR",IF(D95="Monet",A94&amp;"_MW","")))))))</f>
        <v/>
      </c>
      <c r="G95" s="88"/>
      <c r="H95" s="88"/>
      <c r="I95" s="111"/>
      <c r="J95" s="86" t="str">
        <f>IF(AND(NOT(OR(G95="",G95="Ø")),H95=""),"In Progress",IF(AND(NOT(OR(H95="Ø",H95="")),NOT(OR(G95="Ø",G95=""))),"Completed",""))</f>
        <v/>
      </c>
      <c r="K95" s="109"/>
      <c r="L95" s="109"/>
      <c r="M95" s="4"/>
      <c r="N95" s="114"/>
      <c r="O95" s="109"/>
    </row>
    <row r="96" spans="1:15" ht="16.5" customHeight="1" x14ac:dyDescent="0.25">
      <c r="A96" s="115" t="s">
        <v>1954</v>
      </c>
      <c r="B96" s="110" t="s">
        <v>1955</v>
      </c>
      <c r="C96" s="109"/>
      <c r="D96" s="86" t="s">
        <v>113</v>
      </c>
      <c r="E96" s="86" t="s">
        <v>1399</v>
      </c>
      <c r="F96" s="5" t="s">
        <v>1956</v>
      </c>
      <c r="G96" s="88">
        <v>42895</v>
      </c>
      <c r="H96" s="88" t="s">
        <v>51</v>
      </c>
      <c r="I96" s="111" t="s">
        <v>51</v>
      </c>
      <c r="J96" s="86" t="s">
        <v>2</v>
      </c>
      <c r="K96" s="109" t="s">
        <v>2</v>
      </c>
      <c r="L96" s="109" t="s">
        <v>0</v>
      </c>
      <c r="M96" s="8" t="s">
        <v>1957</v>
      </c>
      <c r="N96" s="114" t="s">
        <v>53</v>
      </c>
      <c r="O96" s="109"/>
    </row>
    <row r="97" spans="1:15" x14ac:dyDescent="0.25">
      <c r="A97" s="109"/>
      <c r="B97" s="109"/>
      <c r="C97" s="109"/>
      <c r="D97" s="86"/>
      <c r="E97" s="86"/>
      <c r="F97" s="5" t="str">
        <f>IF(D97="Amina",A96&amp;"_AZ",IF(D97="Perry",A96&amp;"_PB",IF(D97="Gina",A96&amp;"_GB",IF(D97="Cameron",A96&amp;"_CA",IF(D97="Bruno",A96&amp;"_BDS",IF(D97="Daniel",A96&amp;"_DR",IF(D97="Monet",A96&amp;"_MW","")))))))</f>
        <v/>
      </c>
      <c r="G97" s="88"/>
      <c r="H97" s="88"/>
      <c r="I97" s="111"/>
      <c r="J97" s="86" t="str">
        <f>IF(AND(NOT(OR(G97="",G97="Ø")),H97=""),"In Progress",IF(AND(NOT(OR(H97="Ø",H97="")),NOT(OR(G97="Ø",G97=""))),"Completed",""))</f>
        <v/>
      </c>
      <c r="K97" s="109"/>
      <c r="L97" s="109"/>
      <c r="M97" s="4" t="s">
        <v>1958</v>
      </c>
      <c r="N97" s="114"/>
      <c r="O97" s="109"/>
    </row>
    <row r="98" spans="1:15" x14ac:dyDescent="0.25">
      <c r="A98" s="115" t="s">
        <v>1959</v>
      </c>
      <c r="B98" s="110" t="s">
        <v>1960</v>
      </c>
      <c r="C98" s="109"/>
      <c r="D98" s="86" t="s">
        <v>27</v>
      </c>
      <c r="E98" s="86" t="s">
        <v>1399</v>
      </c>
      <c r="F98" s="5" t="str">
        <f>IF(D98="Amina",A98&amp;"_AZ",IF(D98="Perry",A98&amp;"_PB",IF(D98="Gina",A98&amp;"_GB",IF(D98="Cameron",A98&amp;"_CA",IF(D98="Bruno",A98&amp;"_BDS",IF(D98="Daniel",A98&amp;"_DR",IF(D98="Monet",A98&amp;"_MW","")))))))</f>
        <v>2017-04-19_G-043_GB</v>
      </c>
      <c r="G98" s="88">
        <v>42898</v>
      </c>
      <c r="H98" s="88">
        <v>42898</v>
      </c>
      <c r="I98" s="111"/>
      <c r="J98" s="86" t="str">
        <f>IF(AND(NOT(OR(G98="",G98="Ø")),H98=""),"In Progress",IF(AND(NOT(OR(H98="Ø",H98="")),NOT(OR(G98="Ø",G98=""))),"Completed",""))</f>
        <v>Completed</v>
      </c>
      <c r="K98" s="109" t="s">
        <v>2</v>
      </c>
      <c r="L98" s="109" t="s">
        <v>0</v>
      </c>
      <c r="M98" s="4" t="s">
        <v>1961</v>
      </c>
      <c r="N98" s="114" t="s">
        <v>53</v>
      </c>
      <c r="O98" s="109"/>
    </row>
    <row r="99" spans="1:15" x14ac:dyDescent="0.25">
      <c r="A99" s="109"/>
      <c r="B99" s="109"/>
      <c r="C99" s="109"/>
      <c r="D99" s="86" t="s">
        <v>23</v>
      </c>
      <c r="E99" s="86" t="s">
        <v>24</v>
      </c>
      <c r="F99" s="5" t="str">
        <f>IF(D99="Amina",A98&amp;"_AZ",IF(D99="Perry",A98&amp;"_PB",IF(D99="Gina",A98&amp;"_GB",IF(D99="Cameron",A98&amp;"_CA",IF(D99="Bruno",A98&amp;"_BDS",IF(D99="Daniel",A98&amp;"_DR",IF(D99="Monet",A98&amp;"_MW","")))))))</f>
        <v>2017-04-19_G-043_CA</v>
      </c>
      <c r="G99" s="88">
        <v>42899</v>
      </c>
      <c r="H99" s="88" t="s">
        <v>51</v>
      </c>
      <c r="I99" s="111"/>
      <c r="J99" s="86" t="s">
        <v>2</v>
      </c>
      <c r="K99" s="109"/>
      <c r="L99" s="109"/>
      <c r="M99" s="4"/>
      <c r="N99" s="114"/>
      <c r="O99" s="109"/>
    </row>
    <row r="100" spans="1:15" x14ac:dyDescent="0.25">
      <c r="A100" s="115" t="s">
        <v>1962</v>
      </c>
      <c r="B100" s="110" t="s">
        <v>1963</v>
      </c>
      <c r="C100" s="109"/>
      <c r="D100" s="86" t="s">
        <v>187</v>
      </c>
      <c r="E100" s="86" t="s">
        <v>1399</v>
      </c>
      <c r="F100" s="5" t="str">
        <f>IF(D100="Amina",A100&amp;"_AZ",IF(D100="Perry",A100&amp;"_PB",IF(D100="Gina",A100&amp;"_GB",IF(D100="Cameron",A100&amp;"_CA",IF(D100="Bruno",A100&amp;"_BDS",IF(D100="Daniel",A100&amp;"_DR",IF(D100="Monet",A100&amp;"_MW","")))))))</f>
        <v>2017-04-19_G-044_MW</v>
      </c>
      <c r="G100" s="88">
        <v>42898</v>
      </c>
      <c r="H100" s="88" t="s">
        <v>51</v>
      </c>
      <c r="I100" s="111" t="s">
        <v>51</v>
      </c>
      <c r="J100" s="86" t="s">
        <v>2</v>
      </c>
      <c r="K100" s="109" t="s">
        <v>2</v>
      </c>
      <c r="L100" s="109" t="s">
        <v>1</v>
      </c>
      <c r="M100" s="4" t="s">
        <v>1964</v>
      </c>
      <c r="N100" s="114" t="s">
        <v>53</v>
      </c>
      <c r="O100" s="109"/>
    </row>
    <row r="101" spans="1:15" x14ac:dyDescent="0.25">
      <c r="A101" s="109"/>
      <c r="B101" s="109"/>
      <c r="C101" s="109"/>
      <c r="D101" s="86"/>
      <c r="E101" s="86"/>
      <c r="F101" s="5" t="str">
        <f>IF(D101="Amina",A100&amp;"_AZ",IF(D101="Perry",A100&amp;"_PB",IF(D101="Gina",A100&amp;"_GB",IF(D101="Cameron",A100&amp;"_CA",IF(D101="Bruno",A100&amp;"_BDS",IF(D101="Daniel",A100&amp;"_DR",IF(D101="Monet",A100&amp;"_MW","")))))))</f>
        <v/>
      </c>
      <c r="G101" s="88"/>
      <c r="H101" s="88"/>
      <c r="I101" s="111"/>
      <c r="J101" s="86" t="str">
        <f>IF(AND(NOT(OR(G101="",G101="Ø")),H101=""),"In Progress",IF(AND(NOT(OR(H101="Ø",H101="")),NOT(OR(G101="Ø",G101=""))),"Completed",""))</f>
        <v/>
      </c>
      <c r="K101" s="109"/>
      <c r="L101" s="109"/>
      <c r="M101" s="4" t="s">
        <v>1965</v>
      </c>
      <c r="N101" s="114"/>
      <c r="O101" s="109"/>
    </row>
    <row r="102" spans="1:15" x14ac:dyDescent="0.25">
      <c r="A102" s="115" t="s">
        <v>1966</v>
      </c>
      <c r="B102" s="110" t="s">
        <v>1967</v>
      </c>
      <c r="C102" s="109"/>
      <c r="D102" s="86" t="s">
        <v>23</v>
      </c>
      <c r="E102" s="86" t="s">
        <v>24</v>
      </c>
      <c r="F102" s="5" t="str">
        <f>IF(D102="Amina",A102&amp;"_AZ",IF(D102="Perry",A102&amp;"_PB",IF(D102="Gina",A102&amp;"_GB",IF(D102="Cameron",A102&amp;"_CA",IF(D102="Bruno",A102&amp;"_BDS",IF(D102="Daniel",A102&amp;"_DR",IF(D102="Monet",A102&amp;"_MW","")))))))</f>
        <v>2017-04-19_G-045_CA</v>
      </c>
      <c r="G102" s="88">
        <v>42896</v>
      </c>
      <c r="H102" s="88">
        <v>42899</v>
      </c>
      <c r="I102" s="111"/>
      <c r="J102" s="86" t="str">
        <f>IF(AND(NOT(OR(G102="",G102="Ø")),H102=""),"In Progress",IF(AND(NOT(OR(H102="Ø",H102="")),NOT(OR(G102="Ø",G102=""))),"Completed",""))</f>
        <v>Completed</v>
      </c>
      <c r="K102" s="109" t="s">
        <v>0</v>
      </c>
      <c r="L102" s="109" t="s">
        <v>0</v>
      </c>
      <c r="M102" s="4"/>
      <c r="N102" s="114" t="s">
        <v>25</v>
      </c>
      <c r="O102" s="109" t="s">
        <v>1968</v>
      </c>
    </row>
    <row r="103" spans="1:15" x14ac:dyDescent="0.25">
      <c r="A103" s="109"/>
      <c r="B103" s="109"/>
      <c r="C103" s="109"/>
      <c r="D103" s="86" t="s">
        <v>187</v>
      </c>
      <c r="E103" s="86" t="s">
        <v>1399</v>
      </c>
      <c r="F103" s="5" t="str">
        <f>IF(D103="Amina",A102&amp;"_AZ",IF(D103="Perry",A102&amp;"_PB",IF(D103="Gina",A102&amp;"_GB",IF(D103="Cameron",A102&amp;"_CA",IF(D103="Bruno",A102&amp;"_BDS",IF(D103="Daniel",A102&amp;"_DR",IF(D103="Monet",A102&amp;"_MW","")))))))</f>
        <v>2017-04-19_G-045_MW</v>
      </c>
      <c r="G103" s="88">
        <v>42898</v>
      </c>
      <c r="H103" s="88">
        <v>42899</v>
      </c>
      <c r="I103" s="111"/>
      <c r="J103" s="86" t="s">
        <v>0</v>
      </c>
      <c r="K103" s="109"/>
      <c r="L103" s="109"/>
      <c r="M103" s="4"/>
      <c r="N103" s="114"/>
      <c r="O103" s="109"/>
    </row>
    <row r="104" spans="1:15" x14ac:dyDescent="0.25">
      <c r="A104" s="115" t="s">
        <v>1969</v>
      </c>
      <c r="B104" s="110" t="s">
        <v>1970</v>
      </c>
      <c r="C104" s="109"/>
      <c r="D104" s="86" t="s">
        <v>113</v>
      </c>
      <c r="E104" s="86" t="s">
        <v>1399</v>
      </c>
      <c r="F104" s="5" t="s">
        <v>1971</v>
      </c>
      <c r="G104" s="88">
        <v>42898</v>
      </c>
      <c r="H104" s="88" t="s">
        <v>51</v>
      </c>
      <c r="I104" s="111" t="s">
        <v>51</v>
      </c>
      <c r="J104" s="86" t="s">
        <v>2</v>
      </c>
      <c r="K104" s="109" t="s">
        <v>2</v>
      </c>
      <c r="L104" s="109" t="s">
        <v>1</v>
      </c>
      <c r="M104" s="52" t="s">
        <v>1972</v>
      </c>
      <c r="N104" s="114" t="s">
        <v>53</v>
      </c>
      <c r="O104" s="109"/>
    </row>
    <row r="105" spans="1:15" x14ac:dyDescent="0.25">
      <c r="A105" s="109"/>
      <c r="B105" s="109"/>
      <c r="C105" s="109"/>
      <c r="D105" s="86"/>
      <c r="E105" s="86"/>
      <c r="F105" s="5" t="str">
        <f>IF(D105="Amina",A104&amp;"_AZ",IF(D105="Perry",A104&amp;"_PB",IF(D105="Gina",A104&amp;"_GB",IF(D105="Cameron",A104&amp;"_CA",IF(D105="Bruno",A104&amp;"_BDS",IF(D105="Daniel",A104&amp;"_DR",IF(D105="Monet",A104&amp;"_MW","")))))))</f>
        <v/>
      </c>
      <c r="G105" s="88"/>
      <c r="H105" s="88"/>
      <c r="I105" s="111"/>
      <c r="J105" s="86" t="str">
        <f>IF(AND(NOT(OR(G105="",G105="Ø")),H105=""),"In Progress",IF(AND(NOT(OR(H105="Ø",H105="")),NOT(OR(G105="Ø",G105=""))),"Completed",""))</f>
        <v/>
      </c>
      <c r="K105" s="109"/>
      <c r="L105" s="109"/>
      <c r="M105" s="4" t="s">
        <v>1973</v>
      </c>
      <c r="N105" s="114"/>
      <c r="O105" s="109"/>
    </row>
    <row r="106" spans="1:15" x14ac:dyDescent="0.25">
      <c r="A106" s="115" t="s">
        <v>1974</v>
      </c>
      <c r="B106" s="110" t="s">
        <v>1975</v>
      </c>
      <c r="C106" s="109"/>
      <c r="D106" s="86" t="s">
        <v>32</v>
      </c>
      <c r="E106" s="86" t="s">
        <v>24</v>
      </c>
      <c r="F106" s="5" t="str">
        <f>IF(D106="Amina",A106&amp;"_AZ",IF(D106="Perry",A106&amp;"_PB",IF(D106="Gina",A106&amp;"_GB",IF(D106="Cameron",A106&amp;"_CA",IF(D106="Bruno",A106&amp;"_BDS",IF(D106="Daniel",A106&amp;"_DR",IF(D106="Monet",A106&amp;"_MW","")))))))</f>
        <v>2017-04-19_G-047_AZ</v>
      </c>
      <c r="G106" s="88">
        <v>42898</v>
      </c>
      <c r="H106" s="88">
        <v>42898</v>
      </c>
      <c r="I106" s="111">
        <v>42902</v>
      </c>
      <c r="J106" s="86" t="s">
        <v>0</v>
      </c>
      <c r="K106" s="109"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Completed</v>
      </c>
      <c r="L106" s="109" t="s">
        <v>0</v>
      </c>
      <c r="M106" s="4"/>
      <c r="N106" s="114" t="s">
        <v>25</v>
      </c>
      <c r="O106" s="109" t="s">
        <v>1976</v>
      </c>
    </row>
    <row r="107" spans="1:15" x14ac:dyDescent="0.25">
      <c r="A107" s="109"/>
      <c r="B107" s="109"/>
      <c r="C107" s="109"/>
      <c r="D107" s="86" t="s">
        <v>161</v>
      </c>
      <c r="E107" s="86" t="s">
        <v>1399</v>
      </c>
      <c r="F107" s="5" t="s">
        <v>1977</v>
      </c>
      <c r="G107" s="88">
        <v>42898</v>
      </c>
      <c r="H107" s="88">
        <v>42898</v>
      </c>
      <c r="I107" s="111"/>
      <c r="J107" s="86" t="str">
        <f>IF(AND(NOT(OR(G107="",G107="Ø")),H107=""),"In Progress",IF(AND(NOT(OR(H107="Ø",H107="")),NOT(OR(G107="Ø",G107=""))),"Completed",""))</f>
        <v>Completed</v>
      </c>
      <c r="K107" s="109"/>
      <c r="L107" s="109"/>
      <c r="M107" s="4"/>
      <c r="N107" s="114"/>
      <c r="O107" s="109"/>
    </row>
    <row r="108" spans="1:15" x14ac:dyDescent="0.25">
      <c r="A108" s="115" t="s">
        <v>1978</v>
      </c>
      <c r="B108" s="110" t="s">
        <v>1979</v>
      </c>
      <c r="C108" s="109"/>
      <c r="D108" s="86" t="s">
        <v>32</v>
      </c>
      <c r="E108" s="86" t="s">
        <v>24</v>
      </c>
      <c r="F108" s="5" t="s">
        <v>1980</v>
      </c>
      <c r="G108" s="88">
        <v>42898</v>
      </c>
      <c r="H108" s="88" t="s">
        <v>51</v>
      </c>
      <c r="I108" s="111" t="s">
        <v>51</v>
      </c>
      <c r="J108" s="86" t="s">
        <v>2</v>
      </c>
      <c r="K108" s="109" t="s">
        <v>2</v>
      </c>
      <c r="L108" s="109" t="s">
        <v>0</v>
      </c>
      <c r="M108" s="53" t="s">
        <v>1981</v>
      </c>
      <c r="N108" s="114" t="s">
        <v>53</v>
      </c>
      <c r="O108" s="109"/>
    </row>
    <row r="109" spans="1:15" x14ac:dyDescent="0.25">
      <c r="A109" s="109"/>
      <c r="B109" s="109"/>
      <c r="C109" s="109"/>
      <c r="D109" s="86"/>
      <c r="E109" s="86"/>
      <c r="F109" s="5" t="str">
        <f>IF(D109="Amina",A108&amp;"_AZ",IF(D109="Perry",A108&amp;"_PB",IF(D109="Gina",A108&amp;"_GB",IF(D109="Cameron",A108&amp;"_CA",IF(D109="Bruno",A108&amp;"_BDS",IF(D109="Daniel",A108&amp;"_DR",IF(D109="Monet",A108&amp;"_MW","")))))))</f>
        <v/>
      </c>
      <c r="G109" s="88"/>
      <c r="H109" s="88"/>
      <c r="I109" s="111"/>
      <c r="J109" s="86" t="str">
        <f>IF(AND(NOT(OR(G109="",G109="Ø")),H109=""),"In Progress",IF(AND(NOT(OR(H109="Ø",H109="")),NOT(OR(G109="Ø",G109=""))),"Completed",""))</f>
        <v/>
      </c>
      <c r="K109" s="109"/>
      <c r="L109" s="109"/>
      <c r="M109" s="4"/>
      <c r="N109" s="114"/>
      <c r="O109" s="109"/>
    </row>
    <row r="110" spans="1:15" x14ac:dyDescent="0.25">
      <c r="A110" s="115" t="s">
        <v>1982</v>
      </c>
      <c r="B110" s="110" t="s">
        <v>1983</v>
      </c>
      <c r="C110" s="109"/>
      <c r="D110" s="86" t="s">
        <v>32</v>
      </c>
      <c r="E110" s="86" t="s">
        <v>24</v>
      </c>
      <c r="F110" s="5" t="s">
        <v>1984</v>
      </c>
      <c r="G110" s="88">
        <v>42898</v>
      </c>
      <c r="H110" s="88" t="s">
        <v>51</v>
      </c>
      <c r="I110" s="111" t="s">
        <v>51</v>
      </c>
      <c r="J110" s="86" t="s">
        <v>2</v>
      </c>
      <c r="K110" s="109" t="str">
        <f>IF(OR(J110="In Progress",J111="In Progress"),"In Progress",IF(OR(AND(J110="Completed",J111="Untraceable"),AND(J110="Untraceable",J111="Completed")),"Review",IF(OR(AND(J110="Completed",J111="Incomplete"),AND(J110="Incomplete",J111="Completed")),"Review",IF(OR(AND(J110="Completed",J111="Other"),AND(J110="Other",J111="Completed")),"Review",IF(OR(AND(J110="Incomplete",J111="Untraceable"),AND(J110="Untraceable",J111="Incomplete")),"Review",IF(OR(AND(J110="Other",J111="Untraceable"),AND(J110="Untraceable",J111="Other")),"Review",IF(OR(AND(J110="Incomplete",J111="Other"),AND(J110="Other",J111="Incomplete")),"Review",IF(AND(NOT(OR(H110="Ø",H110="")),NOT(OR(H111="Ø",H111="")),I110=""),"In Progress",IF(AND(J110="Untraceable",J111="Untraceable"),"Untraceable",IF(AND(NOT(OR(H110="Ø",H110="")),NOT(OR(H111="Ø",H111="")),NOT(OR(I110="Ø",I110=""))),"Completed",IF(AND(J110="Incomplete",J111="Incomplete"),"Incomplete",IF(AND(J110="Other",J111="Other"),"Other",""))))))))))))</f>
        <v>Incomplete</v>
      </c>
      <c r="L110" s="109" t="s">
        <v>0</v>
      </c>
      <c r="M110" s="4" t="s">
        <v>1985</v>
      </c>
      <c r="N110" s="114" t="s">
        <v>53</v>
      </c>
      <c r="O110" s="109"/>
    </row>
    <row r="111" spans="1:15" x14ac:dyDescent="0.25">
      <c r="A111" s="109"/>
      <c r="B111" s="109"/>
      <c r="C111" s="109"/>
      <c r="D111" s="86" t="s">
        <v>187</v>
      </c>
      <c r="E111" s="86" t="s">
        <v>1399</v>
      </c>
      <c r="F111" s="5" t="str">
        <f>IF(D111="Amina",A110&amp;"_AZ",IF(D111="Perry",A110&amp;"_PB",IF(D111="Gina",A110&amp;"_GB",IF(D111="Cameron",A110&amp;"_CA",IF(D111="Bruno",A110&amp;"_BDS",IF(D111="Daniel",A110&amp;"_DR",IF(D111="Monet",A110&amp;"_MW","")))))))</f>
        <v>2017-04-19_G-049_MW</v>
      </c>
      <c r="G111" s="88">
        <v>42899</v>
      </c>
      <c r="H111" s="88" t="s">
        <v>51</v>
      </c>
      <c r="I111" s="111"/>
      <c r="J111" s="86" t="s">
        <v>2</v>
      </c>
      <c r="K111" s="109"/>
      <c r="L111" s="109"/>
      <c r="M111" s="4"/>
      <c r="N111" s="114"/>
      <c r="O111" s="109"/>
    </row>
    <row r="112" spans="1:15" x14ac:dyDescent="0.25">
      <c r="A112" s="115" t="s">
        <v>1986</v>
      </c>
      <c r="B112" s="110" t="s">
        <v>1987</v>
      </c>
      <c r="C112" s="109"/>
      <c r="D112" s="86" t="s">
        <v>32</v>
      </c>
      <c r="E112" s="86" t="s">
        <v>24</v>
      </c>
      <c r="F112" s="5" t="s">
        <v>1988</v>
      </c>
      <c r="G112" s="88">
        <v>42900</v>
      </c>
      <c r="H112" s="88" t="s">
        <v>51</v>
      </c>
      <c r="I112" s="111" t="s">
        <v>51</v>
      </c>
      <c r="J112" s="86" t="s">
        <v>2</v>
      </c>
      <c r="K112" s="109" t="s">
        <v>2</v>
      </c>
      <c r="L112" s="109" t="s">
        <v>0</v>
      </c>
      <c r="M112" s="4" t="s">
        <v>1989</v>
      </c>
      <c r="N112" s="114" t="s">
        <v>53</v>
      </c>
      <c r="O112" s="109"/>
    </row>
    <row r="113" spans="1:15" x14ac:dyDescent="0.25">
      <c r="A113" s="109"/>
      <c r="B113" s="109"/>
      <c r="C113" s="109"/>
      <c r="D113" s="86"/>
      <c r="E113" s="86"/>
      <c r="F113" s="5" t="str">
        <f>IF(D113="Amina",A112&amp;"_AZ",IF(D113="Perry",A112&amp;"_PB",IF(D113="Gina",A112&amp;"_GB",IF(D113="Cameron",A112&amp;"_CA",IF(D113="Bruno",A112&amp;"_BDS",IF(D113="Daniel",A112&amp;"_DR",IF(D113="Monet",A112&amp;"_MW","")))))))</f>
        <v/>
      </c>
      <c r="G113" s="88"/>
      <c r="H113" s="88"/>
      <c r="I113" s="111"/>
      <c r="J113" s="86" t="str">
        <f>IF(AND(NOT(OR(G113="",G113="Ø")),H113=""),"In Progress",IF(AND(NOT(OR(H113="Ø",H113="")),NOT(OR(G113="Ø",G113=""))),"Completed",""))</f>
        <v/>
      </c>
      <c r="K113" s="109"/>
      <c r="L113" s="109"/>
      <c r="M113" s="4"/>
      <c r="N113" s="114"/>
      <c r="O113" s="109"/>
    </row>
    <row r="114" spans="1:15" x14ac:dyDescent="0.25">
      <c r="N114"/>
      <c r="O114"/>
    </row>
    <row r="115" spans="1:15" x14ac:dyDescent="0.25">
      <c r="N115"/>
      <c r="O115"/>
    </row>
    <row r="116" spans="1:15" x14ac:dyDescent="0.25">
      <c r="N116"/>
      <c r="O116"/>
    </row>
    <row r="117" spans="1:15" x14ac:dyDescent="0.25">
      <c r="N117"/>
      <c r="O117"/>
    </row>
    <row r="118" spans="1:15" x14ac:dyDescent="0.25">
      <c r="N118"/>
      <c r="O118"/>
    </row>
    <row r="119" spans="1:15" x14ac:dyDescent="0.25">
      <c r="N119"/>
      <c r="O119"/>
    </row>
    <row r="120" spans="1:15" x14ac:dyDescent="0.25">
      <c r="N120"/>
      <c r="O120"/>
    </row>
    <row r="121" spans="1:15" x14ac:dyDescent="0.25">
      <c r="N121"/>
      <c r="O121"/>
    </row>
    <row r="122" spans="1:15" x14ac:dyDescent="0.25">
      <c r="N122"/>
      <c r="O122"/>
    </row>
    <row r="123" spans="1:15" x14ac:dyDescent="0.25">
      <c r="N123"/>
      <c r="O123"/>
    </row>
    <row r="124" spans="1:15" x14ac:dyDescent="0.25">
      <c r="N124"/>
      <c r="O124"/>
    </row>
    <row r="125" spans="1:15" x14ac:dyDescent="0.25">
      <c r="N125"/>
      <c r="O125"/>
    </row>
    <row r="126" spans="1:15" x14ac:dyDescent="0.25">
      <c r="N126"/>
      <c r="O126"/>
    </row>
    <row r="127" spans="1:15" x14ac:dyDescent="0.25">
      <c r="N127"/>
      <c r="O127"/>
    </row>
    <row r="128" spans="1: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sheetData>
  <autoFilter ref="A1:N109"/>
  <mergeCells count="448">
    <mergeCell ref="A112:A113"/>
    <mergeCell ref="B112:B113"/>
    <mergeCell ref="C112:C113"/>
    <mergeCell ref="I112:I113"/>
    <mergeCell ref="K112:K113"/>
    <mergeCell ref="A96:A97"/>
    <mergeCell ref="I92:I93"/>
    <mergeCell ref="K92:K93"/>
    <mergeCell ref="C96:C97"/>
    <mergeCell ref="I96:I97"/>
    <mergeCell ref="K96:K97"/>
    <mergeCell ref="A98:A99"/>
    <mergeCell ref="B98:B99"/>
    <mergeCell ref="A110:A111"/>
    <mergeCell ref="C110:C111"/>
    <mergeCell ref="I110:I111"/>
    <mergeCell ref="K110:K111"/>
    <mergeCell ref="C100:C101"/>
    <mergeCell ref="K94:K95"/>
    <mergeCell ref="C74:C75"/>
    <mergeCell ref="K74:K75"/>
    <mergeCell ref="I74:I75"/>
    <mergeCell ref="A82:A83"/>
    <mergeCell ref="B82:B83"/>
    <mergeCell ref="C82:C83"/>
    <mergeCell ref="A78:A79"/>
    <mergeCell ref="L78:L79"/>
    <mergeCell ref="A80:A81"/>
    <mergeCell ref="B80:B81"/>
    <mergeCell ref="C80:C81"/>
    <mergeCell ref="I80:I81"/>
    <mergeCell ref="K80:K81"/>
    <mergeCell ref="K82:K83"/>
    <mergeCell ref="L82:L83"/>
    <mergeCell ref="N112:N113"/>
    <mergeCell ref="O112:O113"/>
    <mergeCell ref="K50:K51"/>
    <mergeCell ref="L50:L51"/>
    <mergeCell ref="N50:N51"/>
    <mergeCell ref="O50:O51"/>
    <mergeCell ref="L66:L67"/>
    <mergeCell ref="N66:N67"/>
    <mergeCell ref="N68:N69"/>
    <mergeCell ref="O68:O69"/>
    <mergeCell ref="K70:K71"/>
    <mergeCell ref="L70:L71"/>
    <mergeCell ref="O66:O67"/>
    <mergeCell ref="L58:L59"/>
    <mergeCell ref="K66:K67"/>
    <mergeCell ref="N62:N63"/>
    <mergeCell ref="N64:N65"/>
    <mergeCell ref="L62:L63"/>
    <mergeCell ref="N70:N71"/>
    <mergeCell ref="O70:O71"/>
    <mergeCell ref="K62:K63"/>
    <mergeCell ref="L84:L85"/>
    <mergeCell ref="L86:L87"/>
    <mergeCell ref="O84:O85"/>
    <mergeCell ref="L112:L113"/>
    <mergeCell ref="L38:L39"/>
    <mergeCell ref="N38:N39"/>
    <mergeCell ref="N40:N41"/>
    <mergeCell ref="O40:O41"/>
    <mergeCell ref="A40:A41"/>
    <mergeCell ref="B40:B41"/>
    <mergeCell ref="C40:C41"/>
    <mergeCell ref="O46:O47"/>
    <mergeCell ref="A48:A49"/>
    <mergeCell ref="C48:C49"/>
    <mergeCell ref="A44:A45"/>
    <mergeCell ref="I44:I45"/>
    <mergeCell ref="K44:K45"/>
    <mergeCell ref="A42:A43"/>
    <mergeCell ref="B42:B43"/>
    <mergeCell ref="C42:C43"/>
    <mergeCell ref="I42:I43"/>
    <mergeCell ref="K42:K43"/>
    <mergeCell ref="L42:L43"/>
    <mergeCell ref="L44:L45"/>
    <mergeCell ref="A56:A57"/>
    <mergeCell ref="A64:A65"/>
    <mergeCell ref="B64:B65"/>
    <mergeCell ref="O36:O37"/>
    <mergeCell ref="I28:I29"/>
    <mergeCell ref="A38:A39"/>
    <mergeCell ref="B38:B39"/>
    <mergeCell ref="C38:C39"/>
    <mergeCell ref="I38:I39"/>
    <mergeCell ref="K38:K39"/>
    <mergeCell ref="K40:K41"/>
    <mergeCell ref="I40:I41"/>
    <mergeCell ref="N36:N37"/>
    <mergeCell ref="I36:I37"/>
    <mergeCell ref="L40:L41"/>
    <mergeCell ref="K36:K37"/>
    <mergeCell ref="L36:L37"/>
    <mergeCell ref="O38:O39"/>
    <mergeCell ref="A34:A35"/>
    <mergeCell ref="O34:O35"/>
    <mergeCell ref="B28:B29"/>
    <mergeCell ref="C28:C29"/>
    <mergeCell ref="N34:N35"/>
    <mergeCell ref="K34:K35"/>
    <mergeCell ref="A36:A37"/>
    <mergeCell ref="O32:O33"/>
    <mergeCell ref="N28:N29"/>
    <mergeCell ref="I50:I51"/>
    <mergeCell ref="A52:A53"/>
    <mergeCell ref="B52:B53"/>
    <mergeCell ref="C52:C53"/>
    <mergeCell ref="I52:I53"/>
    <mergeCell ref="K52:K53"/>
    <mergeCell ref="L52:L53"/>
    <mergeCell ref="A54:A55"/>
    <mergeCell ref="B50:B51"/>
    <mergeCell ref="B54:B55"/>
    <mergeCell ref="O56:O57"/>
    <mergeCell ref="C46:C47"/>
    <mergeCell ref="L46:L47"/>
    <mergeCell ref="I48:I49"/>
    <mergeCell ref="K48:K49"/>
    <mergeCell ref="L48:L49"/>
    <mergeCell ref="O58:O59"/>
    <mergeCell ref="I58:I59"/>
    <mergeCell ref="K58:K59"/>
    <mergeCell ref="N56:N57"/>
    <mergeCell ref="N48:N49"/>
    <mergeCell ref="N52:N53"/>
    <mergeCell ref="O48:O49"/>
    <mergeCell ref="O52:O53"/>
    <mergeCell ref="C58:C59"/>
    <mergeCell ref="K56:K57"/>
    <mergeCell ref="L56:L57"/>
    <mergeCell ref="C50:C51"/>
    <mergeCell ref="I54:I55"/>
    <mergeCell ref="C54:C55"/>
    <mergeCell ref="K54:K55"/>
    <mergeCell ref="L54:L55"/>
    <mergeCell ref="N54:N55"/>
    <mergeCell ref="O54:O55"/>
    <mergeCell ref="O42:O43"/>
    <mergeCell ref="N44:N45"/>
    <mergeCell ref="O44:O45"/>
    <mergeCell ref="N46:N47"/>
    <mergeCell ref="O96:O97"/>
    <mergeCell ref="O94:O95"/>
    <mergeCell ref="O82:O83"/>
    <mergeCell ref="O88:O89"/>
    <mergeCell ref="O90:O91"/>
    <mergeCell ref="O92:O93"/>
    <mergeCell ref="O76:O77"/>
    <mergeCell ref="O74:O75"/>
    <mergeCell ref="O86:O87"/>
    <mergeCell ref="O78:O79"/>
    <mergeCell ref="O80:O81"/>
    <mergeCell ref="N80:N81"/>
    <mergeCell ref="N84:N85"/>
    <mergeCell ref="N86:N87"/>
    <mergeCell ref="O72:O73"/>
    <mergeCell ref="N78:N79"/>
    <mergeCell ref="N42:N43"/>
    <mergeCell ref="O60:O61"/>
    <mergeCell ref="O62:O63"/>
    <mergeCell ref="O64:O65"/>
    <mergeCell ref="O110:O111"/>
    <mergeCell ref="A84:A85"/>
    <mergeCell ref="A86:A87"/>
    <mergeCell ref="C84:C85"/>
    <mergeCell ref="C86:C87"/>
    <mergeCell ref="K84:K85"/>
    <mergeCell ref="K86:K87"/>
    <mergeCell ref="B108:B109"/>
    <mergeCell ref="B110:B111"/>
    <mergeCell ref="N100:N101"/>
    <mergeCell ref="A104:A105"/>
    <mergeCell ref="A106:A107"/>
    <mergeCell ref="A108:A109"/>
    <mergeCell ref="B100:B101"/>
    <mergeCell ref="B102:B103"/>
    <mergeCell ref="B104:B105"/>
    <mergeCell ref="B106:B107"/>
    <mergeCell ref="B84:B85"/>
    <mergeCell ref="B92:B93"/>
    <mergeCell ref="B96:B97"/>
    <mergeCell ref="C98:C99"/>
    <mergeCell ref="O106:O107"/>
    <mergeCell ref="O98:O99"/>
    <mergeCell ref="N98:N99"/>
    <mergeCell ref="N102:N103"/>
    <mergeCell ref="N104:N105"/>
    <mergeCell ref="N106:N107"/>
    <mergeCell ref="N108:N109"/>
    <mergeCell ref="C106:C107"/>
    <mergeCell ref="C108:C109"/>
    <mergeCell ref="I100:I101"/>
    <mergeCell ref="I102:I103"/>
    <mergeCell ref="I104:I105"/>
    <mergeCell ref="I106:I107"/>
    <mergeCell ref="I108:I109"/>
    <mergeCell ref="L104:L105"/>
    <mergeCell ref="L106:L107"/>
    <mergeCell ref="L108:L109"/>
    <mergeCell ref="K100:K101"/>
    <mergeCell ref="K104:K105"/>
    <mergeCell ref="K106:K107"/>
    <mergeCell ref="K108:K109"/>
    <mergeCell ref="K102:K103"/>
    <mergeCell ref="L110:L111"/>
    <mergeCell ref="N110:N111"/>
    <mergeCell ref="L100:L101"/>
    <mergeCell ref="O30:O31"/>
    <mergeCell ref="A30:A31"/>
    <mergeCell ref="B30:B31"/>
    <mergeCell ref="C30:C31"/>
    <mergeCell ref="I30:I31"/>
    <mergeCell ref="K30:K31"/>
    <mergeCell ref="L30:L31"/>
    <mergeCell ref="C102:C103"/>
    <mergeCell ref="C104:C105"/>
    <mergeCell ref="O100:O101"/>
    <mergeCell ref="O102:O103"/>
    <mergeCell ref="O104:O105"/>
    <mergeCell ref="A92:A93"/>
    <mergeCell ref="I82:I83"/>
    <mergeCell ref="B86:B87"/>
    <mergeCell ref="N76:N77"/>
    <mergeCell ref="L102:L103"/>
    <mergeCell ref="N74:N75"/>
    <mergeCell ref="A76:A77"/>
    <mergeCell ref="B76:B77"/>
    <mergeCell ref="C76:C77"/>
    <mergeCell ref="L80:L81"/>
    <mergeCell ref="I98:I99"/>
    <mergeCell ref="K98:K99"/>
    <mergeCell ref="L98:L99"/>
    <mergeCell ref="K76:K77"/>
    <mergeCell ref="L76:L77"/>
    <mergeCell ref="I66:I67"/>
    <mergeCell ref="L96:L97"/>
    <mergeCell ref="I84:I85"/>
    <mergeCell ref="I76:I77"/>
    <mergeCell ref="I90:I91"/>
    <mergeCell ref="L88:L89"/>
    <mergeCell ref="L90:L91"/>
    <mergeCell ref="L68:L69"/>
    <mergeCell ref="I78:I79"/>
    <mergeCell ref="K78:K79"/>
    <mergeCell ref="I72:I73"/>
    <mergeCell ref="K72:K73"/>
    <mergeCell ref="L72:L73"/>
    <mergeCell ref="B58:B59"/>
    <mergeCell ref="B32:B33"/>
    <mergeCell ref="B34:B35"/>
    <mergeCell ref="C44:C45"/>
    <mergeCell ref="B44:B45"/>
    <mergeCell ref="I70:I71"/>
    <mergeCell ref="L74:L75"/>
    <mergeCell ref="L34:L35"/>
    <mergeCell ref="L64:L65"/>
    <mergeCell ref="B36:B37"/>
    <mergeCell ref="C36:C37"/>
    <mergeCell ref="I34:I35"/>
    <mergeCell ref="B46:B47"/>
    <mergeCell ref="K46:K47"/>
    <mergeCell ref="I46:I47"/>
    <mergeCell ref="I60:I61"/>
    <mergeCell ref="K60:K61"/>
    <mergeCell ref="L60:L61"/>
    <mergeCell ref="B70:B71"/>
    <mergeCell ref="C70:C71"/>
    <mergeCell ref="C66:C67"/>
    <mergeCell ref="B62:B63"/>
    <mergeCell ref="C62:C63"/>
    <mergeCell ref="C88:C89"/>
    <mergeCell ref="I88:I89"/>
    <mergeCell ref="K88:K89"/>
    <mergeCell ref="K90:K91"/>
    <mergeCell ref="B60:B61"/>
    <mergeCell ref="C60:C61"/>
    <mergeCell ref="B68:B69"/>
    <mergeCell ref="I68:I69"/>
    <mergeCell ref="B56:B57"/>
    <mergeCell ref="C68:C69"/>
    <mergeCell ref="K64:K65"/>
    <mergeCell ref="K68:K69"/>
    <mergeCell ref="B90:B91"/>
    <mergeCell ref="C90:C91"/>
    <mergeCell ref="B88:B89"/>
    <mergeCell ref="I62:I63"/>
    <mergeCell ref="B66:B67"/>
    <mergeCell ref="C64:C65"/>
    <mergeCell ref="I64:I65"/>
    <mergeCell ref="B78:B79"/>
    <mergeCell ref="C78:C79"/>
    <mergeCell ref="B72:B73"/>
    <mergeCell ref="C72:C73"/>
    <mergeCell ref="B74:B75"/>
    <mergeCell ref="O108:O109"/>
    <mergeCell ref="C56:C57"/>
    <mergeCell ref="I56:I57"/>
    <mergeCell ref="N60:N61"/>
    <mergeCell ref="A100:A101"/>
    <mergeCell ref="A102:A103"/>
    <mergeCell ref="N32:N33"/>
    <mergeCell ref="N82:N83"/>
    <mergeCell ref="N88:N89"/>
    <mergeCell ref="N90:N91"/>
    <mergeCell ref="N92:N93"/>
    <mergeCell ref="N94:N95"/>
    <mergeCell ref="N96:N97"/>
    <mergeCell ref="A94:A95"/>
    <mergeCell ref="B94:B95"/>
    <mergeCell ref="C94:C95"/>
    <mergeCell ref="L94:L95"/>
    <mergeCell ref="C92:C93"/>
    <mergeCell ref="I94:I95"/>
    <mergeCell ref="N58:N59"/>
    <mergeCell ref="A46:A47"/>
    <mergeCell ref="N72:N73"/>
    <mergeCell ref="I86:I87"/>
    <mergeCell ref="L92:L93"/>
    <mergeCell ref="C34:C35"/>
    <mergeCell ref="A28:A29"/>
    <mergeCell ref="C2:C3"/>
    <mergeCell ref="C4:C5"/>
    <mergeCell ref="C6:C7"/>
    <mergeCell ref="C8:C9"/>
    <mergeCell ref="I2:I3"/>
    <mergeCell ref="B10:B11"/>
    <mergeCell ref="C10:C11"/>
    <mergeCell ref="I10:I11"/>
    <mergeCell ref="A90:A91"/>
    <mergeCell ref="A88:A89"/>
    <mergeCell ref="A60:A61"/>
    <mergeCell ref="A58:A59"/>
    <mergeCell ref="A4:A5"/>
    <mergeCell ref="A6:A7"/>
    <mergeCell ref="A8:A9"/>
    <mergeCell ref="B2:B3"/>
    <mergeCell ref="B4:B5"/>
    <mergeCell ref="B6:B7"/>
    <mergeCell ref="B8:B9"/>
    <mergeCell ref="A10:A11"/>
    <mergeCell ref="A18:A19"/>
    <mergeCell ref="A32:A33"/>
    <mergeCell ref="A50:A51"/>
    <mergeCell ref="A68:A69"/>
    <mergeCell ref="A62:A63"/>
    <mergeCell ref="A66:A67"/>
    <mergeCell ref="B48:B49"/>
    <mergeCell ref="A70:A71"/>
    <mergeCell ref="A72:A73"/>
    <mergeCell ref="A74:A75"/>
    <mergeCell ref="K2:K3"/>
    <mergeCell ref="K4:K5"/>
    <mergeCell ref="K6:K7"/>
    <mergeCell ref="K8:K9"/>
    <mergeCell ref="I8:I9"/>
    <mergeCell ref="I4:I5"/>
    <mergeCell ref="I6:I7"/>
    <mergeCell ref="A14:A15"/>
    <mergeCell ref="A16:A17"/>
    <mergeCell ref="B14:B15"/>
    <mergeCell ref="A2:A3"/>
    <mergeCell ref="A12:A13"/>
    <mergeCell ref="B12:B13"/>
    <mergeCell ref="C12:C13"/>
    <mergeCell ref="K10:K11"/>
    <mergeCell ref="O2:O3"/>
    <mergeCell ref="O4:O5"/>
    <mergeCell ref="O6:O7"/>
    <mergeCell ref="O8:O9"/>
    <mergeCell ref="L12:L13"/>
    <mergeCell ref="L10:L11"/>
    <mergeCell ref="N6:N7"/>
    <mergeCell ref="N8:N9"/>
    <mergeCell ref="N12:N13"/>
    <mergeCell ref="O12:O13"/>
    <mergeCell ref="O10:O11"/>
    <mergeCell ref="N10:N11"/>
    <mergeCell ref="N2:N3"/>
    <mergeCell ref="N4:N5"/>
    <mergeCell ref="L2:L3"/>
    <mergeCell ref="L4:L5"/>
    <mergeCell ref="L6:L7"/>
    <mergeCell ref="L8:L9"/>
    <mergeCell ref="I12:I13"/>
    <mergeCell ref="K12:K13"/>
    <mergeCell ref="K14:K15"/>
    <mergeCell ref="B16:B17"/>
    <mergeCell ref="C14:C15"/>
    <mergeCell ref="C16:C17"/>
    <mergeCell ref="I16:I17"/>
    <mergeCell ref="I14:I15"/>
    <mergeCell ref="L32:L33"/>
    <mergeCell ref="L28:L29"/>
    <mergeCell ref="B18:B19"/>
    <mergeCell ref="C18:C19"/>
    <mergeCell ref="K32:K33"/>
    <mergeCell ref="K16:K17"/>
    <mergeCell ref="L14:L15"/>
    <mergeCell ref="L16:L17"/>
    <mergeCell ref="C32:C33"/>
    <mergeCell ref="I32:I33"/>
    <mergeCell ref="A20:A21"/>
    <mergeCell ref="N20:N21"/>
    <mergeCell ref="L20:L21"/>
    <mergeCell ref="L26:L27"/>
    <mergeCell ref="I26:I27"/>
    <mergeCell ref="K26:K27"/>
    <mergeCell ref="O18:O19"/>
    <mergeCell ref="K18:K19"/>
    <mergeCell ref="L18:L19"/>
    <mergeCell ref="O20:O21"/>
    <mergeCell ref="N24:N25"/>
    <mergeCell ref="O24:O25"/>
    <mergeCell ref="N26:N27"/>
    <mergeCell ref="A22:A23"/>
    <mergeCell ref="A24:A25"/>
    <mergeCell ref="A26:A27"/>
    <mergeCell ref="B26:B27"/>
    <mergeCell ref="C26:C27"/>
    <mergeCell ref="O28:O29"/>
    <mergeCell ref="K22:K23"/>
    <mergeCell ref="L22:L23"/>
    <mergeCell ref="O22:O23"/>
    <mergeCell ref="K20:K21"/>
    <mergeCell ref="N22:N23"/>
    <mergeCell ref="N30:N31"/>
    <mergeCell ref="K24:K25"/>
    <mergeCell ref="L24:L25"/>
    <mergeCell ref="K28:K29"/>
    <mergeCell ref="O26:O27"/>
    <mergeCell ref="O14:O15"/>
    <mergeCell ref="B20:B21"/>
    <mergeCell ref="C20:C21"/>
    <mergeCell ref="I20:I21"/>
    <mergeCell ref="O16:O17"/>
    <mergeCell ref="B24:B25"/>
    <mergeCell ref="C24:C25"/>
    <mergeCell ref="N14:N15"/>
    <mergeCell ref="N16:N17"/>
    <mergeCell ref="B22:B23"/>
    <mergeCell ref="C22:C23"/>
    <mergeCell ref="I22:I23"/>
    <mergeCell ref="I24:I25"/>
    <mergeCell ref="N18:N19"/>
    <mergeCell ref="I18:I19"/>
  </mergeCells>
  <conditionalFormatting sqref="L1 L18:L19 L46 L30:L31 L48:L49 L306:L1048576 L52:L54 L42:L44 L36:L40 L56:L74 L76:L84 L86 L88:L113">
    <cfRule type="containsText" dxfId="2221" priority="333" operator="containsText" text="Ignore">
      <formula>NOT(ISERROR(SEARCH("Ignore",L1)))</formula>
    </cfRule>
  </conditionalFormatting>
  <conditionalFormatting sqref="J18:L19 J46:L46 J30:L31 J48:L49 J306:L1048576 J52:L54 J42:L44 J45 J47 J1:L1 J4:K4 J3 J10:K11 J5:J9 J2:K2 J36:L40 J41 J75 J56:L74 J76:L84 J86:L86 J85:K85 J87:K87 J55 J88:L113">
    <cfRule type="containsText" dxfId="2220" priority="327" operator="containsText" text="Review">
      <formula>NOT(ISERROR(SEARCH("Review",J1)))</formula>
    </cfRule>
    <cfRule type="containsText" dxfId="2219" priority="328" operator="containsText" text="Other">
      <formula>NOT(ISERROR(SEARCH("Other",J1)))</formula>
    </cfRule>
    <cfRule type="containsText" dxfId="2218" priority="329" operator="containsText" text="Incomplete">
      <formula>NOT(ISERROR(SEARCH("Incomplete",J1)))</formula>
    </cfRule>
    <cfRule type="containsText" dxfId="2217" priority="330" operator="containsText" text="Untraceable">
      <formula>NOT(ISERROR(SEARCH("Untraceable",J1)))</formula>
    </cfRule>
    <cfRule type="containsText" dxfId="2216" priority="331" operator="containsText" text="Completed">
      <formula>NOT(ISERROR(SEARCH("Completed",J1)))</formula>
    </cfRule>
  </conditionalFormatting>
  <conditionalFormatting sqref="N1 J18:L19 N18:N19 J46:L46 N46 N36:N39 J30:L31 N30:N31 N48:N49 J48:L49 N306:N1048576 J306:L1048576 N52:N54 J52:L54 N42:N44 J42:L44 J45 J47 J1:L1 J4:K4 J3 J10:K11 J5:J9 N10:N11 J2:K2 J36:L40 J41 J75 N56:N74 J56:L74 N76:N83 J76:L84 J86:L86 J85:K85 J87:K87 J55 J88:L113 N88:N113">
    <cfRule type="containsText" dxfId="2215" priority="332" operator="containsText" text="In Progress">
      <formula>NOT(ISERROR(SEARCH("In Progress",J1)))</formula>
    </cfRule>
  </conditionalFormatting>
  <conditionalFormatting sqref="N1 N18:N19 N46 N36:N39 N30:N31 N48:N49 N306:N1048576 N52:N54 N42:N44 N10:N11 N56:N74 N76:N83 N88:N113">
    <cfRule type="containsText" dxfId="2214" priority="325" operator="containsText" text="No">
      <formula>NOT(ISERROR(SEARCH("No",N1)))</formula>
    </cfRule>
    <cfRule type="containsText" dxfId="2213" priority="326" operator="containsText" text="Yes">
      <formula>NOT(ISERROR(SEARCH("Yes",N1)))</formula>
    </cfRule>
  </conditionalFormatting>
  <conditionalFormatting sqref="J306:L1048576 J46:L46 J45 J30:L31 J48:L49 J47 J1:L1 J4:K4 J3 J5:J9 J2:K2 J12:J17 J10:K11 J18:L19 J20:J29 J41 J36:L40 J42:L44 J52:L54 J75 J56:L74 J76:L84 J86:L86 J85:K85 J87:K87 J55 J32:J35 J88:L113">
    <cfRule type="containsText" dxfId="2212" priority="324" operator="containsText" text="Waiting">
      <formula>NOT(ISERROR(SEARCH("Waiting",J1)))</formula>
    </cfRule>
  </conditionalFormatting>
  <conditionalFormatting sqref="K32:K33">
    <cfRule type="containsText" dxfId="2211" priority="287" operator="containsText" text="Waiting">
      <formula>NOT(ISERROR(SEARCH("Waiting",K32)))</formula>
    </cfRule>
  </conditionalFormatting>
  <conditionalFormatting sqref="L28 L24:L26">
    <cfRule type="containsText" dxfId="2210" priority="323" operator="containsText" text="Ignore">
      <formula>NOT(ISERROR(SEARCH("Ignore",L24)))</formula>
    </cfRule>
  </conditionalFormatting>
  <conditionalFormatting sqref="L28 L24:L26">
    <cfRule type="containsText" dxfId="2209" priority="317" operator="containsText" text="Review">
      <formula>NOT(ISERROR(SEARCH("Review",L24)))</formula>
    </cfRule>
    <cfRule type="containsText" dxfId="2208" priority="318" operator="containsText" text="Other">
      <formula>NOT(ISERROR(SEARCH("Other",L24)))</formula>
    </cfRule>
    <cfRule type="containsText" dxfId="2207" priority="319" operator="containsText" text="Incomplete">
      <formula>NOT(ISERROR(SEARCH("Incomplete",L24)))</formula>
    </cfRule>
    <cfRule type="containsText" dxfId="2206" priority="320" operator="containsText" text="Untraceable">
      <formula>NOT(ISERROR(SEARCH("Untraceable",L24)))</formula>
    </cfRule>
    <cfRule type="containsText" dxfId="2205" priority="321" operator="containsText" text="Completed">
      <formula>NOT(ISERROR(SEARCH("Completed",L24)))</formula>
    </cfRule>
  </conditionalFormatting>
  <conditionalFormatting sqref="L28 L24:L26">
    <cfRule type="containsText" dxfId="2204" priority="322" operator="containsText" text="In Progress">
      <formula>NOT(ISERROR(SEARCH("In Progress",L24)))</formula>
    </cfRule>
  </conditionalFormatting>
  <conditionalFormatting sqref="L28 L24:L26">
    <cfRule type="containsText" dxfId="2203" priority="316" operator="containsText" text="Waiting">
      <formula>NOT(ISERROR(SEARCH("Waiting",L24)))</formula>
    </cfRule>
  </conditionalFormatting>
  <conditionalFormatting sqref="N24:N25">
    <cfRule type="containsText" dxfId="2202" priority="315" operator="containsText" text="In Progress">
      <formula>NOT(ISERROR(SEARCH("In Progress",N24)))</formula>
    </cfRule>
  </conditionalFormatting>
  <conditionalFormatting sqref="N24:N25">
    <cfRule type="containsText" dxfId="2201" priority="313" operator="containsText" text="No">
      <formula>NOT(ISERROR(SEARCH("No",N24)))</formula>
    </cfRule>
    <cfRule type="containsText" dxfId="2200" priority="314" operator="containsText" text="Yes">
      <formula>NOT(ISERROR(SEARCH("Yes",N24)))</formula>
    </cfRule>
  </conditionalFormatting>
  <conditionalFormatting sqref="K28 K24:K26">
    <cfRule type="containsText" dxfId="2199" priority="307" operator="containsText" text="Review">
      <formula>NOT(ISERROR(SEARCH("Review",K24)))</formula>
    </cfRule>
    <cfRule type="containsText" dxfId="2198" priority="308" operator="containsText" text="Other">
      <formula>NOT(ISERROR(SEARCH("Other",K24)))</formula>
    </cfRule>
    <cfRule type="containsText" dxfId="2197" priority="309" operator="containsText" text="Incomplete">
      <formula>NOT(ISERROR(SEARCH("Incomplete",K24)))</formula>
    </cfRule>
    <cfRule type="containsText" dxfId="2196" priority="310" operator="containsText" text="Untraceable">
      <formula>NOT(ISERROR(SEARCH("Untraceable",K24)))</formula>
    </cfRule>
    <cfRule type="containsText" dxfId="2195" priority="311" operator="containsText" text="Completed">
      <formula>NOT(ISERROR(SEARCH("Completed",K24)))</formula>
    </cfRule>
  </conditionalFormatting>
  <conditionalFormatting sqref="K28 K24:K26">
    <cfRule type="containsText" dxfId="2194" priority="312" operator="containsText" text="In Progress">
      <formula>NOT(ISERROR(SEARCH("In Progress",K24)))</formula>
    </cfRule>
  </conditionalFormatting>
  <conditionalFormatting sqref="K28 K24:K26">
    <cfRule type="containsText" dxfId="2193" priority="306" operator="containsText" text="Waiting">
      <formula>NOT(ISERROR(SEARCH("Waiting",K24)))</formula>
    </cfRule>
  </conditionalFormatting>
  <conditionalFormatting sqref="J25:J29">
    <cfRule type="containsText" dxfId="2192" priority="300" operator="containsText" text="Review">
      <formula>NOT(ISERROR(SEARCH("Review",J25)))</formula>
    </cfRule>
    <cfRule type="containsText" dxfId="2191" priority="301" operator="containsText" text="Other">
      <formula>NOT(ISERROR(SEARCH("Other",J25)))</formula>
    </cfRule>
    <cfRule type="containsText" dxfId="2190" priority="302" operator="containsText" text="Incomplete">
      <formula>NOT(ISERROR(SEARCH("Incomplete",J25)))</formula>
    </cfRule>
    <cfRule type="containsText" dxfId="2189" priority="303" operator="containsText" text="Untraceable">
      <formula>NOT(ISERROR(SEARCH("Untraceable",J25)))</formula>
    </cfRule>
    <cfRule type="containsText" dxfId="2188" priority="304" operator="containsText" text="Completed">
      <formula>NOT(ISERROR(SEARCH("Completed",J25)))</formula>
    </cfRule>
  </conditionalFormatting>
  <conditionalFormatting sqref="J25:J29">
    <cfRule type="containsText" dxfId="2187" priority="305" operator="containsText" text="In Progress">
      <formula>NOT(ISERROR(SEARCH("In Progress",J25)))</formula>
    </cfRule>
  </conditionalFormatting>
  <conditionalFormatting sqref="J24">
    <cfRule type="containsText" dxfId="2186" priority="294" operator="containsText" text="Review">
      <formula>NOT(ISERROR(SEARCH("Review",J24)))</formula>
    </cfRule>
    <cfRule type="containsText" dxfId="2185" priority="295" operator="containsText" text="Other">
      <formula>NOT(ISERROR(SEARCH("Other",J24)))</formula>
    </cfRule>
    <cfRule type="containsText" dxfId="2184" priority="296" operator="containsText" text="Incomplete">
      <formula>NOT(ISERROR(SEARCH("Incomplete",J24)))</formula>
    </cfRule>
    <cfRule type="containsText" dxfId="2183" priority="297" operator="containsText" text="Untraceable">
      <formula>NOT(ISERROR(SEARCH("Untraceable",J24)))</formula>
    </cfRule>
    <cfRule type="containsText" dxfId="2182" priority="298" operator="containsText" text="Completed">
      <formula>NOT(ISERROR(SEARCH("Completed",J24)))</formula>
    </cfRule>
  </conditionalFormatting>
  <conditionalFormatting sqref="J24">
    <cfRule type="containsText" dxfId="2181" priority="299" operator="containsText" text="In Progress">
      <formula>NOT(ISERROR(SEARCH("In Progress",J24)))</formula>
    </cfRule>
  </conditionalFormatting>
  <conditionalFormatting sqref="K32:K33">
    <cfRule type="containsText" dxfId="2180" priority="288" operator="containsText" text="Review">
      <formula>NOT(ISERROR(SEARCH("Review",K32)))</formula>
    </cfRule>
    <cfRule type="containsText" dxfId="2179" priority="289" operator="containsText" text="Other">
      <formula>NOT(ISERROR(SEARCH("Other",K32)))</formula>
    </cfRule>
    <cfRule type="containsText" dxfId="2178" priority="290" operator="containsText" text="Incomplete">
      <formula>NOT(ISERROR(SEARCH("Incomplete",K32)))</formula>
    </cfRule>
    <cfRule type="containsText" dxfId="2177" priority="291" operator="containsText" text="Untraceable">
      <formula>NOT(ISERROR(SEARCH("Untraceable",K32)))</formula>
    </cfRule>
    <cfRule type="containsText" dxfId="2176" priority="292" operator="containsText" text="Completed">
      <formula>NOT(ISERROR(SEARCH("Completed",K32)))</formula>
    </cfRule>
  </conditionalFormatting>
  <conditionalFormatting sqref="K32:K33">
    <cfRule type="containsText" dxfId="2175" priority="293" operator="containsText" text="In Progress">
      <formula>NOT(ISERROR(SEARCH("In Progress",K32)))</formula>
    </cfRule>
  </conditionalFormatting>
  <conditionalFormatting sqref="K34:K35">
    <cfRule type="containsText" dxfId="2174" priority="281" operator="containsText" text="Review">
      <formula>NOT(ISERROR(SEARCH("Review",K34)))</formula>
    </cfRule>
    <cfRule type="containsText" dxfId="2173" priority="282" operator="containsText" text="Other">
      <formula>NOT(ISERROR(SEARCH("Other",K34)))</formula>
    </cfRule>
    <cfRule type="containsText" dxfId="2172" priority="283" operator="containsText" text="Incomplete">
      <formula>NOT(ISERROR(SEARCH("Incomplete",K34)))</formula>
    </cfRule>
    <cfRule type="containsText" dxfId="2171" priority="284" operator="containsText" text="Untraceable">
      <formula>NOT(ISERROR(SEARCH("Untraceable",K34)))</formula>
    </cfRule>
    <cfRule type="containsText" dxfId="2170" priority="285" operator="containsText" text="Completed">
      <formula>NOT(ISERROR(SEARCH("Completed",K34)))</formula>
    </cfRule>
  </conditionalFormatting>
  <conditionalFormatting sqref="K34:K35">
    <cfRule type="containsText" dxfId="2169" priority="286" operator="containsText" text="In Progress">
      <formula>NOT(ISERROR(SEARCH("In Progress",K34)))</formula>
    </cfRule>
  </conditionalFormatting>
  <conditionalFormatting sqref="K34:K35">
    <cfRule type="containsText" dxfId="2168" priority="280" operator="containsText" text="Waiting">
      <formula>NOT(ISERROR(SEARCH("Waiting",K34)))</formula>
    </cfRule>
  </conditionalFormatting>
  <conditionalFormatting sqref="J32:J33">
    <cfRule type="containsText" dxfId="2167" priority="274" operator="containsText" text="Review">
      <formula>NOT(ISERROR(SEARCH("Review",J32)))</formula>
    </cfRule>
    <cfRule type="containsText" dxfId="2166" priority="275" operator="containsText" text="Other">
      <formula>NOT(ISERROR(SEARCH("Other",J32)))</formula>
    </cfRule>
    <cfRule type="containsText" dxfId="2165" priority="276" operator="containsText" text="Incomplete">
      <formula>NOT(ISERROR(SEARCH("Incomplete",J32)))</formula>
    </cfRule>
    <cfRule type="containsText" dxfId="2164" priority="277" operator="containsText" text="Untraceable">
      <formula>NOT(ISERROR(SEARCH("Untraceable",J32)))</formula>
    </cfRule>
    <cfRule type="containsText" dxfId="2163" priority="278" operator="containsText" text="Completed">
      <formula>NOT(ISERROR(SEARCH("Completed",J32)))</formula>
    </cfRule>
  </conditionalFormatting>
  <conditionalFormatting sqref="J32:J33">
    <cfRule type="containsText" dxfId="2162" priority="279" operator="containsText" text="In Progress">
      <formula>NOT(ISERROR(SEARCH("In Progress",J32)))</formula>
    </cfRule>
  </conditionalFormatting>
  <conditionalFormatting sqref="J34:J35">
    <cfRule type="containsText" dxfId="2161" priority="262" operator="containsText" text="Review">
      <formula>NOT(ISERROR(SEARCH("Review",J34)))</formula>
    </cfRule>
    <cfRule type="containsText" dxfId="2160" priority="263" operator="containsText" text="Other">
      <formula>NOT(ISERROR(SEARCH("Other",J34)))</formula>
    </cfRule>
    <cfRule type="containsText" dxfId="2159" priority="264" operator="containsText" text="Incomplete">
      <formula>NOT(ISERROR(SEARCH("Incomplete",J34)))</formula>
    </cfRule>
    <cfRule type="containsText" dxfId="2158" priority="265" operator="containsText" text="Untraceable">
      <formula>NOT(ISERROR(SEARCH("Untraceable",J34)))</formula>
    </cfRule>
    <cfRule type="containsText" dxfId="2157" priority="266" operator="containsText" text="Completed">
      <formula>NOT(ISERROR(SEARCH("Completed",J34)))</formula>
    </cfRule>
  </conditionalFormatting>
  <conditionalFormatting sqref="J34:J35">
    <cfRule type="containsText" dxfId="2156" priority="267" operator="containsText" text="In Progress">
      <formula>NOT(ISERROR(SEARCH("In Progress",J34)))</formula>
    </cfRule>
  </conditionalFormatting>
  <conditionalFormatting sqref="L32:L33">
    <cfRule type="containsText" dxfId="2155" priority="255" operator="containsText" text="Ignore">
      <formula>NOT(ISERROR(SEARCH("Ignore",L32)))</formula>
    </cfRule>
  </conditionalFormatting>
  <conditionalFormatting sqref="L32:L33">
    <cfRule type="containsText" dxfId="2154" priority="249" operator="containsText" text="Review">
      <formula>NOT(ISERROR(SEARCH("Review",L32)))</formula>
    </cfRule>
    <cfRule type="containsText" dxfId="2153" priority="250" operator="containsText" text="Other">
      <formula>NOT(ISERROR(SEARCH("Other",L32)))</formula>
    </cfRule>
    <cfRule type="containsText" dxfId="2152" priority="251" operator="containsText" text="Incomplete">
      <formula>NOT(ISERROR(SEARCH("Incomplete",L32)))</formula>
    </cfRule>
    <cfRule type="containsText" dxfId="2151" priority="252" operator="containsText" text="Untraceable">
      <formula>NOT(ISERROR(SEARCH("Untraceable",L32)))</formula>
    </cfRule>
    <cfRule type="containsText" dxfId="2150" priority="253" operator="containsText" text="Completed">
      <formula>NOT(ISERROR(SEARCH("Completed",L32)))</formula>
    </cfRule>
  </conditionalFormatting>
  <conditionalFormatting sqref="L32:L33">
    <cfRule type="containsText" dxfId="2149" priority="254" operator="containsText" text="In Progress">
      <formula>NOT(ISERROR(SEARCH("In Progress",L32)))</formula>
    </cfRule>
  </conditionalFormatting>
  <conditionalFormatting sqref="L32:L33">
    <cfRule type="containsText" dxfId="2148" priority="248" operator="containsText" text="Waiting">
      <formula>NOT(ISERROR(SEARCH("Waiting",L32)))</formula>
    </cfRule>
  </conditionalFormatting>
  <conditionalFormatting sqref="L34:L35">
    <cfRule type="containsText" dxfId="2147" priority="247" operator="containsText" text="Ignore">
      <formula>NOT(ISERROR(SEARCH("Ignore",L34)))</formula>
    </cfRule>
  </conditionalFormatting>
  <conditionalFormatting sqref="L34:L35">
    <cfRule type="containsText" dxfId="2146" priority="241" operator="containsText" text="Review">
      <formula>NOT(ISERROR(SEARCH("Review",L34)))</formula>
    </cfRule>
    <cfRule type="containsText" dxfId="2145" priority="242" operator="containsText" text="Other">
      <formula>NOT(ISERROR(SEARCH("Other",L34)))</formula>
    </cfRule>
    <cfRule type="containsText" dxfId="2144" priority="243" operator="containsText" text="Incomplete">
      <formula>NOT(ISERROR(SEARCH("Incomplete",L34)))</formula>
    </cfRule>
    <cfRule type="containsText" dxfId="2143" priority="244" operator="containsText" text="Untraceable">
      <formula>NOT(ISERROR(SEARCH("Untraceable",L34)))</formula>
    </cfRule>
    <cfRule type="containsText" dxfId="2142" priority="245" operator="containsText" text="Completed">
      <formula>NOT(ISERROR(SEARCH("Completed",L34)))</formula>
    </cfRule>
  </conditionalFormatting>
  <conditionalFormatting sqref="L34:L35">
    <cfRule type="containsText" dxfId="2141" priority="246" operator="containsText" text="In Progress">
      <formula>NOT(ISERROR(SEARCH("In Progress",L34)))</formula>
    </cfRule>
  </conditionalFormatting>
  <conditionalFormatting sqref="L34:L35">
    <cfRule type="containsText" dxfId="2140" priority="240" operator="containsText" text="Waiting">
      <formula>NOT(ISERROR(SEARCH("Waiting",L34)))</formula>
    </cfRule>
  </conditionalFormatting>
  <conditionalFormatting sqref="N32:N33">
    <cfRule type="containsText" dxfId="2139" priority="239" operator="containsText" text="In Progress">
      <formula>NOT(ISERROR(SEARCH("In Progress",N32)))</formula>
    </cfRule>
  </conditionalFormatting>
  <conditionalFormatting sqref="N32:N33">
    <cfRule type="containsText" dxfId="2138" priority="237" operator="containsText" text="No">
      <formula>NOT(ISERROR(SEARCH("No",N32)))</formula>
    </cfRule>
    <cfRule type="containsText" dxfId="2137" priority="238" operator="containsText" text="Yes">
      <formula>NOT(ISERROR(SEARCH("Yes",N32)))</formula>
    </cfRule>
  </conditionalFormatting>
  <conditionalFormatting sqref="N34:N35">
    <cfRule type="containsText" dxfId="2136" priority="236" operator="containsText" text="In Progress">
      <formula>NOT(ISERROR(SEARCH("In Progress",N34)))</formula>
    </cfRule>
  </conditionalFormatting>
  <conditionalFormatting sqref="N34:N35">
    <cfRule type="containsText" dxfId="2135" priority="234" operator="containsText" text="No">
      <formula>NOT(ISERROR(SEARCH("No",N34)))</formula>
    </cfRule>
    <cfRule type="containsText" dxfId="2134" priority="235" operator="containsText" text="Yes">
      <formula>NOT(ISERROR(SEARCH("Yes",N34)))</formula>
    </cfRule>
  </conditionalFormatting>
  <conditionalFormatting sqref="K6:K7">
    <cfRule type="containsText" dxfId="2133" priority="228" operator="containsText" text="Review">
      <formula>NOT(ISERROR(SEARCH("Review",K6)))</formula>
    </cfRule>
    <cfRule type="containsText" dxfId="2132" priority="229" operator="containsText" text="Other">
      <formula>NOT(ISERROR(SEARCH("Other",K6)))</formula>
    </cfRule>
    <cfRule type="containsText" dxfId="2131" priority="230" operator="containsText" text="Incomplete">
      <formula>NOT(ISERROR(SEARCH("Incomplete",K6)))</formula>
    </cfRule>
    <cfRule type="containsText" dxfId="2130" priority="231" operator="containsText" text="Untraceable">
      <formula>NOT(ISERROR(SEARCH("Untraceable",K6)))</formula>
    </cfRule>
    <cfRule type="containsText" dxfId="2129" priority="232" operator="containsText" text="Completed">
      <formula>NOT(ISERROR(SEARCH("Completed",K6)))</formula>
    </cfRule>
  </conditionalFormatting>
  <conditionalFormatting sqref="K6:K7">
    <cfRule type="containsText" dxfId="2128" priority="233" operator="containsText" text="In Progress">
      <formula>NOT(ISERROR(SEARCH("In Progress",K6)))</formula>
    </cfRule>
  </conditionalFormatting>
  <conditionalFormatting sqref="K6:K7">
    <cfRule type="containsText" dxfId="2127" priority="227" operator="containsText" text="Waiting">
      <formula>NOT(ISERROR(SEARCH("Waiting",K6)))</formula>
    </cfRule>
  </conditionalFormatting>
  <conditionalFormatting sqref="L2:L3">
    <cfRule type="containsText" dxfId="2126" priority="226" operator="containsText" text="Ignore">
      <formula>NOT(ISERROR(SEARCH("Ignore",L2)))</formula>
    </cfRule>
  </conditionalFormatting>
  <conditionalFormatting sqref="L2:L3">
    <cfRule type="containsText" dxfId="2125" priority="220" operator="containsText" text="Review">
      <formula>NOT(ISERROR(SEARCH("Review",L2)))</formula>
    </cfRule>
    <cfRule type="containsText" dxfId="2124" priority="221" operator="containsText" text="Other">
      <formula>NOT(ISERROR(SEARCH("Other",L2)))</formula>
    </cfRule>
    <cfRule type="containsText" dxfId="2123" priority="222" operator="containsText" text="Incomplete">
      <formula>NOT(ISERROR(SEARCH("Incomplete",L2)))</formula>
    </cfRule>
    <cfRule type="containsText" dxfId="2122" priority="223" operator="containsText" text="Untraceable">
      <formula>NOT(ISERROR(SEARCH("Untraceable",L2)))</formula>
    </cfRule>
    <cfRule type="containsText" dxfId="2121" priority="224" operator="containsText" text="Completed">
      <formula>NOT(ISERROR(SEARCH("Completed",L2)))</formula>
    </cfRule>
  </conditionalFormatting>
  <conditionalFormatting sqref="L2:L3">
    <cfRule type="containsText" dxfId="2120" priority="225" operator="containsText" text="In Progress">
      <formula>NOT(ISERROR(SEARCH("In Progress",L2)))</formula>
    </cfRule>
  </conditionalFormatting>
  <conditionalFormatting sqref="L2:L3">
    <cfRule type="containsText" dxfId="2119" priority="219" operator="containsText" text="Waiting">
      <formula>NOT(ISERROR(SEARCH("Waiting",L2)))</formula>
    </cfRule>
  </conditionalFormatting>
  <conditionalFormatting sqref="L4:L5">
    <cfRule type="containsText" dxfId="2118" priority="218" operator="containsText" text="Ignore">
      <formula>NOT(ISERROR(SEARCH("Ignore",L4)))</formula>
    </cfRule>
  </conditionalFormatting>
  <conditionalFormatting sqref="L4:L5">
    <cfRule type="containsText" dxfId="2117" priority="212" operator="containsText" text="Review">
      <formula>NOT(ISERROR(SEARCH("Review",L4)))</formula>
    </cfRule>
    <cfRule type="containsText" dxfId="2116" priority="213" operator="containsText" text="Other">
      <formula>NOT(ISERROR(SEARCH("Other",L4)))</formula>
    </cfRule>
    <cfRule type="containsText" dxfId="2115" priority="214" operator="containsText" text="Incomplete">
      <formula>NOT(ISERROR(SEARCH("Incomplete",L4)))</formula>
    </cfRule>
    <cfRule type="containsText" dxfId="2114" priority="215" operator="containsText" text="Untraceable">
      <formula>NOT(ISERROR(SEARCH("Untraceable",L4)))</formula>
    </cfRule>
    <cfRule type="containsText" dxfId="2113" priority="216" operator="containsText" text="Completed">
      <formula>NOT(ISERROR(SEARCH("Completed",L4)))</formula>
    </cfRule>
  </conditionalFormatting>
  <conditionalFormatting sqref="L4:L5">
    <cfRule type="containsText" dxfId="2112" priority="217" operator="containsText" text="In Progress">
      <formula>NOT(ISERROR(SEARCH("In Progress",L4)))</formula>
    </cfRule>
  </conditionalFormatting>
  <conditionalFormatting sqref="L4:L5">
    <cfRule type="containsText" dxfId="2111" priority="211" operator="containsText" text="Waiting">
      <formula>NOT(ISERROR(SEARCH("Waiting",L4)))</formula>
    </cfRule>
  </conditionalFormatting>
  <conditionalFormatting sqref="L6:L7">
    <cfRule type="containsText" dxfId="2110" priority="210" operator="containsText" text="Ignore">
      <formula>NOT(ISERROR(SEARCH("Ignore",L6)))</formula>
    </cfRule>
  </conditionalFormatting>
  <conditionalFormatting sqref="L6:L7">
    <cfRule type="containsText" dxfId="2109" priority="204" operator="containsText" text="Review">
      <formula>NOT(ISERROR(SEARCH("Review",L6)))</formula>
    </cfRule>
    <cfRule type="containsText" dxfId="2108" priority="205" operator="containsText" text="Other">
      <formula>NOT(ISERROR(SEARCH("Other",L6)))</formula>
    </cfRule>
    <cfRule type="containsText" dxfId="2107" priority="206" operator="containsText" text="Incomplete">
      <formula>NOT(ISERROR(SEARCH("Incomplete",L6)))</formula>
    </cfRule>
    <cfRule type="containsText" dxfId="2106" priority="207" operator="containsText" text="Untraceable">
      <formula>NOT(ISERROR(SEARCH("Untraceable",L6)))</formula>
    </cfRule>
    <cfRule type="containsText" dxfId="2105" priority="208" operator="containsText" text="Completed">
      <formula>NOT(ISERROR(SEARCH("Completed",L6)))</formula>
    </cfRule>
  </conditionalFormatting>
  <conditionalFormatting sqref="L6:L7">
    <cfRule type="containsText" dxfId="2104" priority="209" operator="containsText" text="In Progress">
      <formula>NOT(ISERROR(SEARCH("In Progress",L6)))</formula>
    </cfRule>
  </conditionalFormatting>
  <conditionalFormatting sqref="L6:L7">
    <cfRule type="containsText" dxfId="2103" priority="203" operator="containsText" text="Waiting">
      <formula>NOT(ISERROR(SEARCH("Waiting",L6)))</formula>
    </cfRule>
  </conditionalFormatting>
  <conditionalFormatting sqref="L8:L9">
    <cfRule type="containsText" dxfId="2102" priority="202" operator="containsText" text="Ignore">
      <formula>NOT(ISERROR(SEARCH("Ignore",L8)))</formula>
    </cfRule>
  </conditionalFormatting>
  <conditionalFormatting sqref="L8:L9">
    <cfRule type="containsText" dxfId="2101" priority="196" operator="containsText" text="Review">
      <formula>NOT(ISERROR(SEARCH("Review",L8)))</formula>
    </cfRule>
    <cfRule type="containsText" dxfId="2100" priority="197" operator="containsText" text="Other">
      <formula>NOT(ISERROR(SEARCH("Other",L8)))</formula>
    </cfRule>
    <cfRule type="containsText" dxfId="2099" priority="198" operator="containsText" text="Incomplete">
      <formula>NOT(ISERROR(SEARCH("Incomplete",L8)))</formula>
    </cfRule>
    <cfRule type="containsText" dxfId="2098" priority="199" operator="containsText" text="Untraceable">
      <formula>NOT(ISERROR(SEARCH("Untraceable",L8)))</formula>
    </cfRule>
    <cfRule type="containsText" dxfId="2097" priority="200" operator="containsText" text="Completed">
      <formula>NOT(ISERROR(SEARCH("Completed",L8)))</formula>
    </cfRule>
  </conditionalFormatting>
  <conditionalFormatting sqref="L8:L9">
    <cfRule type="containsText" dxfId="2096" priority="201" operator="containsText" text="In Progress">
      <formula>NOT(ISERROR(SEARCH("In Progress",L8)))</formula>
    </cfRule>
  </conditionalFormatting>
  <conditionalFormatting sqref="L8:L9">
    <cfRule type="containsText" dxfId="2095" priority="195" operator="containsText" text="Waiting">
      <formula>NOT(ISERROR(SEARCH("Waiting",L8)))</formula>
    </cfRule>
  </conditionalFormatting>
  <conditionalFormatting sqref="K8:K9">
    <cfRule type="containsText" dxfId="2094" priority="189" operator="containsText" text="Review">
      <formula>NOT(ISERROR(SEARCH("Review",K8)))</formula>
    </cfRule>
    <cfRule type="containsText" dxfId="2093" priority="190" operator="containsText" text="Other">
      <formula>NOT(ISERROR(SEARCH("Other",K8)))</formula>
    </cfRule>
    <cfRule type="containsText" dxfId="2092" priority="191" operator="containsText" text="Incomplete">
      <formula>NOT(ISERROR(SEARCH("Incomplete",K8)))</formula>
    </cfRule>
    <cfRule type="containsText" dxfId="2091" priority="192" operator="containsText" text="Untraceable">
      <formula>NOT(ISERROR(SEARCH("Untraceable",K8)))</formula>
    </cfRule>
    <cfRule type="containsText" dxfId="2090" priority="193" operator="containsText" text="Completed">
      <formula>NOT(ISERROR(SEARCH("Completed",K8)))</formula>
    </cfRule>
  </conditionalFormatting>
  <conditionalFormatting sqref="K8:K9">
    <cfRule type="containsText" dxfId="2089" priority="194" operator="containsText" text="In Progress">
      <formula>NOT(ISERROR(SEARCH("In Progress",K8)))</formula>
    </cfRule>
  </conditionalFormatting>
  <conditionalFormatting sqref="K8:K9">
    <cfRule type="containsText" dxfId="2088" priority="188" operator="containsText" text="Waiting">
      <formula>NOT(ISERROR(SEARCH("Waiting",K8)))</formula>
    </cfRule>
  </conditionalFormatting>
  <conditionalFormatting sqref="N8:N9">
    <cfRule type="containsText" dxfId="2087" priority="187" operator="containsText" text="In Progress">
      <formula>NOT(ISERROR(SEARCH("In Progress",N8)))</formula>
    </cfRule>
  </conditionalFormatting>
  <conditionalFormatting sqref="N8:N9">
    <cfRule type="containsText" dxfId="2086" priority="185" operator="containsText" text="No">
      <formula>NOT(ISERROR(SEARCH("No",N8)))</formula>
    </cfRule>
    <cfRule type="containsText" dxfId="2085" priority="186" operator="containsText" text="Yes">
      <formula>NOT(ISERROR(SEARCH("Yes",N8)))</formula>
    </cfRule>
  </conditionalFormatting>
  <conditionalFormatting sqref="N6:N7">
    <cfRule type="containsText" dxfId="2084" priority="184" operator="containsText" text="In Progress">
      <formula>NOT(ISERROR(SEARCH("In Progress",N6)))</formula>
    </cfRule>
  </conditionalFormatting>
  <conditionalFormatting sqref="N6:N7">
    <cfRule type="containsText" dxfId="2083" priority="182" operator="containsText" text="No">
      <formula>NOT(ISERROR(SEARCH("No",N6)))</formula>
    </cfRule>
    <cfRule type="containsText" dxfId="2082" priority="183" operator="containsText" text="Yes">
      <formula>NOT(ISERROR(SEARCH("Yes",N6)))</formula>
    </cfRule>
  </conditionalFormatting>
  <conditionalFormatting sqref="N4:N5">
    <cfRule type="containsText" dxfId="2081" priority="181" operator="containsText" text="In Progress">
      <formula>NOT(ISERROR(SEARCH("In Progress",N4)))</formula>
    </cfRule>
  </conditionalFormatting>
  <conditionalFormatting sqref="N4:N5">
    <cfRule type="containsText" dxfId="2080" priority="179" operator="containsText" text="No">
      <formula>NOT(ISERROR(SEARCH("No",N4)))</formula>
    </cfRule>
    <cfRule type="containsText" dxfId="2079" priority="180" operator="containsText" text="Yes">
      <formula>NOT(ISERROR(SEARCH("Yes",N4)))</formula>
    </cfRule>
  </conditionalFormatting>
  <conditionalFormatting sqref="N2:N3">
    <cfRule type="containsText" dxfId="2078" priority="178" operator="containsText" text="In Progress">
      <formula>NOT(ISERROR(SEARCH("In Progress",N2)))</formula>
    </cfRule>
  </conditionalFormatting>
  <conditionalFormatting sqref="N2:N3">
    <cfRule type="containsText" dxfId="2077" priority="176" operator="containsText" text="No">
      <formula>NOT(ISERROR(SEARCH("No",N2)))</formula>
    </cfRule>
    <cfRule type="containsText" dxfId="2076" priority="177" operator="containsText" text="Yes">
      <formula>NOT(ISERROR(SEARCH("Yes",N2)))</formula>
    </cfRule>
  </conditionalFormatting>
  <conditionalFormatting sqref="J12">
    <cfRule type="containsText" dxfId="2075" priority="170" operator="containsText" text="Review">
      <formula>NOT(ISERROR(SEARCH("Review",J12)))</formula>
    </cfRule>
    <cfRule type="containsText" dxfId="2074" priority="171" operator="containsText" text="Other">
      <formula>NOT(ISERROR(SEARCH("Other",J12)))</formula>
    </cfRule>
    <cfRule type="containsText" dxfId="2073" priority="172" operator="containsText" text="Incomplete">
      <formula>NOT(ISERROR(SEARCH("Incomplete",J12)))</formula>
    </cfRule>
    <cfRule type="containsText" dxfId="2072" priority="173" operator="containsText" text="Untraceable">
      <formula>NOT(ISERROR(SEARCH("Untraceable",J12)))</formula>
    </cfRule>
    <cfRule type="containsText" dxfId="2071" priority="174" operator="containsText" text="Completed">
      <formula>NOT(ISERROR(SEARCH("Completed",J12)))</formula>
    </cfRule>
  </conditionalFormatting>
  <conditionalFormatting sqref="J12">
    <cfRule type="containsText" dxfId="2070" priority="175" operator="containsText" text="In Progress">
      <formula>NOT(ISERROR(SEARCH("In Progress",J12)))</formula>
    </cfRule>
  </conditionalFormatting>
  <conditionalFormatting sqref="J14">
    <cfRule type="containsText" dxfId="2069" priority="164" operator="containsText" text="Review">
      <formula>NOT(ISERROR(SEARCH("Review",J14)))</formula>
    </cfRule>
    <cfRule type="containsText" dxfId="2068" priority="165" operator="containsText" text="Other">
      <formula>NOT(ISERROR(SEARCH("Other",J14)))</formula>
    </cfRule>
    <cfRule type="containsText" dxfId="2067" priority="166" operator="containsText" text="Incomplete">
      <formula>NOT(ISERROR(SEARCH("Incomplete",J14)))</formula>
    </cfRule>
    <cfRule type="containsText" dxfId="2066" priority="167" operator="containsText" text="Untraceable">
      <formula>NOT(ISERROR(SEARCH("Untraceable",J14)))</formula>
    </cfRule>
    <cfRule type="containsText" dxfId="2065" priority="168" operator="containsText" text="Completed">
      <formula>NOT(ISERROR(SEARCH("Completed",J14)))</formula>
    </cfRule>
  </conditionalFormatting>
  <conditionalFormatting sqref="J14">
    <cfRule type="containsText" dxfId="2064" priority="169" operator="containsText" text="In Progress">
      <formula>NOT(ISERROR(SEARCH("In Progress",J14)))</formula>
    </cfRule>
  </conditionalFormatting>
  <conditionalFormatting sqref="J16">
    <cfRule type="containsText" dxfId="2063" priority="158" operator="containsText" text="Review">
      <formula>NOT(ISERROR(SEARCH("Review",J16)))</formula>
    </cfRule>
    <cfRule type="containsText" dxfId="2062" priority="159" operator="containsText" text="Other">
      <formula>NOT(ISERROR(SEARCH("Other",J16)))</formula>
    </cfRule>
    <cfRule type="containsText" dxfId="2061" priority="160" operator="containsText" text="Incomplete">
      <formula>NOT(ISERROR(SEARCH("Incomplete",J16)))</formula>
    </cfRule>
    <cfRule type="containsText" dxfId="2060" priority="161" operator="containsText" text="Untraceable">
      <formula>NOT(ISERROR(SEARCH("Untraceable",J16)))</formula>
    </cfRule>
    <cfRule type="containsText" dxfId="2059" priority="162" operator="containsText" text="Completed">
      <formula>NOT(ISERROR(SEARCH("Completed",J16)))</formula>
    </cfRule>
  </conditionalFormatting>
  <conditionalFormatting sqref="J16">
    <cfRule type="containsText" dxfId="2058" priority="163" operator="containsText" text="In Progress">
      <formula>NOT(ISERROR(SEARCH("In Progress",J16)))</formula>
    </cfRule>
  </conditionalFormatting>
  <conditionalFormatting sqref="K12:K13">
    <cfRule type="containsText" dxfId="2057" priority="152" operator="containsText" text="Review">
      <formula>NOT(ISERROR(SEARCH("Review",K12)))</formula>
    </cfRule>
    <cfRule type="containsText" dxfId="2056" priority="153" operator="containsText" text="Other">
      <formula>NOT(ISERROR(SEARCH("Other",K12)))</formula>
    </cfRule>
    <cfRule type="containsText" dxfId="2055" priority="154" operator="containsText" text="Incomplete">
      <formula>NOT(ISERROR(SEARCH("Incomplete",K12)))</formula>
    </cfRule>
    <cfRule type="containsText" dxfId="2054" priority="155" operator="containsText" text="Untraceable">
      <formula>NOT(ISERROR(SEARCH("Untraceable",K12)))</formula>
    </cfRule>
    <cfRule type="containsText" dxfId="2053" priority="156" operator="containsText" text="Completed">
      <formula>NOT(ISERROR(SEARCH("Completed",K12)))</formula>
    </cfRule>
  </conditionalFormatting>
  <conditionalFormatting sqref="K12:K13">
    <cfRule type="containsText" dxfId="2052" priority="157" operator="containsText" text="In Progress">
      <formula>NOT(ISERROR(SEARCH("In Progress",K12)))</formula>
    </cfRule>
  </conditionalFormatting>
  <conditionalFormatting sqref="K12:K13">
    <cfRule type="containsText" dxfId="2051" priority="151" operator="containsText" text="Waiting">
      <formula>NOT(ISERROR(SEARCH("Waiting",K12)))</formula>
    </cfRule>
  </conditionalFormatting>
  <conditionalFormatting sqref="K14:K15">
    <cfRule type="containsText" dxfId="2050" priority="145" operator="containsText" text="Review">
      <formula>NOT(ISERROR(SEARCH("Review",K14)))</formula>
    </cfRule>
    <cfRule type="containsText" dxfId="2049" priority="146" operator="containsText" text="Other">
      <formula>NOT(ISERROR(SEARCH("Other",K14)))</formula>
    </cfRule>
    <cfRule type="containsText" dxfId="2048" priority="147" operator="containsText" text="Incomplete">
      <formula>NOT(ISERROR(SEARCH("Incomplete",K14)))</formula>
    </cfRule>
    <cfRule type="containsText" dxfId="2047" priority="148" operator="containsText" text="Untraceable">
      <formula>NOT(ISERROR(SEARCH("Untraceable",K14)))</formula>
    </cfRule>
    <cfRule type="containsText" dxfId="2046" priority="149" operator="containsText" text="Completed">
      <formula>NOT(ISERROR(SEARCH("Completed",K14)))</formula>
    </cfRule>
  </conditionalFormatting>
  <conditionalFormatting sqref="K14:K15">
    <cfRule type="containsText" dxfId="2045" priority="150" operator="containsText" text="In Progress">
      <formula>NOT(ISERROR(SEARCH("In Progress",K14)))</formula>
    </cfRule>
  </conditionalFormatting>
  <conditionalFormatting sqref="K14:K15">
    <cfRule type="containsText" dxfId="2044" priority="144" operator="containsText" text="Waiting">
      <formula>NOT(ISERROR(SEARCH("Waiting",K14)))</formula>
    </cfRule>
  </conditionalFormatting>
  <conditionalFormatting sqref="K16:K17">
    <cfRule type="containsText" dxfId="2043" priority="138" operator="containsText" text="Review">
      <formula>NOT(ISERROR(SEARCH("Review",K16)))</formula>
    </cfRule>
    <cfRule type="containsText" dxfId="2042" priority="139" operator="containsText" text="Other">
      <formula>NOT(ISERROR(SEARCH("Other",K16)))</formula>
    </cfRule>
    <cfRule type="containsText" dxfId="2041" priority="140" operator="containsText" text="Incomplete">
      <formula>NOT(ISERROR(SEARCH("Incomplete",K16)))</formula>
    </cfRule>
    <cfRule type="containsText" dxfId="2040" priority="141" operator="containsText" text="Untraceable">
      <formula>NOT(ISERROR(SEARCH("Untraceable",K16)))</formula>
    </cfRule>
    <cfRule type="containsText" dxfId="2039" priority="142" operator="containsText" text="Completed">
      <formula>NOT(ISERROR(SEARCH("Completed",K16)))</formula>
    </cfRule>
  </conditionalFormatting>
  <conditionalFormatting sqref="K16:K17">
    <cfRule type="containsText" dxfId="2038" priority="143" operator="containsText" text="In Progress">
      <formula>NOT(ISERROR(SEARCH("In Progress",K16)))</formula>
    </cfRule>
  </conditionalFormatting>
  <conditionalFormatting sqref="K16:K17">
    <cfRule type="containsText" dxfId="2037" priority="137" operator="containsText" text="Waiting">
      <formula>NOT(ISERROR(SEARCH("Waiting",K16)))</formula>
    </cfRule>
  </conditionalFormatting>
  <conditionalFormatting sqref="L12:L13">
    <cfRule type="containsText" dxfId="2036" priority="136" operator="containsText" text="Ignore">
      <formula>NOT(ISERROR(SEARCH("Ignore",L12)))</formula>
    </cfRule>
  </conditionalFormatting>
  <conditionalFormatting sqref="L12:L13">
    <cfRule type="containsText" dxfId="2035" priority="130" operator="containsText" text="Review">
      <formula>NOT(ISERROR(SEARCH("Review",L12)))</formula>
    </cfRule>
    <cfRule type="containsText" dxfId="2034" priority="131" operator="containsText" text="Other">
      <formula>NOT(ISERROR(SEARCH("Other",L12)))</formula>
    </cfRule>
    <cfRule type="containsText" dxfId="2033" priority="132" operator="containsText" text="Incomplete">
      <formula>NOT(ISERROR(SEARCH("Incomplete",L12)))</formula>
    </cfRule>
    <cfRule type="containsText" dxfId="2032" priority="133" operator="containsText" text="Untraceable">
      <formula>NOT(ISERROR(SEARCH("Untraceable",L12)))</formula>
    </cfRule>
    <cfRule type="containsText" dxfId="2031" priority="134" operator="containsText" text="Completed">
      <formula>NOT(ISERROR(SEARCH("Completed",L12)))</formula>
    </cfRule>
  </conditionalFormatting>
  <conditionalFormatting sqref="L12:L13">
    <cfRule type="containsText" dxfId="2030" priority="135" operator="containsText" text="In Progress">
      <formula>NOT(ISERROR(SEARCH("In Progress",L12)))</formula>
    </cfRule>
  </conditionalFormatting>
  <conditionalFormatting sqref="L12:L13">
    <cfRule type="containsText" dxfId="2029" priority="129" operator="containsText" text="Waiting">
      <formula>NOT(ISERROR(SEARCH("Waiting",L12)))</formula>
    </cfRule>
  </conditionalFormatting>
  <conditionalFormatting sqref="L14:L15">
    <cfRule type="containsText" dxfId="2028" priority="128" operator="containsText" text="Ignore">
      <formula>NOT(ISERROR(SEARCH("Ignore",L14)))</formula>
    </cfRule>
  </conditionalFormatting>
  <conditionalFormatting sqref="L14:L15">
    <cfRule type="containsText" dxfId="2027" priority="122" operator="containsText" text="Review">
      <formula>NOT(ISERROR(SEARCH("Review",L14)))</formula>
    </cfRule>
    <cfRule type="containsText" dxfId="2026" priority="123" operator="containsText" text="Other">
      <formula>NOT(ISERROR(SEARCH("Other",L14)))</formula>
    </cfRule>
    <cfRule type="containsText" dxfId="2025" priority="124" operator="containsText" text="Incomplete">
      <formula>NOT(ISERROR(SEARCH("Incomplete",L14)))</formula>
    </cfRule>
    <cfRule type="containsText" dxfId="2024" priority="125" operator="containsText" text="Untraceable">
      <formula>NOT(ISERROR(SEARCH("Untraceable",L14)))</formula>
    </cfRule>
    <cfRule type="containsText" dxfId="2023" priority="126" operator="containsText" text="Completed">
      <formula>NOT(ISERROR(SEARCH("Completed",L14)))</formula>
    </cfRule>
  </conditionalFormatting>
  <conditionalFormatting sqref="L14:L15">
    <cfRule type="containsText" dxfId="2022" priority="127" operator="containsText" text="In Progress">
      <formula>NOT(ISERROR(SEARCH("In Progress",L14)))</formula>
    </cfRule>
  </conditionalFormatting>
  <conditionalFormatting sqref="L14:L15">
    <cfRule type="containsText" dxfId="2021" priority="121" operator="containsText" text="Waiting">
      <formula>NOT(ISERROR(SEARCH("Waiting",L14)))</formula>
    </cfRule>
  </conditionalFormatting>
  <conditionalFormatting sqref="L16:L17">
    <cfRule type="containsText" dxfId="2020" priority="120" operator="containsText" text="Ignore">
      <formula>NOT(ISERROR(SEARCH("Ignore",L16)))</formula>
    </cfRule>
  </conditionalFormatting>
  <conditionalFormatting sqref="L16:L17">
    <cfRule type="containsText" dxfId="2019" priority="114" operator="containsText" text="Review">
      <formula>NOT(ISERROR(SEARCH("Review",L16)))</formula>
    </cfRule>
    <cfRule type="containsText" dxfId="2018" priority="115" operator="containsText" text="Other">
      <formula>NOT(ISERROR(SEARCH("Other",L16)))</formula>
    </cfRule>
    <cfRule type="containsText" dxfId="2017" priority="116" operator="containsText" text="Incomplete">
      <formula>NOT(ISERROR(SEARCH("Incomplete",L16)))</formula>
    </cfRule>
    <cfRule type="containsText" dxfId="2016" priority="117" operator="containsText" text="Untraceable">
      <formula>NOT(ISERROR(SEARCH("Untraceable",L16)))</formula>
    </cfRule>
    <cfRule type="containsText" dxfId="2015" priority="118" operator="containsText" text="Completed">
      <formula>NOT(ISERROR(SEARCH("Completed",L16)))</formula>
    </cfRule>
  </conditionalFormatting>
  <conditionalFormatting sqref="L16:L17">
    <cfRule type="containsText" dxfId="2014" priority="119" operator="containsText" text="In Progress">
      <formula>NOT(ISERROR(SEARCH("In Progress",L16)))</formula>
    </cfRule>
  </conditionalFormatting>
  <conditionalFormatting sqref="L16:L17">
    <cfRule type="containsText" dxfId="2013" priority="113" operator="containsText" text="Waiting">
      <formula>NOT(ISERROR(SEARCH("Waiting",L16)))</formula>
    </cfRule>
  </conditionalFormatting>
  <conditionalFormatting sqref="L10:L11">
    <cfRule type="containsText" dxfId="2012" priority="112" operator="containsText" text="Ignore">
      <formula>NOT(ISERROR(SEARCH("Ignore",L10)))</formula>
    </cfRule>
  </conditionalFormatting>
  <conditionalFormatting sqref="L10:L11">
    <cfRule type="containsText" dxfId="2011" priority="106" operator="containsText" text="Review">
      <formula>NOT(ISERROR(SEARCH("Review",L10)))</formula>
    </cfRule>
    <cfRule type="containsText" dxfId="2010" priority="107" operator="containsText" text="Other">
      <formula>NOT(ISERROR(SEARCH("Other",L10)))</formula>
    </cfRule>
    <cfRule type="containsText" dxfId="2009" priority="108" operator="containsText" text="Incomplete">
      <formula>NOT(ISERROR(SEARCH("Incomplete",L10)))</formula>
    </cfRule>
    <cfRule type="containsText" dxfId="2008" priority="109" operator="containsText" text="Untraceable">
      <formula>NOT(ISERROR(SEARCH("Untraceable",L10)))</formula>
    </cfRule>
    <cfRule type="containsText" dxfId="2007" priority="110" operator="containsText" text="Completed">
      <formula>NOT(ISERROR(SEARCH("Completed",L10)))</formula>
    </cfRule>
  </conditionalFormatting>
  <conditionalFormatting sqref="L10:L11">
    <cfRule type="containsText" dxfId="2006" priority="111" operator="containsText" text="In Progress">
      <formula>NOT(ISERROR(SEARCH("In Progress",L10)))</formula>
    </cfRule>
  </conditionalFormatting>
  <conditionalFormatting sqref="L10:L11">
    <cfRule type="containsText" dxfId="2005" priority="105" operator="containsText" text="Waiting">
      <formula>NOT(ISERROR(SEARCH("Waiting",L10)))</formula>
    </cfRule>
  </conditionalFormatting>
  <conditionalFormatting sqref="N12:N13">
    <cfRule type="containsText" dxfId="2004" priority="104" operator="containsText" text="In Progress">
      <formula>NOT(ISERROR(SEARCH("In Progress",N12)))</formula>
    </cfRule>
  </conditionalFormatting>
  <conditionalFormatting sqref="N12:N13">
    <cfRule type="containsText" dxfId="2003" priority="102" operator="containsText" text="No">
      <formula>NOT(ISERROR(SEARCH("No",N12)))</formula>
    </cfRule>
    <cfRule type="containsText" dxfId="2002" priority="103" operator="containsText" text="Yes">
      <formula>NOT(ISERROR(SEARCH("Yes",N12)))</formula>
    </cfRule>
  </conditionalFormatting>
  <conditionalFormatting sqref="N14:N15">
    <cfRule type="containsText" dxfId="2001" priority="101" operator="containsText" text="In Progress">
      <formula>NOT(ISERROR(SEARCH("In Progress",N14)))</formula>
    </cfRule>
  </conditionalFormatting>
  <conditionalFormatting sqref="N14:N15">
    <cfRule type="containsText" dxfId="2000" priority="99" operator="containsText" text="No">
      <formula>NOT(ISERROR(SEARCH("No",N14)))</formula>
    </cfRule>
    <cfRule type="containsText" dxfId="1999" priority="100" operator="containsText" text="Yes">
      <formula>NOT(ISERROR(SEARCH("Yes",N14)))</formula>
    </cfRule>
  </conditionalFormatting>
  <conditionalFormatting sqref="N16:N17">
    <cfRule type="containsText" dxfId="1998" priority="98" operator="containsText" text="In Progress">
      <formula>NOT(ISERROR(SEARCH("In Progress",N16)))</formula>
    </cfRule>
  </conditionalFormatting>
  <conditionalFormatting sqref="N16:N17">
    <cfRule type="containsText" dxfId="1997" priority="96" operator="containsText" text="No">
      <formula>NOT(ISERROR(SEARCH("No",N16)))</formula>
    </cfRule>
    <cfRule type="containsText" dxfId="1996" priority="97" operator="containsText" text="Yes">
      <formula>NOT(ISERROR(SEARCH("Yes",N16)))</formula>
    </cfRule>
  </conditionalFormatting>
  <conditionalFormatting sqref="J20">
    <cfRule type="containsText" dxfId="1995" priority="90" operator="containsText" text="Review">
      <formula>NOT(ISERROR(SEARCH("Review",J20)))</formula>
    </cfRule>
    <cfRule type="containsText" dxfId="1994" priority="91" operator="containsText" text="Other">
      <formula>NOT(ISERROR(SEARCH("Other",J20)))</formula>
    </cfRule>
    <cfRule type="containsText" dxfId="1993" priority="92" operator="containsText" text="Incomplete">
      <formula>NOT(ISERROR(SEARCH("Incomplete",J20)))</formula>
    </cfRule>
    <cfRule type="containsText" dxfId="1992" priority="93" operator="containsText" text="Untraceable">
      <formula>NOT(ISERROR(SEARCH("Untraceable",J20)))</formula>
    </cfRule>
    <cfRule type="containsText" dxfId="1991" priority="94" operator="containsText" text="Completed">
      <formula>NOT(ISERROR(SEARCH("Completed",J20)))</formula>
    </cfRule>
  </conditionalFormatting>
  <conditionalFormatting sqref="J20">
    <cfRule type="containsText" dxfId="1990" priority="95" operator="containsText" text="In Progress">
      <formula>NOT(ISERROR(SEARCH("In Progress",J20)))</formula>
    </cfRule>
  </conditionalFormatting>
  <conditionalFormatting sqref="J22">
    <cfRule type="containsText" dxfId="1989" priority="84" operator="containsText" text="Review">
      <formula>NOT(ISERROR(SEARCH("Review",J22)))</formula>
    </cfRule>
    <cfRule type="containsText" dxfId="1988" priority="85" operator="containsText" text="Other">
      <formula>NOT(ISERROR(SEARCH("Other",J22)))</formula>
    </cfRule>
    <cfRule type="containsText" dxfId="1987" priority="86" operator="containsText" text="Incomplete">
      <formula>NOT(ISERROR(SEARCH("Incomplete",J22)))</formula>
    </cfRule>
    <cfRule type="containsText" dxfId="1986" priority="87" operator="containsText" text="Untraceable">
      <formula>NOT(ISERROR(SEARCH("Untraceable",J22)))</formula>
    </cfRule>
    <cfRule type="containsText" dxfId="1985" priority="88" operator="containsText" text="Completed">
      <formula>NOT(ISERROR(SEARCH("Completed",J22)))</formula>
    </cfRule>
  </conditionalFormatting>
  <conditionalFormatting sqref="J22">
    <cfRule type="containsText" dxfId="1984" priority="89" operator="containsText" text="In Progress">
      <formula>NOT(ISERROR(SEARCH("In Progress",J22)))</formula>
    </cfRule>
  </conditionalFormatting>
  <conditionalFormatting sqref="K20:K21">
    <cfRule type="containsText" dxfId="1983" priority="78" operator="containsText" text="Review">
      <formula>NOT(ISERROR(SEARCH("Review",K20)))</formula>
    </cfRule>
    <cfRule type="containsText" dxfId="1982" priority="79" operator="containsText" text="Other">
      <formula>NOT(ISERROR(SEARCH("Other",K20)))</formula>
    </cfRule>
    <cfRule type="containsText" dxfId="1981" priority="80" operator="containsText" text="Incomplete">
      <formula>NOT(ISERROR(SEARCH("Incomplete",K20)))</formula>
    </cfRule>
    <cfRule type="containsText" dxfId="1980" priority="81" operator="containsText" text="Untraceable">
      <formula>NOT(ISERROR(SEARCH("Untraceable",K20)))</formula>
    </cfRule>
    <cfRule type="containsText" dxfId="1979" priority="82" operator="containsText" text="Completed">
      <formula>NOT(ISERROR(SEARCH("Completed",K20)))</formula>
    </cfRule>
  </conditionalFormatting>
  <conditionalFormatting sqref="K20:K21">
    <cfRule type="containsText" dxfId="1978" priority="83" operator="containsText" text="In Progress">
      <formula>NOT(ISERROR(SEARCH("In Progress",K20)))</formula>
    </cfRule>
  </conditionalFormatting>
  <conditionalFormatting sqref="K20:K21">
    <cfRule type="containsText" dxfId="1977" priority="77" operator="containsText" text="Waiting">
      <formula>NOT(ISERROR(SEARCH("Waiting",K20)))</formula>
    </cfRule>
  </conditionalFormatting>
  <conditionalFormatting sqref="K22:K23">
    <cfRule type="containsText" dxfId="1976" priority="71" operator="containsText" text="Review">
      <formula>NOT(ISERROR(SEARCH("Review",K22)))</formula>
    </cfRule>
    <cfRule type="containsText" dxfId="1975" priority="72" operator="containsText" text="Other">
      <formula>NOT(ISERROR(SEARCH("Other",K22)))</formula>
    </cfRule>
    <cfRule type="containsText" dxfId="1974" priority="73" operator="containsText" text="Incomplete">
      <formula>NOT(ISERROR(SEARCH("Incomplete",K22)))</formula>
    </cfRule>
    <cfRule type="containsText" dxfId="1973" priority="74" operator="containsText" text="Untraceable">
      <formula>NOT(ISERROR(SEARCH("Untraceable",K22)))</formula>
    </cfRule>
    <cfRule type="containsText" dxfId="1972" priority="75" operator="containsText" text="Completed">
      <formula>NOT(ISERROR(SEARCH("Completed",K22)))</formula>
    </cfRule>
  </conditionalFormatting>
  <conditionalFormatting sqref="K22:K23">
    <cfRule type="containsText" dxfId="1971" priority="76" operator="containsText" text="In Progress">
      <formula>NOT(ISERROR(SEARCH("In Progress",K22)))</formula>
    </cfRule>
  </conditionalFormatting>
  <conditionalFormatting sqref="K22:K23">
    <cfRule type="containsText" dxfId="1970" priority="70" operator="containsText" text="Waiting">
      <formula>NOT(ISERROR(SEARCH("Waiting",K22)))</formula>
    </cfRule>
  </conditionalFormatting>
  <conditionalFormatting sqref="L20:L21">
    <cfRule type="containsText" dxfId="1969" priority="69" operator="containsText" text="Ignore">
      <formula>NOT(ISERROR(SEARCH("Ignore",L20)))</formula>
    </cfRule>
  </conditionalFormatting>
  <conditionalFormatting sqref="L20:L21">
    <cfRule type="containsText" dxfId="1968" priority="63" operator="containsText" text="Review">
      <formula>NOT(ISERROR(SEARCH("Review",L20)))</formula>
    </cfRule>
    <cfRule type="containsText" dxfId="1967" priority="64" operator="containsText" text="Other">
      <formula>NOT(ISERROR(SEARCH("Other",L20)))</formula>
    </cfRule>
    <cfRule type="containsText" dxfId="1966" priority="65" operator="containsText" text="Incomplete">
      <formula>NOT(ISERROR(SEARCH("Incomplete",L20)))</formula>
    </cfRule>
    <cfRule type="containsText" dxfId="1965" priority="66" operator="containsText" text="Untraceable">
      <formula>NOT(ISERROR(SEARCH("Untraceable",L20)))</formula>
    </cfRule>
    <cfRule type="containsText" dxfId="1964" priority="67" operator="containsText" text="Completed">
      <formula>NOT(ISERROR(SEARCH("Completed",L20)))</formula>
    </cfRule>
  </conditionalFormatting>
  <conditionalFormatting sqref="L20:L21">
    <cfRule type="containsText" dxfId="1963" priority="68" operator="containsText" text="In Progress">
      <formula>NOT(ISERROR(SEARCH("In Progress",L20)))</formula>
    </cfRule>
  </conditionalFormatting>
  <conditionalFormatting sqref="L20:L21">
    <cfRule type="containsText" dxfId="1962" priority="62" operator="containsText" text="Waiting">
      <formula>NOT(ISERROR(SEARCH("Waiting",L20)))</formula>
    </cfRule>
  </conditionalFormatting>
  <conditionalFormatting sqref="L22:L23">
    <cfRule type="containsText" dxfId="1961" priority="61" operator="containsText" text="Ignore">
      <formula>NOT(ISERROR(SEARCH("Ignore",L22)))</formula>
    </cfRule>
  </conditionalFormatting>
  <conditionalFormatting sqref="L22:L23">
    <cfRule type="containsText" dxfId="1960" priority="55" operator="containsText" text="Review">
      <formula>NOT(ISERROR(SEARCH("Review",L22)))</formula>
    </cfRule>
    <cfRule type="containsText" dxfId="1959" priority="56" operator="containsText" text="Other">
      <formula>NOT(ISERROR(SEARCH("Other",L22)))</formula>
    </cfRule>
    <cfRule type="containsText" dxfId="1958" priority="57" operator="containsText" text="Incomplete">
      <formula>NOT(ISERROR(SEARCH("Incomplete",L22)))</formula>
    </cfRule>
    <cfRule type="containsText" dxfId="1957" priority="58" operator="containsText" text="Untraceable">
      <formula>NOT(ISERROR(SEARCH("Untraceable",L22)))</formula>
    </cfRule>
    <cfRule type="containsText" dxfId="1956" priority="59" operator="containsText" text="Completed">
      <formula>NOT(ISERROR(SEARCH("Completed",L22)))</formula>
    </cfRule>
  </conditionalFormatting>
  <conditionalFormatting sqref="L22:L23">
    <cfRule type="containsText" dxfId="1955" priority="60" operator="containsText" text="In Progress">
      <formula>NOT(ISERROR(SEARCH("In Progress",L22)))</formula>
    </cfRule>
  </conditionalFormatting>
  <conditionalFormatting sqref="L22:L23">
    <cfRule type="containsText" dxfId="1954" priority="54" operator="containsText" text="Waiting">
      <formula>NOT(ISERROR(SEARCH("Waiting",L22)))</formula>
    </cfRule>
  </conditionalFormatting>
  <conditionalFormatting sqref="N20:N21">
    <cfRule type="containsText" dxfId="1953" priority="53" operator="containsText" text="In Progress">
      <formula>NOT(ISERROR(SEARCH("In Progress",N20)))</formula>
    </cfRule>
  </conditionalFormatting>
  <conditionalFormatting sqref="N20:N21">
    <cfRule type="containsText" dxfId="1952" priority="51" operator="containsText" text="No">
      <formula>NOT(ISERROR(SEARCH("No",N20)))</formula>
    </cfRule>
    <cfRule type="containsText" dxfId="1951" priority="52" operator="containsText" text="Yes">
      <formula>NOT(ISERROR(SEARCH("Yes",N20)))</formula>
    </cfRule>
  </conditionalFormatting>
  <conditionalFormatting sqref="N22:N23">
    <cfRule type="containsText" dxfId="1950" priority="50" operator="containsText" text="In Progress">
      <formula>NOT(ISERROR(SEARCH("In Progress",N22)))</formula>
    </cfRule>
  </conditionalFormatting>
  <conditionalFormatting sqref="N22:N23">
    <cfRule type="containsText" dxfId="1949" priority="48" operator="containsText" text="No">
      <formula>NOT(ISERROR(SEARCH("No",N22)))</formula>
    </cfRule>
    <cfRule type="containsText" dxfId="1948" priority="49" operator="containsText" text="Yes">
      <formula>NOT(ISERROR(SEARCH("Yes",N22)))</formula>
    </cfRule>
  </conditionalFormatting>
  <conditionalFormatting sqref="N26:N27">
    <cfRule type="containsText" dxfId="1947" priority="47" operator="containsText" text="In Progress">
      <formula>NOT(ISERROR(SEARCH("In Progress",N26)))</formula>
    </cfRule>
  </conditionalFormatting>
  <conditionalFormatting sqref="N26:N27">
    <cfRule type="containsText" dxfId="1946" priority="45" operator="containsText" text="No">
      <formula>NOT(ISERROR(SEARCH("No",N26)))</formula>
    </cfRule>
    <cfRule type="containsText" dxfId="1945" priority="46" operator="containsText" text="Yes">
      <formula>NOT(ISERROR(SEARCH("Yes",N26)))</formula>
    </cfRule>
  </conditionalFormatting>
  <conditionalFormatting sqref="N28:N29">
    <cfRule type="containsText" dxfId="1944" priority="44" operator="containsText" text="In Progress">
      <formula>NOT(ISERROR(SEARCH("In Progress",N28)))</formula>
    </cfRule>
  </conditionalFormatting>
  <conditionalFormatting sqref="N28:N29">
    <cfRule type="containsText" dxfId="1943" priority="42" operator="containsText" text="No">
      <formula>NOT(ISERROR(SEARCH("No",N28)))</formula>
    </cfRule>
    <cfRule type="containsText" dxfId="1942" priority="43" operator="containsText" text="Yes">
      <formula>NOT(ISERROR(SEARCH("Yes",N28)))</formula>
    </cfRule>
  </conditionalFormatting>
  <conditionalFormatting sqref="N40:N41">
    <cfRule type="containsText" dxfId="1941" priority="41" operator="containsText" text="In Progress">
      <formula>NOT(ISERROR(SEARCH("In Progress",N40)))</formula>
    </cfRule>
  </conditionalFormatting>
  <conditionalFormatting sqref="N40:N41">
    <cfRule type="containsText" dxfId="1940" priority="39" operator="containsText" text="No">
      <formula>NOT(ISERROR(SEARCH("No",N40)))</formula>
    </cfRule>
    <cfRule type="containsText" dxfId="1939" priority="40" operator="containsText" text="Yes">
      <formula>NOT(ISERROR(SEARCH("Yes",N40)))</formula>
    </cfRule>
  </conditionalFormatting>
  <conditionalFormatting sqref="J51">
    <cfRule type="containsText" dxfId="1938" priority="33" operator="containsText" text="Review">
      <formula>NOT(ISERROR(SEARCH("Review",J51)))</formula>
    </cfRule>
    <cfRule type="containsText" dxfId="1937" priority="34" operator="containsText" text="Other">
      <formula>NOT(ISERROR(SEARCH("Other",J51)))</formula>
    </cfRule>
    <cfRule type="containsText" dxfId="1936" priority="35" operator="containsText" text="Incomplete">
      <formula>NOT(ISERROR(SEARCH("Incomplete",J51)))</formula>
    </cfRule>
    <cfRule type="containsText" dxfId="1935" priority="36" operator="containsText" text="Untraceable">
      <formula>NOT(ISERROR(SEARCH("Untraceable",J51)))</formula>
    </cfRule>
    <cfRule type="containsText" dxfId="1934" priority="37" operator="containsText" text="Completed">
      <formula>NOT(ISERROR(SEARCH("Completed",J51)))</formula>
    </cfRule>
  </conditionalFormatting>
  <conditionalFormatting sqref="J51">
    <cfRule type="containsText" dxfId="1933" priority="38" operator="containsText" text="In Progress">
      <formula>NOT(ISERROR(SEARCH("In Progress",J51)))</formula>
    </cfRule>
  </conditionalFormatting>
  <conditionalFormatting sqref="J51">
    <cfRule type="containsText" dxfId="1932" priority="32" operator="containsText" text="Waiting">
      <formula>NOT(ISERROR(SEARCH("Waiting",J51)))</formula>
    </cfRule>
  </conditionalFormatting>
  <conditionalFormatting sqref="J50">
    <cfRule type="containsText" dxfId="1931" priority="26" operator="containsText" text="Review">
      <formula>NOT(ISERROR(SEARCH("Review",J50)))</formula>
    </cfRule>
    <cfRule type="containsText" dxfId="1930" priority="27" operator="containsText" text="Other">
      <formula>NOT(ISERROR(SEARCH("Other",J50)))</formula>
    </cfRule>
    <cfRule type="containsText" dxfId="1929" priority="28" operator="containsText" text="Incomplete">
      <formula>NOT(ISERROR(SEARCH("Incomplete",J50)))</formula>
    </cfRule>
    <cfRule type="containsText" dxfId="1928" priority="29" operator="containsText" text="Untraceable">
      <formula>NOT(ISERROR(SEARCH("Untraceable",J50)))</formula>
    </cfRule>
    <cfRule type="containsText" dxfId="1927" priority="30" operator="containsText" text="Completed">
      <formula>NOT(ISERROR(SEARCH("Completed",J50)))</formula>
    </cfRule>
  </conditionalFormatting>
  <conditionalFormatting sqref="J50">
    <cfRule type="containsText" dxfId="1926" priority="31" operator="containsText" text="In Progress">
      <formula>NOT(ISERROR(SEARCH("In Progress",J50)))</formula>
    </cfRule>
  </conditionalFormatting>
  <conditionalFormatting sqref="J50">
    <cfRule type="containsText" dxfId="1925" priority="25" operator="containsText" text="Waiting">
      <formula>NOT(ISERROR(SEARCH("Waiting",J50)))</formula>
    </cfRule>
  </conditionalFormatting>
  <conditionalFormatting sqref="K50">
    <cfRule type="containsText" dxfId="1924" priority="19" operator="containsText" text="Review">
      <formula>NOT(ISERROR(SEARCH("Review",K50)))</formula>
    </cfRule>
    <cfRule type="containsText" dxfId="1923" priority="20" operator="containsText" text="Other">
      <formula>NOT(ISERROR(SEARCH("Other",K50)))</formula>
    </cfRule>
    <cfRule type="containsText" dxfId="1922" priority="21" operator="containsText" text="Incomplete">
      <formula>NOT(ISERROR(SEARCH("Incomplete",K50)))</formula>
    </cfRule>
    <cfRule type="containsText" dxfId="1921" priority="22" operator="containsText" text="Untraceable">
      <formula>NOT(ISERROR(SEARCH("Untraceable",K50)))</formula>
    </cfRule>
    <cfRule type="containsText" dxfId="1920" priority="23" operator="containsText" text="Completed">
      <formula>NOT(ISERROR(SEARCH("Completed",K50)))</formula>
    </cfRule>
  </conditionalFormatting>
  <conditionalFormatting sqref="K50">
    <cfRule type="containsText" dxfId="1919" priority="24" operator="containsText" text="In Progress">
      <formula>NOT(ISERROR(SEARCH("In Progress",K50)))</formula>
    </cfRule>
  </conditionalFormatting>
  <conditionalFormatting sqref="K50">
    <cfRule type="containsText" dxfId="1918" priority="18" operator="containsText" text="Waiting">
      <formula>NOT(ISERROR(SEARCH("Waiting",K50)))</formula>
    </cfRule>
  </conditionalFormatting>
  <conditionalFormatting sqref="L50">
    <cfRule type="containsText" dxfId="1917" priority="17" operator="containsText" text="Ignore">
      <formula>NOT(ISERROR(SEARCH("Ignore",L50)))</formula>
    </cfRule>
  </conditionalFormatting>
  <conditionalFormatting sqref="L50">
    <cfRule type="containsText" dxfId="1916" priority="11" operator="containsText" text="Review">
      <formula>NOT(ISERROR(SEARCH("Review",L50)))</formula>
    </cfRule>
    <cfRule type="containsText" dxfId="1915" priority="12" operator="containsText" text="Other">
      <formula>NOT(ISERROR(SEARCH("Other",L50)))</formula>
    </cfRule>
    <cfRule type="containsText" dxfId="1914" priority="13" operator="containsText" text="Incomplete">
      <formula>NOT(ISERROR(SEARCH("Incomplete",L50)))</formula>
    </cfRule>
    <cfRule type="containsText" dxfId="1913" priority="14" operator="containsText" text="Untraceable">
      <formula>NOT(ISERROR(SEARCH("Untraceable",L50)))</formula>
    </cfRule>
    <cfRule type="containsText" dxfId="1912" priority="15" operator="containsText" text="Completed">
      <formula>NOT(ISERROR(SEARCH("Completed",L50)))</formula>
    </cfRule>
  </conditionalFormatting>
  <conditionalFormatting sqref="L50">
    <cfRule type="containsText" dxfId="1911" priority="16" operator="containsText" text="In Progress">
      <formula>NOT(ISERROR(SEARCH("In Progress",L50)))</formula>
    </cfRule>
  </conditionalFormatting>
  <conditionalFormatting sqref="L50">
    <cfRule type="containsText" dxfId="1910" priority="10" operator="containsText" text="Waiting">
      <formula>NOT(ISERROR(SEARCH("Waiting",L50)))</formula>
    </cfRule>
  </conditionalFormatting>
  <conditionalFormatting sqref="N50">
    <cfRule type="containsText" dxfId="1909" priority="9" operator="containsText" text="In Progress">
      <formula>NOT(ISERROR(SEARCH("In Progress",N50)))</formula>
    </cfRule>
  </conditionalFormatting>
  <conditionalFormatting sqref="N50">
    <cfRule type="containsText" dxfId="1908" priority="7" operator="containsText" text="No">
      <formula>NOT(ISERROR(SEARCH("No",N50)))</formula>
    </cfRule>
    <cfRule type="containsText" dxfId="1907" priority="8" operator="containsText" text="Yes">
      <formula>NOT(ISERROR(SEARCH("Yes",N50)))</formula>
    </cfRule>
  </conditionalFormatting>
  <conditionalFormatting sqref="N84:N85">
    <cfRule type="containsText" dxfId="1906" priority="6" operator="containsText" text="In Progress">
      <formula>NOT(ISERROR(SEARCH("In Progress",N84)))</formula>
    </cfRule>
  </conditionalFormatting>
  <conditionalFormatting sqref="N84:N85">
    <cfRule type="containsText" dxfId="1905" priority="4" operator="containsText" text="No">
      <formula>NOT(ISERROR(SEARCH("No",N84)))</formula>
    </cfRule>
    <cfRule type="containsText" dxfId="1904" priority="5" operator="containsText" text="Yes">
      <formula>NOT(ISERROR(SEARCH("Yes",N84)))</formula>
    </cfRule>
  </conditionalFormatting>
  <conditionalFormatting sqref="N86:N87">
    <cfRule type="containsText" dxfId="1903" priority="3" operator="containsText" text="In Progress">
      <formula>NOT(ISERROR(SEARCH("In Progress",N86)))</formula>
    </cfRule>
  </conditionalFormatting>
  <conditionalFormatting sqref="N86:N87">
    <cfRule type="containsText" dxfId="1902" priority="1" operator="containsText" text="No">
      <formula>NOT(ISERROR(SEARCH("No",N86)))</formula>
    </cfRule>
    <cfRule type="containsText" dxfId="1901" priority="2" operator="containsText" text="Yes">
      <formula>NOT(ISERROR(SEARCH("Yes",N86)))</formula>
    </cfRule>
  </conditionalFormatting>
  <dataValidations count="6">
    <dataValidation type="list" allowBlank="1" showInputMessage="1" showErrorMessage="1" sqref="E205:E1048576 E10:E49 E52:E113">
      <formula1>"Manual, Assisted Manual, De-Novo Merge, Assisted Merge"</formula1>
    </dataValidation>
    <dataValidation type="list" allowBlank="1" showInputMessage="1" showErrorMessage="1" sqref="L306:L1048576 L28 L46 L30:L40 L2:L26 L42:L44 L52:L54 L86 L56:L74 L76:L84 L48:L50 L88:L113">
      <formula1>"In Progress, Completed, Untraceable, Ignore, Review, Waiting"</formula1>
    </dataValidation>
    <dataValidation type="list" allowBlank="1" showInputMessage="1" showErrorMessage="1" sqref="K306:K1048576 J304:J1048576 K54 K46 K28 K44 J2:J5 K26 J26:J29 K40 J40:J41 J30:K39 J6:K25 J42:K43 J44:J47 J48:K49 J52:K53 K74 J56:K73 J74:J75 J54:J55 J50:J51 K50 J76:K113">
      <formula1>"In Progress, Completed, Untraceable, Incomplete, Other, Review, Waiting"</formula1>
    </dataValidation>
    <dataValidation type="list" allowBlank="1" showInputMessage="1" sqref="G10:I11 G18:I19 G42:I43 G30:I31 I54 G48:I49 G52:I53 I86 I44 I40 I2:I9 G36:I39 G40:H41 I74 G56:I73 G74:H75 G76:I83 I84 G84:H87 G54:H55 G44:H47 I46 I12:I17 I20:I23 G88:I113">
      <formula1>"Ø"</formula1>
    </dataValidation>
    <dataValidation type="list" operator="equal" allowBlank="1" showInputMessage="1" showErrorMessage="1" sqref="D10:D11 D18:D19 D30:D31 D36:D49 D52:D113">
      <formula1>"Amina,Bruno,Cameron,Daniel,Gina,Monet,Perry,???"</formula1>
    </dataValidation>
    <dataValidation type="list" allowBlank="1" showInputMessage="1" showErrorMessage="1" sqref="N10 N18 N30 N36 N38:N39 N42 N44 N46 N48 N52 N54 N56 N58 N60 N62 N64 N66 N68:N69 N70 N72 N74 N76 N78 N80 N82 N88 N90 N92 N94 N96 N98 N100 N102 N104 N106 N108 N110 N24 N32:N33 N34:N35 N8 N6 N4 N2 N12 N14 N16 N20 N22 N26 N28 N40 N50 N84 N86 N112">
      <formula1>"Yes, No, In Progress"</formula1>
    </dataValidation>
  </dataValidations>
  <pageMargins left="0.7" right="0.7" top="0.75" bottom="0.75" header="0.3" footer="0.3"/>
  <pageSetup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zoomScale="90" zoomScaleNormal="90" workbookViewId="0">
      <selection activeCell="C56" sqref="C56:C5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6.5703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5" t="s">
        <v>1990</v>
      </c>
      <c r="B2" s="109" t="s">
        <v>1991</v>
      </c>
      <c r="C2" s="109" t="s">
        <v>1992</v>
      </c>
      <c r="D2" s="86" t="s">
        <v>161</v>
      </c>
      <c r="E2" s="86"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2017-06-10_G-001_BD</v>
      </c>
      <c r="G2" s="89">
        <v>42929</v>
      </c>
      <c r="H2" s="89">
        <v>42930</v>
      </c>
      <c r="I2" s="111">
        <v>42942</v>
      </c>
      <c r="J2" s="86" t="s">
        <v>0</v>
      </c>
      <c r="K2" s="109"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09" t="s">
        <v>0</v>
      </c>
      <c r="M2" s="49"/>
      <c r="N2" s="114" t="s">
        <v>25</v>
      </c>
      <c r="O2" s="109" t="s">
        <v>1993</v>
      </c>
    </row>
    <row r="3" spans="1:15" x14ac:dyDescent="0.25">
      <c r="A3" s="109"/>
      <c r="B3" s="109"/>
      <c r="C3" s="109"/>
      <c r="D3" s="86" t="s">
        <v>113</v>
      </c>
      <c r="E3" s="86"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2017-06-10_G-001_DR</v>
      </c>
      <c r="G3" s="89">
        <v>42933</v>
      </c>
      <c r="H3" s="89">
        <v>42934</v>
      </c>
      <c r="I3" s="109"/>
      <c r="J3" s="86" t="str">
        <f>IF(AND(NOT(OR(G3="",G3="Ø")),H3=""),"In Progress",IF(AND(NOT(OR(H3="Ø",H3="")),NOT(OR(G3="Ø",G3=""))),"Completed",IF(AND(NOT(A2=""),NOT(OR(D3="",D3="???")),G3=""),"Waiting",IF(D3="???","Waiting",""))))</f>
        <v>Completed</v>
      </c>
      <c r="K3" s="109"/>
      <c r="L3" s="109"/>
      <c r="M3" s="50"/>
      <c r="N3" s="114"/>
      <c r="O3" s="109"/>
    </row>
    <row r="4" spans="1:15" x14ac:dyDescent="0.25">
      <c r="A4" s="115" t="s">
        <v>1994</v>
      </c>
      <c r="B4" s="109" t="s">
        <v>1995</v>
      </c>
      <c r="C4" s="109" t="s">
        <v>1992</v>
      </c>
      <c r="D4" s="86" t="s">
        <v>161</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2017-06-10_G-002_BD</v>
      </c>
      <c r="G4" s="89">
        <v>42928</v>
      </c>
      <c r="H4" s="89">
        <v>42929</v>
      </c>
      <c r="I4" s="111">
        <v>42942</v>
      </c>
      <c r="J4" s="86" t="str">
        <f>IF(AND(NOT(OR(G4="",G4="Ø")),H4=""),"In Progress",IF(AND(NOT(OR(H4="Ø",H4="")),NOT(OR(G4="Ø",G4=""))),"Completed",IF(AND(NOT(A4=""),NOT(OR(D4="",D4="???")),G4=""),"Waiting",IF(D4="???","Waiting",""))))</f>
        <v>Completed</v>
      </c>
      <c r="K4" s="109"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09" t="s">
        <v>0</v>
      </c>
      <c r="M4" s="4" t="s">
        <v>1996</v>
      </c>
      <c r="N4" s="114" t="s">
        <v>25</v>
      </c>
      <c r="O4" s="109" t="s">
        <v>1997</v>
      </c>
    </row>
    <row r="5" spans="1:15" x14ac:dyDescent="0.25">
      <c r="A5" s="109"/>
      <c r="B5" s="109"/>
      <c r="C5" s="109"/>
      <c r="D5" s="86" t="s">
        <v>113</v>
      </c>
      <c r="E5" s="86"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2017-06-10_G-002_DR</v>
      </c>
      <c r="G5" s="89">
        <v>42936</v>
      </c>
      <c r="H5" s="89">
        <v>42937</v>
      </c>
      <c r="I5" s="109"/>
      <c r="J5" s="86" t="str">
        <f>IF(AND(NOT(OR(G5="",G5="Ø")),H5=""),"In Progress",IF(AND(NOT(OR(H5="Ø",H5="")),NOT(OR(G5="Ø",G5=""))),"Completed",IF(AND(NOT(A4=""),NOT(OR(D5="",D5="???")),G5=""),"Waiting",IF(D5="???","Waiting",""))))</f>
        <v>Completed</v>
      </c>
      <c r="K5" s="109"/>
      <c r="L5" s="109"/>
      <c r="M5" s="4"/>
      <c r="N5" s="114"/>
      <c r="O5" s="109"/>
    </row>
    <row r="6" spans="1:15" x14ac:dyDescent="0.25">
      <c r="A6" s="115" t="s">
        <v>1998</v>
      </c>
      <c r="B6" s="109" t="s">
        <v>1999</v>
      </c>
      <c r="C6" s="109"/>
      <c r="D6" s="86" t="s">
        <v>23</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2017-06-10_G-003_CA</v>
      </c>
      <c r="G6" s="89">
        <v>42928</v>
      </c>
      <c r="H6" s="89">
        <v>42930</v>
      </c>
      <c r="I6" s="111">
        <v>42947</v>
      </c>
      <c r="J6" s="86" t="str">
        <f>IF(AND(NOT(OR(G6="",G6="Ø")),H6=""),"In Progress",IF(AND(NOT(OR(H6="Ø",H6="")),NOT(OR(G6="Ø",G6=""))),"Completed",IF(AND(NOT(A6=""),NOT(OR(D6="",D6="???")),G6=""),"Waiting",IF(D6="???","Waiting",""))))</f>
        <v>Completed</v>
      </c>
      <c r="K6" s="109" t="str">
        <f>IF(AND(NOT(OR(H6="Ø",H6="")),I6="Split"),"In Progress",IF(AND(NOT(OR(H6="Ø",H6="")),I6="Needs to be Split"),"Waiting",IF(AND(J6="Review",J7="Review"),"Review",IF(OR(AND(J6="Review",J7="Incomplete"),AND(J6="Incomplete",J7="Review")),"Review",IF(OR(AND(J6="Untraceable",J7="Review"),AND(J6="Review",J7="Untraceable")),"Review",IF(OR(AND(J6="Review",J7="Completed"),AND(J6="Completed",J7="Review")),"Review",IF(OR(AND(J6="Other",J7="Review"),AND(J6="Review",J7="Other")),"Review",IF(OR(AND(J6="Other",J7="Incomplete"),AND(J6="Incomplete",J7="Other")),"Review",IF(OR(AND(J6="Other",J7="Untraceable"),AND(J6="Untraceable",J7="Other")),"Review",IF(OR(AND(J6="Other",J7="Completed"),AND(J6="Completed",J7="Other")),"Review",IF(AND(J6="Waiting",J7="Waiting"),"Waiting",IF(OR(AND(J6="Review",J7="Waiting"),AND(J6="Waiting",J7="Review")),"Waiting",IF(OR(AND(J6="Other",J7="Waiting"),AND(J6="Waiting",J7="Other")),"Waiting",IF(OR(AND(J6="Incomplete",J7="Waiting"),AND(J6="Waiting",J7="Incomplete")),"Waiting",IF(OR(AND(J6="Completed",J7="Waiting"),AND(J6="Waiting",J7="Completed")),"Waiting",IF(OR(J6="In Progress",J7="In Progress"),"In Progress",IF(OR(AND(J6="Completed",J7="Untraceable"),AND(J6="Untraceable",J7="Completed")),"Review",IF(OR(AND(J6="Completed",J7="Incomplete"),AND(J6="Incomplete",J7="Completed")),"Review",IF(OR(AND(J6="Incomplete",J7="Untraceable"),AND(J6="Untraceable",J7="Incomplete")),"Untraceable",IF(AND(NOT(OR(H6="Ø",H6="")),NOT(OR(H7="Ø",H7="")),I6=""),"In Progress",IF(AND(J6="Untraceable",J7="Untraceable"),"Untraceable",IF(AND(NOT(OR(H6="Ø",H6="")),NOT(OR(H7="Ø",H7="")),NOT(OR(I6="Ø",I6="",I6="Split",I6="Needs to be Split"))),"Completed",IF(AND(J6="Incomplete",J7="Incomplete"),"Incomplete",IF(AND(J6="Other",J7="Other"),"Review",IF(AND(J6="Untraceable",J7=""),"Untraceable","")))))))))))))))))))))))))</f>
        <v>Completed</v>
      </c>
      <c r="L6" s="109" t="s">
        <v>0</v>
      </c>
      <c r="M6" s="4" t="s">
        <v>2000</v>
      </c>
      <c r="N6" s="114" t="s">
        <v>25</v>
      </c>
      <c r="O6" s="109" t="s">
        <v>2001</v>
      </c>
    </row>
    <row r="7" spans="1:15" x14ac:dyDescent="0.25">
      <c r="A7" s="109"/>
      <c r="B7" s="109"/>
      <c r="C7" s="109"/>
      <c r="D7" s="86" t="s">
        <v>113</v>
      </c>
      <c r="E7" s="86"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2017-06-10_G-003_DR</v>
      </c>
      <c r="G7" s="89">
        <v>42940</v>
      </c>
      <c r="H7" s="89">
        <v>42941</v>
      </c>
      <c r="I7" s="109"/>
      <c r="J7" s="86" t="str">
        <f>IF(AND(NOT(OR(G7="",G7="Ø")),H7=""),"In Progress",IF(AND(NOT(OR(H7="Ø",H7="")),NOT(OR(G7="Ø",G7=""))),"Completed",IF(AND(NOT(A6=""),NOT(OR(D7="",D7="???")),G7=""),"Waiting",IF(D7="???","Waiting",""))))</f>
        <v>Completed</v>
      </c>
      <c r="K7" s="109"/>
      <c r="L7" s="109"/>
      <c r="M7" s="4"/>
      <c r="N7" s="114"/>
      <c r="O7" s="109"/>
    </row>
    <row r="8" spans="1:15" x14ac:dyDescent="0.25">
      <c r="A8" s="115" t="s">
        <v>2002</v>
      </c>
      <c r="B8" s="109" t="s">
        <v>2003</v>
      </c>
      <c r="C8" s="173" t="s">
        <v>1992</v>
      </c>
      <c r="D8" s="86" t="s">
        <v>113</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2017-06-10_G-004_DR</v>
      </c>
      <c r="G8" s="89">
        <v>42928</v>
      </c>
      <c r="H8" s="89" t="s">
        <v>51</v>
      </c>
      <c r="I8" s="109" t="str">
        <f>IF(AND(NOT(OR(H8="",H8="Ø")),NOT(OR(H9="",H9="Ø"))),"Needs to be Split","")</f>
        <v/>
      </c>
      <c r="J8" s="86" t="s">
        <v>2</v>
      </c>
      <c r="K8" s="109" t="s">
        <v>2</v>
      </c>
      <c r="L8" s="109" t="s">
        <v>190</v>
      </c>
      <c r="M8" s="4" t="s">
        <v>2004</v>
      </c>
      <c r="N8" s="114" t="str">
        <f>IF(OR(K8="Untraceable",K8="Incomplete"),"No",IF(K8="Completed","In Progress",""))</f>
        <v>No</v>
      </c>
      <c r="O8" s="109"/>
    </row>
    <row r="9" spans="1:15" x14ac:dyDescent="0.25">
      <c r="A9" s="109"/>
      <c r="B9" s="109"/>
      <c r="C9" s="174"/>
      <c r="D9" s="86"/>
      <c r="E9" s="86"/>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09"/>
      <c r="J9" s="86" t="str">
        <f>IF(AND(NOT(OR(G9="",G9="Ø")),H9=""),"In Progress",IF(AND(NOT(OR(H9="Ø",H9="")),NOT(OR(G9="Ø",G9=""))),"Completed",IF(AND(NOT(A8=""),NOT(OR(D9="",D9="???")),G9=""),"Waiting",IF(D9="???","Waiting",""))))</f>
        <v/>
      </c>
      <c r="K9" s="109"/>
      <c r="L9" s="109"/>
      <c r="M9" s="4"/>
      <c r="N9" s="114"/>
      <c r="O9" s="109"/>
    </row>
    <row r="10" spans="1:15" x14ac:dyDescent="0.25">
      <c r="A10" s="115" t="s">
        <v>2005</v>
      </c>
      <c r="B10" s="120" t="s">
        <v>2006</v>
      </c>
      <c r="C10" s="116" t="s">
        <v>1992</v>
      </c>
      <c r="D10" s="102" t="s">
        <v>27</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2017-06-10_G-005_GB</v>
      </c>
      <c r="G10" s="89">
        <v>42929</v>
      </c>
      <c r="H10" s="89">
        <v>42930</v>
      </c>
      <c r="I10" s="109" t="str">
        <f>IF(AND(NOT(OR(H10="",H10="Ø")),NOT(OR(H11="",H11="Ø"))),"Needs to be Split","")</f>
        <v/>
      </c>
      <c r="J10" s="86" t="s">
        <v>2</v>
      </c>
      <c r="K10" s="109" t="s">
        <v>2</v>
      </c>
      <c r="L10" s="109" t="s">
        <v>0</v>
      </c>
      <c r="M10" s="4" t="s">
        <v>2007</v>
      </c>
      <c r="N10" s="114" t="str">
        <f>IF(OR(K10="Untraceable",K10="Incomplete"),"No",IF(K10="Completed","In Progress",""))</f>
        <v>No</v>
      </c>
      <c r="O10" s="109"/>
    </row>
    <row r="11" spans="1:15" x14ac:dyDescent="0.25">
      <c r="A11" s="109"/>
      <c r="B11" s="120"/>
      <c r="C11" s="116"/>
      <c r="D11" s="102" t="s">
        <v>23</v>
      </c>
      <c r="E11" s="86"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2017-06-10_G-005_CA</v>
      </c>
      <c r="G11" s="89">
        <v>42941</v>
      </c>
      <c r="H11" s="89" t="s">
        <v>51</v>
      </c>
      <c r="I11" s="109"/>
      <c r="J11" s="86" t="s">
        <v>2</v>
      </c>
      <c r="K11" s="109"/>
      <c r="L11" s="109"/>
      <c r="M11" s="4" t="s">
        <v>2008</v>
      </c>
      <c r="N11" s="114"/>
      <c r="O11" s="109"/>
    </row>
    <row r="12" spans="1:15" x14ac:dyDescent="0.25">
      <c r="A12" s="115" t="s">
        <v>2009</v>
      </c>
      <c r="B12" s="109" t="s">
        <v>2010</v>
      </c>
      <c r="C12" s="118" t="s">
        <v>1372</v>
      </c>
      <c r="D12" s="86" t="s">
        <v>187</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2017-06-10_G-006_MW</v>
      </c>
      <c r="G12" s="89">
        <v>42929</v>
      </c>
      <c r="H12" s="89" t="s">
        <v>51</v>
      </c>
      <c r="I12" s="109" t="str">
        <f>IF(AND(NOT(OR(H12="",H12="Ø")),NOT(OR(H13="",H13="Ø"))),"Needs to be Split","")</f>
        <v/>
      </c>
      <c r="J12" s="86" t="s">
        <v>2</v>
      </c>
      <c r="K12" s="109" t="s">
        <v>2</v>
      </c>
      <c r="L12" s="109" t="s">
        <v>190</v>
      </c>
      <c r="M12" s="4" t="s">
        <v>2011</v>
      </c>
      <c r="N12" s="114" t="str">
        <f>IF(OR(K12="Untraceable",K12="Incomplete"),"No",IF(K12="Completed","In Progress",""))</f>
        <v>No</v>
      </c>
      <c r="O12" s="109"/>
    </row>
    <row r="13" spans="1:15" x14ac:dyDescent="0.25">
      <c r="A13" s="109"/>
      <c r="B13" s="109"/>
      <c r="C13" s="109"/>
      <c r="D13" s="86"/>
      <c r="E13" s="86"/>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09"/>
      <c r="J13" s="86" t="str">
        <f>IF(AND(NOT(OR(G13="",G13="Ø")),H13=""),"In Progress",IF(AND(NOT(OR(H13="Ø",H13="")),NOT(OR(G13="Ø",G13=""))),"Completed",IF(AND(NOT(A12=""),NOT(OR(D13="",D13="???")),G13=""),"Waiting",IF(D13="???","Waiting",""))))</f>
        <v/>
      </c>
      <c r="K13" s="109"/>
      <c r="L13" s="109"/>
      <c r="M13" s="4"/>
      <c r="N13" s="114"/>
      <c r="O13" s="109"/>
    </row>
    <row r="14" spans="1:15" x14ac:dyDescent="0.25">
      <c r="A14" s="115" t="s">
        <v>2012</v>
      </c>
      <c r="B14" s="109" t="s">
        <v>2013</v>
      </c>
      <c r="C14" s="109" t="s">
        <v>2014</v>
      </c>
      <c r="D14" s="86" t="s">
        <v>187</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2017-06-10_G-007_MW</v>
      </c>
      <c r="G14" s="89">
        <v>42929</v>
      </c>
      <c r="H14" s="89" t="s">
        <v>51</v>
      </c>
      <c r="I14" s="109" t="str">
        <f>IF(AND(NOT(OR(H14="",H14="Ø")),NOT(OR(H15="",H15="Ø"))),"Needs to be Split","")</f>
        <v/>
      </c>
      <c r="J14" s="86" t="s">
        <v>2</v>
      </c>
      <c r="K14" s="109" t="s">
        <v>2</v>
      </c>
      <c r="L14" s="109" t="s">
        <v>190</v>
      </c>
      <c r="M14" s="4"/>
      <c r="N14" s="114" t="str">
        <f>IF(OR(K14="Untraceable",K14="Incomplete"),"No",IF(K14="Completed","In Progress",""))</f>
        <v>No</v>
      </c>
      <c r="O14" s="109"/>
    </row>
    <row r="15" spans="1:15" x14ac:dyDescent="0.25">
      <c r="A15" s="109"/>
      <c r="B15" s="109"/>
      <c r="C15" s="109"/>
      <c r="D15" s="86"/>
      <c r="E15" s="86"/>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109"/>
      <c r="J15" s="86" t="str">
        <f>IF(AND(NOT(OR(G15="",G15="Ø")),H15=""),"In Progress",IF(AND(NOT(OR(H15="Ø",H15="")),NOT(OR(G15="Ø",G15=""))),"Completed",IF(AND(NOT(A14=""),NOT(OR(D15="",D15="???")),G15=""),"Waiting",IF(D15="???","Waiting",""))))</f>
        <v/>
      </c>
      <c r="K15" s="109"/>
      <c r="L15" s="109"/>
      <c r="M15" s="4"/>
      <c r="N15" s="114"/>
      <c r="O15" s="109"/>
    </row>
    <row r="16" spans="1:15" x14ac:dyDescent="0.25">
      <c r="A16" s="115" t="s">
        <v>2015</v>
      </c>
      <c r="B16" s="109" t="s">
        <v>2016</v>
      </c>
      <c r="C16" s="109" t="s">
        <v>1992</v>
      </c>
      <c r="D16" s="86" t="s">
        <v>161</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2017-06-10_G-008_BD</v>
      </c>
      <c r="G16" s="89">
        <v>42930</v>
      </c>
      <c r="H16" s="89">
        <v>42933</v>
      </c>
      <c r="I16" s="111">
        <v>42944</v>
      </c>
      <c r="J16" s="86" t="str">
        <f>IF(AND(NOT(OR(G16="",G16="Ø")),H16=""),"In Progress",IF(AND(NOT(OR(H16="Ø",H16="")),NOT(OR(G16="Ø",G16=""))),"Completed",IF(AND(NOT(A16=""),NOT(OR(D16="",D16="???")),G16=""),"Waiting",IF(D16="???","Waiting",""))))</f>
        <v>Completed</v>
      </c>
      <c r="K16" s="109" t="s">
        <v>0</v>
      </c>
      <c r="L16" s="109" t="s">
        <v>0</v>
      </c>
      <c r="M16" s="4"/>
      <c r="N16" s="114" t="s">
        <v>25</v>
      </c>
      <c r="O16" s="109" t="s">
        <v>2017</v>
      </c>
    </row>
    <row r="17" spans="1:15" x14ac:dyDescent="0.25">
      <c r="A17" s="109"/>
      <c r="B17" s="109"/>
      <c r="C17" s="109"/>
      <c r="D17" s="86" t="s">
        <v>27</v>
      </c>
      <c r="E17" s="86"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2017-06-10_G-008_GB</v>
      </c>
      <c r="G17" s="89" t="s">
        <v>2018</v>
      </c>
      <c r="H17" s="89">
        <v>42940</v>
      </c>
      <c r="I17" s="109"/>
      <c r="J17" s="86" t="str">
        <f>IF(AND(NOT(OR(G17="",G17="Ø")),H17=""),"In Progress",IF(AND(NOT(OR(H17="Ø",H17="")),NOT(OR(G17="Ø",G17=""))),"Completed",IF(AND(NOT(A16=""),NOT(OR(D17="",D17="???")),G17=""),"Waiting",IF(D17="???","Waiting",""))))</f>
        <v>Completed</v>
      </c>
      <c r="K17" s="109"/>
      <c r="L17" s="109"/>
      <c r="M17" s="4" t="s">
        <v>2019</v>
      </c>
      <c r="N17" s="114"/>
      <c r="O17" s="109"/>
    </row>
    <row r="18" spans="1:15" x14ac:dyDescent="0.25">
      <c r="A18" s="115" t="s">
        <v>2020</v>
      </c>
      <c r="B18" s="109" t="s">
        <v>2021</v>
      </c>
      <c r="C18" s="109" t="s">
        <v>2022</v>
      </c>
      <c r="D18" s="86" t="s">
        <v>187</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2017-06-10_G-009_MW</v>
      </c>
      <c r="G18" s="89">
        <v>42929</v>
      </c>
      <c r="H18" s="89">
        <v>42930</v>
      </c>
      <c r="I18" s="109"/>
      <c r="J18" s="86" t="str">
        <f>IF(AND(NOT(OR(G18="",G18="Ø")),H18=""),"In Progress",IF(AND(NOT(OR(H18="Ø",H18="")),NOT(OR(G18="Ø",G18=""))),"Completed",IF(AND(NOT(A18=""),NOT(OR(D18="",D18="???")),G18=""),"Waiting",IF(D18="???","Waiting",""))))</f>
        <v>Completed</v>
      </c>
      <c r="K18" s="109" t="s">
        <v>0</v>
      </c>
      <c r="L18" s="109" t="s">
        <v>0</v>
      </c>
      <c r="M18" s="4" t="s">
        <v>2023</v>
      </c>
      <c r="N18" s="114" t="s">
        <v>25</v>
      </c>
      <c r="O18" s="109" t="s">
        <v>2024</v>
      </c>
    </row>
    <row r="19" spans="1:15" x14ac:dyDescent="0.25">
      <c r="A19" s="109"/>
      <c r="B19" s="109"/>
      <c r="C19" s="109"/>
      <c r="D19" s="86" t="s">
        <v>23</v>
      </c>
      <c r="E19" s="86"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2017-06-10_G-009_CA</v>
      </c>
      <c r="G19" s="89">
        <v>42937</v>
      </c>
      <c r="H19" s="89">
        <v>42938</v>
      </c>
      <c r="I19" s="109"/>
      <c r="J19" s="86" t="str">
        <f>IF(AND(NOT(OR(G19="",G19="Ø")),H19=""),"In Progress",IF(AND(NOT(OR(H19="Ø",H19="")),NOT(OR(G19="Ø",G19=""))),"Completed",IF(AND(NOT(A18=""),NOT(OR(D19="",D19="???")),G19=""),"Waiting",IF(D19="???","Waiting",""))))</f>
        <v>Completed</v>
      </c>
      <c r="K19" s="109"/>
      <c r="L19" s="109"/>
      <c r="M19" s="4"/>
      <c r="N19" s="114"/>
      <c r="O19" s="109"/>
    </row>
    <row r="20" spans="1:15" x14ac:dyDescent="0.25">
      <c r="A20" s="115" t="s">
        <v>2025</v>
      </c>
      <c r="B20" s="109" t="s">
        <v>2026</v>
      </c>
      <c r="C20" s="109" t="s">
        <v>2022</v>
      </c>
      <c r="D20" s="86" t="s">
        <v>23</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2017-06-10_G-010_CA</v>
      </c>
      <c r="G20" s="89">
        <v>42930</v>
      </c>
      <c r="H20" s="89">
        <v>42934</v>
      </c>
      <c r="I20" s="109"/>
      <c r="J20" s="86" t="str">
        <f>IF(AND(NOT(OR(G20="",G20="Ø")),H20=""),"In Progress",IF(AND(NOT(OR(H20="Ø",H20="")),NOT(OR(G20="Ø",G20=""))),"Completed",IF(AND(NOT(A20=""),NOT(OR(D20="",D20="???")),G20=""),"Waiting",IF(D20="???","Waiting",""))))</f>
        <v>Completed</v>
      </c>
      <c r="K20" s="109" t="s">
        <v>0</v>
      </c>
      <c r="L20" s="109" t="s">
        <v>0</v>
      </c>
      <c r="M20" s="4" t="s">
        <v>2027</v>
      </c>
      <c r="N20" s="114" t="s">
        <v>25</v>
      </c>
      <c r="O20" s="109" t="s">
        <v>2028</v>
      </c>
    </row>
    <row r="21" spans="1:15" x14ac:dyDescent="0.25">
      <c r="A21" s="109"/>
      <c r="B21" s="109"/>
      <c r="C21" s="109"/>
      <c r="D21" s="86" t="s">
        <v>187</v>
      </c>
      <c r="E21" s="86" t="s">
        <v>24</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2017-06-10_G-010_MW</v>
      </c>
      <c r="G21" s="89">
        <v>42934</v>
      </c>
      <c r="H21" s="89">
        <v>42935</v>
      </c>
      <c r="I21" s="109"/>
      <c r="J21" s="86" t="str">
        <f>IF(AND(NOT(OR(G21="",G21="Ø")),H21=""),"In Progress",IF(AND(NOT(OR(H21="Ø",H21="")),NOT(OR(G21="Ø",G21=""))),"Completed",IF(AND(NOT(A20=""),NOT(OR(D21="",D21="???")),G21=""),"Waiting",IF(D21="???","Waiting",""))))</f>
        <v>Completed</v>
      </c>
      <c r="K21" s="109"/>
      <c r="L21" s="109"/>
      <c r="M21" s="4"/>
      <c r="N21" s="114"/>
      <c r="O21" s="109"/>
    </row>
    <row r="22" spans="1:15" x14ac:dyDescent="0.25">
      <c r="A22" s="115" t="s">
        <v>2029</v>
      </c>
      <c r="B22" s="109" t="s">
        <v>2030</v>
      </c>
      <c r="C22" s="109" t="s">
        <v>2022</v>
      </c>
      <c r="D22" s="86" t="s">
        <v>113</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2017-06-10_G-011_DR</v>
      </c>
      <c r="G22" s="89">
        <v>42929</v>
      </c>
      <c r="H22" s="89">
        <v>42930</v>
      </c>
      <c r="I22" s="111">
        <v>42947</v>
      </c>
      <c r="J22" s="86" t="str">
        <f>IF(AND(NOT(OR(G22="",G22="Ø")),H22=""),"In Progress",IF(AND(NOT(OR(H22="Ø",H22="")),NOT(OR(G22="Ø",G22=""))),"Completed",IF(AND(NOT(A22=""),NOT(OR(D22="",D22="???")),G22=""),"Waiting",IF(D22="???","Waiting",""))))</f>
        <v>Completed</v>
      </c>
      <c r="K22" s="109"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09" t="s">
        <v>0</v>
      </c>
      <c r="M22" s="4" t="s">
        <v>2031</v>
      </c>
      <c r="N22" s="114" t="s">
        <v>25</v>
      </c>
      <c r="O22" s="109" t="s">
        <v>2032</v>
      </c>
    </row>
    <row r="23" spans="1:15" x14ac:dyDescent="0.25">
      <c r="A23" s="109"/>
      <c r="B23" s="109"/>
      <c r="C23" s="109"/>
      <c r="D23" s="86" t="s">
        <v>23</v>
      </c>
      <c r="E23" s="86"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2017-06-10_G-011_CA</v>
      </c>
      <c r="G23" s="89">
        <v>75809</v>
      </c>
      <c r="H23" s="89">
        <v>42940</v>
      </c>
      <c r="I23" s="109"/>
      <c r="J23" s="86" t="str">
        <f>IF(AND(NOT(OR(G23="",G23="Ø")),H23=""),"In Progress",IF(AND(NOT(OR(H23="Ø",H23="")),NOT(OR(G23="Ø",G23=""))),"Completed",IF(AND(NOT(A22=""),NOT(OR(D23="",D23="???")),G23=""),"Waiting",IF(D23="???","Waiting",""))))</f>
        <v>Completed</v>
      </c>
      <c r="K23" s="109"/>
      <c r="L23" s="109"/>
      <c r="M23" s="4"/>
      <c r="N23" s="114"/>
      <c r="O23" s="109"/>
    </row>
    <row r="24" spans="1:15" x14ac:dyDescent="0.25">
      <c r="A24" s="115" t="s">
        <v>2033</v>
      </c>
      <c r="B24" s="109" t="s">
        <v>2034</v>
      </c>
      <c r="C24" s="109" t="s">
        <v>2035</v>
      </c>
      <c r="D24" s="86" t="s">
        <v>187</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2017-06-10_G-012_MW</v>
      </c>
      <c r="G24" s="89">
        <v>42930</v>
      </c>
      <c r="H24" s="89">
        <v>42934</v>
      </c>
      <c r="I24" s="109"/>
      <c r="J24" s="86" t="str">
        <f>IF(AND(NOT(OR(G24="",G24="Ø")),H24=""),"In Progress",IF(AND(NOT(OR(H24="Ø",H24="")),NOT(OR(G24="Ø",G24=""))),"Completed",IF(AND(NOT(A24=""),NOT(OR(D24="",D24="???")),G24=""),"Waiting",IF(D24="???","Waiting",""))))</f>
        <v>Completed</v>
      </c>
      <c r="K24" s="109" t="s">
        <v>0</v>
      </c>
      <c r="L24" s="109" t="s">
        <v>0</v>
      </c>
      <c r="M24" s="4" t="s">
        <v>2036</v>
      </c>
      <c r="N24" s="114" t="s">
        <v>25</v>
      </c>
      <c r="O24" s="109" t="s">
        <v>2037</v>
      </c>
    </row>
    <row r="25" spans="1:15" x14ac:dyDescent="0.25">
      <c r="A25" s="109"/>
      <c r="B25" s="109"/>
      <c r="C25" s="109"/>
      <c r="D25" s="86" t="s">
        <v>23</v>
      </c>
      <c r="E25" s="86"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2017-06-10_G-012_CA</v>
      </c>
      <c r="G25" s="89">
        <v>42940</v>
      </c>
      <c r="H25" s="89">
        <v>42941</v>
      </c>
      <c r="I25" s="109"/>
      <c r="J25" s="86" t="str">
        <f>IF(AND(NOT(OR(G25="",G25="Ø")),H25=""),"In Progress",IF(AND(NOT(OR(H25="Ø",H25="")),NOT(OR(G25="Ø",G25=""))),"Completed",IF(AND(NOT(A24=""),NOT(OR(D25="",D25="???")),G25=""),"Waiting",IF(D25="???","Waiting",""))))</f>
        <v>Completed</v>
      </c>
      <c r="K25" s="109"/>
      <c r="L25" s="109"/>
      <c r="M25" s="4"/>
      <c r="N25" s="114"/>
      <c r="O25" s="109"/>
    </row>
    <row r="26" spans="1:15" x14ac:dyDescent="0.25">
      <c r="A26" s="115" t="s">
        <v>2038</v>
      </c>
      <c r="B26" s="109" t="s">
        <v>2039</v>
      </c>
      <c r="C26" s="109" t="s">
        <v>2040</v>
      </c>
      <c r="D26" s="86" t="s">
        <v>27</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2017-06-10_G-013_GB</v>
      </c>
      <c r="G26" s="89">
        <v>42930</v>
      </c>
      <c r="H26" s="89">
        <v>42934</v>
      </c>
      <c r="I26" s="111">
        <v>42950</v>
      </c>
      <c r="J26" s="86" t="str">
        <f>IF(AND(NOT(OR(G26="",G26="Ø")),H26=""),"In Progress",IF(AND(NOT(OR(H26="Ø",H26="")),NOT(OR(G26="Ø",G26=""))),"Completed",IF(AND(NOT(A26=""),NOT(OR(D26="",D26="???")),G26=""),"Waiting",IF(D26="???","Waiting",""))))</f>
        <v>Completed</v>
      </c>
      <c r="K26" s="109" t="str">
        <f>IF(AND(NOT(OR(H26="Ø",H26="")),I26="Split"),"In Progress",IF(AND(NOT(OR(H26="Ø",H26="")),I26="Needs to be Split"),"Waiting",IF(AND(J26="Review",J27="Review"),"Review",IF(OR(AND(J26="Review",J27="Incomplete"),AND(J26="Incomplete",J27="Review")),"Review",IF(OR(AND(J26="Untraceable",J27="Review"),AND(J26="Review",J27="Untraceable")),"Review",IF(OR(AND(J26="Review",J27="Completed"),AND(J26="Completed",J27="Review")),"Review",IF(OR(AND(J26="Other",J27="Review"),AND(J26="Review",J27="Other")),"Review",IF(OR(AND(J26="Other",J27="Incomplete"),AND(J26="Incomplete",J27="Other")),"Review",IF(OR(AND(J26="Other",J27="Untraceable"),AND(J26="Untraceable",J27="Other")),"Review",IF(OR(AND(J26="Other",J27="Completed"),AND(J26="Completed",J27="Other")),"Review",IF(AND(J26="Waiting",J27="Waiting"),"Waiting",IF(OR(AND(J26="Review",J27="Waiting"),AND(J26="Waiting",J27="Review")),"Waiting",IF(OR(AND(J26="Other",J27="Waiting"),AND(J26="Waiting",J27="Other")),"Waiting",IF(OR(AND(J26="Incomplete",J27="Waiting"),AND(J26="Waiting",J27="Incomplete")),"Waiting",IF(OR(AND(J26="Completed",J27="Waiting"),AND(J26="Waiting",J27="Completed")),"Waiting",IF(OR(J26="In Progress",J27="In Progress"),"In Progress",IF(OR(AND(J26="Completed",J27="Untraceable"),AND(J26="Untraceable",J27="Completed")),"Review",IF(OR(AND(J26="Completed",J27="Incomplete"),AND(J26="Incomplete",J27="Completed")),"Review",IF(OR(AND(J26="Incomplete",J27="Untraceable"),AND(J26="Untraceable",J27="Incomplete")),"Untraceable",IF(AND(NOT(OR(H26="Ø",H26="")),NOT(OR(H27="Ø",H27="")),I26=""),"In Progress",IF(AND(J26="Untraceable",J27="Untraceable"),"Untraceable",IF(AND(NOT(OR(H26="Ø",H26="")),NOT(OR(H27="Ø",H27="")),NOT(OR(I26="Ø",I26="",I26="Split",I26="Needs to be Split"))),"Completed",IF(AND(J26="Incomplete",J27="Incomplete"),"Incomplete",IF(AND(J26="Other",J27="Other"),"Review",IF(AND(J26="Untraceable",J27=""),"Untraceable","")))))))))))))))))))))))))</f>
        <v>Completed</v>
      </c>
      <c r="L26" s="109" t="s">
        <v>0</v>
      </c>
      <c r="M26" s="4" t="s">
        <v>2041</v>
      </c>
      <c r="N26" s="114" t="s">
        <v>25</v>
      </c>
      <c r="O26" s="109" t="s">
        <v>2042</v>
      </c>
    </row>
    <row r="27" spans="1:15" x14ac:dyDescent="0.25">
      <c r="A27" s="109"/>
      <c r="B27" s="109"/>
      <c r="C27" s="109"/>
      <c r="D27" s="86" t="s">
        <v>32</v>
      </c>
      <c r="E27" s="86" t="s">
        <v>24</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2017-06-10_G-013_AZ</v>
      </c>
      <c r="G27" s="89">
        <v>42943</v>
      </c>
      <c r="H27" s="89">
        <v>42947</v>
      </c>
      <c r="I27" s="109"/>
      <c r="J27" s="86" t="str">
        <f>IF(AND(NOT(OR(G27="",G27="Ø")),H27=""),"In Progress",IF(AND(NOT(OR(H27="Ø",H27="")),NOT(OR(G27="Ø",G27=""))),"Completed",IF(AND(NOT(A26=""),NOT(OR(D27="",D27="???")),G27=""),"Waiting",IF(D27="???","Waiting",""))))</f>
        <v>Completed</v>
      </c>
      <c r="K27" s="109"/>
      <c r="L27" s="109"/>
      <c r="M27" s="4"/>
      <c r="N27" s="114"/>
      <c r="O27" s="109"/>
    </row>
    <row r="28" spans="1:15" x14ac:dyDescent="0.25">
      <c r="A28" s="115" t="s">
        <v>2043</v>
      </c>
      <c r="B28" s="109" t="s">
        <v>2044</v>
      </c>
      <c r="C28" s="109" t="s">
        <v>2040</v>
      </c>
      <c r="D28" s="86" t="s">
        <v>113</v>
      </c>
      <c r="E28" s="86"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2017-06-10_G-014_DR</v>
      </c>
      <c r="G28" s="89">
        <v>42930</v>
      </c>
      <c r="H28" s="89" t="s">
        <v>51</v>
      </c>
      <c r="I28" s="109" t="s">
        <v>51</v>
      </c>
      <c r="J28" s="86" t="s">
        <v>1</v>
      </c>
      <c r="K28" s="109" t="s">
        <v>1</v>
      </c>
      <c r="L28" s="109" t="s">
        <v>190</v>
      </c>
      <c r="M28" s="4" t="s">
        <v>2045</v>
      </c>
      <c r="N28" s="114" t="str">
        <f>IF(OR(K28="Untraceable",K28="Incomplete"),"No",IF(K28="Completed","In Progress",""))</f>
        <v>No</v>
      </c>
      <c r="O28" s="109"/>
    </row>
    <row r="29" spans="1:15" x14ac:dyDescent="0.25">
      <c r="A29" s="109"/>
      <c r="B29" s="109"/>
      <c r="C29" s="109"/>
      <c r="D29" s="86"/>
      <c r="E29" s="86"/>
      <c r="F29" s="7"/>
      <c r="G29" s="89"/>
      <c r="H29" s="89"/>
      <c r="I29" s="109"/>
      <c r="J29" s="86" t="str">
        <f>IF(AND(NOT(OR(G29="",G29="Ø")),H29=""),"In Progress",IF(AND(NOT(OR(H29="Ø",H29="")),NOT(OR(G29="Ø",G29=""))),"Completed",IF(AND(NOT(A28=""),NOT(OR(D29="",D29="???")),G29=""),"Waiting",IF(D29="???","Waiting",""))))</f>
        <v/>
      </c>
      <c r="K29" s="109"/>
      <c r="L29" s="109"/>
      <c r="M29" s="4"/>
      <c r="N29" s="114"/>
      <c r="O29" s="109"/>
    </row>
    <row r="30" spans="1:15" x14ac:dyDescent="0.25">
      <c r="A30" s="115" t="s">
        <v>2046</v>
      </c>
      <c r="B30" s="109" t="s">
        <v>2047</v>
      </c>
      <c r="C30" s="109" t="s">
        <v>2040</v>
      </c>
      <c r="D30" s="86" t="s">
        <v>113</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2017-06-10_G-015_DR</v>
      </c>
      <c r="G30" s="89">
        <v>42930</v>
      </c>
      <c r="H30" s="89">
        <v>42933</v>
      </c>
      <c r="I30" s="111">
        <v>42943</v>
      </c>
      <c r="J30" s="86" t="str">
        <f>IF(AND(NOT(OR(G30="",G30="Ø")),H30=""),"In Progress",IF(AND(NOT(OR(H30="Ø",H30="")),NOT(OR(G30="Ø",G30=""))),"Completed",IF(AND(NOT(A30=""),NOT(OR(D30="",D30="???")),G30=""),"Waiting",IF(D30="???","Waiting",""))))</f>
        <v>Completed</v>
      </c>
      <c r="K30" s="109"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09" t="s">
        <v>0</v>
      </c>
      <c r="M30" s="6"/>
      <c r="N30" s="114" t="s">
        <v>25</v>
      </c>
      <c r="O30" s="109" t="s">
        <v>2048</v>
      </c>
    </row>
    <row r="31" spans="1:15" x14ac:dyDescent="0.25">
      <c r="A31" s="109"/>
      <c r="B31" s="109"/>
      <c r="C31" s="109"/>
      <c r="D31" s="86" t="s">
        <v>27</v>
      </c>
      <c r="E31" s="86" t="s">
        <v>1512</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2017-06-10_G-015_GB</v>
      </c>
      <c r="G31" s="88">
        <v>42940</v>
      </c>
      <c r="H31" s="88">
        <v>42941</v>
      </c>
      <c r="I31" s="109"/>
      <c r="J31" s="86" t="str">
        <f>IF(AND(NOT(OR(G31="",G31="Ø")),H31=""),"In Progress",IF(AND(NOT(OR(H31="Ø",H31="")),NOT(OR(G31="Ø",G31=""))),"Completed",IF(AND(NOT(A30=""),NOT(OR(D31="",D31="???")),G31=""),"Waiting",IF(D31="???","Waiting",""))))</f>
        <v>Completed</v>
      </c>
      <c r="K31" s="109"/>
      <c r="L31" s="109"/>
      <c r="M31" s="4" t="s">
        <v>2049</v>
      </c>
      <c r="N31" s="114"/>
      <c r="O31" s="109"/>
    </row>
    <row r="32" spans="1:15" x14ac:dyDescent="0.25">
      <c r="A32" s="115" t="s">
        <v>2050</v>
      </c>
      <c r="B32" s="109" t="s">
        <v>2051</v>
      </c>
      <c r="C32" s="109" t="s">
        <v>2040</v>
      </c>
      <c r="D32" s="86" t="s">
        <v>32</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2017-06-10_G-016_AZ</v>
      </c>
      <c r="G32" s="89">
        <v>42933</v>
      </c>
      <c r="H32" s="89" t="s">
        <v>51</v>
      </c>
      <c r="I32" s="109" t="str">
        <f>IF(AND(NOT(OR(H32="",H32="Ø")),NOT(OR(H33="",H33="Ø"))),"Needs to be Split","")</f>
        <v/>
      </c>
      <c r="J32" s="86" t="s">
        <v>2</v>
      </c>
      <c r="K32" s="109" t="s">
        <v>2</v>
      </c>
      <c r="L32" s="109" t="s">
        <v>0</v>
      </c>
      <c r="M32" s="4" t="s">
        <v>2052</v>
      </c>
      <c r="N32" s="114" t="str">
        <f>IF(OR(K32="Untraceable",K32="Incomplete"),"No",IF(K32="Completed","In Progress",""))</f>
        <v>No</v>
      </c>
      <c r="O32" s="109"/>
    </row>
    <row r="33" spans="1:15" x14ac:dyDescent="0.25">
      <c r="A33" s="109"/>
      <c r="B33" s="109"/>
      <c r="C33" s="109"/>
      <c r="D33" s="86"/>
      <c r="E33" s="86"/>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09"/>
      <c r="J33" s="86" t="str">
        <f>IF(AND(NOT(OR(G33="",G33="Ø")),H33=""),"In Progress",IF(AND(NOT(OR(H33="Ø",H33="")),NOT(OR(G33="Ø",G33=""))),"Completed",IF(AND(NOT(A32=""),NOT(OR(D33="",D33="???")),G33=""),"Waiting",IF(D33="???","Waiting",""))))</f>
        <v/>
      </c>
      <c r="K33" s="109"/>
      <c r="L33" s="109"/>
      <c r="M33" s="4"/>
      <c r="N33" s="114"/>
      <c r="O33" s="109"/>
    </row>
    <row r="34" spans="1:15" x14ac:dyDescent="0.25">
      <c r="A34" s="115" t="s">
        <v>2053</v>
      </c>
      <c r="B34" s="109" t="s">
        <v>2054</v>
      </c>
      <c r="C34" s="109" t="s">
        <v>1992</v>
      </c>
      <c r="D34" s="86" t="s">
        <v>161</v>
      </c>
      <c r="E34" s="86"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2017-06-10_G-017_BD</v>
      </c>
      <c r="G34" s="89">
        <v>42933</v>
      </c>
      <c r="H34" s="89" t="s">
        <v>51</v>
      </c>
      <c r="I34" s="109" t="str">
        <f>IF(AND(NOT(OR(H34="",H34="Ø")),NOT(OR(H35="",H35="Ø"))),"Needs to be Split","")</f>
        <v/>
      </c>
      <c r="J34" s="86" t="s">
        <v>2</v>
      </c>
      <c r="K34" s="109" t="s">
        <v>2</v>
      </c>
      <c r="L34" s="109" t="s">
        <v>0</v>
      </c>
      <c r="M34" s="4" t="s">
        <v>2055</v>
      </c>
      <c r="N34" s="114" t="str">
        <f>IF(OR(K34="Untraceable",K34="Incomplete"),"No",IF(K34="Completed","In Progress",""))</f>
        <v>No</v>
      </c>
      <c r="O34" s="109"/>
    </row>
    <row r="35" spans="1:15" x14ac:dyDescent="0.25">
      <c r="A35" s="109"/>
      <c r="B35" s="109"/>
      <c r="C35" s="109"/>
      <c r="D35" s="86"/>
      <c r="E35" s="86"/>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09"/>
      <c r="J35" s="86" t="str">
        <f>IF(AND(NOT(OR(G35="",G35="Ø")),H35=""),"In Progress",IF(AND(NOT(OR(H35="Ø",H35="")),NOT(OR(G35="Ø",G35=""))),"Completed",IF(AND(NOT(A34=""),NOT(OR(D35="",D35="???")),G35=""),"Waiting",IF(D35="???","Waiting",""))))</f>
        <v/>
      </c>
      <c r="K35" s="109"/>
      <c r="L35" s="109"/>
      <c r="M35" s="4"/>
      <c r="N35" s="114"/>
      <c r="O35" s="109"/>
    </row>
    <row r="36" spans="1:15" x14ac:dyDescent="0.25">
      <c r="A36" s="115" t="s">
        <v>2056</v>
      </c>
      <c r="B36" s="109" t="s">
        <v>2057</v>
      </c>
      <c r="C36" s="109" t="s">
        <v>2022</v>
      </c>
      <c r="D36" s="86" t="s">
        <v>161</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2017-06-10_G-018_BD</v>
      </c>
      <c r="G36" s="89">
        <v>42935</v>
      </c>
      <c r="H36" s="89">
        <v>42940</v>
      </c>
      <c r="I36" s="111">
        <v>42955</v>
      </c>
      <c r="J36" s="86" t="str">
        <f>IF(AND(NOT(OR(G36="",G36="Ø")),H36=""),"In Progress",IF(AND(NOT(OR(H36="Ø",H36="")),NOT(OR(G36="Ø",G36=""))),"Completed",IF(AND(NOT(A35=""),NOT(OR(D36="",D36="???")),G36=""),"Waiting",IF(D36="???","Waiting",""))))</f>
        <v>Completed</v>
      </c>
      <c r="K36" s="109" t="s">
        <v>0</v>
      </c>
      <c r="L36" s="109" t="s">
        <v>0</v>
      </c>
      <c r="M36" s="4" t="s">
        <v>2058</v>
      </c>
      <c r="N36" s="114" t="s">
        <v>25</v>
      </c>
      <c r="O36" s="109" t="s">
        <v>2059</v>
      </c>
    </row>
    <row r="37" spans="1:15" x14ac:dyDescent="0.25">
      <c r="A37" s="109"/>
      <c r="B37" s="109"/>
      <c r="C37" s="109"/>
      <c r="D37" s="86" t="s">
        <v>187</v>
      </c>
      <c r="E37" s="86"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2017-06-10_G-018_MW</v>
      </c>
      <c r="G37" s="89">
        <v>42935</v>
      </c>
      <c r="H37" s="89">
        <v>42948</v>
      </c>
      <c r="I37" s="109"/>
      <c r="J37" s="86" t="str">
        <f>IF(AND(NOT(OR(G37="",G37="Ø")),H37=""),"In Progress",IF(AND(NOT(OR(H37="Ø",H37="")),NOT(OR(G37="Ø",G37=""))),"Completed",IF(AND(NOT(A36=""),NOT(OR(D37="",D37="???")),G37=""),"Waiting",IF(D37="???","Waiting",""))))</f>
        <v>Completed</v>
      </c>
      <c r="K37" s="109"/>
      <c r="L37" s="109"/>
      <c r="M37" s="4"/>
      <c r="N37" s="114"/>
      <c r="O37" s="109"/>
    </row>
    <row r="38" spans="1:15" x14ac:dyDescent="0.25">
      <c r="A38" s="115" t="s">
        <v>2060</v>
      </c>
      <c r="B38" s="109" t="s">
        <v>2061</v>
      </c>
      <c r="C38" s="109" t="s">
        <v>2022</v>
      </c>
      <c r="D38" s="86" t="s">
        <v>161</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2017-06-10_G-019_BD</v>
      </c>
      <c r="G38" s="89">
        <v>42933</v>
      </c>
      <c r="H38" s="89">
        <v>42934</v>
      </c>
      <c r="I38" s="111">
        <v>42943</v>
      </c>
      <c r="J38" s="86" t="s">
        <v>0</v>
      </c>
      <c r="K38" s="117" t="s">
        <v>0</v>
      </c>
      <c r="L38" s="109" t="s">
        <v>0</v>
      </c>
      <c r="M38" s="4"/>
      <c r="N38" s="114" t="s">
        <v>25</v>
      </c>
      <c r="O38" s="109" t="s">
        <v>2062</v>
      </c>
    </row>
    <row r="39" spans="1:15" x14ac:dyDescent="0.25">
      <c r="A39" s="109"/>
      <c r="B39" s="109"/>
      <c r="C39" s="109"/>
      <c r="D39" s="86" t="s">
        <v>32</v>
      </c>
      <c r="E39" s="86" t="s">
        <v>1512</v>
      </c>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2017-06-10_G-019_AZ</v>
      </c>
      <c r="G39" s="89">
        <v>42940</v>
      </c>
      <c r="H39" s="89">
        <v>42942</v>
      </c>
      <c r="I39" s="109"/>
      <c r="J39" s="86" t="str">
        <f>IF(AND(NOT(OR(G39="",G39="Ø")),H39=""),"In Progress",IF(AND(NOT(OR(H39="Ø",H39="")),NOT(OR(G39="Ø",G39=""))),"Completed",IF(AND(NOT(A38=""),NOT(OR(D39="",D39="???")),G39=""),"Waiting",IF(D39="???","Waiting",""))))</f>
        <v>Completed</v>
      </c>
      <c r="K39" s="118"/>
      <c r="L39" s="109"/>
      <c r="M39" s="4"/>
      <c r="N39" s="114"/>
      <c r="O39" s="109"/>
    </row>
    <row r="40" spans="1:15" x14ac:dyDescent="0.25">
      <c r="A40" s="115" t="s">
        <v>2063</v>
      </c>
      <c r="B40" s="109" t="s">
        <v>2064</v>
      </c>
      <c r="C40" s="109" t="s">
        <v>2065</v>
      </c>
      <c r="D40" s="86" t="s">
        <v>113</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2017-06-10_G-020_DR</v>
      </c>
      <c r="G40" s="89">
        <v>42942</v>
      </c>
      <c r="H40" s="89" t="s">
        <v>51</v>
      </c>
      <c r="I40" s="109"/>
      <c r="J40" s="86" t="s">
        <v>2</v>
      </c>
      <c r="K40" s="109" t="s">
        <v>2</v>
      </c>
      <c r="L40" s="109" t="s">
        <v>0</v>
      </c>
      <c r="M40" s="4" t="s">
        <v>2066</v>
      </c>
      <c r="N40" s="114" t="str">
        <f>IF(OR(K40="Untraceable",K40="Incomplete"),"No",IF(K40="Completed","In Progress",""))</f>
        <v>No</v>
      </c>
      <c r="O40" s="109"/>
    </row>
    <row r="41" spans="1:15" x14ac:dyDescent="0.25">
      <c r="A41" s="109"/>
      <c r="B41" s="109"/>
      <c r="C41" s="109"/>
      <c r="D41" s="86"/>
      <c r="E41" s="86"/>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89"/>
      <c r="I41" s="109"/>
      <c r="J41" s="86" t="str">
        <f>IF(AND(NOT(OR(G41="",G41="Ø")),H41=""),"In Progress",IF(AND(NOT(OR(H41="Ø",H41="")),NOT(OR(G41="Ø",G41=""))),"Completed",IF(AND(NOT(A40=""),NOT(OR(D41="",D41="???")),G41=""),"Waiting",IF(D41="???","Waiting",""))))</f>
        <v/>
      </c>
      <c r="K41" s="109"/>
      <c r="L41" s="109"/>
      <c r="M41" s="4"/>
      <c r="N41" s="114"/>
      <c r="O41" s="109"/>
    </row>
    <row r="42" spans="1:15" x14ac:dyDescent="0.25">
      <c r="A42" s="115" t="s">
        <v>2067</v>
      </c>
      <c r="B42" s="109" t="s">
        <v>2068</v>
      </c>
      <c r="C42" s="109" t="s">
        <v>2022</v>
      </c>
      <c r="D42" s="86" t="s">
        <v>161</v>
      </c>
      <c r="E42" s="86"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2017-06-10_G-021_BD</v>
      </c>
      <c r="G42" s="89">
        <v>42935</v>
      </c>
      <c r="H42" s="89" t="s">
        <v>51</v>
      </c>
      <c r="I42" s="109" t="str">
        <f>IF(AND(NOT(OR(H42="",H42="Ø")),NOT(OR(H43="",H43="Ø"))),"Needs to be Split","")</f>
        <v/>
      </c>
      <c r="J42" s="86" t="s">
        <v>2</v>
      </c>
      <c r="K42" s="109" t="s">
        <v>2</v>
      </c>
      <c r="L42" s="109" t="s">
        <v>0</v>
      </c>
      <c r="M42" s="4" t="s">
        <v>2069</v>
      </c>
      <c r="N42" s="114" t="str">
        <f>IF(OR(K42="Untraceable",K42="Incomplete"),"No",IF(K42="Completed","In Progress",""))</f>
        <v>No</v>
      </c>
      <c r="O42" s="109"/>
    </row>
    <row r="43" spans="1:15" x14ac:dyDescent="0.25">
      <c r="A43" s="109"/>
      <c r="B43" s="109"/>
      <c r="C43" s="109"/>
      <c r="D43" s="86"/>
      <c r="E43" s="86"/>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09"/>
      <c r="J43" s="86" t="str">
        <f>IF(AND(NOT(OR(G43="",G43="Ø")),H43=""),"In Progress",IF(AND(NOT(OR(H43="Ø",H43="")),NOT(OR(G43="Ø",G43=""))),"Completed",IF(AND(NOT(A42=""),NOT(OR(D43="",D43="???")),G43=""),"Waiting",IF(D43="???","Waiting",""))))</f>
        <v/>
      </c>
      <c r="K43" s="109"/>
      <c r="L43" s="109"/>
      <c r="M43" s="4"/>
      <c r="N43" s="114"/>
      <c r="O43" s="109"/>
    </row>
    <row r="44" spans="1:15" x14ac:dyDescent="0.25">
      <c r="A44" s="115" t="s">
        <v>2070</v>
      </c>
      <c r="B44" s="109" t="s">
        <v>2071</v>
      </c>
      <c r="C44" s="109" t="s">
        <v>2022</v>
      </c>
      <c r="D44" s="86" t="s">
        <v>27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2017-06-10_G-022_GB</v>
      </c>
      <c r="G44" s="89">
        <v>42934</v>
      </c>
      <c r="H44" s="89">
        <v>42934</v>
      </c>
      <c r="I44" s="111">
        <v>42947</v>
      </c>
      <c r="J44" s="86" t="str">
        <f>IF(AND(NOT(OR(G44="",G44="Ø")),H44=""),"In Progress",IF(AND(NOT(OR(H44="Ø",H44="")),NOT(OR(G44="Ø",G44=""))),"Completed",IF(AND(NOT(A44=""),NOT(OR(D44="",D44="???")),G44=""),"Waiting",IF(D44="???","Waiting",""))))</f>
        <v>Completed</v>
      </c>
      <c r="K44" s="109" t="s">
        <v>0</v>
      </c>
      <c r="L44" s="109" t="s">
        <v>0</v>
      </c>
      <c r="M44" s="6" t="s">
        <v>2072</v>
      </c>
      <c r="N44" s="114" t="s">
        <v>25</v>
      </c>
      <c r="O44" s="109" t="s">
        <v>2073</v>
      </c>
    </row>
    <row r="45" spans="1:15" x14ac:dyDescent="0.25">
      <c r="A45" s="109"/>
      <c r="B45" s="109"/>
      <c r="C45" s="109"/>
      <c r="D45" s="86" t="s">
        <v>161</v>
      </c>
      <c r="E45" s="86" t="s">
        <v>1512</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2017-06-10_G-022_BD</v>
      </c>
      <c r="G45" s="89">
        <v>42940</v>
      </c>
      <c r="H45" s="89">
        <v>42941</v>
      </c>
      <c r="I45" s="109"/>
      <c r="J45" s="86" t="s">
        <v>0</v>
      </c>
      <c r="K45" s="109"/>
      <c r="L45" s="109"/>
      <c r="M45" s="4"/>
      <c r="N45" s="114"/>
      <c r="O45" s="109"/>
    </row>
    <row r="46" spans="1:15" x14ac:dyDescent="0.25">
      <c r="A46" s="115" t="s">
        <v>2074</v>
      </c>
      <c r="B46" s="109" t="s">
        <v>2075</v>
      </c>
      <c r="C46" s="109" t="s">
        <v>2065</v>
      </c>
      <c r="D46" s="86" t="s">
        <v>32</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2017-06-10_G-023_AZ</v>
      </c>
      <c r="G46" s="89">
        <v>42942</v>
      </c>
      <c r="H46" s="89" t="s">
        <v>51</v>
      </c>
      <c r="I46" s="109" t="s">
        <v>51</v>
      </c>
      <c r="J46" s="86" t="s">
        <v>1</v>
      </c>
      <c r="K46" s="109"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09" t="str">
        <f>IF(OR(K46="Untraceable"),"Ignore",IF(OR(K46="Incomplete",K46="Completed"),"Waiting",IF(OR(K46="Waiting",K46="In Progress",K46="Review",K46="Other"),"HOLD","")))</f>
        <v>Ignore</v>
      </c>
      <c r="M46" s="4" t="s">
        <v>2076</v>
      </c>
      <c r="N46" s="114" t="str">
        <f>IF(OR(K46="Untraceable",K46="Incomplete"),"No",IF(K46="Completed","In Progress",""))</f>
        <v>No</v>
      </c>
      <c r="O46" s="109"/>
    </row>
    <row r="47" spans="1:15" x14ac:dyDescent="0.25">
      <c r="A47" s="109"/>
      <c r="B47" s="109"/>
      <c r="C47" s="109"/>
      <c r="D47" s="86" t="str">
        <f>IF(AND(NOT(A46=""),NOT(J46="Untraceable")),"???","")</f>
        <v/>
      </c>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09"/>
      <c r="J47" s="86" t="str">
        <f>IF(AND(NOT(OR(G47="",G47="Ø")),H47=""),"In Progress",IF(AND(NOT(OR(H47="Ø",H47="")),NOT(OR(G47="Ø",G47=""))),"Completed",IF(AND(NOT(A46=""),NOT(OR(D47="",D47="???")),G47=""),"Waiting",IF(D47="???","Waiting",""))))</f>
        <v/>
      </c>
      <c r="K47" s="109"/>
      <c r="L47" s="109"/>
      <c r="M47" s="4"/>
      <c r="N47" s="114"/>
      <c r="O47" s="109"/>
    </row>
    <row r="48" spans="1:15" x14ac:dyDescent="0.25">
      <c r="A48" s="115" t="s">
        <v>2077</v>
      </c>
      <c r="B48" s="109" t="s">
        <v>2071</v>
      </c>
      <c r="C48" s="110" t="s">
        <v>2040</v>
      </c>
      <c r="D48" s="86" t="s">
        <v>113</v>
      </c>
      <c r="E48" s="86"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2017-06-10_G-024_DR</v>
      </c>
      <c r="G48" s="89">
        <v>42934</v>
      </c>
      <c r="H48" s="89">
        <v>42936</v>
      </c>
      <c r="I48" s="111">
        <v>42947</v>
      </c>
      <c r="J48" s="86" t="str">
        <f>IF(AND(NOT(OR(G48="",G48="Ø")),H48=""),"In Progress",IF(AND(NOT(OR(H48="Ø",H48="")),NOT(OR(G48="Ø",G48=""))),"Completed",IF(AND(NOT(A48=""),NOT(OR(D48="",D48="???")),G48=""),"Waiting",IF(D48="???","Waiting",""))))</f>
        <v>Completed</v>
      </c>
      <c r="K48" s="109"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09" t="s">
        <v>0</v>
      </c>
      <c r="M48" s="6"/>
      <c r="N48" s="114" t="s">
        <v>25</v>
      </c>
      <c r="O48" s="109" t="s">
        <v>2078</v>
      </c>
    </row>
    <row r="49" spans="1:15" x14ac:dyDescent="0.25">
      <c r="A49" s="109"/>
      <c r="B49" s="109"/>
      <c r="C49" s="109"/>
      <c r="D49" s="86" t="s">
        <v>161</v>
      </c>
      <c r="E49" s="86"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2017-06-10_G-024_BD</v>
      </c>
      <c r="G49" s="89">
        <v>42941</v>
      </c>
      <c r="H49" s="89">
        <v>42942</v>
      </c>
      <c r="I49" s="109"/>
      <c r="J49" s="86" t="str">
        <f>IF(AND(NOT(OR(G49="",G49="Ø")),H49=""),"In Progress",IF(AND(NOT(OR(H49="Ø",H49="")),NOT(OR(G49="Ø",G49=""))),"Completed",IF(AND(NOT(A48=""),NOT(OR(D49="",D49="???")),G49=""),"Waiting",IF(D49="???","Waiting",""))))</f>
        <v>Completed</v>
      </c>
      <c r="K49" s="109"/>
      <c r="L49" s="109"/>
      <c r="M49" s="4"/>
      <c r="N49" s="114"/>
      <c r="O49" s="109"/>
    </row>
    <row r="50" spans="1:15" x14ac:dyDescent="0.25">
      <c r="A50" s="115" t="s">
        <v>2079</v>
      </c>
      <c r="B50" s="110" t="s">
        <v>2080</v>
      </c>
      <c r="C50" s="109" t="s">
        <v>2040</v>
      </c>
      <c r="D50" s="86" t="s">
        <v>32</v>
      </c>
      <c r="E50" s="86" t="s">
        <v>24</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2017-06-10_G-025_AZ</v>
      </c>
      <c r="G50" s="89">
        <v>42935</v>
      </c>
      <c r="H50" s="89">
        <v>42940</v>
      </c>
      <c r="I50" s="111">
        <v>42943</v>
      </c>
      <c r="J50" s="86" t="str">
        <f>IF(AND(NOT(OR(G50="",G50="Ø")),H50=""),"In Progress",IF(AND(NOT(OR(H50="Ø",H50="")),NOT(OR(G50="Ø",G50=""))),"Completed",IF(AND(NOT(A50=""),NOT(OR(D50="",D50="???")),G50=""),"Waiting",IF(D50="???","Waiting",""))))</f>
        <v>Completed</v>
      </c>
      <c r="K50" s="109" t="str">
        <f>IF(AND(NOT(OR(H50="Ø",H50="")),I50="Split"),"In Progress",IF(AND(NOT(OR(H50="Ø",H50="")),I50="Needs to be Split"),"Waiting",IF(AND(J50="Review",J51="Review"),"Review",IF(OR(AND(J50="Review",J51="Incomplete"),AND(J50="Incomplete",J51="Review")),"Review",IF(OR(AND(J50="Untraceable",J51="Review"),AND(J50="Review",J51="Untraceable")),"Review",IF(OR(AND(J50="Review",J51="Completed"),AND(J50="Completed",J51="Review")),"Review",IF(OR(AND(J50="Other",J51="Review"),AND(J50="Review",J51="Other")),"Review",IF(OR(AND(J50="Other",J51="Incomplete"),AND(J50="Incomplete",J51="Other")),"Review",IF(OR(AND(J50="Other",J51="Untraceable"),AND(J50="Untraceable",J51="Other")),"Review",IF(OR(AND(J50="Other",J51="Completed"),AND(J50="Completed",J51="Other")),"Review",IF(AND(J50="Waiting",J51="Waiting"),"Waiting",IF(OR(AND(J50="Review",J51="Waiting"),AND(J50="Waiting",J51="Review")),"Waiting",IF(OR(AND(J50="Other",J51="Waiting"),AND(J50="Waiting",J51="Other")),"Waiting",IF(OR(AND(J50="Incomplete",J51="Waiting"),AND(J50="Waiting",J51="Incomplete")),"Waiting",IF(OR(AND(J50="Completed",J51="Waiting"),AND(J50="Waiting",J51="Completed")),"Waiting",IF(OR(J50="In Progress",J51="In Progress"),"In Progress",IF(OR(AND(J50="Completed",J51="Untraceable"),AND(J50="Untraceable",J51="Completed")),"Review",IF(OR(AND(J50="Completed",J51="Incomplete"),AND(J50="Incomplete",J51="Completed")),"Review",IF(OR(AND(J50="Incomplete",J51="Untraceable"),AND(J50="Untraceable",J51="Incomplete")),"Untraceable",IF(AND(NOT(OR(H50="Ø",H50="")),NOT(OR(H51="Ø",H51="")),I50=""),"In Progress",IF(AND(J50="Untraceable",J51="Untraceable"),"Untraceable",IF(AND(NOT(OR(H50="Ø",H50="")),NOT(OR(H51="Ø",H51="")),NOT(OR(I50="Ø",I50="",I50="Split",I50="Needs to be Split"))),"Completed",IF(AND(J50="Incomplete",J51="Incomplete"),"Incomplete",IF(AND(J50="Other",J51="Other"),"Review",IF(AND(J50="Untraceable",J51=""),"Untraceable","")))))))))))))))))))))))))</f>
        <v>Completed</v>
      </c>
      <c r="L50" s="109" t="s">
        <v>0</v>
      </c>
      <c r="M50" s="4"/>
      <c r="N50" s="114" t="s">
        <v>25</v>
      </c>
      <c r="O50" s="109" t="s">
        <v>2081</v>
      </c>
    </row>
    <row r="51" spans="1:15" x14ac:dyDescent="0.25">
      <c r="A51" s="109"/>
      <c r="B51" s="109"/>
      <c r="C51" s="109"/>
      <c r="D51" s="86" t="s">
        <v>27</v>
      </c>
      <c r="E51" s="86"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2017-06-10_G-025_GB</v>
      </c>
      <c r="G51" s="89">
        <v>42941</v>
      </c>
      <c r="H51" s="89">
        <v>42942</v>
      </c>
      <c r="I51" s="109"/>
      <c r="J51" s="86" t="str">
        <f>IF(AND(NOT(OR(G51="",G51="Ø")),H51=""),"In Progress",IF(AND(NOT(OR(H51="Ø",H51="")),NOT(OR(G51="Ø",G51=""))),"Completed",IF(AND(NOT(A50=""),NOT(OR(D51="",D51="???")),G51=""),"Waiting",IF(D51="???","Waiting",""))))</f>
        <v>Completed</v>
      </c>
      <c r="K51" s="109"/>
      <c r="L51" s="109"/>
      <c r="M51" s="8"/>
      <c r="N51" s="114"/>
      <c r="O51" s="109"/>
    </row>
    <row r="52" spans="1:15" x14ac:dyDescent="0.25">
      <c r="A52" s="115" t="s">
        <v>2082</v>
      </c>
      <c r="B52" s="110" t="s">
        <v>2083</v>
      </c>
      <c r="C52" s="110" t="s">
        <v>1372</v>
      </c>
      <c r="D52" s="86" t="s">
        <v>27</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2017-06-10_G-026_GB</v>
      </c>
      <c r="G52" s="89">
        <v>42934</v>
      </c>
      <c r="H52" s="89">
        <v>42935</v>
      </c>
      <c r="I52" s="109" t="s">
        <v>51</v>
      </c>
      <c r="J52" s="86" t="str">
        <f>IF(AND(NOT(OR(G52="",G52="Ø")),H52=""),"In Progress",IF(AND(NOT(OR(H52="Ø",H52="")),NOT(OR(G52="Ø",G52=""))),"Completed",IF(AND(NOT(A52=""),NOT(OR(D52="",D52="???")),G52=""),"Waiting",IF(D52="???","Waiting",""))))</f>
        <v>Completed</v>
      </c>
      <c r="K52" s="109" t="s">
        <v>2</v>
      </c>
      <c r="L52" s="109" t="s">
        <v>0</v>
      </c>
      <c r="M52" s="4" t="s">
        <v>2084</v>
      </c>
      <c r="N52" s="114" t="str">
        <f>IF(OR(K52="Untraceable",K52="Incomplete"),"No",IF(K52="Completed","In Progress",""))</f>
        <v>No</v>
      </c>
      <c r="O52" s="109"/>
    </row>
    <row r="53" spans="1:15" x14ac:dyDescent="0.25">
      <c r="A53" s="109"/>
      <c r="B53" s="109"/>
      <c r="C53" s="109"/>
      <c r="D53" s="86" t="s">
        <v>113</v>
      </c>
      <c r="E53" s="86" t="s">
        <v>1512</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2017-06-10_G-026_DR</v>
      </c>
      <c r="G53" s="89">
        <v>42942</v>
      </c>
      <c r="H53" s="89" t="s">
        <v>51</v>
      </c>
      <c r="I53" s="109"/>
      <c r="J53" s="86" t="s">
        <v>2</v>
      </c>
      <c r="K53" s="109"/>
      <c r="L53" s="109"/>
      <c r="M53" s="4" t="s">
        <v>2085</v>
      </c>
      <c r="N53" s="114"/>
      <c r="O53" s="109"/>
    </row>
    <row r="54" spans="1:15" x14ac:dyDescent="0.25">
      <c r="A54" s="115" t="s">
        <v>2086</v>
      </c>
      <c r="B54" s="110" t="s">
        <v>2087</v>
      </c>
      <c r="C54" s="110" t="s">
        <v>1372</v>
      </c>
      <c r="D54" s="86" t="s">
        <v>27</v>
      </c>
      <c r="E54" s="86"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2017-06-10_G-027_GB</v>
      </c>
      <c r="G54" s="89">
        <v>42935</v>
      </c>
      <c r="H54" s="89">
        <v>42935</v>
      </c>
      <c r="I54" s="111">
        <v>42941</v>
      </c>
      <c r="J54" s="86" t="str">
        <f>IF(AND(NOT(OR(G54="",G54="Ø")),H54=""),"In Progress",IF(AND(NOT(OR(H54="Ø",H54="")),NOT(OR(G54="Ø",G54=""))),"Completed",IF(AND(NOT(A54=""),NOT(OR(D54="",D54="???")),G54=""),"Waiting",IF(D54="???","Waiting",""))))</f>
        <v>Completed</v>
      </c>
      <c r="K54" s="109"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09" t="s">
        <v>0</v>
      </c>
      <c r="M54" s="4" t="s">
        <v>2088</v>
      </c>
      <c r="N54" s="114" t="s">
        <v>25</v>
      </c>
      <c r="O54" s="109" t="s">
        <v>2089</v>
      </c>
    </row>
    <row r="55" spans="1:15" x14ac:dyDescent="0.25">
      <c r="A55" s="109"/>
      <c r="B55" s="109"/>
      <c r="C55" s="109"/>
      <c r="D55" s="86" t="s">
        <v>161</v>
      </c>
      <c r="E55" s="86" t="s">
        <v>1512</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2017-06-10_G-027_BD</v>
      </c>
      <c r="G55" s="89">
        <v>42941</v>
      </c>
      <c r="H55" s="89">
        <v>42941</v>
      </c>
      <c r="I55" s="109"/>
      <c r="J55" s="86" t="str">
        <f>IF(AND(NOT(OR(G55="",G55="Ø")),H55=""),"In Progress",IF(AND(NOT(OR(H55="Ø",H55="")),NOT(OR(G55="Ø",G55=""))),"Completed",IF(AND(NOT(A54=""),NOT(OR(D55="",D55="???")),G55=""),"Waiting",IF(D55="???","Waiting",""))))</f>
        <v>Completed</v>
      </c>
      <c r="K55" s="109"/>
      <c r="L55" s="109"/>
      <c r="M55" s="4"/>
      <c r="N55" s="114"/>
      <c r="O55" s="109"/>
    </row>
    <row r="56" spans="1:15" x14ac:dyDescent="0.25">
      <c r="A56" s="115" t="s">
        <v>2090</v>
      </c>
      <c r="B56" s="110" t="s">
        <v>2091</v>
      </c>
      <c r="C56" s="109" t="s">
        <v>2065</v>
      </c>
      <c r="D56" s="86" t="s">
        <v>113</v>
      </c>
      <c r="E56" s="86"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2017-06-10_G-028_DR</v>
      </c>
      <c r="G56" s="89">
        <v>42941</v>
      </c>
      <c r="H56" s="89" t="s">
        <v>51</v>
      </c>
      <c r="I56" s="109" t="str">
        <f>IF(AND(NOT(OR(H56="",H56="Ø")),NOT(OR(H57="",H57="Ø"))),"Needs to be Split","")</f>
        <v/>
      </c>
      <c r="J56" s="86" t="s">
        <v>2</v>
      </c>
      <c r="K56" s="109" t="s">
        <v>2</v>
      </c>
      <c r="L56" s="109" t="s">
        <v>190</v>
      </c>
      <c r="M56" s="4" t="s">
        <v>2092</v>
      </c>
      <c r="N56" s="114" t="str">
        <f>IF(OR(K56="Untraceable",K56="Incomplete"),"No",IF(K56="Completed","In Progress",""))</f>
        <v>No</v>
      </c>
      <c r="O56" s="109"/>
    </row>
    <row r="57" spans="1:15" x14ac:dyDescent="0.25">
      <c r="A57" s="109"/>
      <c r="B57" s="109"/>
      <c r="C57" s="109"/>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09"/>
      <c r="J57" s="86" t="str">
        <f>IF(AND(NOT(OR(G57="",G57="Ø")),H57=""),"In Progress",IF(AND(NOT(OR(H57="Ø",H57="")),NOT(OR(G57="Ø",G57=""))),"Completed",IF(AND(NOT(A56=""),NOT(OR(D57="",D57="???")),G57=""),"Waiting",IF(D57="???","Waiting",""))))</f>
        <v/>
      </c>
      <c r="K57" s="109"/>
      <c r="L57" s="109"/>
      <c r="M57" s="4"/>
      <c r="N57" s="114"/>
      <c r="O57" s="109"/>
    </row>
    <row r="58" spans="1:15" x14ac:dyDescent="0.25">
      <c r="A58" s="115" t="s">
        <v>2093</v>
      </c>
      <c r="B58" s="110" t="s">
        <v>2094</v>
      </c>
      <c r="C58" s="109" t="s">
        <v>838</v>
      </c>
      <c r="D58" s="86" t="s">
        <v>23</v>
      </c>
      <c r="E58" s="86"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2017-06-10_G-029_CA</v>
      </c>
      <c r="G58" s="89">
        <v>42942</v>
      </c>
      <c r="H58" s="89">
        <v>42943</v>
      </c>
      <c r="I58" s="115">
        <v>42955</v>
      </c>
      <c r="J58" s="86" t="str">
        <f>IF(AND(NOT(OR(G58="",G58="Ø")),H58=""),"In Progress",IF(AND(NOT(OR(H58="Ø",H58="")),NOT(OR(G58="Ø",G58=""))),"Completed",IF(AND(NOT(A57=""),NOT(OR(D58="",D58="???")),G58=""),"Waiting",IF(D58="???","Waiting",""))))</f>
        <v>Completed</v>
      </c>
      <c r="K58" s="109"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Completed</v>
      </c>
      <c r="L58" s="109" t="s">
        <v>0</v>
      </c>
      <c r="M58" s="4" t="s">
        <v>2095</v>
      </c>
      <c r="N58" s="114" t="s">
        <v>25</v>
      </c>
      <c r="O58" s="109" t="s">
        <v>2096</v>
      </c>
    </row>
    <row r="59" spans="1:15" x14ac:dyDescent="0.25">
      <c r="A59" s="109"/>
      <c r="B59" s="109"/>
      <c r="C59" s="109"/>
      <c r="D59" s="86" t="s">
        <v>113</v>
      </c>
      <c r="E59" s="86" t="s">
        <v>24</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2017-06-10_G-029_DR</v>
      </c>
      <c r="G59" s="89">
        <v>42943</v>
      </c>
      <c r="H59" s="89">
        <v>42943</v>
      </c>
      <c r="I59" s="110"/>
      <c r="J59" s="86" t="str">
        <f>IF(AND(NOT(OR(G59="",G59="Ø")),H59=""),"In Progress",IF(AND(NOT(OR(H59="Ø",H59="")),NOT(OR(G59="Ø",G59=""))),"Completed",IF(AND(NOT(A58=""),NOT(OR(D59="",D59="???")),G59=""),"Waiting",IF(D59="???","Waiting",""))))</f>
        <v>Completed</v>
      </c>
      <c r="K59" s="109"/>
      <c r="L59" s="109"/>
      <c r="M59" s="4"/>
      <c r="N59" s="114"/>
      <c r="O59" s="109"/>
    </row>
    <row r="60" spans="1:15" x14ac:dyDescent="0.25">
      <c r="A60" s="115" t="s">
        <v>2097</v>
      </c>
      <c r="B60" s="124" t="s">
        <v>2098</v>
      </c>
      <c r="C60" s="109" t="s">
        <v>1372</v>
      </c>
      <c r="D60" s="86" t="s">
        <v>27</v>
      </c>
      <c r="E60" s="86" t="s">
        <v>24</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2017-06-10_G-030_GB</v>
      </c>
      <c r="G60" s="89">
        <v>42935</v>
      </c>
      <c r="H60" s="89">
        <v>42935</v>
      </c>
      <c r="I60" s="111">
        <v>42941</v>
      </c>
      <c r="J60" s="86" t="str">
        <f>IF(AND(NOT(OR(G60="",G60="Ø")),H60=""),"In Progress",IF(AND(NOT(OR(H60="Ø",H60="")),NOT(OR(G60="Ø",G60=""))),"Completed",IF(AND(NOT(A60=""),NOT(OR(D60="",D60="???")),G60=""),"Waiting",IF(D60="???","Waiting",""))))</f>
        <v>Completed</v>
      </c>
      <c r="K60" s="109"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Completed</v>
      </c>
      <c r="L60" s="109" t="s">
        <v>0</v>
      </c>
      <c r="M60" s="4" t="s">
        <v>2099</v>
      </c>
      <c r="N60" s="114" t="s">
        <v>25</v>
      </c>
      <c r="O60" s="109" t="s">
        <v>2100</v>
      </c>
    </row>
    <row r="61" spans="1:15" x14ac:dyDescent="0.25">
      <c r="A61" s="109"/>
      <c r="B61" s="118"/>
      <c r="C61" s="109"/>
      <c r="D61" s="86" t="s">
        <v>161</v>
      </c>
      <c r="E61" s="86" t="s">
        <v>1512</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2017-06-10_G-030_BD</v>
      </c>
      <c r="G61" s="89">
        <v>42941</v>
      </c>
      <c r="H61" s="89">
        <v>42941</v>
      </c>
      <c r="I61" s="109"/>
      <c r="J61" s="86" t="str">
        <f>IF(AND(NOT(OR(G61="",G61="Ø")),H61=""),"In Progress",IF(AND(NOT(OR(H61="Ø",H61="")),NOT(OR(G61="Ø",G61=""))),"Completed",IF(AND(NOT(A60=""),NOT(OR(D61="",D61="???")),G61=""),"Waiting",IF(D61="???","Waiting",""))))</f>
        <v>Completed</v>
      </c>
      <c r="K61" s="109"/>
      <c r="L61" s="109"/>
      <c r="M61" s="4"/>
      <c r="N61" s="114"/>
      <c r="O61" s="109"/>
    </row>
    <row r="62" spans="1:15" x14ac:dyDescent="0.25">
      <c r="A62" s="115" t="s">
        <v>2101</v>
      </c>
      <c r="B62" s="124" t="s">
        <v>2102</v>
      </c>
      <c r="C62" s="109" t="s">
        <v>1372</v>
      </c>
      <c r="D62" s="86" t="s">
        <v>27</v>
      </c>
      <c r="E62" s="86"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2017-06-10_G-031_GB</v>
      </c>
      <c r="G62" s="89">
        <v>42935</v>
      </c>
      <c r="H62" s="89">
        <v>42935</v>
      </c>
      <c r="I62" s="111">
        <v>42941</v>
      </c>
      <c r="J62" s="86" t="str">
        <f>IF(AND(NOT(OR(G62="",G62="Ø")),H62=""),"In Progress",IF(AND(NOT(OR(H62="Ø",H62="")),NOT(OR(G62="Ø",G62=""))),"Completed",IF(AND(NOT(A62=""),NOT(OR(D62="",D62="???")),G62=""),"Waiting",IF(D62="???","Waiting",""))))</f>
        <v>Completed</v>
      </c>
      <c r="K62" s="109"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09" t="s">
        <v>0</v>
      </c>
      <c r="M62" s="4" t="s">
        <v>2099</v>
      </c>
      <c r="N62" s="114" t="s">
        <v>25</v>
      </c>
      <c r="O62" s="109" t="s">
        <v>2103</v>
      </c>
    </row>
    <row r="63" spans="1:15" x14ac:dyDescent="0.25">
      <c r="A63" s="109"/>
      <c r="B63" s="118"/>
      <c r="C63" s="109"/>
      <c r="D63" s="86" t="s">
        <v>161</v>
      </c>
      <c r="E63" s="86" t="s">
        <v>1512</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2017-06-10_G-031_BD</v>
      </c>
      <c r="G63" s="89">
        <v>42941</v>
      </c>
      <c r="H63" s="89">
        <v>42941</v>
      </c>
      <c r="I63" s="109"/>
      <c r="J63" s="86" t="str">
        <f>IF(AND(NOT(OR(G63="",G63="Ø")),H63=""),"In Progress",IF(AND(NOT(OR(H63="Ø",H63="")),NOT(OR(G63="Ø",G63=""))),"Completed",IF(AND(NOT(A62=""),NOT(OR(D63="",D63="???")),G63=""),"Waiting",IF(D63="???","Waiting",""))))</f>
        <v>Completed</v>
      </c>
      <c r="K63" s="109"/>
      <c r="L63" s="109"/>
      <c r="M63" s="4"/>
      <c r="N63" s="114"/>
      <c r="O63" s="109"/>
    </row>
    <row r="64" spans="1:15" x14ac:dyDescent="0.25">
      <c r="A64" s="115" t="s">
        <v>2104</v>
      </c>
      <c r="B64" s="110" t="s">
        <v>2105</v>
      </c>
      <c r="C64" s="110" t="s">
        <v>1167</v>
      </c>
      <c r="D64" s="86" t="s">
        <v>27</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2017-06-10_G-032_GB</v>
      </c>
      <c r="G64" s="89">
        <v>42935</v>
      </c>
      <c r="H64" s="89">
        <v>42935</v>
      </c>
      <c r="I64" s="109" t="str">
        <f>IF(AND(NOT(OR(H64="",H64="Ø")),NOT(OR(H65="",H65="Ø"))),"Needs to be Split","")</f>
        <v/>
      </c>
      <c r="J64" s="86" t="s">
        <v>1</v>
      </c>
      <c r="K64" s="109" t="str">
        <f>IF(AND(NOT(OR(H64="Ø",H64="")),I64="Split"),"In Progress",IF(AND(NOT(OR(H64="Ø",H64="")),I64="Needs to be Split"),"Waiting",IF(AND(J64="Review",J65="Review"),"Review",IF(OR(AND(J64="Review",J65="Incomplete"),AND(J64="Incomplete",J65="Review")),"Review",IF(OR(AND(J64="Untraceable",J65="Review"),AND(J64="Review",J65="Untraceable")),"Review",IF(OR(AND(J64="Review",J65="Completed"),AND(J64="Completed",J65="Review")),"Review",IF(OR(AND(J64="Other",J65="Review"),AND(J64="Review",J65="Other")),"Review",IF(OR(AND(J64="Other",J65="Incomplete"),AND(J64="Incomplete",J65="Other")),"Review",IF(OR(AND(J64="Other",J65="Untraceable"),AND(J64="Untraceable",J65="Other")),"Review",IF(OR(AND(J64="Other",J65="Completed"),AND(J64="Completed",J65="Other")),"Review",IF(AND(J64="Waiting",J65="Waiting"),"Waiting",IF(OR(AND(J64="Review",J65="Waiting"),AND(J64="Waiting",J65="Review")),"Waiting",IF(OR(AND(J64="Other",J65="Waiting"),AND(J64="Waiting",J65="Other")),"Waiting",IF(OR(AND(J64="Incomplete",J65="Waiting"),AND(J64="Waiting",J65="Incomplete")),"Waiting",IF(OR(AND(J64="Completed",J65="Waiting"),AND(J64="Waiting",J65="Completed")),"Waiting",IF(OR(J64="In Progress",J65="In Progress"),"In Progress",IF(OR(AND(J64="Completed",J65="Untraceable"),AND(J64="Untraceable",J65="Completed")),"Review",IF(OR(AND(J64="Completed",J65="Incomplete"),AND(J64="Incomplete",J65="Completed")),"Review",IF(OR(AND(J64="Incomplete",J65="Untraceable"),AND(J64="Untraceable",J65="Incomplete")),"Untraceable",IF(AND(NOT(OR(H64="Ø",H64="")),NOT(OR(H65="Ø",H65="")),I64=""),"In Progress",IF(AND(J64="Untraceable",J65="Untraceable"),"Untraceable",IF(AND(NOT(OR(H64="Ø",H64="")),NOT(OR(H65="Ø",H65="")),NOT(OR(I64="Ø",I64="",I64="Split",I64="Needs to be Split"))),"Completed",IF(AND(J64="Incomplete",J65="Incomplete"),"Incomplete",IF(AND(J64="Other",J65="Other"),"Review",IF(AND(J64="Untraceable",J65=""),"Untraceable","")))))))))))))))))))))))))</f>
        <v>Untraceable</v>
      </c>
      <c r="L64" s="109" t="str">
        <f>IF(OR(K64="Untraceable"),"Ignore",IF(OR(K64="Incomplete",K64="Completed"),"Waiting",IF(OR(K64="Waiting",K64="In Progress",K64="Review",K64="Other"),"HOLD","")))</f>
        <v>Ignore</v>
      </c>
      <c r="M64" s="4" t="s">
        <v>2106</v>
      </c>
      <c r="N64" s="114" t="str">
        <f>IF(OR(K64="Untraceable",K64="Incomplete"),"No",IF(K64="Completed","In Progress",""))</f>
        <v>No</v>
      </c>
      <c r="O64" s="109"/>
    </row>
    <row r="65" spans="1:15" x14ac:dyDescent="0.25">
      <c r="A65" s="109"/>
      <c r="B65" s="109"/>
      <c r="C65" s="109"/>
      <c r="D65" s="86" t="str">
        <f>IF(AND(NOT(A64=""),NOT(J64="Untraceable")),"???","")</f>
        <v/>
      </c>
      <c r="E65" s="86"/>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09"/>
      <c r="J65" s="86" t="str">
        <f>IF(AND(NOT(OR(G65="",G65="Ø")),H65=""),"In Progress",IF(AND(NOT(OR(H65="Ø",H65="")),NOT(OR(G65="Ø",G65=""))),"Completed",IF(AND(NOT(A64=""),NOT(OR(D65="",D65="???")),G65=""),"Waiting",IF(D65="???","Waiting",""))))</f>
        <v/>
      </c>
      <c r="K65" s="109"/>
      <c r="L65" s="109"/>
      <c r="M65" s="4"/>
      <c r="N65" s="114"/>
      <c r="O65" s="109"/>
    </row>
    <row r="66" spans="1:15" x14ac:dyDescent="0.25">
      <c r="H66"/>
      <c r="N66"/>
      <c r="O66"/>
    </row>
    <row r="67" spans="1:15" x14ac:dyDescent="0.25">
      <c r="H67"/>
      <c r="N67"/>
      <c r="O67"/>
    </row>
    <row r="68" spans="1:15" x14ac:dyDescent="0.25">
      <c r="H68"/>
      <c r="N68"/>
      <c r="O68"/>
    </row>
    <row r="69" spans="1:15" x14ac:dyDescent="0.25">
      <c r="H69"/>
      <c r="N69"/>
      <c r="O69"/>
    </row>
    <row r="70" spans="1:15" x14ac:dyDescent="0.25">
      <c r="H70"/>
      <c r="N70"/>
      <c r="O70"/>
    </row>
    <row r="71" spans="1:15" x14ac:dyDescent="0.25">
      <c r="H71"/>
      <c r="N71"/>
      <c r="O71"/>
    </row>
    <row r="72" spans="1:15" x14ac:dyDescent="0.25">
      <c r="H72"/>
      <c r="N72"/>
      <c r="O72"/>
    </row>
    <row r="73" spans="1:15" x14ac:dyDescent="0.25">
      <c r="H73"/>
      <c r="N73"/>
      <c r="O73"/>
    </row>
    <row r="74" spans="1:15" x14ac:dyDescent="0.25">
      <c r="H74"/>
      <c r="N74"/>
      <c r="O74"/>
    </row>
    <row r="75" spans="1:15" x14ac:dyDescent="0.25">
      <c r="H75"/>
      <c r="N75"/>
      <c r="O75"/>
    </row>
    <row r="76" spans="1:15" x14ac:dyDescent="0.25">
      <c r="H76"/>
      <c r="N76"/>
      <c r="O76"/>
    </row>
    <row r="77" spans="1:15" x14ac:dyDescent="0.25">
      <c r="H77"/>
      <c r="N77"/>
      <c r="O77"/>
    </row>
    <row r="78" spans="1:15" x14ac:dyDescent="0.25">
      <c r="H78"/>
      <c r="N78"/>
      <c r="O78"/>
    </row>
    <row r="79" spans="1:15" x14ac:dyDescent="0.25">
      <c r="H79"/>
      <c r="N79"/>
      <c r="O79"/>
    </row>
    <row r="80" spans="1:15" x14ac:dyDescent="0.25">
      <c r="H80"/>
      <c r="N80"/>
      <c r="O80"/>
    </row>
    <row r="81" spans="8:15" x14ac:dyDescent="0.25">
      <c r="H81"/>
      <c r="N81"/>
      <c r="O81"/>
    </row>
    <row r="82" spans="8:15" x14ac:dyDescent="0.25">
      <c r="H82"/>
      <c r="N82"/>
      <c r="O82"/>
    </row>
    <row r="83" spans="8:15" x14ac:dyDescent="0.25">
      <c r="H83"/>
      <c r="N83"/>
      <c r="O83"/>
    </row>
    <row r="84" spans="8:15" x14ac:dyDescent="0.25">
      <c r="H84"/>
      <c r="N84"/>
      <c r="O84"/>
    </row>
    <row r="85" spans="8:15" x14ac:dyDescent="0.25">
      <c r="H85"/>
      <c r="N85"/>
      <c r="O85"/>
    </row>
    <row r="86" spans="8:15" x14ac:dyDescent="0.25">
      <c r="H86"/>
      <c r="N86"/>
      <c r="O86"/>
    </row>
    <row r="87" spans="8:15" x14ac:dyDescent="0.25">
      <c r="H87"/>
      <c r="N87"/>
      <c r="O87"/>
    </row>
    <row r="88" spans="8:15" x14ac:dyDescent="0.25">
      <c r="H88"/>
      <c r="N88"/>
      <c r="O88"/>
    </row>
    <row r="89" spans="8:15" x14ac:dyDescent="0.25">
      <c r="H89"/>
      <c r="N89"/>
      <c r="O89"/>
    </row>
    <row r="90" spans="8:15" x14ac:dyDescent="0.25">
      <c r="H90"/>
      <c r="N90"/>
      <c r="O90"/>
    </row>
    <row r="91" spans="8:15" x14ac:dyDescent="0.25">
      <c r="H91"/>
      <c r="N91"/>
      <c r="O91"/>
    </row>
    <row r="92" spans="8:15" x14ac:dyDescent="0.25">
      <c r="H92"/>
      <c r="N92"/>
      <c r="O92"/>
    </row>
    <row r="93" spans="8:15" x14ac:dyDescent="0.25">
      <c r="H93"/>
      <c r="N93"/>
      <c r="O93"/>
    </row>
    <row r="94" spans="8:15" x14ac:dyDescent="0.25">
      <c r="H94"/>
      <c r="N94"/>
      <c r="O94"/>
    </row>
    <row r="95" spans="8:15" x14ac:dyDescent="0.25">
      <c r="H95"/>
      <c r="N95"/>
      <c r="O95"/>
    </row>
    <row r="96" spans="8:15" x14ac:dyDescent="0.25">
      <c r="H96"/>
      <c r="N96"/>
      <c r="O96"/>
    </row>
    <row r="97" spans="8:15" x14ac:dyDescent="0.25">
      <c r="H97"/>
      <c r="N97"/>
      <c r="O97"/>
    </row>
  </sheetData>
  <autoFilter ref="A1:O97"/>
  <mergeCells count="256">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B6:B7"/>
    <mergeCell ref="C6:C7"/>
    <mergeCell ref="I6:I7"/>
    <mergeCell ref="K6:K7"/>
    <mergeCell ref="L6:L7"/>
    <mergeCell ref="C8:C9"/>
    <mergeCell ref="N6:N7"/>
    <mergeCell ref="O6:O7"/>
    <mergeCell ref="A8:A9"/>
    <mergeCell ref="B8:B9"/>
    <mergeCell ref="I8:I9"/>
    <mergeCell ref="K8:K9"/>
    <mergeCell ref="L8:L9"/>
    <mergeCell ref="N8:N9"/>
    <mergeCell ref="O8:O9"/>
    <mergeCell ref="A6:A7"/>
    <mergeCell ref="A10:A11"/>
    <mergeCell ref="B10:B11"/>
    <mergeCell ref="I10:I11"/>
    <mergeCell ref="K10:K11"/>
    <mergeCell ref="L10:L11"/>
    <mergeCell ref="C10:C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A62:A63"/>
    <mergeCell ref="B62:B63"/>
    <mergeCell ref="C62:C63"/>
    <mergeCell ref="I62:I63"/>
    <mergeCell ref="K62:K63"/>
    <mergeCell ref="L62:L63"/>
    <mergeCell ref="N62:N63"/>
    <mergeCell ref="O62:O63"/>
    <mergeCell ref="A64:A65"/>
    <mergeCell ref="B64:B65"/>
    <mergeCell ref="C64:C65"/>
    <mergeCell ref="I64:I65"/>
    <mergeCell ref="K64:K65"/>
    <mergeCell ref="L64:L65"/>
    <mergeCell ref="N64:N65"/>
    <mergeCell ref="O64:O65"/>
  </mergeCells>
  <conditionalFormatting sqref="L1:L65 L98:L1048576">
    <cfRule type="containsText" dxfId="1900" priority="3" operator="containsText" text="HOLD">
      <formula>NOT(ISERROR(SEARCH("HOLD",L1)))</formula>
    </cfRule>
    <cfRule type="containsText" dxfId="1899" priority="12" operator="containsText" text="Ignore">
      <formula>NOT(ISERROR(SEARCH("Ignore",L1)))</formula>
    </cfRule>
  </conditionalFormatting>
  <conditionalFormatting sqref="J1:L65 J98:L1048576">
    <cfRule type="containsText" dxfId="1898" priority="2" operator="containsText" text="Waiting">
      <formula>NOT(ISERROR(SEARCH("Waiting",J1)))</formula>
    </cfRule>
    <cfRule type="containsText" dxfId="1897" priority="6" operator="containsText" text="Review">
      <formula>NOT(ISERROR(SEARCH("Review",J1)))</formula>
    </cfRule>
    <cfRule type="containsText" dxfId="1896" priority="7" operator="containsText" text="Other">
      <formula>NOT(ISERROR(SEARCH("Other",J1)))</formula>
    </cfRule>
    <cfRule type="containsText" dxfId="1895" priority="8" operator="containsText" text="Incomplete">
      <formula>NOT(ISERROR(SEARCH("Incomplete",J1)))</formula>
    </cfRule>
    <cfRule type="containsText" dxfId="1894" priority="9" operator="containsText" text="Untraceable">
      <formula>NOT(ISERROR(SEARCH("Untraceable",J1)))</formula>
    </cfRule>
    <cfRule type="containsText" dxfId="1893" priority="10" operator="containsText" text="Completed">
      <formula>NOT(ISERROR(SEARCH("Completed",J1)))</formula>
    </cfRule>
  </conditionalFormatting>
  <conditionalFormatting sqref="J1:L65 N98:N1048576 J98:L1048576 N1:N65">
    <cfRule type="containsText" dxfId="1892" priority="11" operator="containsText" text="In Progress">
      <formula>NOT(ISERROR(SEARCH("In Progress",J1)))</formula>
    </cfRule>
  </conditionalFormatting>
  <conditionalFormatting sqref="N98:N1048576 N1:N65">
    <cfRule type="containsText" dxfId="1891" priority="4" operator="containsText" text="No">
      <formula>NOT(ISERROR(SEARCH("No",N1)))</formula>
    </cfRule>
    <cfRule type="containsText" dxfId="1890" priority="5" operator="containsText" text="Yes">
      <formula>NOT(ISERROR(SEARCH("Yes",N1)))</formula>
    </cfRule>
  </conditionalFormatting>
  <conditionalFormatting sqref="I1:I65 I98:I1048576">
    <cfRule type="containsText" dxfId="1889" priority="1" operator="containsText" text="Needs to be">
      <formula>NOT(ISERROR(SEARCH("Needs to be",I1)))</formula>
    </cfRule>
  </conditionalFormatting>
  <dataValidations count="8">
    <dataValidation type="list" allowBlank="1" showInputMessage="1" sqref="G2:G30 G32:G65">
      <formula1>"Ø"</formula1>
    </dataValidation>
    <dataValidation type="list" allowBlank="1" showInputMessage="1" showErrorMessage="1" sqref="L2:L65">
      <formula1>"In Progress, Completed, Untraceable, Review, Ignore"</formula1>
    </dataValidation>
    <dataValidation type="list" operator="equal" allowBlank="1" showInputMessage="1" sqref="H2:H30 H32:H65">
      <formula1>"Ø"</formula1>
    </dataValidation>
    <dataValidation type="list" operator="equal" allowBlank="1" showInputMessage="1" showErrorMessage="1" sqref="E2:E65">
      <formula1>"Manual,Assisted Manual, De-Novo Merge, Assisted Merge"</formula1>
    </dataValidation>
    <dataValidation type="list" operator="equal" allowBlank="1" showInputMessage="1" showErrorMessage="1" sqref="D2:D65">
      <formula1>"Amina,Bruno,Cameron,Daniel,Gina,Monet,Perry,???"</formula1>
    </dataValidation>
    <dataValidation type="list" allowBlank="1" showInputMessage="1" sqref="I2:I65">
      <formula1>"Ø, Split"</formula1>
    </dataValidation>
    <dataValidation type="list" allowBlank="1" showInputMessage="1" showErrorMessage="1" sqref="J2:K65">
      <formula1>"In Progress, Completed, Untraceable, Incomplete, Other, Review"</formula1>
    </dataValidation>
    <dataValidation type="list" allowBlank="1" showInputMessage="1" showErrorMessage="1" sqref="N2:N65">
      <formula1>"Yes, No, In Progress"</formula1>
    </dataValidation>
  </dataValidations>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3"/>
  <sheetViews>
    <sheetView topLeftCell="A100" workbookViewId="0">
      <selection activeCell="B100" sqref="B100:B10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110" customWidth="1"/>
    <col min="14" max="14" width="14.5703125" customWidth="1"/>
    <col min="15" max="15" width="14.7109375" customWidth="1"/>
    <col min="16" max="16" width="14.85546875"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5" t="s">
        <v>2107</v>
      </c>
      <c r="B2" s="110" t="s">
        <v>2108</v>
      </c>
      <c r="C2" s="109" t="s">
        <v>1372</v>
      </c>
      <c r="D2" s="86" t="s">
        <v>161</v>
      </c>
      <c r="E2" s="86" t="s">
        <v>24</v>
      </c>
      <c r="F2" s="7" t="s">
        <v>2109</v>
      </c>
      <c r="G2" s="89">
        <v>42947</v>
      </c>
      <c r="H2" s="89">
        <v>42948</v>
      </c>
      <c r="I2" s="111">
        <v>42969</v>
      </c>
      <c r="J2" s="86" t="s">
        <v>0</v>
      </c>
      <c r="K2" s="109"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09" t="s">
        <v>0</v>
      </c>
      <c r="M2" s="67" t="s">
        <v>2110</v>
      </c>
      <c r="N2" s="114" t="s">
        <v>25</v>
      </c>
      <c r="O2" s="109" t="s">
        <v>2111</v>
      </c>
    </row>
    <row r="3" spans="1:15" x14ac:dyDescent="0.25">
      <c r="A3" s="109"/>
      <c r="B3" s="109"/>
      <c r="C3" s="109"/>
      <c r="D3" s="86" t="s">
        <v>27</v>
      </c>
      <c r="E3" s="86"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2017-06-28_G-001_GB</v>
      </c>
      <c r="G3" s="89">
        <v>42962</v>
      </c>
      <c r="H3" s="89">
        <v>42962</v>
      </c>
      <c r="I3" s="109"/>
      <c r="J3" s="86" t="str">
        <f>IF(AND(NOT(OR(G3="",G3="Ø")),H3=""),"In Progress",IF(AND(NOT(OR(H3="Ø",H3="")),NOT(OR(G3="Ø",G3=""))),"Completed",IF(AND(NOT(A2=""),NOT(OR(D3="",D3="???")),G3=""),"Waiting",IF(D3="???","Waiting",""))))</f>
        <v>Completed</v>
      </c>
      <c r="K3" s="109"/>
      <c r="L3" s="109"/>
      <c r="M3" s="4" t="s">
        <v>2112</v>
      </c>
      <c r="N3" s="114"/>
      <c r="O3" s="109"/>
    </row>
    <row r="4" spans="1:15" x14ac:dyDescent="0.25">
      <c r="A4" s="115" t="s">
        <v>2113</v>
      </c>
      <c r="B4" s="110" t="s">
        <v>2114</v>
      </c>
      <c r="C4" s="109" t="s">
        <v>2022</v>
      </c>
      <c r="D4" s="86" t="s">
        <v>27</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2017-06-28_G-002_GB</v>
      </c>
      <c r="G4" s="89">
        <v>42947</v>
      </c>
      <c r="H4" s="89">
        <v>42948</v>
      </c>
      <c r="I4" s="111">
        <v>42970</v>
      </c>
      <c r="J4" s="86" t="str">
        <f>IF(AND(NOT(OR(G4="",G4="Ø")),H4=""),"In Progress",IF(AND(NOT(OR(H4="Ø",H4="")),NOT(OR(G4="Ø",G4=""))),"Completed",IF(AND(NOT(A4=""),NOT(OR(D4="",D4="???")),G4=""),"Waiting",IF(D4="???","Waiting",""))))</f>
        <v>Completed</v>
      </c>
      <c r="K4" s="109"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09" t="s">
        <v>0</v>
      </c>
      <c r="M4" s="4" t="s">
        <v>2115</v>
      </c>
      <c r="N4" s="114" t="s">
        <v>25</v>
      </c>
      <c r="O4" s="109" t="s">
        <v>2116</v>
      </c>
    </row>
    <row r="5" spans="1:15" x14ac:dyDescent="0.25">
      <c r="A5" s="109"/>
      <c r="B5" s="109"/>
      <c r="C5" s="109"/>
      <c r="D5" s="86" t="s">
        <v>161</v>
      </c>
      <c r="E5" s="86"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2017-06-28_G-002_BD</v>
      </c>
      <c r="G5" s="89">
        <v>42965</v>
      </c>
      <c r="H5" s="89">
        <v>42968</v>
      </c>
      <c r="I5" s="109"/>
      <c r="J5" s="86" t="str">
        <f>IF(AND(NOT(OR(G5="",G5="Ø")),H5=""),"In Progress",IF(AND(NOT(OR(H5="Ø",H5="")),NOT(OR(G5="Ø",G5=""))),"Completed",IF(AND(NOT(A4=""),NOT(OR(D5="",D5="???")),G5=""),"Waiting",IF(D5="???","Waiting",""))))</f>
        <v>Completed</v>
      </c>
      <c r="K5" s="109"/>
      <c r="L5" s="109"/>
      <c r="M5" s="67" t="s">
        <v>2117</v>
      </c>
      <c r="N5" s="114"/>
      <c r="O5" s="109"/>
    </row>
    <row r="6" spans="1:15" ht="15" customHeight="1" x14ac:dyDescent="0.25">
      <c r="A6" s="115" t="s">
        <v>2118</v>
      </c>
      <c r="B6" s="110" t="s">
        <v>2119</v>
      </c>
      <c r="C6" s="110" t="s">
        <v>590</v>
      </c>
      <c r="D6" s="86" t="s">
        <v>32</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2017-06-28_G-003_AZ</v>
      </c>
      <c r="G6" s="89">
        <v>42947</v>
      </c>
      <c r="H6" s="89">
        <v>42947</v>
      </c>
      <c r="I6" s="111">
        <v>42962</v>
      </c>
      <c r="J6" s="86" t="s">
        <v>0</v>
      </c>
      <c r="K6" s="109" t="s">
        <v>0</v>
      </c>
      <c r="L6" s="109" t="s">
        <v>0</v>
      </c>
      <c r="M6" s="4" t="s">
        <v>2120</v>
      </c>
      <c r="N6" s="114" t="s">
        <v>25</v>
      </c>
      <c r="O6" s="109" t="s">
        <v>2121</v>
      </c>
    </row>
    <row r="7" spans="1:15" x14ac:dyDescent="0.25">
      <c r="A7" s="109"/>
      <c r="B7" s="109"/>
      <c r="C7" s="109"/>
      <c r="D7" s="86" t="s">
        <v>27</v>
      </c>
      <c r="E7" s="86"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2017-06-28_G-003_GB</v>
      </c>
      <c r="G7" s="89">
        <v>42962</v>
      </c>
      <c r="H7" s="89">
        <v>42962</v>
      </c>
      <c r="I7" s="109"/>
      <c r="J7" s="86" t="str">
        <f>IF(AND(NOT(OR(G7="",G7="Ø")),H7=""),"In Progress",IF(AND(NOT(OR(H7="Ø",H7="")),NOT(OR(G7="Ø",G7=""))),"Completed",IF(AND(NOT(A6=""),NOT(OR(D7="",D7="???")),G7=""),"Waiting",IF(D7="???","Waiting",""))))</f>
        <v>Completed</v>
      </c>
      <c r="K7" s="109"/>
      <c r="L7" s="109"/>
      <c r="M7" s="4" t="s">
        <v>2122</v>
      </c>
      <c r="N7" s="114"/>
      <c r="O7" s="109"/>
    </row>
    <row r="8" spans="1:15" x14ac:dyDescent="0.25">
      <c r="A8" s="115" t="s">
        <v>2123</v>
      </c>
      <c r="B8" s="124" t="s">
        <v>2124</v>
      </c>
      <c r="C8" s="117" t="s">
        <v>1167</v>
      </c>
      <c r="D8" s="86" t="s">
        <v>113</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2017-06-28_G-004_DR</v>
      </c>
      <c r="G8" s="89">
        <v>42948</v>
      </c>
      <c r="H8" s="89" t="s">
        <v>51</v>
      </c>
      <c r="I8" s="109" t="s">
        <v>51</v>
      </c>
      <c r="J8" s="86" t="s">
        <v>1</v>
      </c>
      <c r="K8" s="109" t="s">
        <v>1</v>
      </c>
      <c r="L8" s="109" t="s">
        <v>1</v>
      </c>
      <c r="M8" s="4"/>
      <c r="N8" s="114" t="str">
        <f>IF(OR(K8="Untraceable",K8="Incomplete"),"No",IF(K8="Completed","In Progress",""))</f>
        <v>No</v>
      </c>
      <c r="O8" s="109"/>
    </row>
    <row r="9" spans="1:15" x14ac:dyDescent="0.25">
      <c r="A9" s="109"/>
      <c r="B9" s="125"/>
      <c r="C9" s="118"/>
      <c r="D9" s="86" t="s">
        <v>161</v>
      </c>
      <c r="E9" s="86" t="s">
        <v>1379</v>
      </c>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2017-06-28_G-004_SA_BD</v>
      </c>
      <c r="G9" s="89">
        <v>42998</v>
      </c>
      <c r="H9" s="89" t="s">
        <v>51</v>
      </c>
      <c r="I9" s="117"/>
      <c r="J9" s="86" t="s">
        <v>1</v>
      </c>
      <c r="K9" s="109"/>
      <c r="L9" s="109"/>
      <c r="M9" s="4" t="s">
        <v>2125</v>
      </c>
      <c r="N9" s="114"/>
      <c r="O9" s="109"/>
    </row>
    <row r="10" spans="1:15" x14ac:dyDescent="0.25">
      <c r="A10" s="115" t="s">
        <v>2126</v>
      </c>
      <c r="B10" s="110" t="s">
        <v>2127</v>
      </c>
      <c r="C10" s="110"/>
      <c r="D10" s="86" t="s">
        <v>23</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2017-06-28_G-005_CA</v>
      </c>
      <c r="G10" s="89"/>
      <c r="H10" s="66"/>
      <c r="I10" s="111">
        <v>42970</v>
      </c>
      <c r="J10" s="102" t="s">
        <v>0</v>
      </c>
      <c r="K10" s="109" t="s">
        <v>0</v>
      </c>
      <c r="L10" s="109" t="s">
        <v>0</v>
      </c>
      <c r="M10" s="4"/>
      <c r="N10" s="114" t="s">
        <v>25</v>
      </c>
      <c r="O10" s="109" t="s">
        <v>2128</v>
      </c>
    </row>
    <row r="11" spans="1:15" x14ac:dyDescent="0.25">
      <c r="A11" s="109"/>
      <c r="B11" s="109"/>
      <c r="C11" s="109"/>
      <c r="D11" s="86" t="s">
        <v>27</v>
      </c>
      <c r="E11" s="86"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2017-06-28_G-005_GB</v>
      </c>
      <c r="G11" s="89">
        <v>42968</v>
      </c>
      <c r="H11" s="66">
        <v>42968</v>
      </c>
      <c r="I11" s="109"/>
      <c r="J11" s="102" t="str">
        <f>IF(AND(NOT(OR(G11="",G11="Ø")),H11=""),"In Progress",IF(AND(NOT(OR(H11="Ø",H11="")),NOT(OR(G11="Ø",G11=""))),"Completed",IF(AND(NOT(A10=""),NOT(OR(D11="",D11="???")),G11=""),"Waiting",IF(D11="???","Waiting",""))))</f>
        <v>Completed</v>
      </c>
      <c r="K11" s="109"/>
      <c r="L11" s="109"/>
      <c r="M11" s="4" t="s">
        <v>2129</v>
      </c>
      <c r="N11" s="114"/>
      <c r="O11" s="109"/>
    </row>
    <row r="12" spans="1:15" x14ac:dyDescent="0.25">
      <c r="A12" s="115" t="s">
        <v>2130</v>
      </c>
      <c r="B12" s="110" t="s">
        <v>2131</v>
      </c>
      <c r="C12" s="109"/>
      <c r="D12" s="86" t="s">
        <v>32</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2017-06-28_G-006_AZ</v>
      </c>
      <c r="G12" s="89">
        <v>42948</v>
      </c>
      <c r="H12" s="89">
        <v>42948</v>
      </c>
      <c r="I12" s="127">
        <v>43007</v>
      </c>
      <c r="J12" s="86" t="str">
        <f>IF(AND(NOT(OR(G12="",G12="Ø")),H12=""),"In Progress",IF(AND(NOT(OR(H12="Ø",H12="")),NOT(OR(G12="Ø",G12=""))),"Completed",IF(AND(NOT(A12=""),NOT(OR(D12="",D12="???")),G12=""),"Waiting",IF(D12="???","Waiting",""))))</f>
        <v>Completed</v>
      </c>
      <c r="K12" s="109"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Completed</v>
      </c>
      <c r="L12" s="109" t="s">
        <v>0</v>
      </c>
      <c r="M12" s="4" t="s">
        <v>2132</v>
      </c>
      <c r="N12" s="114" t="s">
        <v>25</v>
      </c>
      <c r="O12" s="109" t="s">
        <v>2133</v>
      </c>
    </row>
    <row r="13" spans="1:15" x14ac:dyDescent="0.25">
      <c r="A13" s="109"/>
      <c r="B13" s="109"/>
      <c r="C13" s="109"/>
      <c r="D13" s="86" t="s">
        <v>23</v>
      </c>
      <c r="E13" s="86" t="s">
        <v>1512</v>
      </c>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2017-06-28_G-006_CA</v>
      </c>
      <c r="G13" s="89">
        <v>42964</v>
      </c>
      <c r="H13" s="89">
        <v>42965</v>
      </c>
      <c r="I13" s="109"/>
      <c r="J13" s="86" t="str">
        <f>IF(AND(NOT(OR(G13="",G13="Ø")),H13=""),"In Progress",IF(AND(NOT(OR(H13="Ø",H13="")),NOT(OR(G13="Ø",G13=""))),"Completed",IF(AND(NOT(A12=""),NOT(OR(D13="",D13="???")),G13=""),"Waiting",IF(D13="???","Waiting",""))))</f>
        <v>Completed</v>
      </c>
      <c r="K13" s="109"/>
      <c r="L13" s="109"/>
      <c r="M13" s="4" t="s">
        <v>2134</v>
      </c>
      <c r="N13" s="114"/>
      <c r="O13" s="109"/>
    </row>
    <row r="14" spans="1:15" x14ac:dyDescent="0.25">
      <c r="A14" s="115" t="s">
        <v>2135</v>
      </c>
      <c r="B14" s="110" t="s">
        <v>2136</v>
      </c>
      <c r="C14" s="109" t="s">
        <v>1372</v>
      </c>
      <c r="D14" s="86" t="s">
        <v>161</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2017-06-28_G-007_BD</v>
      </c>
      <c r="G14" s="89">
        <v>42948</v>
      </c>
      <c r="H14" s="89">
        <v>42948</v>
      </c>
      <c r="I14" s="111">
        <v>42979</v>
      </c>
      <c r="J14" s="86" t="str">
        <f>IF(AND(NOT(OR(G14="",G14="Ø")),H14=""),"In Progress",IF(AND(NOT(OR(H14="Ø",H14="")),NOT(OR(G14="Ø",G14=""))),"Completed",IF(AND(NOT(A14=""),NOT(OR(D14="",D14="???")),G14=""),"Waiting",IF(D14="???","Waiting",""))))</f>
        <v>Completed</v>
      </c>
      <c r="K14" s="109" t="s">
        <v>0</v>
      </c>
      <c r="L14" s="109" t="s">
        <v>0</v>
      </c>
      <c r="M14" s="6" t="s">
        <v>2137</v>
      </c>
      <c r="N14" s="114" t="s">
        <v>25</v>
      </c>
      <c r="O14" s="109" t="s">
        <v>2138</v>
      </c>
    </row>
    <row r="15" spans="1:15" x14ac:dyDescent="0.25">
      <c r="A15" s="109"/>
      <c r="B15" s="109"/>
      <c r="C15" s="109"/>
      <c r="D15" s="86" t="s">
        <v>23</v>
      </c>
      <c r="E15" s="86" t="s">
        <v>1512</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2017-06-28_G-007_CA</v>
      </c>
      <c r="G15" s="89">
        <v>42964</v>
      </c>
      <c r="H15" s="89">
        <v>42964</v>
      </c>
      <c r="I15" s="109"/>
      <c r="J15" s="86" t="str">
        <f>IF(AND(NOT(OR(G15="",G15="Ø")),H15=""),"In Progress",IF(AND(NOT(OR(H15="Ø",H15="")),NOT(OR(G15="Ø",G15=""))),"Completed",IF(AND(NOT(A14=""),NOT(OR(D15="",D15="???")),G15=""),"Waiting",IF(D15="???","Waiting",""))))</f>
        <v>Completed</v>
      </c>
      <c r="K15" s="109"/>
      <c r="L15" s="109"/>
      <c r="M15" s="6"/>
      <c r="N15" s="114"/>
      <c r="O15" s="109"/>
    </row>
    <row r="16" spans="1:15" x14ac:dyDescent="0.25">
      <c r="A16" s="115" t="s">
        <v>2139</v>
      </c>
      <c r="B16" s="110" t="s">
        <v>2140</v>
      </c>
      <c r="C16" s="109"/>
      <c r="D16" s="86" t="s">
        <v>113</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2017-06-28_G-008_DR</v>
      </c>
      <c r="G16" s="89">
        <v>42948</v>
      </c>
      <c r="H16" s="89">
        <v>42950</v>
      </c>
      <c r="I16" s="111">
        <v>42992</v>
      </c>
      <c r="J16" s="86" t="str">
        <f>IF(AND(NOT(OR(G16="",G16="Ø")),H16=""),"In Progress",IF(AND(NOT(OR(H16="Ø",H16="")),NOT(OR(G16="Ø",G16=""))),"Completed",IF(AND(NOT(A16=""),NOT(OR(D16="",D16="???")),G16=""),"Waiting",IF(D16="???","Waiting",""))))</f>
        <v>Completed</v>
      </c>
      <c r="K16" s="109"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Completed</v>
      </c>
      <c r="L16" s="109" t="s">
        <v>0</v>
      </c>
      <c r="M16" s="4" t="s">
        <v>2141</v>
      </c>
      <c r="N16" s="114" t="s">
        <v>25</v>
      </c>
      <c r="O16" s="109" t="s">
        <v>2142</v>
      </c>
    </row>
    <row r="17" spans="1:15" x14ac:dyDescent="0.25">
      <c r="A17" s="109"/>
      <c r="B17" s="109"/>
      <c r="C17" s="109"/>
      <c r="D17" s="86" t="s">
        <v>32</v>
      </c>
      <c r="E17" s="86"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2017-06-28_G-008_AZ</v>
      </c>
      <c r="G17" s="89">
        <v>42965</v>
      </c>
      <c r="H17" s="89">
        <v>42970</v>
      </c>
      <c r="I17" s="109"/>
      <c r="J17" s="86" t="str">
        <f>IF(AND(NOT(OR(G17="",G17="Ø")),H17=""),"In Progress",IF(AND(NOT(OR(H17="Ø",H17="")),NOT(OR(G17="Ø",G17=""))),"Completed",IF(AND(NOT(A16=""),NOT(OR(D17="",D17="???")),G17=""),"Waiting",IF(D17="???","Waiting",""))))</f>
        <v>Completed</v>
      </c>
      <c r="K17" s="109"/>
      <c r="L17" s="109"/>
      <c r="M17" s="4"/>
      <c r="N17" s="114"/>
      <c r="O17" s="109"/>
    </row>
    <row r="18" spans="1:15" x14ac:dyDescent="0.25">
      <c r="A18" s="115" t="s">
        <v>2143</v>
      </c>
      <c r="B18" s="110" t="s">
        <v>2144</v>
      </c>
      <c r="C18" s="109" t="s">
        <v>1372</v>
      </c>
      <c r="D18" s="86" t="s">
        <v>187</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2017-06-28_G-009_MW</v>
      </c>
      <c r="G18" s="89">
        <v>42948</v>
      </c>
      <c r="H18" s="89">
        <v>42949</v>
      </c>
      <c r="I18" s="111">
        <v>42971</v>
      </c>
      <c r="J18" s="86" t="str">
        <f>IF(AND(NOT(OR(G18="",G18="Ø")),H18=""),"In Progress",IF(AND(NOT(OR(H18="Ø",H18="")),NOT(OR(G18="Ø",G18=""))),"Completed",IF(AND(NOT(A18=""),NOT(OR(D18="",D18="???")),G18=""),"Waiting",IF(D18="???","Waiting",""))))</f>
        <v>Completed</v>
      </c>
      <c r="K18" s="109"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Completed</v>
      </c>
      <c r="L18" s="109" t="s">
        <v>0</v>
      </c>
      <c r="M18" s="4"/>
      <c r="N18" s="114" t="s">
        <v>25</v>
      </c>
      <c r="O18" s="109" t="s">
        <v>2145</v>
      </c>
    </row>
    <row r="19" spans="1:15" x14ac:dyDescent="0.25">
      <c r="A19" s="109"/>
      <c r="B19" s="109"/>
      <c r="C19" s="109"/>
      <c r="D19" s="86" t="s">
        <v>27</v>
      </c>
      <c r="E19" s="86"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2017-06-28_G-009_GB</v>
      </c>
      <c r="G19" s="89">
        <v>42969</v>
      </c>
      <c r="H19" s="89">
        <v>42970</v>
      </c>
      <c r="I19" s="109"/>
      <c r="J19" s="86" t="str">
        <f>IF(AND(NOT(OR(G19="",G19="Ø")),H19=""),"In Progress",IF(AND(NOT(OR(H19="Ø",H19="")),NOT(OR(G19="Ø",G19=""))),"Completed",IF(AND(NOT(A18=""),NOT(OR(D19="",D19="???")),G19=""),"Waiting",IF(D19="???","Waiting",""))))</f>
        <v>Completed</v>
      </c>
      <c r="K19" s="109"/>
      <c r="L19" s="109"/>
      <c r="M19" s="4" t="s">
        <v>2122</v>
      </c>
      <c r="N19" s="114"/>
      <c r="O19" s="109"/>
    </row>
    <row r="20" spans="1:15" x14ac:dyDescent="0.25">
      <c r="A20" s="115" t="s">
        <v>2146</v>
      </c>
      <c r="B20" s="110" t="s">
        <v>2147</v>
      </c>
      <c r="C20" s="109" t="s">
        <v>590</v>
      </c>
      <c r="D20" s="86" t="s">
        <v>27</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2017-06-28_G-010_GB</v>
      </c>
      <c r="G20" s="89">
        <v>42948</v>
      </c>
      <c r="H20" s="89">
        <v>42949</v>
      </c>
      <c r="I20" s="109" t="s">
        <v>2148</v>
      </c>
      <c r="J20" s="86" t="s">
        <v>0</v>
      </c>
      <c r="K20" s="109" t="s">
        <v>3</v>
      </c>
      <c r="L20" s="109" t="s">
        <v>190</v>
      </c>
      <c r="M20" s="4" t="s">
        <v>2149</v>
      </c>
      <c r="N20" s="114" t="s">
        <v>53</v>
      </c>
      <c r="O20" s="109"/>
    </row>
    <row r="21" spans="1:15" x14ac:dyDescent="0.25">
      <c r="A21" s="109"/>
      <c r="B21" s="109"/>
      <c r="C21" s="109"/>
      <c r="D21" s="86"/>
      <c r="E21" s="86"/>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109"/>
      <c r="J21" s="86" t="s">
        <v>3</v>
      </c>
      <c r="K21" s="109"/>
      <c r="L21" s="109"/>
      <c r="M21" s="4"/>
      <c r="N21" s="114"/>
      <c r="O21" s="109"/>
    </row>
    <row r="22" spans="1:15" x14ac:dyDescent="0.25">
      <c r="A22" s="115" t="s">
        <v>2150</v>
      </c>
      <c r="B22" s="110" t="s">
        <v>2151</v>
      </c>
      <c r="C22" s="109"/>
      <c r="D22" s="86" t="s">
        <v>32</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2017-06-28_G-011_AZ</v>
      </c>
      <c r="G22" s="89">
        <v>42997</v>
      </c>
      <c r="H22" s="89">
        <v>42998</v>
      </c>
      <c r="I22" s="111">
        <v>43007</v>
      </c>
      <c r="J22" s="86" t="s">
        <v>0</v>
      </c>
      <c r="K22" s="109" t="s">
        <v>0</v>
      </c>
      <c r="L22" s="109" t="s">
        <v>0</v>
      </c>
      <c r="M22" s="4" t="s">
        <v>2152</v>
      </c>
      <c r="N22" s="114" t="s">
        <v>25</v>
      </c>
      <c r="O22" s="109" t="s">
        <v>2153</v>
      </c>
    </row>
    <row r="23" spans="1:15" x14ac:dyDescent="0.25">
      <c r="A23" s="109"/>
      <c r="B23" s="109"/>
      <c r="C23" s="109"/>
      <c r="D23" s="86" t="s">
        <v>187</v>
      </c>
      <c r="E23" s="86"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2017-06-28_G-011_MW</v>
      </c>
      <c r="G23" s="89">
        <v>42998</v>
      </c>
      <c r="H23" s="89">
        <v>43003</v>
      </c>
      <c r="I23" s="109"/>
      <c r="J23" s="86" t="s">
        <v>0</v>
      </c>
      <c r="K23" s="109"/>
      <c r="L23" s="109"/>
      <c r="M23" s="4" t="s">
        <v>2154</v>
      </c>
      <c r="N23" s="114"/>
      <c r="O23" s="109"/>
    </row>
    <row r="24" spans="1:15" x14ac:dyDescent="0.25">
      <c r="A24" s="115" t="s">
        <v>2155</v>
      </c>
      <c r="B24" s="110" t="s">
        <v>2156</v>
      </c>
      <c r="C24" s="109" t="s">
        <v>590</v>
      </c>
      <c r="D24" s="86" t="s">
        <v>23</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2017-06-28_G-012_CA</v>
      </c>
      <c r="G24" s="89">
        <v>42947</v>
      </c>
      <c r="H24" s="89">
        <v>42948</v>
      </c>
      <c r="I24" s="111">
        <v>42978</v>
      </c>
      <c r="J24" s="86" t="str">
        <f>IF(AND(NOT(OR(G24="",G24="Ø")),H24=""),"In Progress",IF(AND(NOT(OR(H24="Ø",H24="")),NOT(OR(G24="Ø",G24=""))),"Completed",IF(AND(NOT(A24=""),NOT(OR(D24="",D24="???")),G24=""),"Waiting",IF(D24="???","Waiting",""))))</f>
        <v>Completed</v>
      </c>
      <c r="K24" s="109"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09" t="s">
        <v>0</v>
      </c>
      <c r="M24" s="4" t="s">
        <v>2157</v>
      </c>
      <c r="N24" s="114" t="s">
        <v>25</v>
      </c>
      <c r="O24" s="109" t="s">
        <v>2158</v>
      </c>
    </row>
    <row r="25" spans="1:15" x14ac:dyDescent="0.25">
      <c r="A25" s="109"/>
      <c r="B25" s="109"/>
      <c r="C25" s="109"/>
      <c r="D25" s="86" t="s">
        <v>27</v>
      </c>
      <c r="E25" s="86"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2017-06-28_G-012_GB</v>
      </c>
      <c r="G25" s="89">
        <v>42971</v>
      </c>
      <c r="H25" s="89">
        <v>42975</v>
      </c>
      <c r="I25" s="109"/>
      <c r="J25" s="86" t="str">
        <f>IF(AND(NOT(OR(G25="",G25="Ø")),H25=""),"In Progress",IF(AND(NOT(OR(H25="Ø",H25="")),NOT(OR(G25="Ø",G25=""))),"Completed",IF(AND(NOT(A24=""),NOT(OR(D25="",D25="???")),G25=""),"Waiting",IF(D25="???","Waiting",""))))</f>
        <v>Completed</v>
      </c>
      <c r="K25" s="109"/>
      <c r="L25" s="109"/>
      <c r="M25" s="4"/>
      <c r="N25" s="114"/>
      <c r="O25" s="109"/>
    </row>
    <row r="26" spans="1:15" x14ac:dyDescent="0.25">
      <c r="A26" s="115" t="s">
        <v>2159</v>
      </c>
      <c r="B26" s="110" t="s">
        <v>2160</v>
      </c>
      <c r="C26" s="109" t="s">
        <v>2161</v>
      </c>
      <c r="D26" s="86" t="s">
        <v>23</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2017-06-28_G-013_CA</v>
      </c>
      <c r="G26" s="89">
        <v>42948</v>
      </c>
      <c r="H26" s="89">
        <v>42951</v>
      </c>
      <c r="I26" s="111">
        <v>42984</v>
      </c>
      <c r="J26" s="86" t="str">
        <f>IF(AND(NOT(OR(G26="",G26="Ø")),H26=""),"In Progress",IF(AND(NOT(OR(H26="Ø",H26="")),NOT(OR(G26="Ø",G26=""))),"Completed",IF(AND(NOT(A26=""),NOT(OR(D26="",D26="???")),G26=""),"Waiting",IF(D26="???","Waiting",""))))</f>
        <v>Completed</v>
      </c>
      <c r="K26" s="109" t="s">
        <v>0</v>
      </c>
      <c r="L26" s="109" t="s">
        <v>0</v>
      </c>
      <c r="M26" s="4"/>
      <c r="N26" s="114" t="s">
        <v>25</v>
      </c>
      <c r="O26" s="109" t="s">
        <v>2162</v>
      </c>
    </row>
    <row r="27" spans="1:15" x14ac:dyDescent="0.25">
      <c r="A27" s="109"/>
      <c r="B27" s="109"/>
      <c r="C27" s="109"/>
      <c r="D27" s="86" t="s">
        <v>161</v>
      </c>
      <c r="E27" s="86" t="s">
        <v>1379</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2017-06-28_G-013_SA_BD</v>
      </c>
      <c r="G27" s="89">
        <v>42977</v>
      </c>
      <c r="H27" s="89">
        <v>42979</v>
      </c>
      <c r="I27" s="109"/>
      <c r="J27" s="86" t="str">
        <f>IF(AND(NOT(OR(G27="",G27="Ø")),H27=""),"In Progress",IF(AND(NOT(OR(H27="Ø",H27="")),NOT(OR(G27="Ø",G27=""))),"Completed",IF(AND(NOT(A26=""),NOT(OR(D27="",D27="???")),G27=""),"Waiting",IF(D27="???","Waiting",""))))</f>
        <v>Completed</v>
      </c>
      <c r="K27" s="109"/>
      <c r="L27" s="109"/>
      <c r="M27" s="4"/>
      <c r="N27" s="114"/>
      <c r="O27" s="109"/>
    </row>
    <row r="28" spans="1:15" x14ac:dyDescent="0.25">
      <c r="A28" s="115" t="s">
        <v>2163</v>
      </c>
      <c r="B28" s="110" t="s">
        <v>2164</v>
      </c>
      <c r="C28" s="109" t="s">
        <v>1167</v>
      </c>
      <c r="D28" s="86" t="s">
        <v>32</v>
      </c>
      <c r="E28" s="86" t="s">
        <v>24</v>
      </c>
      <c r="F28" s="7" t="s">
        <v>2165</v>
      </c>
      <c r="G28" s="89">
        <v>42949</v>
      </c>
      <c r="H28" s="89" t="s">
        <v>51</v>
      </c>
      <c r="I28" s="109" t="s">
        <v>51</v>
      </c>
      <c r="J28" s="86" t="s">
        <v>2</v>
      </c>
      <c r="K28" s="109" t="s">
        <v>2</v>
      </c>
      <c r="L28" s="109" t="s">
        <v>190</v>
      </c>
      <c r="M28" s="4" t="s">
        <v>2166</v>
      </c>
      <c r="N28" s="114" t="str">
        <f>IF(OR(K28="Untraceable",K28="Incomplete"),"No",IF(K28="Completed","In Progress",""))</f>
        <v>No</v>
      </c>
      <c r="O28" s="109"/>
    </row>
    <row r="29" spans="1:15" x14ac:dyDescent="0.25">
      <c r="A29" s="109"/>
      <c r="B29" s="109"/>
      <c r="C29" s="109"/>
      <c r="D29" s="86"/>
      <c r="E29" s="86"/>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09"/>
      <c r="J29" s="86" t="str">
        <f>IF(AND(NOT(OR(G29="",G29="Ø")),H29=""),"In Progress",IF(AND(NOT(OR(H29="Ø",H29="")),NOT(OR(G29="Ø",G29=""))),"Completed",IF(AND(NOT(A28=""),NOT(OR(D29="",D29="???")),G29=""),"Waiting",IF(D29="???","Waiting",""))))</f>
        <v/>
      </c>
      <c r="K29" s="109"/>
      <c r="L29" s="109"/>
      <c r="M29" s="4"/>
      <c r="N29" s="114"/>
      <c r="O29" s="109"/>
    </row>
    <row r="30" spans="1:15" x14ac:dyDescent="0.25">
      <c r="A30" s="115" t="s">
        <v>2167</v>
      </c>
      <c r="B30" s="110" t="s">
        <v>2168</v>
      </c>
      <c r="C30" s="109" t="s">
        <v>2169</v>
      </c>
      <c r="D30" s="86" t="s">
        <v>161</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2017-06-28_G-015_BD</v>
      </c>
      <c r="G30" s="89">
        <v>42949</v>
      </c>
      <c r="H30" s="89">
        <v>42951</v>
      </c>
      <c r="I30" s="111">
        <v>42998</v>
      </c>
      <c r="J30" s="86" t="str">
        <f>IF(AND(NOT(OR(G30="",G30="Ø")),H30=""),"In Progress",IF(AND(NOT(OR(H30="Ø",H30="")),NOT(OR(G30="Ø",G30=""))),"Completed",IF(AND(NOT(A30=""),NOT(OR(D30="",D30="???")),G30=""),"Waiting",IF(D30="???","Waiting",""))))</f>
        <v>Completed</v>
      </c>
      <c r="K30" s="109"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09" t="s">
        <v>0</v>
      </c>
      <c r="M30" s="4" t="s">
        <v>2170</v>
      </c>
      <c r="N30" s="114" t="s">
        <v>25</v>
      </c>
      <c r="O30" s="109" t="s">
        <v>2171</v>
      </c>
    </row>
    <row r="31" spans="1:15" x14ac:dyDescent="0.25">
      <c r="A31" s="109"/>
      <c r="B31" s="109"/>
      <c r="C31" s="109"/>
      <c r="D31" s="86" t="s">
        <v>32</v>
      </c>
      <c r="E31" s="86" t="s">
        <v>1379</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2017-06-28_G-015_SA_AZ</v>
      </c>
      <c r="G31" s="89">
        <v>42977</v>
      </c>
      <c r="H31" s="89">
        <v>42986</v>
      </c>
      <c r="I31" s="109"/>
      <c r="J31" s="86" t="str">
        <f>IF(AND(NOT(OR(G31="",G31="Ø")),H31=""),"In Progress",IF(AND(NOT(OR(H31="Ø",H31="")),NOT(OR(G31="Ø",G31=""))),"Completed",IF(AND(NOT(A30=""),NOT(OR(D31="",D31="???")),G31=""),"Waiting",IF(D31="???","Waiting",""))))</f>
        <v>Completed</v>
      </c>
      <c r="K31" s="109"/>
      <c r="L31" s="109"/>
      <c r="M31" s="4"/>
      <c r="N31" s="114"/>
      <c r="O31" s="109"/>
    </row>
    <row r="32" spans="1:15" x14ac:dyDescent="0.25">
      <c r="A32" s="115" t="s">
        <v>2172</v>
      </c>
      <c r="B32" s="110" t="s">
        <v>2173</v>
      </c>
      <c r="C32" s="109"/>
      <c r="D32" s="86" t="s">
        <v>187</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2017-06-28_G-016_MW</v>
      </c>
      <c r="G32" s="89">
        <v>42949</v>
      </c>
      <c r="H32" s="89">
        <v>42950</v>
      </c>
      <c r="I32" s="111">
        <v>42986</v>
      </c>
      <c r="J32" s="86" t="str">
        <f>IF(AND(NOT(OR(G32="",G32="Ø")),H32=""),"In Progress",IF(AND(NOT(OR(H32="Ø",H32="")),NOT(OR(G32="Ø",G32=""))),"Completed",IF(AND(NOT(A32=""),NOT(OR(D32="",D32="???")),G32=""),"Waiting",IF(D32="???","Waiting",""))))</f>
        <v>Completed</v>
      </c>
      <c r="K32" s="109" t="str">
        <f>IF(AND(NOT(OR(H32="Ø",H32="")),I32="Split"),"In Progress",IF(AND(NOT(OR(H32="Ø",H32="")),I32="Needs to be Split"),"Waiting",IF(AND(J32="Review",J33="Review"),"Review",IF(OR(AND(J32="Review",J33="Incomplete"),AND(J32="Incomplete",J33="Review")),"Review",IF(OR(AND(J32="Untraceable",J33="Review"),AND(J32="Review",J33="Untraceable")),"Review",IF(OR(AND(J32="Review",J33="Completed"),AND(J32="Completed",J33="Review")),"Review",IF(OR(AND(J32="Other",J33="Review"),AND(J32="Review",J33="Other")),"Review",IF(OR(AND(J32="Other",J33="Incomplete"),AND(J32="Incomplete",J33="Other")),"Review",IF(OR(AND(J32="Other",J33="Untraceable"),AND(J32="Untraceable",J33="Other")),"Review",IF(OR(AND(J32="Other",J33="Completed"),AND(J32="Completed",J33="Other")),"Review",IF(AND(J32="Waiting",J33="Waiting"),"Waiting",IF(OR(AND(J32="Review",J33="Waiting"),AND(J32="Waiting",J33="Review")),"Waiting",IF(OR(AND(J32="Other",J33="Waiting"),AND(J32="Waiting",J33="Other")),"Waiting",IF(OR(AND(J32="Incomplete",J33="Waiting"),AND(J32="Waiting",J33="Incomplete")),"Waiting",IF(OR(AND(J32="Completed",J33="Waiting"),AND(J32="Waiting",J33="Completed")),"Waiting",IF(OR(J32="In Progress",J33="In Progress"),"In Progress",IF(OR(AND(J32="Completed",J33="Untraceable"),AND(J32="Untraceable",J33="Completed")),"Review",IF(OR(AND(J32="Completed",J33="Incomplete"),AND(J32="Incomplete",J33="Completed")),"Review",IF(OR(AND(J32="Incomplete",J33="Untraceable"),AND(J32="Untraceable",J33="Incomplete")),"Untraceable",IF(AND(NOT(OR(H32="Ø",H32="")),NOT(OR(H33="Ø",H33="")),I32=""),"In Progress",IF(AND(J32="Untraceable",J33="Untraceable"),"Untraceable",IF(AND(NOT(OR(H32="Ø",H32="")),NOT(OR(H33="Ø",H33="")),NOT(OR(I32="Ø",I32="",I32="Split",I32="Needs to be Split"))),"Completed",IF(AND(J32="Incomplete",J33="Incomplete"),"Incomplete",IF(AND(J32="Other",J33="Other"),"Review",IF(AND(J32="Untraceable",J33=""),"Untraceable","")))))))))))))))))))))))))</f>
        <v>Completed</v>
      </c>
      <c r="L32" s="109" t="s">
        <v>0</v>
      </c>
      <c r="M32" s="4" t="s">
        <v>2174</v>
      </c>
      <c r="N32" s="114" t="s">
        <v>25</v>
      </c>
      <c r="O32" s="109" t="s">
        <v>2175</v>
      </c>
    </row>
    <row r="33" spans="1:15" x14ac:dyDescent="0.25">
      <c r="A33" s="109"/>
      <c r="B33" s="109"/>
      <c r="C33" s="109"/>
      <c r="D33" s="86" t="s">
        <v>27</v>
      </c>
      <c r="E33" s="86" t="s">
        <v>1512</v>
      </c>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2017-06-28_G-016_GB</v>
      </c>
      <c r="G33" s="89">
        <v>42975</v>
      </c>
      <c r="H33" s="89">
        <v>42977</v>
      </c>
      <c r="I33" s="109"/>
      <c r="J33" s="86" t="str">
        <f>IF(AND(NOT(OR(G33="",G33="Ø")),H33=""),"In Progress",IF(AND(NOT(OR(H33="Ø",H33="")),NOT(OR(G33="Ø",G33=""))),"Completed",IF(AND(NOT(A32=""),NOT(OR(D33="",D33="???")),G33=""),"Waiting",IF(D33="???","Waiting",""))))</f>
        <v>Completed</v>
      </c>
      <c r="K33" s="109"/>
      <c r="L33" s="109"/>
      <c r="M33" s="4" t="s">
        <v>2176</v>
      </c>
      <c r="N33" s="114"/>
      <c r="O33" s="109"/>
    </row>
    <row r="34" spans="1:15" x14ac:dyDescent="0.25">
      <c r="A34" s="115" t="s">
        <v>2177</v>
      </c>
      <c r="B34" s="110" t="s">
        <v>2178</v>
      </c>
      <c r="C34" s="109"/>
      <c r="D34" s="86" t="s">
        <v>32</v>
      </c>
      <c r="E34" s="86" t="s">
        <v>24</v>
      </c>
      <c r="F34" s="7" t="s">
        <v>2179</v>
      </c>
      <c r="G34" s="89">
        <v>42949</v>
      </c>
      <c r="H34" s="89">
        <v>42950</v>
      </c>
      <c r="I34" s="111">
        <v>42993</v>
      </c>
      <c r="J34" s="86" t="s">
        <v>0</v>
      </c>
      <c r="K34" s="109" t="s">
        <v>0</v>
      </c>
      <c r="L34" s="109" t="s">
        <v>0</v>
      </c>
      <c r="M34" s="4" t="s">
        <v>2180</v>
      </c>
      <c r="N34" s="114" t="s">
        <v>25</v>
      </c>
      <c r="O34" s="109" t="s">
        <v>2181</v>
      </c>
    </row>
    <row r="35" spans="1:15" x14ac:dyDescent="0.25">
      <c r="A35" s="109"/>
      <c r="B35" s="109"/>
      <c r="C35" s="109"/>
      <c r="D35" s="86" t="s">
        <v>187</v>
      </c>
      <c r="E35" s="86" t="s">
        <v>1379</v>
      </c>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2017-06-28_G-017_SA_MW</v>
      </c>
      <c r="G35" s="89">
        <v>42954</v>
      </c>
      <c r="H35" s="89">
        <v>42989</v>
      </c>
      <c r="I35" s="109"/>
      <c r="J35" s="86" t="str">
        <f>IF(AND(NOT(OR(G35="",G35="Ø")),H35=""),"In Progress",IF(AND(NOT(OR(H35="Ø",H35="")),NOT(OR(G35="Ø",G35=""))),"Completed",IF(AND(NOT(A34=""),NOT(OR(D35="",D35="???")),G35=""),"Waiting",IF(D35="???","Waiting",""))))</f>
        <v>Completed</v>
      </c>
      <c r="K35" s="109"/>
      <c r="L35" s="109"/>
      <c r="M35" s="4"/>
      <c r="N35" s="114"/>
      <c r="O35" s="109"/>
    </row>
    <row r="36" spans="1:15" x14ac:dyDescent="0.25">
      <c r="A36" s="115" t="s">
        <v>2182</v>
      </c>
      <c r="B36" s="110" t="s">
        <v>2183</v>
      </c>
      <c r="C36" s="109" t="s">
        <v>1167</v>
      </c>
      <c r="D36" s="86" t="s">
        <v>27</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2017-06-28_G-018_GB</v>
      </c>
      <c r="G36" s="89">
        <v>42949</v>
      </c>
      <c r="H36" s="89" t="s">
        <v>51</v>
      </c>
      <c r="I36" s="109" t="s">
        <v>51</v>
      </c>
      <c r="J36" s="86" t="s">
        <v>1</v>
      </c>
      <c r="K36" s="109" t="s">
        <v>1</v>
      </c>
      <c r="L36" s="109" t="s">
        <v>1</v>
      </c>
      <c r="M36" s="4" t="s">
        <v>2184</v>
      </c>
      <c r="N36" s="114" t="str">
        <f>IF(OR(K36="Untraceable",K36="Incomplete"),"No",IF(K36="Completed","In Progress",""))</f>
        <v>No</v>
      </c>
      <c r="O36" s="109"/>
    </row>
    <row r="37" spans="1:15" x14ac:dyDescent="0.25">
      <c r="A37" s="109"/>
      <c r="B37" s="109"/>
      <c r="C37" s="109"/>
      <c r="D37" s="86" t="s">
        <v>161</v>
      </c>
      <c r="E37" s="86"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2017-06-28_G-018_BD</v>
      </c>
      <c r="G37" s="89">
        <v>42998</v>
      </c>
      <c r="H37" s="89" t="s">
        <v>51</v>
      </c>
      <c r="I37" s="109"/>
      <c r="J37" s="86" t="s">
        <v>1</v>
      </c>
      <c r="K37" s="109"/>
      <c r="L37" s="109"/>
      <c r="M37" s="4" t="s">
        <v>2185</v>
      </c>
      <c r="N37" s="114"/>
      <c r="O37" s="109"/>
    </row>
    <row r="38" spans="1:15" x14ac:dyDescent="0.25">
      <c r="A38" s="115" t="s">
        <v>2186</v>
      </c>
      <c r="B38" s="110" t="s">
        <v>2187</v>
      </c>
      <c r="C38" s="109" t="s">
        <v>544</v>
      </c>
      <c r="D38" s="86" t="s">
        <v>32</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2017-06-28_G-019_AZ</v>
      </c>
      <c r="G38" s="89">
        <v>42950</v>
      </c>
      <c r="H38" s="89" t="s">
        <v>51</v>
      </c>
      <c r="I38" s="109" t="s">
        <v>51</v>
      </c>
      <c r="J38" s="86" t="s">
        <v>2</v>
      </c>
      <c r="K38" s="109" t="s">
        <v>2</v>
      </c>
      <c r="L38" s="109" t="s">
        <v>190</v>
      </c>
      <c r="M38" s="4" t="s">
        <v>2188</v>
      </c>
      <c r="N38" s="114" t="str">
        <f>IF(OR(K38="Untraceable",K38="Incomplete"),"No",IF(K38="Completed","In Progress",""))</f>
        <v>No</v>
      </c>
      <c r="O38" s="109"/>
    </row>
    <row r="39" spans="1:15" x14ac:dyDescent="0.25">
      <c r="A39" s="109"/>
      <c r="B39" s="109"/>
      <c r="C39" s="109"/>
      <c r="D39" s="86"/>
      <c r="E39" s="86"/>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09"/>
      <c r="J39" s="86" t="str">
        <f>IF(AND(NOT(OR(G39="",G39="Ø")),H39=""),"In Progress",IF(AND(NOT(OR(H39="Ø",H39="")),NOT(OR(G39="Ø",G39=""))),"Completed",IF(AND(NOT(A38=""),NOT(OR(D39="",D39="???")),G39=""),"Waiting",IF(D39="???","Waiting",""))))</f>
        <v/>
      </c>
      <c r="K39" s="109"/>
      <c r="L39" s="109"/>
      <c r="M39" s="4"/>
      <c r="N39" s="114"/>
      <c r="O39" s="109"/>
    </row>
    <row r="40" spans="1:15" x14ac:dyDescent="0.25">
      <c r="A40" s="115" t="s">
        <v>2189</v>
      </c>
      <c r="B40" s="110" t="s">
        <v>2190</v>
      </c>
      <c r="C40" s="109" t="s">
        <v>2191</v>
      </c>
      <c r="D40" s="86" t="s">
        <v>27</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2017-06-28_G-020_GB</v>
      </c>
      <c r="G40" s="89">
        <v>42950</v>
      </c>
      <c r="H40" s="89">
        <v>42954</v>
      </c>
      <c r="I40" s="111">
        <v>42979</v>
      </c>
      <c r="J40" s="86" t="str">
        <f>IF(AND(NOT(OR(G40="",G40="Ø")),H40=""),"In Progress",IF(AND(NOT(OR(H40="Ø",H40="")),NOT(OR(G40="Ø",G40=""))),"Completed",IF(AND(NOT(A40=""),NOT(OR(D40="",D40="???")),G40=""),"Waiting",IF(D40="???","Waiting",""))))</f>
        <v>Completed</v>
      </c>
      <c r="K40" s="109" t="s">
        <v>0</v>
      </c>
      <c r="L40" s="109" t="s">
        <v>0</v>
      </c>
      <c r="M40" s="4"/>
      <c r="N40" s="114" t="s">
        <v>25</v>
      </c>
      <c r="O40" s="109" t="s">
        <v>2192</v>
      </c>
    </row>
    <row r="41" spans="1:15" x14ac:dyDescent="0.25">
      <c r="A41" s="109"/>
      <c r="B41" s="109"/>
      <c r="C41" s="109"/>
      <c r="D41" s="86" t="s">
        <v>23</v>
      </c>
      <c r="E41" s="86" t="s">
        <v>1379</v>
      </c>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2017-06-28_G-020_SA_CA</v>
      </c>
      <c r="G41" s="89">
        <v>42979</v>
      </c>
      <c r="H41" s="89">
        <v>42979</v>
      </c>
      <c r="I41" s="109"/>
      <c r="J41" s="86" t="str">
        <f>IF(AND(NOT(OR(G41="",G41="Ø")),H41=""),"In Progress",IF(AND(NOT(OR(H41="Ø",H41="")),NOT(OR(G41="Ø",G41=""))),"Completed",IF(AND(NOT(A40=""),NOT(OR(D41="",D41="???")),G41=""),"Waiting",IF(D41="???","Waiting",""))))</f>
        <v>Completed</v>
      </c>
      <c r="K41" s="109"/>
      <c r="L41" s="109"/>
      <c r="M41" s="4" t="s">
        <v>2193</v>
      </c>
      <c r="N41" s="114"/>
      <c r="O41" s="109"/>
    </row>
    <row r="42" spans="1:15" x14ac:dyDescent="0.25">
      <c r="A42" s="115" t="s">
        <v>2194</v>
      </c>
      <c r="B42" s="110" t="s">
        <v>2195</v>
      </c>
      <c r="C42" s="109" t="s">
        <v>544</v>
      </c>
      <c r="D42" s="86" t="s">
        <v>113</v>
      </c>
      <c r="E42" s="86"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2017-06-28_G-021_DR</v>
      </c>
      <c r="G42" s="89">
        <v>42950</v>
      </c>
      <c r="H42" s="89" t="s">
        <v>51</v>
      </c>
      <c r="I42" s="109" t="s">
        <v>51</v>
      </c>
      <c r="J42" s="86" t="s">
        <v>2</v>
      </c>
      <c r="K42" s="109" t="s">
        <v>2</v>
      </c>
      <c r="L42" s="109" t="s">
        <v>190</v>
      </c>
      <c r="M42" s="4" t="s">
        <v>2196</v>
      </c>
      <c r="N42" s="114" t="str">
        <f>IF(OR(K42="Untraceable",K42="Incomplete"),"No",IF(K42="Completed","In Progress",""))</f>
        <v>No</v>
      </c>
      <c r="O42" s="109"/>
    </row>
    <row r="43" spans="1:15" x14ac:dyDescent="0.25">
      <c r="A43" s="109"/>
      <c r="B43" s="109"/>
      <c r="C43" s="109"/>
      <c r="D43" s="86"/>
      <c r="E43" s="86"/>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09"/>
      <c r="J43" s="86" t="str">
        <f>IF(AND(NOT(OR(G43="",G43="Ø")),H43=""),"In Progress",IF(AND(NOT(OR(H43="Ø",H43="")),NOT(OR(G43="Ø",G43=""))),"Completed",IF(AND(NOT(A42=""),NOT(OR(D43="",D43="???")),G43=""),"Waiting",IF(D43="???","Waiting",""))))</f>
        <v/>
      </c>
      <c r="K43" s="109"/>
      <c r="L43" s="109"/>
      <c r="M43" s="4"/>
      <c r="N43" s="114"/>
      <c r="O43" s="109"/>
    </row>
    <row r="44" spans="1:15" x14ac:dyDescent="0.25">
      <c r="A44" s="115" t="s">
        <v>2197</v>
      </c>
      <c r="B44" s="110" t="s">
        <v>2198</v>
      </c>
      <c r="C44" s="109" t="s">
        <v>544</v>
      </c>
      <c r="D44" s="86" t="s">
        <v>187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2017-06-28_G-022_MW</v>
      </c>
      <c r="G44" s="89">
        <v>42950</v>
      </c>
      <c r="H44" s="89" t="s">
        <v>51</v>
      </c>
      <c r="I44" s="109" t="s">
        <v>51</v>
      </c>
      <c r="J44" s="86" t="s">
        <v>2</v>
      </c>
      <c r="K44" s="109" t="s">
        <v>2</v>
      </c>
      <c r="L44" s="109" t="s">
        <v>190</v>
      </c>
      <c r="M44" s="4"/>
      <c r="N44" s="114" t="str">
        <f>IF(OR(K44="Untraceable",K44="Incomplete"),"No",IF(K44="Completed","In Progress",""))</f>
        <v>No</v>
      </c>
      <c r="O44" s="109"/>
    </row>
    <row r="45" spans="1:15" x14ac:dyDescent="0.25">
      <c r="A45" s="109"/>
      <c r="B45" s="109"/>
      <c r="C45" s="109"/>
      <c r="D45" s="86"/>
      <c r="E45" s="86"/>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
      </c>
      <c r="G45" s="89"/>
      <c r="H45" s="89"/>
      <c r="I45" s="109"/>
      <c r="J45" s="86" t="str">
        <f>IF(AND(NOT(OR(G45="",G45="Ø")),H45=""),"In Progress",IF(AND(NOT(OR(H45="Ø",H45="")),NOT(OR(G45="Ø",G45=""))),"Completed",IF(AND(NOT(A44=""),NOT(OR(D45="",D45="???")),G45=""),"Waiting",IF(D45="???","Waiting",""))))</f>
        <v/>
      </c>
      <c r="K45" s="109"/>
      <c r="L45" s="109"/>
      <c r="M45" s="4"/>
      <c r="N45" s="114"/>
      <c r="O45" s="109"/>
    </row>
    <row r="46" spans="1:15" x14ac:dyDescent="0.25">
      <c r="A46" s="115" t="s">
        <v>2199</v>
      </c>
      <c r="B46" s="110" t="s">
        <v>2200</v>
      </c>
      <c r="C46" s="109" t="s">
        <v>2161</v>
      </c>
      <c r="D46" s="86" t="s">
        <v>161</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2017-06-28_G-023_BD</v>
      </c>
      <c r="G46" s="89">
        <v>42955</v>
      </c>
      <c r="H46" s="89" t="s">
        <v>51</v>
      </c>
      <c r="I46" s="109" t="s">
        <v>51</v>
      </c>
      <c r="J46" s="86" t="s">
        <v>2</v>
      </c>
      <c r="K46" s="109" t="s">
        <v>2</v>
      </c>
      <c r="L46" s="109" t="s">
        <v>190</v>
      </c>
      <c r="M46" s="4" t="s">
        <v>2201</v>
      </c>
      <c r="N46" s="114" t="str">
        <f>IF(OR(K46="Untraceable",K46="Incomplete"),"No",IF(K46="Completed","In Progress",""))</f>
        <v>No</v>
      </c>
      <c r="O46" s="109"/>
    </row>
    <row r="47" spans="1:15" x14ac:dyDescent="0.25">
      <c r="A47" s="109"/>
      <c r="B47" s="109"/>
      <c r="C47" s="109"/>
      <c r="D47" s="86"/>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09"/>
      <c r="J47" s="86" t="str">
        <f>IF(AND(NOT(OR(G47="",G47="Ø")),H47=""),"In Progress",IF(AND(NOT(OR(H47="Ø",H47="")),NOT(OR(G47="Ø",G47=""))),"Completed",IF(AND(NOT(A46=""),NOT(OR(D47="",D47="???")),G47=""),"Waiting",IF(D47="???","Waiting",""))))</f>
        <v/>
      </c>
      <c r="K47" s="109"/>
      <c r="L47" s="109"/>
      <c r="M47" s="4"/>
      <c r="N47" s="114"/>
      <c r="O47" s="109"/>
    </row>
    <row r="48" spans="1:15" x14ac:dyDescent="0.25">
      <c r="A48" s="115" t="s">
        <v>2202</v>
      </c>
      <c r="B48" s="110" t="s">
        <v>2203</v>
      </c>
      <c r="C48" s="109" t="s">
        <v>2161</v>
      </c>
      <c r="D48" s="86" t="s">
        <v>161</v>
      </c>
      <c r="E48" s="86"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2017-06-28_G-024_BD</v>
      </c>
      <c r="G48" s="89">
        <v>42953</v>
      </c>
      <c r="H48" s="89">
        <v>42953</v>
      </c>
      <c r="I48" s="111">
        <v>42986</v>
      </c>
      <c r="J48" s="86" t="str">
        <f>IF(AND(NOT(OR(G48="",G48="Ø")),H48=""),"In Progress",IF(AND(NOT(OR(H48="Ø",H48="")),NOT(OR(G48="Ø",G48=""))),"Completed",IF(AND(NOT(A48=""),NOT(OR(D48="",D48="???")),G48=""),"Waiting",IF(D48="???","Waiting",""))))</f>
        <v>Completed</v>
      </c>
      <c r="K48" s="109"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09" t="s">
        <v>0</v>
      </c>
      <c r="M48" s="4" t="s">
        <v>2204</v>
      </c>
      <c r="N48" s="114" t="s">
        <v>25</v>
      </c>
      <c r="O48" s="109" t="s">
        <v>2205</v>
      </c>
    </row>
    <row r="49" spans="1:15" x14ac:dyDescent="0.25">
      <c r="A49" s="109"/>
      <c r="B49" s="109"/>
      <c r="C49" s="109"/>
      <c r="D49" s="86" t="s">
        <v>27</v>
      </c>
      <c r="E49" s="86"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2017-06-28_G-024_GB</v>
      </c>
      <c r="G49" s="89">
        <v>42977</v>
      </c>
      <c r="H49" s="89">
        <v>42985</v>
      </c>
      <c r="I49" s="109"/>
      <c r="J49" s="86" t="str">
        <f>IF(AND(NOT(OR(G49="",G49="Ø")),H49=""),"In Progress",IF(AND(NOT(OR(H49="Ø",H49="")),NOT(OR(G49="Ø",G49=""))),"Completed",IF(AND(NOT(A48=""),NOT(OR(D49="",D49="???")),G49=""),"Waiting",IF(D49="???","Waiting",""))))</f>
        <v>Completed</v>
      </c>
      <c r="K49" s="109"/>
      <c r="L49" s="109"/>
      <c r="M49" s="4" t="s">
        <v>2206</v>
      </c>
      <c r="N49" s="114"/>
      <c r="O49" s="109"/>
    </row>
    <row r="50" spans="1:15" x14ac:dyDescent="0.25">
      <c r="A50" s="115" t="s">
        <v>2207</v>
      </c>
      <c r="B50" s="110" t="s">
        <v>2208</v>
      </c>
      <c r="C50" s="109" t="s">
        <v>2161</v>
      </c>
      <c r="D50" s="86" t="s">
        <v>187</v>
      </c>
      <c r="E50" s="86" t="s">
        <v>24</v>
      </c>
      <c r="F50" s="7" t="s">
        <v>2209</v>
      </c>
      <c r="G50" s="89">
        <v>42950</v>
      </c>
      <c r="H50" s="89">
        <v>42951</v>
      </c>
      <c r="I50" s="111">
        <v>42986</v>
      </c>
      <c r="J50" s="86" t="str">
        <f>IF(AND(NOT(OR(G50="",G50="Ø")),H50=""),"In Progress",IF(AND(NOT(OR(H50="Ø",H50="")),NOT(OR(G50="Ø",G50=""))),"Completed",IF(AND(NOT(A50=""),NOT(OR(D50="",D50="???")),G50=""),"Waiting",IF(D50="???","Waiting",""))))</f>
        <v>Completed</v>
      </c>
      <c r="K50" s="109" t="s">
        <v>0</v>
      </c>
      <c r="L50" s="109" t="s">
        <v>0</v>
      </c>
      <c r="M50" s="4" t="s">
        <v>2210</v>
      </c>
      <c r="N50" s="114" t="s">
        <v>25</v>
      </c>
      <c r="O50" s="109" t="s">
        <v>2211</v>
      </c>
    </row>
    <row r="51" spans="1:15" x14ac:dyDescent="0.25">
      <c r="A51" s="109"/>
      <c r="B51" s="109"/>
      <c r="C51" s="109"/>
      <c r="D51" s="86" t="s">
        <v>161</v>
      </c>
      <c r="E51" s="86"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2017-06-28_G-025_BD</v>
      </c>
      <c r="G51" s="89">
        <v>42985</v>
      </c>
      <c r="H51" s="89">
        <v>42986</v>
      </c>
      <c r="I51" s="109"/>
      <c r="J51" s="86" t="str">
        <f>IF(AND(NOT(OR(G51="",G51="Ø")),H51=""),"In Progress",IF(AND(NOT(OR(H51="Ø",H51="")),NOT(OR(G51="Ø",G51=""))),"Completed",IF(AND(NOT(A50=""),NOT(OR(D51="",D51="???")),G51=""),"Waiting",IF(D51="???","Waiting",""))))</f>
        <v>Completed</v>
      </c>
      <c r="K51" s="109"/>
      <c r="L51" s="109"/>
      <c r="M51" s="4" t="s">
        <v>2212</v>
      </c>
      <c r="N51" s="114"/>
      <c r="O51" s="109"/>
    </row>
    <row r="52" spans="1:15" x14ac:dyDescent="0.25">
      <c r="A52" s="115" t="s">
        <v>2213</v>
      </c>
      <c r="B52" s="110" t="s">
        <v>2214</v>
      </c>
      <c r="C52" s="109" t="s">
        <v>2022</v>
      </c>
      <c r="D52" s="86" t="s">
        <v>23</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2017-06-28_G-026_CA</v>
      </c>
      <c r="G52" s="89">
        <v>42951</v>
      </c>
      <c r="H52" s="89">
        <v>42955</v>
      </c>
      <c r="I52" s="111">
        <v>42993</v>
      </c>
      <c r="J52" s="86" t="str">
        <f>IF(AND(NOT(OR(G52="",G52="Ø")),H52=""),"In Progress",IF(AND(NOT(OR(H52="Ø",H52="")),NOT(OR(G52="Ø",G52=""))),"Completed",IF(AND(NOT(A52=""),NOT(OR(D52="",D52="???")),G52=""),"Waiting",IF(D52="???","Waiting",""))))</f>
        <v>Completed</v>
      </c>
      <c r="K52" s="109" t="str">
        <f>IF(AND(NOT(OR(H52="Ø",H52="")),I52="Split"),"In Progress",IF(AND(NOT(OR(H52="Ø",H52="")),I52="Needs to be Split"),"Waiting",IF(AND(J52="Review",J53="Review"),"Review",IF(OR(AND(J52="Review",J53="Incomplete"),AND(J52="Incomplete",J53="Review")),"Review",IF(OR(AND(J52="Untraceable",J53="Review"),AND(J52="Review",J53="Untraceable")),"Review",IF(OR(AND(J52="Review",J53="Completed"),AND(J52="Completed",J53="Review")),"Review",IF(OR(AND(J52="Other",J53="Review"),AND(J52="Review",J53="Other")),"Review",IF(OR(AND(J52="Other",J53="Incomplete"),AND(J52="Incomplete",J53="Other")),"Review",IF(OR(AND(J52="Other",J53="Untraceable"),AND(J52="Untraceable",J53="Other")),"Review",IF(OR(AND(J52="Other",J53="Completed"),AND(J52="Completed",J53="Other")),"Review",IF(AND(J52="Waiting",J53="Waiting"),"Waiting",IF(OR(AND(J52="Review",J53="Waiting"),AND(J52="Waiting",J53="Review")),"Waiting",IF(OR(AND(J52="Other",J53="Waiting"),AND(J52="Waiting",J53="Other")),"Waiting",IF(OR(AND(J52="Incomplete",J53="Waiting"),AND(J52="Waiting",J53="Incomplete")),"Waiting",IF(OR(AND(J52="Completed",J53="Waiting"),AND(J52="Waiting",J53="Completed")),"Waiting",IF(OR(J52="In Progress",J53="In Progress"),"In Progress",IF(OR(AND(J52="Completed",J53="Untraceable"),AND(J52="Untraceable",J53="Completed")),"Review",IF(OR(AND(J52="Completed",J53="Incomplete"),AND(J52="Incomplete",J53="Completed")),"Review",IF(OR(AND(J52="Incomplete",J53="Untraceable"),AND(J52="Untraceable",J53="Incomplete")),"Untraceable",IF(AND(NOT(OR(H52="Ø",H52="")),NOT(OR(H53="Ø",H53="")),I52=""),"In Progress",IF(AND(J52="Untraceable",J53="Untraceable"),"Untraceable",IF(AND(NOT(OR(H52="Ø",H52="")),NOT(OR(H53="Ø",H53="")),NOT(OR(I52="Ø",I52="",I52="Split",I52="Needs to be Split"))),"Completed",IF(AND(J52="Incomplete",J53="Incomplete"),"Incomplete",IF(AND(J52="Other",J53="Other"),"Review",IF(AND(J52="Untraceable",J53=""),"Untraceable","")))))))))))))))))))))))))</f>
        <v>Completed</v>
      </c>
      <c r="L52" s="109" t="s">
        <v>0</v>
      </c>
      <c r="M52" s="4" t="s">
        <v>2215</v>
      </c>
      <c r="N52" s="114" t="s">
        <v>25</v>
      </c>
      <c r="O52" s="109" t="s">
        <v>2216</v>
      </c>
    </row>
    <row r="53" spans="1:15" x14ac:dyDescent="0.25">
      <c r="A53" s="109"/>
      <c r="B53" s="109"/>
      <c r="C53" s="109"/>
      <c r="D53" s="86" t="s">
        <v>113</v>
      </c>
      <c r="E53" s="86" t="s">
        <v>1379</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2017-06-28_G-026_SA_DR</v>
      </c>
      <c r="G53" s="89">
        <v>42984</v>
      </c>
      <c r="H53" s="89">
        <v>42991</v>
      </c>
      <c r="I53" s="109"/>
      <c r="J53" s="86" t="str">
        <f>IF(AND(NOT(OR(G53="",G53="Ø")),H53=""),"In Progress",IF(AND(NOT(OR(H53="Ø",H53="")),NOT(OR(G53="Ø",G53=""))),"Completed",IF(AND(NOT(A52=""),NOT(OR(D53="",D53="???")),G53=""),"Waiting",IF(D53="???","Waiting",""))))</f>
        <v>Completed</v>
      </c>
      <c r="K53" s="109"/>
      <c r="L53" s="109"/>
      <c r="M53" s="4" t="s">
        <v>2217</v>
      </c>
      <c r="N53" s="114"/>
      <c r="O53" s="109"/>
    </row>
    <row r="54" spans="1:15" x14ac:dyDescent="0.25">
      <c r="A54" s="115" t="s">
        <v>2218</v>
      </c>
      <c r="B54" s="110" t="s">
        <v>2219</v>
      </c>
      <c r="C54" s="109" t="s">
        <v>544</v>
      </c>
      <c r="D54" s="86" t="s">
        <v>113</v>
      </c>
      <c r="E54" s="86"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2017-06-28_G-027_DR</v>
      </c>
      <c r="G54" s="89">
        <v>42951</v>
      </c>
      <c r="H54" s="89">
        <v>42954</v>
      </c>
      <c r="I54" s="111">
        <v>42992</v>
      </c>
      <c r="J54" s="86" t="str">
        <f>IF(AND(NOT(OR(G54="",G54="Ø")),H54=""),"In Progress",IF(AND(NOT(OR(H54="Ø",H54="")),NOT(OR(G54="Ø",G54=""))),"Completed",IF(AND(NOT(A54=""),NOT(OR(D54="",D54="???")),G54=""),"Waiting",IF(D54="???","Waiting",""))))</f>
        <v>Completed</v>
      </c>
      <c r="K54" s="109"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09" t="s">
        <v>0</v>
      </c>
      <c r="M54" s="4" t="s">
        <v>2220</v>
      </c>
      <c r="N54" s="114" t="s">
        <v>25</v>
      </c>
      <c r="O54" s="109" t="s">
        <v>2221</v>
      </c>
    </row>
    <row r="55" spans="1:15" x14ac:dyDescent="0.25">
      <c r="A55" s="109"/>
      <c r="B55" s="109"/>
      <c r="C55" s="109"/>
      <c r="D55" s="86" t="s">
        <v>187</v>
      </c>
      <c r="E55" s="86" t="s">
        <v>1379</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2017-06-28_G-027_SA_MW</v>
      </c>
      <c r="G55" s="89">
        <v>42977</v>
      </c>
      <c r="H55" s="89">
        <v>42978</v>
      </c>
      <c r="I55" s="109"/>
      <c r="J55" s="86" t="str">
        <f>IF(AND(NOT(OR(G55="",G55="Ø")),H55=""),"In Progress",IF(AND(NOT(OR(H55="Ø",H55="")),NOT(OR(G55="Ø",G55=""))),"Completed",IF(AND(NOT(A54=""),NOT(OR(D55="",D55="???")),G55=""),"Waiting",IF(D55="???","Waiting",""))))</f>
        <v>Completed</v>
      </c>
      <c r="K55" s="109"/>
      <c r="L55" s="109"/>
      <c r="M55" s="4"/>
      <c r="N55" s="114"/>
      <c r="O55" s="109"/>
    </row>
    <row r="56" spans="1:15" x14ac:dyDescent="0.25">
      <c r="A56" s="171" t="s">
        <v>2222</v>
      </c>
      <c r="B56" s="110" t="s">
        <v>2223</v>
      </c>
      <c r="C56" s="109" t="s">
        <v>544</v>
      </c>
      <c r="D56" s="86" t="s">
        <v>187</v>
      </c>
      <c r="E56" s="86"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2017-06-28_G-028_MW</v>
      </c>
      <c r="G56" s="89">
        <v>42951</v>
      </c>
      <c r="H56" s="89" t="s">
        <v>51</v>
      </c>
      <c r="I56" s="109" t="s">
        <v>51</v>
      </c>
      <c r="J56" s="86" t="s">
        <v>2</v>
      </c>
      <c r="K56" s="109" t="s">
        <v>2</v>
      </c>
      <c r="L56" s="109" t="s">
        <v>190</v>
      </c>
      <c r="M56" s="4" t="s">
        <v>2224</v>
      </c>
      <c r="N56" s="114" t="str">
        <f>IF(OR(K56="Untraceable",K56="Incomplete"),"No",IF(K56="Completed","In Progress",""))</f>
        <v>No</v>
      </c>
      <c r="O56" s="109"/>
    </row>
    <row r="57" spans="1:15" x14ac:dyDescent="0.25">
      <c r="A57" s="161"/>
      <c r="B57" s="109"/>
      <c r="C57" s="109"/>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09"/>
      <c r="J57" s="86" t="str">
        <f>IF(AND(NOT(OR(G57="",G57="Ø")),H57=""),"In Progress",IF(AND(NOT(OR(H57="Ø",H57="")),NOT(OR(G57="Ø",G57=""))),"Completed",IF(AND(NOT(A56=""),NOT(OR(D57="",D57="???")),G57=""),"Waiting",IF(D57="???","Waiting",""))))</f>
        <v/>
      </c>
      <c r="K57" s="109"/>
      <c r="L57" s="109"/>
      <c r="M57" s="4"/>
      <c r="N57" s="114"/>
      <c r="O57" s="109"/>
    </row>
    <row r="58" spans="1:15" x14ac:dyDescent="0.25">
      <c r="A58" s="171" t="s">
        <v>2225</v>
      </c>
      <c r="B58" s="110" t="s">
        <v>2226</v>
      </c>
      <c r="C58" s="109" t="s">
        <v>2022</v>
      </c>
      <c r="D58" s="86" t="s">
        <v>187</v>
      </c>
      <c r="E58" s="86"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2017-06-28_G-029_MW</v>
      </c>
      <c r="G58" s="89">
        <v>42951</v>
      </c>
      <c r="H58" s="89">
        <v>42955</v>
      </c>
      <c r="I58" s="111">
        <v>42983</v>
      </c>
      <c r="J58" s="86" t="str">
        <f>IF(AND(NOT(OR(G58="",G58="Ø")),H58=""),"In Progress",IF(AND(NOT(OR(H58="Ø",H58="")),NOT(OR(G58="Ø",G58=""))),"Completed",IF(AND(NOT(A58=""),NOT(OR(D58="",D58="???")),G58=""),"Waiting",IF(D58="???","Waiting",""))))</f>
        <v>Completed</v>
      </c>
      <c r="K58" s="109" t="s">
        <v>0</v>
      </c>
      <c r="L58" s="109" t="s">
        <v>0</v>
      </c>
      <c r="M58" s="4" t="s">
        <v>2227</v>
      </c>
      <c r="N58" s="114" t="s">
        <v>25</v>
      </c>
      <c r="O58" s="109" t="s">
        <v>2228</v>
      </c>
    </row>
    <row r="59" spans="1:15" x14ac:dyDescent="0.25">
      <c r="A59" s="161"/>
      <c r="B59" s="109"/>
      <c r="C59" s="109"/>
      <c r="D59" s="86" t="s">
        <v>23</v>
      </c>
      <c r="E59" s="86" t="s">
        <v>1379</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2017-06-28_G-029_SA_CA</v>
      </c>
      <c r="G59" s="89">
        <v>42975</v>
      </c>
      <c r="H59" s="89">
        <v>42978</v>
      </c>
      <c r="I59" s="109"/>
      <c r="J59" s="86" t="str">
        <f>IF(AND(NOT(OR(G59="",G59="Ø")),H59=""),"In Progress",IF(AND(NOT(OR(H59="Ø",H59="")),NOT(OR(G59="Ø",G59=""))),"Completed",IF(AND(NOT(A58=""),NOT(OR(D59="",D59="???")),G59=""),"Waiting",IF(D59="???","Waiting",""))))</f>
        <v>Completed</v>
      </c>
      <c r="K59" s="109"/>
      <c r="L59" s="109"/>
      <c r="M59" s="4" t="s">
        <v>2229</v>
      </c>
      <c r="N59" s="114"/>
      <c r="O59" s="109"/>
    </row>
    <row r="60" spans="1:15" x14ac:dyDescent="0.25">
      <c r="A60" s="171" t="s">
        <v>2230</v>
      </c>
      <c r="B60" s="110" t="s">
        <v>2231</v>
      </c>
      <c r="C60" s="109" t="s">
        <v>2161</v>
      </c>
      <c r="D60" s="86" t="s">
        <v>161</v>
      </c>
      <c r="E60" s="86" t="s">
        <v>24</v>
      </c>
      <c r="F60" s="7" t="s">
        <v>2232</v>
      </c>
      <c r="G60" s="89">
        <v>42954</v>
      </c>
      <c r="H60" s="89">
        <v>42955</v>
      </c>
      <c r="I60" s="111">
        <v>42983</v>
      </c>
      <c r="J60" s="86" t="str">
        <f>IF(AND(NOT(OR(G60="",G60="Ø")),H60=""),"In Progress",IF(AND(NOT(OR(H60="Ø",H60="")),NOT(OR(G60="Ø",G60=""))),"Completed",IF(AND(NOT(A60=""),NOT(OR(D60="",D60="???")),G60=""),"Waiting",IF(D60="???","Waiting",""))))</f>
        <v>Completed</v>
      </c>
      <c r="K60" s="109" t="s">
        <v>0</v>
      </c>
      <c r="L60" s="109" t="s">
        <v>0</v>
      </c>
      <c r="M60" s="67" t="s">
        <v>2233</v>
      </c>
      <c r="N60" s="114" t="s">
        <v>25</v>
      </c>
      <c r="O60" s="109" t="s">
        <v>2234</v>
      </c>
    </row>
    <row r="61" spans="1:15" x14ac:dyDescent="0.25">
      <c r="A61" s="161"/>
      <c r="B61" s="109"/>
      <c r="C61" s="109"/>
      <c r="D61" s="86" t="s">
        <v>23</v>
      </c>
      <c r="E61" s="86"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2017-06-28_G-030_SA_CA</v>
      </c>
      <c r="G61" s="89">
        <v>42979</v>
      </c>
      <c r="H61" s="89">
        <v>42983</v>
      </c>
      <c r="I61" s="109"/>
      <c r="J61" s="86" t="str">
        <f>IF(AND(NOT(OR(G61="",G61="Ø")),H61=""),"In Progress",IF(AND(NOT(OR(H61="Ø",H61="")),NOT(OR(G61="Ø",G61=""))),"Completed",IF(AND(NOT(A60=""),NOT(OR(D61="",D61="???")),G61=""),"Waiting",IF(D61="???","Waiting",""))))</f>
        <v>Completed</v>
      </c>
      <c r="K61" s="109"/>
      <c r="L61" s="109"/>
      <c r="M61" s="4"/>
      <c r="N61" s="114"/>
      <c r="O61" s="109"/>
    </row>
    <row r="62" spans="1:15" x14ac:dyDescent="0.25">
      <c r="A62" s="171" t="s">
        <v>2235</v>
      </c>
      <c r="B62" s="110" t="s">
        <v>2236</v>
      </c>
      <c r="C62" s="109" t="s">
        <v>2022</v>
      </c>
      <c r="D62" s="86" t="s">
        <v>27</v>
      </c>
      <c r="E62" s="86"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2017-06-28_G-031_GB</v>
      </c>
      <c r="G62" s="89">
        <v>42954</v>
      </c>
      <c r="H62" s="89">
        <v>42957</v>
      </c>
      <c r="I62" s="111">
        <v>42986</v>
      </c>
      <c r="J62" s="86" t="str">
        <f>IF(AND(NOT(OR(G62="",G62="Ø")),H62=""),"In Progress",IF(AND(NOT(OR(H62="Ø",H62="")),NOT(OR(G62="Ø",G62=""))),"Completed",IF(AND(NOT(A62=""),NOT(OR(D62="",D62="???")),G62=""),"Waiting",IF(D62="???","Waiting",""))))</f>
        <v>Completed</v>
      </c>
      <c r="K62" s="109"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09" t="s">
        <v>0</v>
      </c>
      <c r="M62" s="4" t="s">
        <v>2237</v>
      </c>
      <c r="N62" s="114" t="s">
        <v>25</v>
      </c>
      <c r="O62" s="109" t="s">
        <v>2238</v>
      </c>
    </row>
    <row r="63" spans="1:15" x14ac:dyDescent="0.25">
      <c r="A63" s="161"/>
      <c r="B63" s="109"/>
      <c r="C63" s="109"/>
      <c r="D63" s="86" t="s">
        <v>187</v>
      </c>
      <c r="E63" s="86"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2017-06-28_G-031_SA_MW</v>
      </c>
      <c r="G63" s="89">
        <v>42976</v>
      </c>
      <c r="H63" s="89">
        <v>42977</v>
      </c>
      <c r="I63" s="109"/>
      <c r="J63" s="86" t="str">
        <f>IF(AND(NOT(OR(G63="",G63="Ø")),H63=""),"In Progress",IF(AND(NOT(OR(H63="Ø",H63="")),NOT(OR(G63="Ø",G63=""))),"Completed",IF(AND(NOT(A62=""),NOT(OR(D63="",D63="???")),G63=""),"Waiting",IF(D63="???","Waiting",""))))</f>
        <v>Completed</v>
      </c>
      <c r="K63" s="109"/>
      <c r="L63" s="109"/>
      <c r="M63" s="4"/>
      <c r="N63" s="114"/>
      <c r="O63" s="109"/>
    </row>
    <row r="64" spans="1:15" x14ac:dyDescent="0.25">
      <c r="A64" s="171" t="s">
        <v>2239</v>
      </c>
      <c r="B64" s="110" t="s">
        <v>2240</v>
      </c>
      <c r="C64" s="109" t="s">
        <v>1001</v>
      </c>
      <c r="D64" s="86" t="s">
        <v>32</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2017-06-28_G-032_AZ</v>
      </c>
      <c r="G64" s="89">
        <v>42954</v>
      </c>
      <c r="H64" s="89" t="s">
        <v>51</v>
      </c>
      <c r="I64" s="109" t="s">
        <v>51</v>
      </c>
      <c r="J64" s="86" t="s">
        <v>2</v>
      </c>
      <c r="K64" s="109" t="s">
        <v>2</v>
      </c>
      <c r="L64" s="109" t="s">
        <v>190</v>
      </c>
      <c r="M64" s="4" t="s">
        <v>2241</v>
      </c>
      <c r="N64" s="114" t="str">
        <f>IF(OR(K64="Untraceable",K64="Incomplete"),"No",IF(K64="Completed","In Progress",""))</f>
        <v>No</v>
      </c>
      <c r="O64" s="109"/>
    </row>
    <row r="65" spans="1:15" x14ac:dyDescent="0.25">
      <c r="A65" s="161"/>
      <c r="B65" s="109"/>
      <c r="C65" s="109"/>
      <c r="D65" s="86" t="str">
        <f>IF(AND(NOT(A64=""),NOT(J64="Untraceable")),"???","")</f>
        <v>???</v>
      </c>
      <c r="E65" s="86"/>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09"/>
      <c r="J65" s="86"/>
      <c r="K65" s="109"/>
      <c r="L65" s="109"/>
      <c r="M65" s="4"/>
      <c r="N65" s="114"/>
      <c r="O65" s="109"/>
    </row>
    <row r="66" spans="1:15" x14ac:dyDescent="0.25">
      <c r="A66" s="171" t="s">
        <v>2242</v>
      </c>
      <c r="B66" s="110" t="s">
        <v>2243</v>
      </c>
      <c r="C66" s="109"/>
      <c r="D66" s="86" t="s">
        <v>32</v>
      </c>
      <c r="E66" s="86" t="s">
        <v>24</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2017-06-28_G-033_AZ</v>
      </c>
      <c r="G66" s="89">
        <v>42955</v>
      </c>
      <c r="H66" s="89">
        <v>42993</v>
      </c>
      <c r="I66" s="111">
        <v>42996</v>
      </c>
      <c r="J66" s="86" t="s">
        <v>0</v>
      </c>
      <c r="K66" s="109" t="s">
        <v>0</v>
      </c>
      <c r="L66" s="109" t="s">
        <v>0</v>
      </c>
      <c r="M66" s="4" t="s">
        <v>2244</v>
      </c>
      <c r="N66" s="114" t="s">
        <v>25</v>
      </c>
      <c r="O66" s="109" t="s">
        <v>2245</v>
      </c>
    </row>
    <row r="67" spans="1:15" x14ac:dyDescent="0.25">
      <c r="A67" s="161"/>
      <c r="B67" s="109"/>
      <c r="C67" s="109"/>
      <c r="D67" s="86" t="s">
        <v>187</v>
      </c>
      <c r="E67" s="86" t="s">
        <v>24</v>
      </c>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2017-06-28_G-033_MW</v>
      </c>
      <c r="G67" s="89">
        <v>42975</v>
      </c>
      <c r="H67" s="89">
        <v>42993</v>
      </c>
      <c r="I67" s="109"/>
      <c r="J67" s="86" t="s">
        <v>0</v>
      </c>
      <c r="K67" s="109"/>
      <c r="L67" s="109"/>
      <c r="M67" s="4"/>
      <c r="N67" s="114"/>
      <c r="O67" s="109"/>
    </row>
    <row r="68" spans="1:15" x14ac:dyDescent="0.25">
      <c r="A68" s="171" t="s">
        <v>2246</v>
      </c>
      <c r="B68" s="110" t="s">
        <v>2247</v>
      </c>
      <c r="C68" s="109"/>
      <c r="D68" s="86" t="s">
        <v>187</v>
      </c>
      <c r="E68" s="86" t="s">
        <v>24</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2017-06-28_G-034_MW</v>
      </c>
      <c r="G68" s="89">
        <v>42955</v>
      </c>
      <c r="H68" s="89">
        <v>42956</v>
      </c>
      <c r="I68" s="111">
        <v>42999</v>
      </c>
      <c r="J68" s="86" t="str">
        <f>IF(AND(NOT(OR(G68="",G68="Ø")),H68=""),"In Progress",IF(AND(NOT(OR(H68="Ø",H68="")),NOT(OR(G68="Ø",G68=""))),"Completed",IF(AND(NOT(A68=""),NOT(OR(D68="",D68="???")),G68=""),"Waiting",IF(D68="???","Waiting",""))))</f>
        <v>Completed</v>
      </c>
      <c r="K68" s="109"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09" t="s">
        <v>0</v>
      </c>
      <c r="M68" s="4" t="s">
        <v>2248</v>
      </c>
      <c r="N68" s="114" t="s">
        <v>25</v>
      </c>
      <c r="O68" s="109" t="s">
        <v>2249</v>
      </c>
    </row>
    <row r="69" spans="1:15" x14ac:dyDescent="0.25">
      <c r="A69" s="161"/>
      <c r="B69" s="109"/>
      <c r="C69" s="109"/>
      <c r="D69" s="86" t="s">
        <v>23</v>
      </c>
      <c r="E69" s="86" t="s">
        <v>1379</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2017-06-28_G-034_SA_CA</v>
      </c>
      <c r="G69" s="89">
        <v>42985</v>
      </c>
      <c r="H69" s="89">
        <v>42986</v>
      </c>
      <c r="I69" s="109"/>
      <c r="J69" s="86" t="str">
        <f>IF(AND(NOT(OR(G69="",G69="Ø")),H69=""),"In Progress",IF(AND(NOT(OR(H69="Ø",H69="")),NOT(OR(G69="Ø",G69=""))),"Completed",IF(AND(NOT(A68=""),NOT(OR(D69="",D69="???")),G69=""),"Waiting",IF(D69="???","Waiting",""))))</f>
        <v>Completed</v>
      </c>
      <c r="K69" s="109"/>
      <c r="L69" s="109"/>
      <c r="M69" s="4" t="s">
        <v>2250</v>
      </c>
      <c r="N69" s="114"/>
      <c r="O69" s="109"/>
    </row>
    <row r="70" spans="1:15" x14ac:dyDescent="0.25">
      <c r="A70" s="171" t="s">
        <v>2251</v>
      </c>
      <c r="B70" s="110" t="s">
        <v>2252</v>
      </c>
      <c r="C70" s="109" t="s">
        <v>2065</v>
      </c>
      <c r="D70" s="86" t="s">
        <v>23</v>
      </c>
      <c r="E70" s="86"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2017-06-28_G-035_CA</v>
      </c>
      <c r="G70" s="89">
        <v>42955</v>
      </c>
      <c r="H70" s="89" t="s">
        <v>51</v>
      </c>
      <c r="I70" s="109" t="s">
        <v>51</v>
      </c>
      <c r="J70" s="86" t="s">
        <v>1</v>
      </c>
      <c r="K70" s="109"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Untraceable</v>
      </c>
      <c r="L70" s="109" t="str">
        <f>IF(OR(K70="Untraceable"),"Ignore",IF(OR(K70="Incomplete",K70="Completed"),"Waiting",IF(OR(K70="Waiting",K70="In Progress",K70="Review",K70="Other"),"HOLD","")))</f>
        <v>Ignore</v>
      </c>
      <c r="M70" s="4" t="s">
        <v>2253</v>
      </c>
      <c r="N70" s="114" t="str">
        <f>IF(OR(K70="Untraceable",K70="Incomplete"),"No",IF(K70="Completed","In Progress",""))</f>
        <v>No</v>
      </c>
      <c r="O70" s="109"/>
    </row>
    <row r="71" spans="1:15" x14ac:dyDescent="0.25">
      <c r="A71" s="161"/>
      <c r="B71" s="109"/>
      <c r="C71" s="109"/>
      <c r="D71" s="86" t="s">
        <v>32</v>
      </c>
      <c r="E71" s="86" t="s">
        <v>24</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2017-06-28_G-035_AZ</v>
      </c>
      <c r="G71" s="89">
        <v>42957</v>
      </c>
      <c r="H71" s="89" t="s">
        <v>51</v>
      </c>
      <c r="I71" s="109"/>
      <c r="J71" s="86" t="s">
        <v>2</v>
      </c>
      <c r="K71" s="109"/>
      <c r="L71" s="109"/>
      <c r="M71" s="4" t="s">
        <v>2254</v>
      </c>
      <c r="N71" s="114"/>
      <c r="O71" s="109"/>
    </row>
    <row r="72" spans="1:15" x14ac:dyDescent="0.25">
      <c r="A72" s="171" t="s">
        <v>2255</v>
      </c>
      <c r="B72" s="110" t="s">
        <v>2256</v>
      </c>
      <c r="C72" s="109"/>
      <c r="D72" s="86" t="s">
        <v>23</v>
      </c>
      <c r="E72" s="86"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2017-06-28_G-036_CA</v>
      </c>
      <c r="G72" s="89">
        <v>42955</v>
      </c>
      <c r="H72" s="89">
        <v>42958</v>
      </c>
      <c r="I72" s="111">
        <v>42993</v>
      </c>
      <c r="J72" s="86" t="str">
        <f>IF(AND(NOT(OR(G72="",G72="Ø")),H72=""),"In Progress",IF(AND(NOT(OR(H72="Ø",H72="")),NOT(OR(G72="Ø",G72=""))),"Completed",IF(AND(NOT(A72=""),NOT(OR(D72="",D72="???")),G72=""),"Waiting",IF(D72="???","Waiting",""))))</f>
        <v>Completed</v>
      </c>
      <c r="K72" s="109" t="str">
        <f>IF(AND(NOT(OR(H72="Ø",H72="")),I72="Split"),"In Progress",IF(AND(NOT(OR(H72="Ø",H72="")),I72="Needs to be Split"),"Waiting",IF(AND(J72="Review",J73="Review"),"Review",IF(OR(AND(J72="Review",J73="Incomplete"),AND(J72="Incomplete",J73="Review")),"Review",IF(OR(AND(J72="Untraceable",J73="Review"),AND(J72="Review",J73="Untraceable")),"Review",IF(OR(AND(J72="Review",J73="Completed"),AND(J72="Completed",J73="Review")),"Review",IF(OR(AND(J72="Other",J73="Review"),AND(J72="Review",J73="Other")),"Review",IF(OR(AND(J72="Other",J73="Incomplete"),AND(J72="Incomplete",J73="Other")),"Review",IF(OR(AND(J72="Other",J73="Untraceable"),AND(J72="Untraceable",J73="Other")),"Review",IF(OR(AND(J72="Other",J73="Completed"),AND(J72="Completed",J73="Other")),"Review",IF(AND(J72="Waiting",J73="Waiting"),"Waiting",IF(OR(AND(J72="Review",J73="Waiting"),AND(J72="Waiting",J73="Review")),"Waiting",IF(OR(AND(J72="Other",J73="Waiting"),AND(J72="Waiting",J73="Other")),"Waiting",IF(OR(AND(J72="Incomplete",J73="Waiting"),AND(J72="Waiting",J73="Incomplete")),"Waiting",IF(OR(AND(J72="Completed",J73="Waiting"),AND(J72="Waiting",J73="Completed")),"Waiting",IF(OR(J72="In Progress",J73="In Progress"),"In Progress",IF(OR(AND(J72="Completed",J73="Untraceable"),AND(J72="Untraceable",J73="Completed")),"Review",IF(OR(AND(J72="Completed",J73="Incomplete"),AND(J72="Incomplete",J73="Completed")),"Review",IF(OR(AND(J72="Incomplete",J73="Untraceable"),AND(J72="Untraceable",J73="Incomplete")),"Untraceable",IF(AND(NOT(OR(H72="Ø",H72="")),NOT(OR(H73="Ø",H73="")),I72=""),"In Progress",IF(AND(J72="Untraceable",J73="Untraceable"),"Untraceable",IF(AND(NOT(OR(H72="Ø",H72="")),NOT(OR(H73="Ø",H73="")),NOT(OR(I72="Ø",I72="",I72="Split",I72="Needs to be Split"))),"Completed",IF(AND(J72="Incomplete",J73="Incomplete"),"Incomplete",IF(AND(J72="Other",J73="Other"),"Review",IF(AND(J72="Untraceable",J73=""),"Untraceable","")))))))))))))))))))))))))</f>
        <v>Completed</v>
      </c>
      <c r="L72" s="109" t="s">
        <v>0</v>
      </c>
      <c r="M72" s="4"/>
      <c r="N72" s="114" t="s">
        <v>25</v>
      </c>
      <c r="O72" s="109" t="s">
        <v>2257</v>
      </c>
    </row>
    <row r="73" spans="1:15" x14ac:dyDescent="0.25">
      <c r="A73" s="161"/>
      <c r="B73" s="109"/>
      <c r="C73" s="109"/>
      <c r="D73" s="86" t="s">
        <v>187</v>
      </c>
      <c r="E73" s="86"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2017-06-28_G-036_SA_MW</v>
      </c>
      <c r="G73" s="89">
        <v>42978</v>
      </c>
      <c r="H73" s="89">
        <v>42985</v>
      </c>
      <c r="I73" s="109"/>
      <c r="J73" s="86" t="str">
        <f>IF(AND(NOT(OR(G73="",G73="Ø")),H73=""),"In Progress",IF(AND(NOT(OR(H73="Ø",H73="")),NOT(OR(G73="Ø",G73=""))),"Completed",IF(AND(NOT(A72=""),NOT(OR(D73="",D73="???")),G73=""),"Waiting",IF(D73="???","Waiting",""))))</f>
        <v>Completed</v>
      </c>
      <c r="K73" s="109"/>
      <c r="L73" s="109"/>
      <c r="M73" s="4"/>
      <c r="N73" s="114"/>
      <c r="O73" s="109"/>
    </row>
    <row r="74" spans="1:15" x14ac:dyDescent="0.25">
      <c r="A74" s="171" t="s">
        <v>2258</v>
      </c>
      <c r="B74" s="110" t="s">
        <v>2259</v>
      </c>
      <c r="C74" s="109"/>
      <c r="D74" s="86" t="s">
        <v>32</v>
      </c>
      <c r="E74" s="86"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2017-06-28_G-037_AZ</v>
      </c>
      <c r="G74" s="89">
        <v>42955</v>
      </c>
      <c r="H74" s="89">
        <v>42956</v>
      </c>
      <c r="I74" s="111">
        <v>42993</v>
      </c>
      <c r="J74" s="86" t="str">
        <f>IF(AND(NOT(OR(G74="",G74="Ø")),H74=""),"In Progress",IF(AND(NOT(OR(H74="Ø",H74="")),NOT(OR(G74="Ø",G74=""))),"Completed",IF(AND(NOT(A74=""),NOT(OR(D74="",D74="???")),G74=""),"Waiting",IF(D74="???","Waiting",""))))</f>
        <v>Completed</v>
      </c>
      <c r="K74" s="109"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09" t="s">
        <v>0</v>
      </c>
      <c r="M74" s="4" t="s">
        <v>2260</v>
      </c>
      <c r="N74" s="114" t="s">
        <v>25</v>
      </c>
      <c r="O74" s="109" t="s">
        <v>2261</v>
      </c>
    </row>
    <row r="75" spans="1:15" x14ac:dyDescent="0.25">
      <c r="A75" s="161"/>
      <c r="B75" s="109"/>
      <c r="C75" s="109"/>
      <c r="D75" s="86" t="s">
        <v>187</v>
      </c>
      <c r="E75" s="86" t="s">
        <v>1379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2017-06-28_G-037_SA_MW</v>
      </c>
      <c r="G75" s="89">
        <v>42985</v>
      </c>
      <c r="H75" s="89">
        <v>42985</v>
      </c>
      <c r="I75" s="109"/>
      <c r="J75" s="86" t="str">
        <f>IF(AND(NOT(OR(G75="",G75="Ø")),H75=""),"In Progress",IF(AND(NOT(OR(H75="Ø",H75="")),NOT(OR(G75="Ø",G75=""))),"Completed",IF(AND(NOT(A74=""),NOT(OR(D75="",D75="???")),G75=""),"Waiting",IF(D75="???","Waiting",""))))</f>
        <v>Completed</v>
      </c>
      <c r="K75" s="109"/>
      <c r="L75" s="109"/>
      <c r="M75" s="4" t="s">
        <v>2262</v>
      </c>
      <c r="N75" s="114"/>
      <c r="O75" s="109"/>
    </row>
    <row r="76" spans="1:15" x14ac:dyDescent="0.25">
      <c r="A76" s="171" t="s">
        <v>2263</v>
      </c>
      <c r="B76" s="110" t="s">
        <v>2264</v>
      </c>
      <c r="C76" s="109"/>
      <c r="D76" s="86" t="s">
        <v>161</v>
      </c>
      <c r="E76" s="86"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2017-06-28_G-038_BD</v>
      </c>
      <c r="G76" s="89">
        <v>42955</v>
      </c>
      <c r="H76" s="89">
        <v>42976</v>
      </c>
      <c r="I76" s="111">
        <v>42992</v>
      </c>
      <c r="J76" s="86" t="s">
        <v>0</v>
      </c>
      <c r="K76" s="109" t="str">
        <f>IF(AND(NOT(OR(H76="Ø",H76="")),I76="Split"),"In Progress",IF(AND(NOT(OR(H76="Ø",H76="")),I76="Needs to be Split"),"Waiting",IF(AND(J76="Review",J77="Review"),"Review",IF(OR(AND(J76="Review",J77="Incomplete"),AND(J76="Incomplete",J77="Review")),"Review",IF(OR(AND(J76="Untraceable",J77="Review"),AND(J76="Review",J77="Untraceable")),"Review",IF(OR(AND(J76="Review",J77="Completed"),AND(J76="Completed",J77="Review")),"Review",IF(OR(AND(J76="Other",J77="Review"),AND(J76="Review",J77="Other")),"Review",IF(OR(AND(J76="Other",J77="Incomplete"),AND(J76="Incomplete",J77="Other")),"Review",IF(OR(AND(J76="Other",J77="Untraceable"),AND(J76="Untraceable",J77="Other")),"Review",IF(OR(AND(J76="Other",J77="Completed"),AND(J76="Completed",J77="Other")),"Review",IF(AND(J76="Waiting",J77="Waiting"),"Waiting",IF(OR(AND(J76="Review",J77="Waiting"),AND(J76="Waiting",J77="Review")),"Waiting",IF(OR(AND(J76="Other",J77="Waiting"),AND(J76="Waiting",J77="Other")),"Waiting",IF(OR(AND(J76="Incomplete",J77="Waiting"),AND(J76="Waiting",J77="Incomplete")),"Waiting",IF(OR(AND(J76="Completed",J77="Waiting"),AND(J76="Waiting",J77="Completed")),"Waiting",IF(OR(J76="In Progress",J77="In Progress"),"In Progress",IF(OR(AND(J76="Completed",J77="Untraceable"),AND(J76="Untraceable",J77="Completed")),"Review",IF(OR(AND(J76="Completed",J77="Incomplete"),AND(J76="Incomplete",J77="Completed")),"Review",IF(OR(AND(J76="Incomplete",J77="Untraceable"),AND(J76="Untraceable",J77="Incomplete")),"Untraceable",IF(AND(NOT(OR(H76="Ø",H76="")),NOT(OR(H77="Ø",H77="")),I76=""),"In Progress",IF(AND(J76="Untraceable",J77="Untraceable"),"Untraceable",IF(AND(NOT(OR(H76="Ø",H76="")),NOT(OR(H77="Ø",H77="")),NOT(OR(I76="Ø",I76="",I76="Split",I76="Needs to be Split"))),"Completed",IF(AND(J76="Incomplete",J77="Incomplete"),"Incomplete",IF(AND(J76="Other",J77="Other"),"Review",IF(AND(J76="Untraceable",J77=""),"Untraceable","")))))))))))))))))))))))))</f>
        <v>Completed</v>
      </c>
      <c r="L76" s="109" t="s">
        <v>0</v>
      </c>
      <c r="M76" s="4"/>
      <c r="N76" s="114" t="s">
        <v>25</v>
      </c>
      <c r="O76" s="109" t="s">
        <v>2265</v>
      </c>
    </row>
    <row r="77" spans="1:15" x14ac:dyDescent="0.25">
      <c r="A77" s="161"/>
      <c r="B77" s="109"/>
      <c r="C77" s="109"/>
      <c r="D77" s="86" t="s">
        <v>32</v>
      </c>
      <c r="E77" s="86" t="s">
        <v>24</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2017-06-28_G-038_AZ</v>
      </c>
      <c r="G77" s="89">
        <v>42990</v>
      </c>
      <c r="H77" s="89">
        <v>42992</v>
      </c>
      <c r="I77" s="109"/>
      <c r="J77" s="86" t="str">
        <f>IF(AND(NOT(OR(G77="",G77="Ø")),H77=""),"In Progress",IF(AND(NOT(OR(H77="Ø",H77="")),NOT(OR(G77="Ø",G77=""))),"Completed",IF(AND(NOT(A76=""),NOT(OR(D77="",D77="???")),G77=""),"Waiting",IF(D77="???","Waiting",""))))</f>
        <v>Completed</v>
      </c>
      <c r="K77" s="109"/>
      <c r="L77" s="109"/>
      <c r="M77" s="4"/>
      <c r="N77" s="114"/>
      <c r="O77" s="109"/>
    </row>
    <row r="78" spans="1:15" x14ac:dyDescent="0.25">
      <c r="A78" s="171" t="s">
        <v>2266</v>
      </c>
      <c r="B78" s="110" t="s">
        <v>2267</v>
      </c>
      <c r="C78" s="109" t="s">
        <v>2065</v>
      </c>
      <c r="D78" s="86" t="s">
        <v>113</v>
      </c>
      <c r="E78" s="86" t="s">
        <v>24</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2017-06-28_G-039_DR</v>
      </c>
      <c r="G78" s="89">
        <v>42956</v>
      </c>
      <c r="H78" s="89" t="s">
        <v>51</v>
      </c>
      <c r="I78" s="109" t="s">
        <v>51</v>
      </c>
      <c r="J78" s="86" t="s">
        <v>1</v>
      </c>
      <c r="K78" s="109"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Untraceable</v>
      </c>
      <c r="L78" s="109" t="str">
        <f>IF(OR(K78="Untraceable"),"Ignore",IF(OR(K78="Incomplete",K78="Completed"),"Waiting",IF(OR(K78="Waiting",K78="In Progress",K78="Review",K78="Other"),"HOLD","")))</f>
        <v>Ignore</v>
      </c>
      <c r="M78" s="4"/>
      <c r="N78" s="114" t="str">
        <f>IF(OR(K78="Untraceable",K78="Incomplete"),"No",IF(K78="Completed","In Progress",""))</f>
        <v>No</v>
      </c>
      <c r="O78" s="109"/>
    </row>
    <row r="79" spans="1:15" x14ac:dyDescent="0.25">
      <c r="A79" s="161"/>
      <c r="B79" s="109"/>
      <c r="C79" s="109"/>
      <c r="D79" s="86" t="str">
        <f>IF(AND(NOT(A78=""),NOT(J78="Untraceable")),"???","")</f>
        <v/>
      </c>
      <c r="E79" s="86"/>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
      </c>
      <c r="G79" s="89"/>
      <c r="H79" s="89"/>
      <c r="I79" s="109"/>
      <c r="J79" s="86" t="str">
        <f>IF(AND(NOT(OR(G79="",G79="Ø")),H79=""),"In Progress",IF(AND(NOT(OR(H79="Ø",H79="")),NOT(OR(G79="Ø",G79=""))),"Completed",IF(AND(NOT(A78=""),NOT(OR(D79="",D79="???")),G79=""),"Waiting",IF(D79="???","Waiting",""))))</f>
        <v/>
      </c>
      <c r="K79" s="109"/>
      <c r="L79" s="109"/>
      <c r="M79" s="4"/>
      <c r="N79" s="114"/>
      <c r="O79" s="109"/>
    </row>
    <row r="80" spans="1:15" x14ac:dyDescent="0.25">
      <c r="A80" s="171" t="s">
        <v>2268</v>
      </c>
      <c r="B80" s="110" t="s">
        <v>2269</v>
      </c>
      <c r="C80" s="109" t="s">
        <v>2270</v>
      </c>
      <c r="D80" s="86" t="s">
        <v>113</v>
      </c>
      <c r="E80" s="86" t="s">
        <v>24</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2017-06-28_G-040_DR</v>
      </c>
      <c r="G80" s="89">
        <v>42956</v>
      </c>
      <c r="H80" s="89" t="s">
        <v>51</v>
      </c>
      <c r="I80" s="109" t="s">
        <v>51</v>
      </c>
      <c r="J80" s="86" t="s">
        <v>2</v>
      </c>
      <c r="K80" s="109"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Incomplete</v>
      </c>
      <c r="L80" s="109" t="s">
        <v>190</v>
      </c>
      <c r="M80" s="4"/>
      <c r="N80" s="114" t="str">
        <f>IF(OR(K80="Untraceable",K80="Incomplete"),"No",IF(K80="Completed","In Progress",""))</f>
        <v>No</v>
      </c>
      <c r="O80" s="109"/>
    </row>
    <row r="81" spans="1:15" x14ac:dyDescent="0.25">
      <c r="A81" s="161"/>
      <c r="B81" s="109"/>
      <c r="C81" s="109"/>
      <c r="D81" s="86" t="s">
        <v>187</v>
      </c>
      <c r="E81" s="86" t="s">
        <v>24</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2017-06-28_G-040_MW</v>
      </c>
      <c r="G81" s="89">
        <v>42990</v>
      </c>
      <c r="H81" s="89" t="s">
        <v>51</v>
      </c>
      <c r="I81" s="109"/>
      <c r="J81" s="86" t="s">
        <v>2</v>
      </c>
      <c r="K81" s="109"/>
      <c r="L81" s="109"/>
      <c r="M81" s="4" t="s">
        <v>2271</v>
      </c>
      <c r="N81" s="114"/>
      <c r="O81" s="109"/>
    </row>
    <row r="82" spans="1:15" x14ac:dyDescent="0.25">
      <c r="A82" s="171" t="s">
        <v>2272</v>
      </c>
      <c r="B82" s="110" t="s">
        <v>2273</v>
      </c>
      <c r="C82" s="109"/>
      <c r="D82" s="86" t="s">
        <v>113</v>
      </c>
      <c r="E82" s="86"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2017-06-28_G-041_DR</v>
      </c>
      <c r="G82" s="89">
        <v>42956</v>
      </c>
      <c r="H82" s="89">
        <v>42997</v>
      </c>
      <c r="I82" s="111">
        <v>42997</v>
      </c>
      <c r="J82" s="86" t="str">
        <f>IF(AND(NOT(OR(G82="",G82="Ø")),H82=""),"In Progress",IF(AND(NOT(OR(H82="Ø",H82="")),NOT(OR(G82="Ø",G82=""))),"Completed",IF(AND(NOT(A82=""),NOT(OR(D82="",D82="???")),G82=""),"Waiting",IF(D82="???","Waiting",""))))</f>
        <v>Completed</v>
      </c>
      <c r="K82" s="109"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Completed</v>
      </c>
      <c r="L82" s="109" t="s">
        <v>0</v>
      </c>
      <c r="M82" s="4"/>
      <c r="N82" s="114" t="s">
        <v>25</v>
      </c>
      <c r="O82" s="109" t="s">
        <v>2274</v>
      </c>
    </row>
    <row r="83" spans="1:15" x14ac:dyDescent="0.25">
      <c r="A83" s="161"/>
      <c r="B83" s="109"/>
      <c r="C83" s="109"/>
      <c r="D83" s="86" t="s">
        <v>187</v>
      </c>
      <c r="E83" s="86" t="s">
        <v>1399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2017-06-28_G-041_SA_MW</v>
      </c>
      <c r="G83" s="89">
        <v>42990</v>
      </c>
      <c r="H83" s="89">
        <v>42996</v>
      </c>
      <c r="I83" s="109"/>
      <c r="J83" s="86" t="str">
        <f>IF(AND(NOT(OR(G83="",G83="Ø")),H83=""),"In Progress",IF(AND(NOT(OR(H83="Ø",H83="")),NOT(OR(G83="Ø",G83=""))),"Completed",IF(AND(NOT(A82=""),NOT(OR(D83="",D83="???")),G83=""),"Waiting",IF(D83="???","Waiting",""))))</f>
        <v>Completed</v>
      </c>
      <c r="K83" s="109"/>
      <c r="L83" s="109"/>
      <c r="M83" s="4"/>
      <c r="N83" s="114"/>
      <c r="O83" s="109"/>
    </row>
    <row r="84" spans="1:15" x14ac:dyDescent="0.25">
      <c r="A84" s="171" t="s">
        <v>2275</v>
      </c>
      <c r="B84" s="110" t="s">
        <v>2276</v>
      </c>
      <c r="C84" s="109" t="s">
        <v>2277</v>
      </c>
      <c r="D84" s="86" t="s">
        <v>187</v>
      </c>
      <c r="E84" s="86"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2017-06-28_G-043_MW</v>
      </c>
      <c r="G84" s="89">
        <v>42956</v>
      </c>
      <c r="H84" s="89">
        <v>42957</v>
      </c>
      <c r="I84" s="111">
        <v>42990</v>
      </c>
      <c r="J84" s="86" t="str">
        <f>IF(AND(NOT(OR(G84="",G84="Ø")),H84=""),"In Progress",IF(AND(NOT(OR(H84="Ø",H84="")),NOT(OR(G84="Ø",G84=""))),"Completed",IF(AND(NOT(A84=""),NOT(OR(D84="",D84="???")),G84=""),"Waiting",IF(D84="???","Waiting",""))))</f>
        <v>Completed</v>
      </c>
      <c r="K84" s="109" t="str">
        <f>IF(AND(NOT(OR(H84="Ø",H84="")),I84="Split"),"In Progress",IF(AND(NOT(OR(H84="Ø",H84="")),I84="Needs to be Split"),"Waiting",IF(AND(J84="Review",J85="Review"),"Review",IF(OR(AND(J84="Review",J85="Incomplete"),AND(J84="Incomplete",J85="Review")),"Review",IF(OR(AND(J84="Untraceable",J85="Review"),AND(J84="Review",J85="Untraceable")),"Review",IF(OR(AND(J84="Review",J85="Completed"),AND(J84="Completed",J85="Review")),"Review",IF(OR(AND(J84="Other",J85="Review"),AND(J84="Review",J85="Other")),"Review",IF(OR(AND(J84="Other",J85="Incomplete"),AND(J84="Incomplete",J85="Other")),"Review",IF(OR(AND(J84="Other",J85="Untraceable"),AND(J84="Untraceable",J85="Other")),"Review",IF(OR(AND(J84="Other",J85="Completed"),AND(J84="Completed",J85="Other")),"Review",IF(AND(J84="Waiting",J85="Waiting"),"Waiting",IF(OR(AND(J84="Review",J85="Waiting"),AND(J84="Waiting",J85="Review")),"Waiting",IF(OR(AND(J84="Other",J85="Waiting"),AND(J84="Waiting",J85="Other")),"Waiting",IF(OR(AND(J84="Incomplete",J85="Waiting"),AND(J84="Waiting",J85="Incomplete")),"Waiting",IF(OR(AND(J84="Completed",J85="Waiting"),AND(J84="Waiting",J85="Completed")),"Waiting",IF(OR(J84="In Progress",J85="In Progress"),"In Progress",IF(OR(AND(J84="Completed",J85="Untraceable"),AND(J84="Untraceable",J85="Completed")),"Review",IF(OR(AND(J84="Completed",J85="Incomplete"),AND(J84="Incomplete",J85="Completed")),"Review",IF(OR(AND(J84="Incomplete",J85="Untraceable"),AND(J84="Untraceable",J85="Incomplete")),"Untraceable",IF(AND(NOT(OR(H84="Ø",H84="")),NOT(OR(H85="Ø",H85="")),I84=""),"In Progress",IF(AND(J84="Untraceable",J85="Untraceable"),"Untraceable",IF(AND(NOT(OR(H84="Ø",H84="")),NOT(OR(H85="Ø",H85="")),NOT(OR(I84="Ø",I84="",I84="Split",I84="Needs to be Split"))),"Completed",IF(AND(J84="Incomplete",J85="Incomplete"),"Incomplete",IF(AND(J84="Other",J85="Other"),"Review",IF(AND(J84="Untraceable",J85=""),"Untraceable","")))))))))))))))))))))))))</f>
        <v>Completed</v>
      </c>
      <c r="L84" s="109" t="s">
        <v>0</v>
      </c>
      <c r="M84" s="4" t="s">
        <v>2278</v>
      </c>
      <c r="N84" s="114" t="s">
        <v>25</v>
      </c>
      <c r="O84" s="109" t="s">
        <v>2279</v>
      </c>
    </row>
    <row r="85" spans="1:15" x14ac:dyDescent="0.25">
      <c r="A85" s="161"/>
      <c r="B85" s="109"/>
      <c r="C85" s="109"/>
      <c r="D85" s="86" t="s">
        <v>27</v>
      </c>
      <c r="E85" s="86" t="s">
        <v>1512</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2017-06-28_G-043_GB</v>
      </c>
      <c r="G85" s="89">
        <v>42989</v>
      </c>
      <c r="H85" s="89">
        <v>42989</v>
      </c>
      <c r="I85" s="109"/>
      <c r="J85" s="86" t="str">
        <f>IF(AND(NOT(OR(G85="",G85="Ø")),H85=""),"In Progress",IF(AND(NOT(OR(H85="Ø",H85="")),NOT(OR(G85="Ø",G85=""))),"Completed",IF(AND(NOT(A84=""),NOT(OR(D85="",D85="???")),G85=""),"Waiting",IF(D85="???","Waiting",""))))</f>
        <v>Completed</v>
      </c>
      <c r="K85" s="109"/>
      <c r="L85" s="109"/>
      <c r="M85" s="4" t="s">
        <v>2280</v>
      </c>
      <c r="N85" s="114"/>
      <c r="O85" s="109"/>
    </row>
    <row r="86" spans="1:15" x14ac:dyDescent="0.25">
      <c r="A86" s="171" t="s">
        <v>2281</v>
      </c>
      <c r="B86" s="110" t="s">
        <v>2282</v>
      </c>
      <c r="C86" s="109" t="s">
        <v>2065</v>
      </c>
      <c r="D86" s="86" t="s">
        <v>32</v>
      </c>
      <c r="E86" s="86" t="s">
        <v>24</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2017-06-28_G-044_AZ</v>
      </c>
      <c r="G86" s="89">
        <v>42956</v>
      </c>
      <c r="H86" s="89" t="s">
        <v>51</v>
      </c>
      <c r="I86" s="109" t="s">
        <v>51</v>
      </c>
      <c r="J86" s="86" t="s">
        <v>2</v>
      </c>
      <c r="K86" s="109" t="s">
        <v>2</v>
      </c>
      <c r="L86" s="109" t="s">
        <v>190</v>
      </c>
      <c r="M86" s="4" t="s">
        <v>2283</v>
      </c>
      <c r="N86" s="114" t="str">
        <f>IF(OR(K86="Untraceable",K86="Incomplete"),"No",IF(K86="Completed","In Progress",""))</f>
        <v>No</v>
      </c>
      <c r="O86" s="109"/>
    </row>
    <row r="87" spans="1:15" x14ac:dyDescent="0.25">
      <c r="A87" s="161"/>
      <c r="B87" s="109"/>
      <c r="C87" s="109"/>
      <c r="D87" s="86"/>
      <c r="E87" s="86"/>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
      </c>
      <c r="G87" s="89"/>
      <c r="H87" s="89"/>
      <c r="I87" s="109"/>
      <c r="J87" s="86"/>
      <c r="K87" s="109"/>
      <c r="L87" s="109"/>
      <c r="M87" s="4"/>
      <c r="N87" s="114"/>
      <c r="O87" s="109"/>
    </row>
    <row r="88" spans="1:15" x14ac:dyDescent="0.25">
      <c r="A88" s="171" t="s">
        <v>2284</v>
      </c>
      <c r="B88" s="110" t="s">
        <v>2285</v>
      </c>
      <c r="C88" s="109"/>
      <c r="D88" s="86" t="s">
        <v>187</v>
      </c>
      <c r="E88" s="86" t="s">
        <v>24</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2017-06-28_G-045_MW</v>
      </c>
      <c r="G88" s="89">
        <v>42962</v>
      </c>
      <c r="H88" s="89">
        <v>42962</v>
      </c>
      <c r="I88" s="111">
        <v>42983</v>
      </c>
      <c r="J88" s="86" t="str">
        <f>IF(AND(NOT(OR(G88="",G88="Ø")),H88=""),"In Progress",IF(AND(NOT(OR(H88="Ø",H88="")),NOT(OR(G88="Ø",G88=""))),"Completed",IF(AND(NOT(A88=""),NOT(OR(D88="",D88="???")),G88=""),"Waiting",IF(D88="???","Waiting",""))))</f>
        <v>Completed</v>
      </c>
      <c r="K88" s="109" t="s">
        <v>3</v>
      </c>
      <c r="L88" s="109" t="s">
        <v>0</v>
      </c>
      <c r="M88" s="4" t="s">
        <v>2286</v>
      </c>
      <c r="N88" s="114" t="s">
        <v>53</v>
      </c>
      <c r="O88" s="109"/>
    </row>
    <row r="89" spans="1:15" x14ac:dyDescent="0.25">
      <c r="A89" s="161"/>
      <c r="B89" s="109"/>
      <c r="C89" s="109"/>
      <c r="D89" s="86" t="s">
        <v>161</v>
      </c>
      <c r="E89" s="86"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2017-06-28_G-045_SA_BD</v>
      </c>
      <c r="G89" s="89">
        <v>42983</v>
      </c>
      <c r="H89" s="89">
        <v>42983</v>
      </c>
      <c r="I89" s="109"/>
      <c r="J89" s="86" t="str">
        <f>IF(AND(NOT(OR(G89="",G89="Ø")),H89=""),"In Progress",IF(AND(NOT(OR(H89="Ø",H89="")),NOT(OR(G89="Ø",G89=""))),"Completed",IF(AND(NOT(A88=""),NOT(OR(D89="",D89="???")),G89=""),"Waiting",IF(D89="???","Waiting",""))))</f>
        <v>Completed</v>
      </c>
      <c r="K89" s="109"/>
      <c r="L89" s="109"/>
      <c r="M89" s="4"/>
      <c r="N89" s="114"/>
      <c r="O89" s="109"/>
    </row>
    <row r="90" spans="1:15" x14ac:dyDescent="0.25">
      <c r="A90" s="171" t="s">
        <v>2287</v>
      </c>
      <c r="B90" s="110" t="s">
        <v>2288</v>
      </c>
      <c r="C90" s="109" t="s">
        <v>2065</v>
      </c>
      <c r="D90" s="86" t="s">
        <v>23</v>
      </c>
      <c r="E90" s="86" t="s">
        <v>24</v>
      </c>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2017-06-28_G-046_CA</v>
      </c>
      <c r="G90" s="89"/>
      <c r="H90" s="89" t="s">
        <v>51</v>
      </c>
      <c r="I90" s="109" t="s">
        <v>51</v>
      </c>
      <c r="J90" s="86" t="s">
        <v>1</v>
      </c>
      <c r="K90" s="109"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09" t="s">
        <v>0</v>
      </c>
      <c r="M90" s="4"/>
      <c r="N90" s="114" t="str">
        <f>IF(OR(K90="Untraceable",K90="Incomplete"),"No",IF(K90="Completed","In Progress",""))</f>
        <v>No</v>
      </c>
      <c r="O90" s="109"/>
    </row>
    <row r="91" spans="1:15" x14ac:dyDescent="0.25">
      <c r="A91" s="161"/>
      <c r="B91" s="109"/>
      <c r="C91" s="109"/>
      <c r="D91" s="86" t="str">
        <f>IF(AND(NOT(A90=""),NOT(J90="Untraceable")),"???","")</f>
        <v/>
      </c>
      <c r="E91" s="86"/>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09"/>
      <c r="J91" s="86" t="str">
        <f>IF(AND(NOT(OR(G91="",G91="Ø")),H91=""),"In Progress",IF(AND(NOT(OR(H91="Ø",H91="")),NOT(OR(G91="Ø",G91=""))),"Completed",IF(AND(NOT(A90=""),NOT(OR(D91="",D91="???")),G91=""),"Waiting",IF(D91="???","Waiting",""))))</f>
        <v/>
      </c>
      <c r="K91" s="109"/>
      <c r="L91" s="109"/>
      <c r="M91" s="4"/>
      <c r="N91" s="114"/>
      <c r="O91" s="109"/>
    </row>
    <row r="92" spans="1:15" x14ac:dyDescent="0.25">
      <c r="A92" s="171" t="s">
        <v>2289</v>
      </c>
      <c r="B92" s="110" t="s">
        <v>2290</v>
      </c>
      <c r="C92" s="109"/>
      <c r="D92" s="86" t="s">
        <v>23</v>
      </c>
      <c r="E92" s="86"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2017-06-28_G-047_CA</v>
      </c>
      <c r="G92" s="89">
        <v>42959</v>
      </c>
      <c r="H92" s="89">
        <v>42961</v>
      </c>
      <c r="I92" s="111">
        <v>42989</v>
      </c>
      <c r="J92" s="86" t="str">
        <f>IF(AND(NOT(OR(G92="",G92="Ø")),H92=""),"In Progress",IF(AND(NOT(OR(H92="Ø",H92="")),NOT(OR(G92="Ø",G92=""))),"Completed",IF(AND(NOT(A92=""),NOT(OR(D92="",D92="???")),G92=""),"Waiting",IF(D92="???","Waiting",""))))</f>
        <v>Completed</v>
      </c>
      <c r="K92" s="109" t="str">
        <f>IF(AND(NOT(OR(H92="Ø",H92="")),I92="Split"),"In Progress",IF(AND(NOT(OR(H92="Ø",H92="")),I92="Needs to be Split"),"Waiting",IF(AND(J92="Review",J93="Review"),"Review",IF(OR(AND(J92="Review",J93="Incomplete"),AND(J92="Incomplete",J93="Review")),"Review",IF(OR(AND(J92="Untraceable",J93="Review"),AND(J92="Review",J93="Untraceable")),"Review",IF(OR(AND(J92="Review",J93="Completed"),AND(J92="Completed",J93="Review")),"Review",IF(OR(AND(J92="Other",J93="Review"),AND(J92="Review",J93="Other")),"Review",IF(OR(AND(J92="Other",J93="Incomplete"),AND(J92="Incomplete",J93="Other")),"Review",IF(OR(AND(J92="Other",J93="Untraceable"),AND(J92="Untraceable",J93="Other")),"Review",IF(OR(AND(J92="Other",J93="Completed"),AND(J92="Completed",J93="Other")),"Review",IF(AND(J92="Waiting",J93="Waiting"),"Waiting",IF(OR(AND(J92="Review",J93="Waiting"),AND(J92="Waiting",J93="Review")),"Waiting",IF(OR(AND(J92="Other",J93="Waiting"),AND(J92="Waiting",J93="Other")),"Waiting",IF(OR(AND(J92="Incomplete",J93="Waiting"),AND(J92="Waiting",J93="Incomplete")),"Waiting",IF(OR(AND(J92="Completed",J93="Waiting"),AND(J92="Waiting",J93="Completed")),"Waiting",IF(OR(J92="In Progress",J93="In Progress"),"In Progress",IF(OR(AND(J92="Completed",J93="Untraceable"),AND(J92="Untraceable",J93="Completed")),"Review",IF(OR(AND(J92="Completed",J93="Incomplete"),AND(J92="Incomplete",J93="Completed")),"Review",IF(OR(AND(J92="Incomplete",J93="Untraceable"),AND(J92="Untraceable",J93="Incomplete")),"Untraceable",IF(AND(NOT(OR(H92="Ø",H92="")),NOT(OR(H93="Ø",H93="")),I92=""),"In Progress",IF(AND(J92="Untraceable",J93="Untraceable"),"Untraceable",IF(AND(NOT(OR(H92="Ø",H92="")),NOT(OR(H93="Ø",H93="")),NOT(OR(I92="Ø",I92="",I92="Split",I92="Needs to be Split"))),"Completed",IF(AND(J92="Incomplete",J93="Incomplete"),"Incomplete",IF(AND(J92="Other",J93="Other"),"Review",IF(AND(J92="Untraceable",J93=""),"Untraceable","")))))))))))))))))))))))))</f>
        <v>Completed</v>
      </c>
      <c r="L92" s="109" t="s">
        <v>0</v>
      </c>
      <c r="M92" s="4" t="s">
        <v>2291</v>
      </c>
      <c r="N92" s="114" t="s">
        <v>25</v>
      </c>
      <c r="O92" s="109" t="s">
        <v>2292</v>
      </c>
    </row>
    <row r="93" spans="1:15" x14ac:dyDescent="0.25">
      <c r="A93" s="161"/>
      <c r="B93" s="109"/>
      <c r="C93" s="109"/>
      <c r="D93" s="86" t="s">
        <v>161</v>
      </c>
      <c r="E93" s="86" t="s">
        <v>1379</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2017-06-28_G-047_SA_BD</v>
      </c>
      <c r="G93" s="89">
        <v>42986</v>
      </c>
      <c r="H93" s="89">
        <v>42989</v>
      </c>
      <c r="I93" s="109"/>
      <c r="J93" s="86" t="str">
        <f>IF(AND(NOT(OR(G93="",G93="Ø")),H93=""),"In Progress",IF(AND(NOT(OR(H93="Ø",H93="")),NOT(OR(G93="Ø",G93=""))),"Completed",IF(AND(NOT(A92=""),NOT(OR(D93="",D93="???")),G93=""),"Waiting",IF(D93="???","Waiting",""))))</f>
        <v>Completed</v>
      </c>
      <c r="K93" s="109"/>
      <c r="L93" s="109"/>
      <c r="M93" s="4" t="s">
        <v>2293</v>
      </c>
      <c r="N93" s="114"/>
      <c r="O93" s="109"/>
    </row>
    <row r="94" spans="1:15" x14ac:dyDescent="0.25">
      <c r="A94" s="171" t="s">
        <v>2294</v>
      </c>
      <c r="B94" s="110" t="s">
        <v>2295</v>
      </c>
      <c r="C94" s="109"/>
      <c r="D94" s="86" t="s">
        <v>187</v>
      </c>
      <c r="E94" s="86" t="s">
        <v>24</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2017-06-28_G-048_MW</v>
      </c>
      <c r="G94" s="89">
        <v>42962</v>
      </c>
      <c r="H94" s="89"/>
      <c r="I94" s="111">
        <v>43006</v>
      </c>
      <c r="J94" s="86" t="s">
        <v>0</v>
      </c>
      <c r="K94" s="109" t="s">
        <v>0</v>
      </c>
      <c r="L94" s="117" t="s">
        <v>0</v>
      </c>
      <c r="M94" s="4" t="s">
        <v>2296</v>
      </c>
      <c r="N94" s="114" t="s">
        <v>25</v>
      </c>
      <c r="O94" s="109" t="s">
        <v>2297</v>
      </c>
    </row>
    <row r="95" spans="1:15" x14ac:dyDescent="0.25">
      <c r="A95" s="161"/>
      <c r="B95" s="109"/>
      <c r="C95" s="109"/>
      <c r="D95" s="86" t="s">
        <v>27</v>
      </c>
      <c r="E95" s="86" t="s">
        <v>1512</v>
      </c>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2017-06-28_G-048_GB</v>
      </c>
      <c r="G95" s="89">
        <v>42991</v>
      </c>
      <c r="H95" s="89">
        <v>42992</v>
      </c>
      <c r="I95" s="109"/>
      <c r="J95" s="86" t="str">
        <f>IF(AND(NOT(OR(G95="",G95="Ø")),H95=""),"In Progress",IF(AND(NOT(OR(H95="Ø",H95="")),NOT(OR(G95="Ø",G95=""))),"Completed",IF(AND(NOT(A94=""),NOT(OR(D95="",D95="???")),G95=""),"Waiting",IF(D95="???","Waiting",""))))</f>
        <v>Completed</v>
      </c>
      <c r="K95" s="109"/>
      <c r="L95" s="118"/>
      <c r="M95" s="4"/>
      <c r="N95" s="114"/>
      <c r="O95" s="109"/>
    </row>
    <row r="96" spans="1:15" x14ac:dyDescent="0.25">
      <c r="A96" s="171" t="s">
        <v>2298</v>
      </c>
      <c r="B96" s="110" t="s">
        <v>2299</v>
      </c>
      <c r="C96" s="109"/>
      <c r="D96" s="86" t="s">
        <v>187</v>
      </c>
      <c r="E96" s="86" t="s">
        <v>24</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2017-06-28_G-049_MW</v>
      </c>
      <c r="G96" s="89">
        <v>42962</v>
      </c>
      <c r="H96" s="89">
        <v>42962</v>
      </c>
      <c r="I96" s="111">
        <v>42991</v>
      </c>
      <c r="J96" s="86" t="str">
        <f>IF(AND(NOT(OR(G96="",G96="Ø")),H96=""),"In Progress",IF(AND(NOT(OR(H96="Ø",H96="")),NOT(OR(G96="Ø",G96=""))),"Completed",IF(AND(NOT(A96=""),NOT(OR(D96="",D96="???")),G96=""),"Waiting",IF(D96="???","Waiting",""))))</f>
        <v>Completed</v>
      </c>
      <c r="K96" s="109" t="s">
        <v>0</v>
      </c>
      <c r="L96" s="109" t="s">
        <v>0</v>
      </c>
      <c r="M96" s="4" t="s">
        <v>2300</v>
      </c>
      <c r="N96" s="114" t="s">
        <v>25</v>
      </c>
      <c r="O96" s="109" t="s">
        <v>2301</v>
      </c>
    </row>
    <row r="97" spans="1:15" x14ac:dyDescent="0.25">
      <c r="A97" s="161"/>
      <c r="B97" s="109"/>
      <c r="C97" s="109"/>
      <c r="D97" s="86" t="s">
        <v>161</v>
      </c>
      <c r="E97" s="86" t="s">
        <v>1379</v>
      </c>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2017-06-28_G-049_SA_BD</v>
      </c>
      <c r="G97" s="89">
        <v>42984</v>
      </c>
      <c r="H97" s="89">
        <v>42984</v>
      </c>
      <c r="I97" s="109"/>
      <c r="J97" s="86" t="str">
        <f>IF(AND(NOT(OR(G97="",G97="Ø")),H97=""),"In Progress",IF(AND(NOT(OR(H97="Ø",H97="")),NOT(OR(G97="Ø",G97=""))),"Completed",IF(AND(NOT(A96=""),NOT(OR(D97="",D97="???")),G97=""),"Waiting",IF(D97="???","Waiting",""))))</f>
        <v>Completed</v>
      </c>
      <c r="K97" s="109"/>
      <c r="L97" s="109"/>
      <c r="M97" s="4"/>
      <c r="N97" s="114"/>
      <c r="O97" s="109"/>
    </row>
    <row r="98" spans="1:15" x14ac:dyDescent="0.25">
      <c r="A98" s="171" t="s">
        <v>2302</v>
      </c>
      <c r="B98" s="110" t="s">
        <v>2303</v>
      </c>
      <c r="C98" s="109"/>
      <c r="D98" s="86" t="s">
        <v>23</v>
      </c>
      <c r="E98" s="86"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2017-06-28_G-050_SA_CA</v>
      </c>
      <c r="G98" s="89">
        <v>42962</v>
      </c>
      <c r="H98" s="89">
        <v>42962</v>
      </c>
      <c r="I98" s="111">
        <v>42991</v>
      </c>
      <c r="J98" s="86" t="s">
        <v>0</v>
      </c>
      <c r="K98" s="109" t="str">
        <f>IF(AND(NOT(OR(H98="Ø",H98="")),I98="Split"),"In Progress",IF(AND(NOT(OR(H98="Ø",H98="")),I98="Needs to be Split"),"Waiting",IF(AND(J98="Review",J99="Review"),"Review",IF(OR(AND(J98="Review",J99="Incomplete"),AND(J98="Incomplete",J99="Review")),"Review",IF(OR(AND(J98="Untraceable",J99="Review"),AND(J98="Review",J99="Untraceable")),"Review",IF(OR(AND(J98="Review",J99="Completed"),AND(J98="Completed",J99="Review")),"Review",IF(OR(AND(J98="Other",J99="Review"),AND(J98="Review",J99="Other")),"Review",IF(OR(AND(J98="Other",J99="Incomplete"),AND(J98="Incomplete",J99="Other")),"Review",IF(OR(AND(J98="Other",J99="Untraceable"),AND(J98="Untraceable",J99="Other")),"Review",IF(OR(AND(J98="Other",J99="Completed"),AND(J98="Completed",J99="Other")),"Review",IF(AND(J98="Waiting",J99="Waiting"),"Waiting",IF(OR(AND(J98="Review",J99="Waiting"),AND(J98="Waiting",J99="Review")),"Waiting",IF(OR(AND(J98="Other",J99="Waiting"),AND(J98="Waiting",J99="Other")),"Waiting",IF(OR(AND(J98="Incomplete",J99="Waiting"),AND(J98="Waiting",J99="Incomplete")),"Waiting",IF(OR(AND(J98="Completed",J99="Waiting"),AND(J98="Waiting",J99="Completed")),"Waiting",IF(OR(J98="In Progress",J99="In Progress"),"In Progress",IF(OR(AND(J98="Completed",J99="Untraceable"),AND(J98="Untraceable",J99="Completed")),"Review",IF(OR(AND(J98="Completed",J99="Incomplete"),AND(J98="Incomplete",J99="Completed")),"Review",IF(OR(AND(J98="Incomplete",J99="Untraceable"),AND(J98="Untraceable",J99="Incomplete")),"Untraceable",IF(AND(NOT(OR(H98="Ø",H98="")),NOT(OR(H99="Ø",H99="")),I98=""),"In Progress",IF(AND(J98="Untraceable",J99="Untraceable"),"Untraceable",IF(AND(NOT(OR(H98="Ø",H98="")),NOT(OR(H99="Ø",H99="")),NOT(OR(I98="Ø",I98="",I98="Split",I98="Needs to be Split"))),"Completed",IF(AND(J98="Incomplete",J99="Incomplete"),"Incomplete",IF(AND(J98="Other",J99="Other"),"Review",IF(AND(J98="Untraceable",J99=""),"Untraceable","")))))))))))))))))))))))))</f>
        <v>Completed</v>
      </c>
      <c r="L98" s="109" t="s">
        <v>0</v>
      </c>
      <c r="M98" s="4" t="s">
        <v>2304</v>
      </c>
      <c r="N98" s="114" t="s">
        <v>25</v>
      </c>
      <c r="O98" s="109" t="s">
        <v>2305</v>
      </c>
    </row>
    <row r="99" spans="1:15" x14ac:dyDescent="0.25">
      <c r="A99" s="161"/>
      <c r="B99" s="109"/>
      <c r="C99" s="109"/>
      <c r="D99" s="86" t="s">
        <v>161</v>
      </c>
      <c r="E99" s="86"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2017-06-28_G-050_BD</v>
      </c>
      <c r="G99" s="89">
        <v>42990</v>
      </c>
      <c r="H99" s="89">
        <v>42990</v>
      </c>
      <c r="I99" s="109"/>
      <c r="J99" s="86" t="str">
        <f>IF(AND(NOT(OR(G99="",G99="Ø")),H99=""),"In Progress",IF(AND(NOT(OR(H99="Ø",H99="")),NOT(OR(G99="Ø",G99=""))),"Completed",IF(AND(NOT(A98=""),NOT(OR(D99="",D99="???")),G99=""),"Waiting",IF(D99="???","Waiting",""))))</f>
        <v>Completed</v>
      </c>
      <c r="K99" s="109"/>
      <c r="L99" s="109"/>
      <c r="M99" s="4" t="s">
        <v>2306</v>
      </c>
      <c r="N99" s="114"/>
      <c r="O99" s="109"/>
    </row>
    <row r="100" spans="1:15" x14ac:dyDescent="0.25">
      <c r="A100" s="171" t="s">
        <v>2307</v>
      </c>
      <c r="B100" s="110" t="s">
        <v>2308</v>
      </c>
      <c r="C100" s="109"/>
      <c r="D100" s="86" t="s">
        <v>187</v>
      </c>
      <c r="E100" s="86" t="s">
        <v>24</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2017-06-28_G-051_MW</v>
      </c>
      <c r="G100" s="89">
        <v>42963</v>
      </c>
      <c r="H100" s="89">
        <v>42965</v>
      </c>
      <c r="I100" s="111">
        <v>42992</v>
      </c>
      <c r="J100" s="86" t="str">
        <f>IF(AND(NOT(OR(G100="",G100="Ø")),H100=""),"In Progress",IF(AND(NOT(OR(H100="Ø",H100="")),NOT(OR(G100="Ø",G100=""))),"Completed",IF(AND(NOT(A99=""),NOT(OR(D100="",D100="???")),G100=""),"Waiting",IF(D100="???","Waiting",""))))</f>
        <v>Completed</v>
      </c>
      <c r="K100" s="109" t="s">
        <v>0</v>
      </c>
      <c r="L100" s="109" t="s">
        <v>0</v>
      </c>
      <c r="M100" s="4"/>
      <c r="N100" s="114" t="s">
        <v>25</v>
      </c>
      <c r="O100" s="109" t="s">
        <v>2309</v>
      </c>
    </row>
    <row r="101" spans="1:15" x14ac:dyDescent="0.25">
      <c r="A101" s="161"/>
      <c r="B101" s="109"/>
      <c r="C101" s="109"/>
      <c r="D101" s="86" t="s">
        <v>32</v>
      </c>
      <c r="E101" s="86" t="s">
        <v>1512</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2017-06-28_G-051_AZ</v>
      </c>
      <c r="G101" s="89">
        <v>42986</v>
      </c>
      <c r="H101" s="89">
        <v>42989</v>
      </c>
      <c r="I101" s="109"/>
      <c r="J101" s="86" t="str">
        <f>IF(AND(NOT(OR(G101="",G101="Ø")),H101=""),"In Progress",IF(AND(NOT(OR(H101="Ø",H101="")),NOT(OR(G101="Ø",G101=""))),"Completed",IF(AND(NOT(A100=""),NOT(OR(D101="",D101="???")),G101=""),"Waiting",IF(D101="???","Waiting",""))))</f>
        <v>Completed</v>
      </c>
      <c r="K101" s="109"/>
      <c r="L101" s="109"/>
      <c r="M101" s="4"/>
      <c r="N101" s="114"/>
      <c r="O101" s="109"/>
    </row>
    <row r="102" spans="1:15" x14ac:dyDescent="0.25">
      <c r="A102" s="171" t="s">
        <v>2310</v>
      </c>
      <c r="B102" s="110" t="s">
        <v>2311</v>
      </c>
      <c r="C102" s="109"/>
      <c r="D102" s="86" t="s">
        <v>187</v>
      </c>
      <c r="E102" s="86" t="s">
        <v>24</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2017-06-28_G-052_MW</v>
      </c>
      <c r="G102" s="89">
        <v>42965</v>
      </c>
      <c r="H102" s="89">
        <v>42968</v>
      </c>
      <c r="I102" s="111">
        <v>42999</v>
      </c>
      <c r="J102" s="86" t="str">
        <f>IF(AND(NOT(OR(G102="",G102="Ø")),H102=""),"In Progress",IF(AND(NOT(OR(H102="Ø",H102="")),NOT(OR(G102="Ø",G102=""))),"Completed",IF(AND(NOT(A101=""),NOT(OR(D102="",D102="???")),G102=""),"Waiting",IF(D102="???","Waiting",""))))</f>
        <v>Completed</v>
      </c>
      <c r="K102" s="109"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Completed</v>
      </c>
      <c r="L102" s="109" t="s">
        <v>0</v>
      </c>
      <c r="M102" s="4"/>
      <c r="N102" s="114" t="s">
        <v>25</v>
      </c>
      <c r="O102" s="109" t="s">
        <v>2312</v>
      </c>
    </row>
    <row r="103" spans="1:15" x14ac:dyDescent="0.25">
      <c r="A103" s="161"/>
      <c r="B103" s="109"/>
      <c r="C103" s="109"/>
      <c r="D103" s="86" t="s">
        <v>23</v>
      </c>
      <c r="E103" s="86" t="s">
        <v>1379</v>
      </c>
      <c r="F103" s="7" t="s">
        <v>2313</v>
      </c>
      <c r="G103" s="89">
        <v>42986</v>
      </c>
      <c r="H103" s="89">
        <v>42997</v>
      </c>
      <c r="I103" s="109"/>
      <c r="J103" s="86" t="str">
        <f>IF(AND(NOT(OR(G103="",G103="Ø")),H103=""),"In Progress",IF(AND(NOT(OR(H103="Ø",H103="")),NOT(OR(G103="Ø",G103=""))),"Completed",IF(AND(NOT(A102=""),NOT(OR(D103="",D103="???")),G103=""),"Waiting",IF(D103="???","Waiting",""))))</f>
        <v>Completed</v>
      </c>
      <c r="K103" s="109"/>
      <c r="L103" s="109"/>
      <c r="M103" s="4"/>
      <c r="N103" s="114"/>
      <c r="O103" s="109"/>
    </row>
    <row r="104" spans="1:15" x14ac:dyDescent="0.25">
      <c r="A104" s="171" t="s">
        <v>2314</v>
      </c>
      <c r="B104" s="110" t="s">
        <v>2315</v>
      </c>
      <c r="C104" s="109" t="s">
        <v>2316</v>
      </c>
      <c r="D104" s="86" t="s">
        <v>27</v>
      </c>
      <c r="E104" s="86" t="s">
        <v>24</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2017-06-28_G-053_GB</v>
      </c>
      <c r="G104" s="89">
        <v>42968</v>
      </c>
      <c r="H104" s="89" t="s">
        <v>51</v>
      </c>
      <c r="I104" s="109" t="s">
        <v>51</v>
      </c>
      <c r="J104" s="86" t="s">
        <v>2</v>
      </c>
      <c r="K104" s="109" t="s">
        <v>2</v>
      </c>
      <c r="L104" s="109" t="s">
        <v>190</v>
      </c>
      <c r="M104" s="4" t="s">
        <v>2317</v>
      </c>
      <c r="N104" s="114" t="str">
        <f>IF(OR(K104="Untraceable",K104="Incomplete"),"No",IF(K104="Completed","In Progress",""))</f>
        <v>No</v>
      </c>
      <c r="O104" s="109"/>
    </row>
    <row r="105" spans="1:15" x14ac:dyDescent="0.25">
      <c r="A105" s="161"/>
      <c r="B105" s="109"/>
      <c r="C105" s="109"/>
      <c r="D105" s="86"/>
      <c r="E105" s="86"/>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109"/>
      <c r="J105" s="86"/>
      <c r="K105" s="109"/>
      <c r="L105" s="109"/>
      <c r="M105" s="4"/>
      <c r="N105" s="114"/>
      <c r="O105" s="109"/>
    </row>
    <row r="106" spans="1:15" x14ac:dyDescent="0.25">
      <c r="A106" s="171" t="s">
        <v>2318</v>
      </c>
      <c r="B106" s="110" t="s">
        <v>2319</v>
      </c>
      <c r="C106" s="109" t="s">
        <v>2316</v>
      </c>
      <c r="D106" s="86" t="s">
        <v>161</v>
      </c>
      <c r="E106" s="86" t="s">
        <v>24</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2017-06-28_G-054_BD</v>
      </c>
      <c r="G106" s="89">
        <v>42964</v>
      </c>
      <c r="H106" s="89" t="s">
        <v>51</v>
      </c>
      <c r="I106" s="109" t="s">
        <v>51</v>
      </c>
      <c r="J106" s="86" t="s">
        <v>2</v>
      </c>
      <c r="K106" s="109" t="s">
        <v>2</v>
      </c>
      <c r="L106" s="109" t="s">
        <v>0</v>
      </c>
      <c r="M106" s="67" t="s">
        <v>2320</v>
      </c>
      <c r="N106" s="114" t="str">
        <f>IF(OR(K106="Untraceable",K106="Incomplete"),"No",IF(K106="Completed","In Progress",""))</f>
        <v>No</v>
      </c>
      <c r="O106" s="109"/>
    </row>
    <row r="107" spans="1:15" x14ac:dyDescent="0.25">
      <c r="A107" s="161"/>
      <c r="B107" s="109"/>
      <c r="C107" s="109"/>
      <c r="D107" s="86"/>
      <c r="E107" s="86"/>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109"/>
      <c r="J107" s="86"/>
      <c r="K107" s="109"/>
      <c r="L107" s="109"/>
      <c r="M107" s="4"/>
      <c r="N107" s="114"/>
      <c r="O107" s="109"/>
    </row>
    <row r="108" spans="1:15" x14ac:dyDescent="0.25">
      <c r="A108" s="171" t="s">
        <v>2321</v>
      </c>
      <c r="B108" s="110" t="s">
        <v>2322</v>
      </c>
      <c r="C108" s="109"/>
      <c r="D108" s="86" t="s">
        <v>23</v>
      </c>
      <c r="E108" s="86" t="s">
        <v>24</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2017-06-28_G-055_CA</v>
      </c>
      <c r="G108" s="89">
        <v>42964</v>
      </c>
      <c r="H108" s="89">
        <v>42964</v>
      </c>
      <c r="I108" s="111">
        <v>42991</v>
      </c>
      <c r="J108" s="86" t="str">
        <f>IF(AND(NOT(OR(G108="",G108="Ø")),H108=""),"In Progress",IF(AND(NOT(OR(H108="Ø",H108="")),NOT(OR(G108="Ø",G108=""))),"Completed",IF(AND(NOT(A107=""),NOT(OR(D108="",D108="???")),G108=""),"Waiting",IF(D108="???","Waiting",""))))</f>
        <v>Completed</v>
      </c>
      <c r="K108" s="109" t="s">
        <v>0</v>
      </c>
      <c r="L108" s="109" t="s">
        <v>0</v>
      </c>
      <c r="M108" s="4" t="s">
        <v>2323</v>
      </c>
      <c r="N108" s="114" t="s">
        <v>25</v>
      </c>
      <c r="O108" s="109" t="s">
        <v>2324</v>
      </c>
    </row>
    <row r="109" spans="1:15" x14ac:dyDescent="0.25">
      <c r="A109" s="161"/>
      <c r="B109" s="109"/>
      <c r="C109" s="109"/>
      <c r="D109" s="86" t="s">
        <v>161</v>
      </c>
      <c r="E109" s="86"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2017-06-28_G-055_SA_BD</v>
      </c>
      <c r="G109" s="89">
        <v>42990</v>
      </c>
      <c r="H109" s="89">
        <v>42990</v>
      </c>
      <c r="I109" s="109"/>
      <c r="J109" s="86" t="s">
        <v>0</v>
      </c>
      <c r="K109" s="109"/>
      <c r="L109" s="109"/>
      <c r="M109" s="67" t="s">
        <v>2325</v>
      </c>
      <c r="N109" s="114"/>
      <c r="O109" s="109"/>
    </row>
    <row r="110" spans="1:15" x14ac:dyDescent="0.25">
      <c r="A110" s="171" t="s">
        <v>2326</v>
      </c>
      <c r="B110" s="110" t="s">
        <v>2327</v>
      </c>
      <c r="C110" s="109"/>
      <c r="D110" s="86" t="s">
        <v>161</v>
      </c>
      <c r="E110" s="86" t="s">
        <v>24</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2017-06-28_G-056_BD</v>
      </c>
      <c r="G110" s="89">
        <v>42968</v>
      </c>
      <c r="H110" s="89">
        <v>42968</v>
      </c>
      <c r="I110" s="111">
        <v>42993</v>
      </c>
      <c r="J110" s="86" t="s">
        <v>0</v>
      </c>
      <c r="K110" s="109"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09" t="s">
        <v>0</v>
      </c>
      <c r="M110" s="4" t="s">
        <v>2328</v>
      </c>
      <c r="N110" s="114" t="s">
        <v>25</v>
      </c>
      <c r="O110" s="109" t="s">
        <v>2329</v>
      </c>
    </row>
    <row r="111" spans="1:15" x14ac:dyDescent="0.25">
      <c r="A111" s="161"/>
      <c r="B111" s="109"/>
      <c r="C111" s="109"/>
      <c r="D111" s="86" t="s">
        <v>187</v>
      </c>
      <c r="E111" s="86"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2017-06-28_G-056_MW</v>
      </c>
      <c r="G111" s="89">
        <v>42989</v>
      </c>
      <c r="H111" s="89">
        <v>42990</v>
      </c>
      <c r="I111" s="109"/>
      <c r="J111" s="86" t="s">
        <v>0</v>
      </c>
      <c r="K111" s="109"/>
      <c r="L111" s="109"/>
      <c r="M111" s="4"/>
      <c r="N111" s="114"/>
      <c r="O111" s="109"/>
    </row>
    <row r="112" spans="1:15" x14ac:dyDescent="0.25">
      <c r="A112" s="171" t="s">
        <v>2330</v>
      </c>
      <c r="B112" s="110" t="s">
        <v>2331</v>
      </c>
      <c r="C112" s="109" t="s">
        <v>1167</v>
      </c>
      <c r="D112" s="86" t="s">
        <v>187</v>
      </c>
      <c r="E112" s="86" t="s">
        <v>24</v>
      </c>
      <c r="F112" s="7" t="str">
        <f>IF(AND(D112="Amina",OR(E112="Manual",E112="Assisted Manual")),A112&amp;"_AZ",IF(AND(D112="Amina",OR(E112="De-Novo Merge",E112="Assisted Merge")),A112&amp;"_SA_AZ",IF(AND(D112="Perry",OR(E112="Manual",E112="Assisted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2017-06-28_G-057_MW</v>
      </c>
      <c r="G112" s="89">
        <v>42968</v>
      </c>
      <c r="H112" s="89" t="s">
        <v>51</v>
      </c>
      <c r="I112" s="109" t="s">
        <v>51</v>
      </c>
      <c r="J112" s="86" t="s">
        <v>2</v>
      </c>
      <c r="K112" s="109" t="s">
        <v>2</v>
      </c>
      <c r="L112" s="109" t="s">
        <v>190</v>
      </c>
      <c r="M112" s="4" t="s">
        <v>2332</v>
      </c>
      <c r="N112" s="114" t="str">
        <f>IF(OR(K112="Untraceable",K112="Incomplete"),"No",IF(K112="Completed","In Progress",""))</f>
        <v>No</v>
      </c>
      <c r="O112" s="109"/>
    </row>
    <row r="113" spans="1:15" x14ac:dyDescent="0.25">
      <c r="A113" s="161"/>
      <c r="B113" s="109"/>
      <c r="C113" s="109"/>
      <c r="D113" s="86" t="str">
        <f>IF(AND(NOT(A112=""),NOT(J112="Untraceable")),"???","")</f>
        <v>???</v>
      </c>
      <c r="E113" s="86"/>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109"/>
      <c r="J113" s="86"/>
      <c r="K113" s="109"/>
      <c r="L113" s="109"/>
      <c r="M113" s="4"/>
      <c r="N113" s="114"/>
      <c r="O113" s="109"/>
    </row>
    <row r="114" spans="1:15" x14ac:dyDescent="0.25">
      <c r="A114" s="171" t="s">
        <v>2333</v>
      </c>
      <c r="B114" s="110" t="s">
        <v>2334</v>
      </c>
      <c r="C114" s="109"/>
      <c r="D114" s="86" t="s">
        <v>187</v>
      </c>
      <c r="E114" s="86" t="s">
        <v>24</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2017-06-28_G-058_MW</v>
      </c>
      <c r="G114" s="89">
        <v>42968</v>
      </c>
      <c r="H114" s="89">
        <v>42968</v>
      </c>
      <c r="I114" s="111">
        <v>42989</v>
      </c>
      <c r="J114" s="86" t="str">
        <f t="shared" ref="J114:J119" si="0">IF(AND(NOT(OR(G114="",G114="Ø")),H114=""),"In Progress",IF(AND(NOT(OR(H114="Ø",H114="")),NOT(OR(G114="Ø",G114=""))),"Completed",IF(AND(NOT(A113=""),NOT(OR(D114="",D114="???")),G114=""),"Waiting",IF(D114="???","Waiting",""))))</f>
        <v>Completed</v>
      </c>
      <c r="K114" s="109" t="str">
        <f>IF(AND(NOT(OR(H114="Ø",H114="")),I114="Split"),"In Progress",IF(AND(NOT(OR(H114="Ø",H114="")),I114="Needs to be Split"),"Waiting",IF(AND(J114="Review",J115="Review"),"Review",IF(OR(AND(J114="Review",J115="Incomplete"),AND(J114="Incomplete",J115="Review")),"Review",IF(OR(AND(J114="Untraceable",J115="Review"),AND(J114="Review",J115="Untraceable")),"Review",IF(OR(AND(J114="Review",J115="Completed"),AND(J114="Completed",J115="Review")),"Review",IF(OR(AND(J114="Other",J115="Review"),AND(J114="Review",J115="Other")),"Review",IF(OR(AND(J114="Other",J115="Incomplete"),AND(J114="Incomplete",J115="Other")),"Review",IF(OR(AND(J114="Other",J115="Untraceable"),AND(J114="Untraceable",J115="Other")),"Review",IF(OR(AND(J114="Other",J115="Completed"),AND(J114="Completed",J115="Other")),"Review",IF(AND(J114="Waiting",J115="Waiting"),"Waiting",IF(OR(AND(J114="Review",J115="Waiting"),AND(J114="Waiting",J115="Review")),"Waiting",IF(OR(AND(J114="Other",J115="Waiting"),AND(J114="Waiting",J115="Other")),"Waiting",IF(OR(AND(J114="Incomplete",J115="Waiting"),AND(J114="Waiting",J115="Incomplete")),"Waiting",IF(OR(AND(J114="Completed",J115="Waiting"),AND(J114="Waiting",J115="Completed")),"Waiting",IF(OR(J114="In Progress",J115="In Progress"),"In Progress",IF(OR(AND(J114="Completed",J115="Untraceable"),AND(J114="Untraceable",J115="Completed")),"Review",IF(OR(AND(J114="Completed",J115="Incomplete"),AND(J114="Incomplete",J115="Completed")),"Review",IF(OR(AND(J114="Incomplete",J115="Untraceable"),AND(J114="Untraceable",J115="Incomplete")),"Untraceable",IF(AND(NOT(OR(H114="Ø",H114="")),NOT(OR(H115="Ø",H115="")),I114=""),"In Progress",IF(AND(J114="Untraceable",J115="Untraceable"),"Untraceable",IF(AND(NOT(OR(H114="Ø",H114="")),NOT(OR(H115="Ø",H115="")),NOT(OR(I114="Ø",I114="",I114="Split",I114="Needs to be Split"))),"Completed",IF(AND(J114="Incomplete",J115="Incomplete"),"Incomplete",IF(AND(J114="Other",J115="Other"),"Review",IF(AND(J114="Untraceable",J115=""),"Untraceable","")))))))))))))))))))))))))</f>
        <v>Completed</v>
      </c>
      <c r="L114" s="109" t="s">
        <v>0</v>
      </c>
      <c r="M114" s="4"/>
      <c r="N114" s="114" t="s">
        <v>25</v>
      </c>
      <c r="O114" s="109" t="s">
        <v>2335</v>
      </c>
    </row>
    <row r="115" spans="1:15" x14ac:dyDescent="0.25">
      <c r="A115" s="161"/>
      <c r="B115" s="109"/>
      <c r="C115" s="109"/>
      <c r="D115" s="86" t="s">
        <v>27</v>
      </c>
      <c r="E115" s="86" t="s">
        <v>1512</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2017-06-28_G-058_GB</v>
      </c>
      <c r="G115" s="89">
        <v>42989</v>
      </c>
      <c r="H115" s="89">
        <v>42990</v>
      </c>
      <c r="I115" s="109"/>
      <c r="J115" s="86" t="str">
        <f t="shared" si="0"/>
        <v>Completed</v>
      </c>
      <c r="K115" s="109"/>
      <c r="L115" s="109"/>
      <c r="M115" s="4" t="s">
        <v>2336</v>
      </c>
      <c r="N115" s="114"/>
      <c r="O115" s="109"/>
    </row>
    <row r="116" spans="1:15" x14ac:dyDescent="0.25">
      <c r="A116" s="171" t="s">
        <v>2337</v>
      </c>
      <c r="B116" s="110" t="s">
        <v>2338</v>
      </c>
      <c r="C116" s="109"/>
      <c r="D116" s="86" t="s">
        <v>161</v>
      </c>
      <c r="E116" s="86" t="s">
        <v>24</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2017-06-28_G-059_BD</v>
      </c>
      <c r="G116" s="89">
        <v>42968</v>
      </c>
      <c r="H116" s="89">
        <v>42969</v>
      </c>
      <c r="I116" s="111">
        <v>42992</v>
      </c>
      <c r="J116" s="86" t="str">
        <f t="shared" si="0"/>
        <v>Completed</v>
      </c>
      <c r="K116" s="109"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Completed</v>
      </c>
      <c r="L116" s="109" t="s">
        <v>0</v>
      </c>
      <c r="M116" s="67" t="s">
        <v>2339</v>
      </c>
      <c r="N116" s="114" t="s">
        <v>25</v>
      </c>
      <c r="O116" s="109" t="s">
        <v>2340</v>
      </c>
    </row>
    <row r="117" spans="1:15" x14ac:dyDescent="0.25">
      <c r="A117" s="161"/>
      <c r="B117" s="109"/>
      <c r="C117" s="109"/>
      <c r="D117" s="86" t="s">
        <v>23</v>
      </c>
      <c r="E117" s="86" t="s">
        <v>1512</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2017-06-28_G-059_CA</v>
      </c>
      <c r="G117" s="89">
        <v>42975</v>
      </c>
      <c r="H117" s="89">
        <v>42975</v>
      </c>
      <c r="I117" s="109"/>
      <c r="J117" s="86" t="str">
        <f t="shared" si="0"/>
        <v>Completed</v>
      </c>
      <c r="K117" s="109"/>
      <c r="L117" s="109"/>
      <c r="M117" s="4" t="s">
        <v>2341</v>
      </c>
      <c r="N117" s="114"/>
      <c r="O117" s="109"/>
    </row>
    <row r="118" spans="1:15" x14ac:dyDescent="0.25">
      <c r="A118" s="171" t="s">
        <v>2342</v>
      </c>
      <c r="B118" s="110" t="s">
        <v>2343</v>
      </c>
      <c r="C118" s="109"/>
      <c r="D118" s="86" t="s">
        <v>187</v>
      </c>
      <c r="E118" s="86" t="s">
        <v>24</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2017-06-28_G-060_MW</v>
      </c>
      <c r="G118" s="89">
        <v>42968</v>
      </c>
      <c r="H118" s="89">
        <v>42969</v>
      </c>
      <c r="I118" s="111">
        <v>42993</v>
      </c>
      <c r="J118" s="86" t="str">
        <f t="shared" si="0"/>
        <v>Completed</v>
      </c>
      <c r="K118" s="109" t="s">
        <v>0</v>
      </c>
      <c r="L118" s="109" t="s">
        <v>0</v>
      </c>
      <c r="M118" s="4"/>
      <c r="N118" s="114" t="s">
        <v>25</v>
      </c>
      <c r="O118" s="109" t="s">
        <v>2344</v>
      </c>
    </row>
    <row r="119" spans="1:15" x14ac:dyDescent="0.25">
      <c r="A119" s="161"/>
      <c r="B119" s="109"/>
      <c r="C119" s="109"/>
      <c r="D119" s="86" t="s">
        <v>32</v>
      </c>
      <c r="E119" s="86" t="s">
        <v>24</v>
      </c>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2017-06-28_G-060_AZ</v>
      </c>
      <c r="G119" s="89">
        <v>42989</v>
      </c>
      <c r="H119" s="89">
        <v>42990</v>
      </c>
      <c r="I119" s="109"/>
      <c r="J119" s="86" t="str">
        <f t="shared" si="0"/>
        <v>Completed</v>
      </c>
      <c r="K119" s="109"/>
      <c r="L119" s="109"/>
      <c r="M119" s="4"/>
      <c r="N119" s="114"/>
      <c r="O119" s="109"/>
    </row>
    <row r="120" spans="1:15" x14ac:dyDescent="0.25">
      <c r="A120" s="171" t="s">
        <v>2345</v>
      </c>
      <c r="B120" s="110" t="s">
        <v>2346</v>
      </c>
      <c r="C120" s="109" t="s">
        <v>2065</v>
      </c>
      <c r="D120" s="86" t="s">
        <v>161</v>
      </c>
      <c r="E120" s="86" t="s">
        <v>24</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2017-06-28_G-061_BD</v>
      </c>
      <c r="G120" s="89">
        <v>42969</v>
      </c>
      <c r="H120" s="89" t="s">
        <v>51</v>
      </c>
      <c r="I120" s="109" t="s">
        <v>51</v>
      </c>
      <c r="J120" s="86" t="s">
        <v>2</v>
      </c>
      <c r="K120" s="109" t="s">
        <v>2</v>
      </c>
      <c r="L120" s="109" t="s">
        <v>190</v>
      </c>
      <c r="M120" s="4" t="s">
        <v>2347</v>
      </c>
      <c r="N120" s="114" t="str">
        <f>IF(OR(K120="Untraceable",K120="Incomplete"),"No",IF(K120="Completed","In Progress",""))</f>
        <v>No</v>
      </c>
      <c r="O120" s="109"/>
    </row>
    <row r="121" spans="1:15" x14ac:dyDescent="0.25">
      <c r="A121" s="161"/>
      <c r="B121" s="109"/>
      <c r="C121" s="109"/>
      <c r="D121" s="86"/>
      <c r="E121" s="86"/>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09"/>
      <c r="J121" s="86"/>
      <c r="K121" s="109"/>
      <c r="L121" s="109"/>
      <c r="M121" s="4"/>
      <c r="N121" s="114"/>
      <c r="O121" s="109"/>
    </row>
    <row r="122" spans="1:15" x14ac:dyDescent="0.25">
      <c r="A122" s="171" t="s">
        <v>2348</v>
      </c>
      <c r="B122" s="110" t="s">
        <v>2349</v>
      </c>
      <c r="C122" s="109" t="s">
        <v>2350</v>
      </c>
      <c r="D122" s="86" t="s">
        <v>161</v>
      </c>
      <c r="E122" s="86" t="s">
        <v>24</v>
      </c>
      <c r="F122" s="7" t="str">
        <f>IF(AND(D122="Amina",OR(E122="Manual",E122="Assisted Manual")),A122&amp;"_AZ",IF(AND(D122="Amina",OR(E122="De-Novo Merge",E122="Assisted Merge")),A122&amp;"_SA_AZ",IF(AND(D122="Perry",OR(E122="Manual",E122="Assisted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2017-06-28_G-062_BD</v>
      </c>
      <c r="G122" s="89">
        <v>42969</v>
      </c>
      <c r="H122" s="89">
        <v>42971</v>
      </c>
      <c r="I122" s="111">
        <v>42991</v>
      </c>
      <c r="J122" s="86" t="s">
        <v>0</v>
      </c>
      <c r="K122" s="109" t="str">
        <f>IF(AND(NOT(OR(H122="Ø",H122="")),I122="Split"),"In Progress",IF(AND(NOT(OR(H122="Ø",H122="")),I122="Needs to be Split"),"Waiting",IF(AND(J122="Review",J123="Review"),"Review",IF(OR(AND(J122="Review",J123="Incomplete"),AND(J122="Incomplete",J123="Review")),"Review",IF(OR(AND(J122="Untraceable",J123="Review"),AND(J122="Review",J123="Untraceable")),"Review",IF(OR(AND(J122="Review",J123="Completed"),AND(J122="Completed",J123="Review")),"Review",IF(OR(AND(J122="Other",J123="Review"),AND(J122="Review",J123="Other")),"Review",IF(OR(AND(J122="Other",J123="Incomplete"),AND(J122="Incomplete",J123="Other")),"Review",IF(OR(AND(J122="Other",J123="Untraceable"),AND(J122="Untraceable",J123="Other")),"Review",IF(OR(AND(J122="Other",J123="Completed"),AND(J122="Completed",J123="Other")),"Review",IF(AND(J122="Waiting",J123="Waiting"),"Waiting",IF(OR(AND(J122="Review",J123="Waiting"),AND(J122="Waiting",J123="Review")),"Waiting",IF(OR(AND(J122="Other",J123="Waiting"),AND(J122="Waiting",J123="Other")),"Waiting",IF(OR(AND(J122="Incomplete",J123="Waiting"),AND(J122="Waiting",J123="Incomplete")),"Waiting",IF(OR(AND(J122="Completed",J123="Waiting"),AND(J122="Waiting",J123="Completed")),"Waiting",IF(OR(J122="In Progress",J123="In Progress"),"In Progress",IF(OR(AND(J122="Completed",J123="Untraceable"),AND(J122="Untraceable",J123="Completed")),"Review",IF(OR(AND(J122="Completed",J123="Incomplete"),AND(J122="Incomplete",J123="Completed")),"Review",IF(OR(AND(J122="Incomplete",J123="Untraceable"),AND(J122="Untraceable",J123="Incomplete")),"Untraceable",IF(AND(NOT(OR(H122="Ø",H122="")),NOT(OR(H123="Ø",H123="")),I122=""),"In Progress",IF(AND(J122="Untraceable",J123="Untraceable"),"Untraceable",IF(AND(NOT(OR(H122="Ø",H122="")),NOT(OR(H123="Ø",H123="")),NOT(OR(I122="Ø",I122="",I122="Split",I122="Needs to be Split"))),"Completed",IF(AND(J122="Incomplete",J123="Incomplete"),"Incomplete",IF(AND(J122="Other",J123="Other"),"Review",IF(AND(J122="Untraceable",J123=""),"Untraceable","")))))))))))))))))))))))))</f>
        <v>Completed</v>
      </c>
      <c r="L122" s="109" t="s">
        <v>0</v>
      </c>
      <c r="M122" s="4" t="s">
        <v>2351</v>
      </c>
      <c r="N122" s="114" t="s">
        <v>25</v>
      </c>
      <c r="O122" s="109" t="s">
        <v>2352</v>
      </c>
    </row>
    <row r="123" spans="1:15" x14ac:dyDescent="0.25">
      <c r="A123" s="161"/>
      <c r="B123" s="109"/>
      <c r="C123" s="109"/>
      <c r="D123" s="86" t="s">
        <v>27</v>
      </c>
      <c r="E123" s="86" t="s">
        <v>1512</v>
      </c>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2017-06-28_G-062_GB</v>
      </c>
      <c r="G123" s="89">
        <v>42990</v>
      </c>
      <c r="H123" s="89">
        <v>42991</v>
      </c>
      <c r="I123" s="109"/>
      <c r="J123" s="86" t="str">
        <f>IF(AND(NOT(OR(G123="",G123="Ø")),H123=""),"In Progress",IF(AND(NOT(OR(H123="Ø",H123="")),NOT(OR(G123="Ø",G123=""))),"Completed",IF(AND(NOT(A122=""),NOT(OR(D123="",D123="???")),G123=""),"Waiting",IF(D123="???","Waiting",""))))</f>
        <v>Completed</v>
      </c>
      <c r="K123" s="109"/>
      <c r="L123" s="109"/>
      <c r="M123" s="4" t="s">
        <v>2353</v>
      </c>
      <c r="N123" s="114"/>
      <c r="O123" s="109"/>
    </row>
    <row r="124" spans="1:15" x14ac:dyDescent="0.25">
      <c r="A124" s="171" t="s">
        <v>2354</v>
      </c>
      <c r="B124" s="110" t="s">
        <v>2355</v>
      </c>
      <c r="C124" s="109"/>
      <c r="D124" s="86" t="s">
        <v>187</v>
      </c>
      <c r="E124" s="86" t="s">
        <v>24</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2017-06-28_G-063_MW</v>
      </c>
      <c r="G124" s="89">
        <v>42969</v>
      </c>
      <c r="H124" s="89">
        <v>42970</v>
      </c>
      <c r="I124" s="111">
        <v>42996</v>
      </c>
      <c r="J124" s="86" t="str">
        <f>IF(AND(NOT(OR(G124="",G124="Ø")),H124=""),"In Progress",IF(AND(NOT(OR(H124="Ø",H124="")),NOT(OR(G124="Ø",G124=""))),"Completed",IF(AND(NOT(A123=""),NOT(OR(D124="",D124="???")),G124=""),"Waiting",IF(D124="???","Waiting",""))))</f>
        <v>Completed</v>
      </c>
      <c r="K124" s="109" t="str">
        <f>IF(AND(NOT(OR(H124="Ø",H124="")),I124="Split"),"In Progress",IF(AND(NOT(OR(H124="Ø",H124="")),I124="Needs to be Split"),"Waiting",IF(AND(J124="Review",J125="Review"),"Review",IF(OR(AND(J124="Review",J125="Incomplete"),AND(J124="Incomplete",J125="Review")),"Review",IF(OR(AND(J124="Untraceable",J125="Review"),AND(J124="Review",J125="Untraceable")),"Review",IF(OR(AND(J124="Review",J125="Completed"),AND(J124="Completed",J125="Review")),"Review",IF(OR(AND(J124="Other",J125="Review"),AND(J124="Review",J125="Other")),"Review",IF(OR(AND(J124="Other",J125="Incomplete"),AND(J124="Incomplete",J125="Other")),"Review",IF(OR(AND(J124="Other",J125="Untraceable"),AND(J124="Untraceable",J125="Other")),"Review",IF(OR(AND(J124="Other",J125="Completed"),AND(J124="Completed",J125="Other")),"Review",IF(AND(J124="Waiting",J125="Waiting"),"Waiting",IF(OR(AND(J124="Review",J125="Waiting"),AND(J124="Waiting",J125="Review")),"Waiting",IF(OR(AND(J124="Other",J125="Waiting"),AND(J124="Waiting",J125="Other")),"Waiting",IF(OR(AND(J124="Incomplete",J125="Waiting"),AND(J124="Waiting",J125="Incomplete")),"Waiting",IF(OR(AND(J124="Completed",J125="Waiting"),AND(J124="Waiting",J125="Completed")),"Waiting",IF(OR(J124="In Progress",J125="In Progress"),"In Progress",IF(OR(AND(J124="Completed",J125="Untraceable"),AND(J124="Untraceable",J125="Completed")),"Review",IF(OR(AND(J124="Completed",J125="Incomplete"),AND(J124="Incomplete",J125="Completed")),"Review",IF(OR(AND(J124="Incomplete",J125="Untraceable"),AND(J124="Untraceable",J125="Incomplete")),"Untraceable",IF(AND(NOT(OR(H124="Ø",H124="")),NOT(OR(H125="Ø",H125="")),I124=""),"In Progress",IF(AND(J124="Untraceable",J125="Untraceable"),"Untraceable",IF(AND(NOT(OR(H124="Ø",H124="")),NOT(OR(H125="Ø",H125="")),NOT(OR(I124="Ø",I124="",I124="Split",I124="Needs to be Split"))),"Completed",IF(AND(J124="Incomplete",J125="Incomplete"),"Incomplete",IF(AND(J124="Other",J125="Other"),"Review",IF(AND(J124="Untraceable",J125=""),"Untraceable","")))))))))))))))))))))))))</f>
        <v>Completed</v>
      </c>
      <c r="L124" s="109" t="s">
        <v>0</v>
      </c>
      <c r="M124" s="4"/>
      <c r="N124" s="114" t="s">
        <v>25</v>
      </c>
      <c r="O124" s="109" t="s">
        <v>2356</v>
      </c>
    </row>
    <row r="125" spans="1:15" x14ac:dyDescent="0.25">
      <c r="A125" s="161"/>
      <c r="B125" s="109"/>
      <c r="C125" s="109"/>
      <c r="D125" s="86" t="s">
        <v>23</v>
      </c>
      <c r="E125" s="86" t="s">
        <v>1379</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2017-06-28_G-063_SA_CA</v>
      </c>
      <c r="G125" s="89">
        <v>42984</v>
      </c>
      <c r="H125" s="89">
        <v>42984</v>
      </c>
      <c r="I125" s="109"/>
      <c r="J125" s="86" t="str">
        <f>IF(AND(NOT(OR(G125="",G125="Ø")),H125=""),"In Progress",IF(AND(NOT(OR(H125="Ø",H125="")),NOT(OR(G125="Ø",G125=""))),"Completed",IF(AND(NOT(A124=""),NOT(OR(D125="",D125="???")),G125=""),"Waiting",IF(D125="???","Waiting",""))))</f>
        <v>Completed</v>
      </c>
      <c r="K125" s="109"/>
      <c r="L125" s="109"/>
      <c r="M125" s="4" t="s">
        <v>2357</v>
      </c>
      <c r="N125" s="114"/>
      <c r="O125" s="109"/>
    </row>
    <row r="126" spans="1:15" x14ac:dyDescent="0.25">
      <c r="A126" s="171" t="s">
        <v>2358</v>
      </c>
      <c r="B126" s="110" t="s">
        <v>2359</v>
      </c>
      <c r="C126" s="109" t="s">
        <v>2065</v>
      </c>
      <c r="D126" s="86" t="s">
        <v>187</v>
      </c>
      <c r="E126" s="86" t="s">
        <v>24</v>
      </c>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2017-06-28_G-064_MW</v>
      </c>
      <c r="G126" s="89">
        <v>42970</v>
      </c>
      <c r="H126" s="89" t="s">
        <v>51</v>
      </c>
      <c r="I126" s="109" t="str">
        <f>IF(AND(NOT(OR(H126="",H126="Ø")),NOT(OR(H127="",H127="Ø"))),"Needs to be Split","")</f>
        <v/>
      </c>
      <c r="J126" s="86" t="s">
        <v>2</v>
      </c>
      <c r="K126" s="109" t="s">
        <v>2</v>
      </c>
      <c r="L126" s="109" t="s">
        <v>190</v>
      </c>
      <c r="M126" s="4"/>
      <c r="N126" s="114" t="s">
        <v>53</v>
      </c>
      <c r="O126" s="109"/>
    </row>
    <row r="127" spans="1:15" x14ac:dyDescent="0.25">
      <c r="A127" s="161"/>
      <c r="B127" s="109"/>
      <c r="C127" s="109"/>
      <c r="D127" s="86"/>
      <c r="E127" s="86"/>
      <c r="F127" s="7" t="str">
        <f>IF(AND(D127="Amina",OR(E127="Manual",E127="Assisted Manual")),A127&amp;"_AZ",IF(AND(D127="Amina",OR(E127="De-Novo Merge",E127="Assisted Merge")),A127&amp;"_SA_AZ",IF(AND(D127="Perry",OR(E127="Manual",E127="Assisted Manual")),A127&amp;"_PB",IF(AND(D127="Perry",OR(E127="De-Novo Merge",E127="Assisted Merge")),A127&amp;"_SA_PB",IF(AND(D127="Gina",OR(E127="Manual",E127="Assisted Manual")),A127&amp;"_GB",IF(AND(D127="Gina",OR(E127="De-Novo Merge",E127="Assisted Merge")),A127&amp;"_SA_GB",IF(AND(D127="Cameron",OR(E127="Manual",E127="Assisted Manual")),A127&amp;"_CA",IF(AND(D127="Cameron",OR(E127="De-Novo Merge",E127="Assisted Merge")),A127&amp;"_SA_CA",IF(AND(D127="Bruno",OR(E127="Manual",E127="Assisted Manual")),A127&amp;"_BD",IF(AND(D127="Bruno",OR(E127="De-Novo Merge",E127="Assisted Merge")),A127&amp;"_SA_BD",IF(AND(D127="Daniel",OR(E127="Manual",E127="Assisted Manual")),A127&amp;"_DR",IF(AND(D127="Daniel",OR(E127="De-Novo Merge",E127="Assisted Merge")),A127&amp;"_SA_DR",IF(AND(D127="Monet",OR(E127="Manual",E127="Assisted Manual")),A127&amp;"_MW",IF(AND(D127="Monet",OR(E127="De-Novo Merge",E127="Assisted Merge")),A127&amp;"_SA_MW",""))))))))))))))</f>
        <v/>
      </c>
      <c r="G127" s="89"/>
      <c r="H127" s="89"/>
      <c r="I127" s="109"/>
      <c r="J127" s="86"/>
      <c r="K127" s="109"/>
      <c r="L127" s="109"/>
      <c r="M127" s="4" t="s">
        <v>2359</v>
      </c>
      <c r="N127" s="114"/>
      <c r="O127" s="109"/>
    </row>
    <row r="128" spans="1:15" x14ac:dyDescent="0.25">
      <c r="A128" s="171" t="s">
        <v>2360</v>
      </c>
      <c r="B128" s="110" t="s">
        <v>2361</v>
      </c>
      <c r="C128" s="109" t="s">
        <v>2065</v>
      </c>
      <c r="D128" s="86" t="s">
        <v>32</v>
      </c>
      <c r="E128" s="86" t="s">
        <v>24</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2017-06-28_G-065_AZ</v>
      </c>
      <c r="G128" s="89">
        <v>42971</v>
      </c>
      <c r="H128" s="89" t="s">
        <v>51</v>
      </c>
      <c r="I128" s="109" t="s">
        <v>51</v>
      </c>
      <c r="J128" s="86" t="s">
        <v>2</v>
      </c>
      <c r="K128" s="109" t="s">
        <v>2</v>
      </c>
      <c r="L128" s="109" t="s">
        <v>190</v>
      </c>
      <c r="M128" s="4" t="s">
        <v>2362</v>
      </c>
      <c r="N128" s="114" t="str">
        <f>IF(OR(K128="Untraceable",K128="Incomplete"),"No",IF(K128="Completed","In Progress",""))</f>
        <v>No</v>
      </c>
      <c r="O128" s="109"/>
    </row>
    <row r="129" spans="1:15" x14ac:dyDescent="0.25">
      <c r="A129" s="161"/>
      <c r="B129" s="109"/>
      <c r="C129" s="109"/>
      <c r="D129" s="86"/>
      <c r="E129" s="86"/>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109"/>
      <c r="J129" s="86" t="str">
        <f>IF(AND(NOT(OR(G129="",G129="Ø")),H129=""),"In Progress",IF(AND(NOT(OR(H129="Ø",H129="")),NOT(OR(G129="Ø",G129=""))),"Completed",IF(AND(NOT(A128=""),NOT(OR(D129="",D129="???")),G129=""),"Waiting",IF(D129="???","Waiting",""))))</f>
        <v/>
      </c>
      <c r="K129" s="109"/>
      <c r="L129" s="109"/>
      <c r="M129" s="4"/>
      <c r="N129" s="114"/>
      <c r="O129" s="109"/>
    </row>
    <row r="130" spans="1:15" x14ac:dyDescent="0.25">
      <c r="A130" s="171" t="s">
        <v>2363</v>
      </c>
      <c r="B130" s="110" t="s">
        <v>2364</v>
      </c>
      <c r="C130" s="109" t="s">
        <v>2065</v>
      </c>
      <c r="D130" s="86" t="s">
        <v>187</v>
      </c>
      <c r="E130" s="86" t="s">
        <v>24</v>
      </c>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2017-06-28_G-066_MW</v>
      </c>
      <c r="G130" s="89">
        <v>42971</v>
      </c>
      <c r="H130" s="89">
        <v>42972</v>
      </c>
      <c r="I130" s="111" t="s">
        <v>51</v>
      </c>
      <c r="J130" s="86" t="s">
        <v>3</v>
      </c>
      <c r="K130" s="109" t="s">
        <v>1</v>
      </c>
      <c r="L130" s="109" t="s">
        <v>1</v>
      </c>
      <c r="M130" s="4" t="s">
        <v>2365</v>
      </c>
      <c r="N130" s="114" t="s">
        <v>53</v>
      </c>
      <c r="O130" s="109"/>
    </row>
    <row r="131" spans="1:15" x14ac:dyDescent="0.25">
      <c r="A131" s="161"/>
      <c r="B131" s="109"/>
      <c r="C131" s="109"/>
      <c r="D131" s="86" t="s">
        <v>113</v>
      </c>
      <c r="E131" s="86" t="s">
        <v>1379</v>
      </c>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2017-06-28_G-066_SA_DR</v>
      </c>
      <c r="G131" s="89">
        <v>42978</v>
      </c>
      <c r="H131" s="89">
        <v>42984</v>
      </c>
      <c r="I131" s="109"/>
      <c r="J131" s="86" t="s">
        <v>3</v>
      </c>
      <c r="K131" s="109"/>
      <c r="L131" s="109"/>
      <c r="M131" s="4" t="s">
        <v>2366</v>
      </c>
      <c r="N131" s="114"/>
      <c r="O131" s="109"/>
    </row>
    <row r="132" spans="1:15" x14ac:dyDescent="0.25">
      <c r="A132" s="171" t="s">
        <v>2367</v>
      </c>
      <c r="B132" s="110" t="s">
        <v>2368</v>
      </c>
      <c r="C132" s="109"/>
      <c r="D132" s="86" t="s">
        <v>161</v>
      </c>
      <c r="E132" s="86"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2017-06-28_G-067_BD</v>
      </c>
      <c r="G132" s="89">
        <v>42971</v>
      </c>
      <c r="H132" s="89">
        <v>42972</v>
      </c>
      <c r="I132" s="111">
        <v>42993</v>
      </c>
      <c r="J132" s="86" t="str">
        <f t="shared" ref="J132:J137" si="1">IF(AND(NOT(OR(G132="",G132="Ø")),H132=""),"In Progress",IF(AND(NOT(OR(H132="Ø",H132="")),NOT(OR(G132="Ø",G132=""))),"Completed",IF(AND(NOT(A131=""),NOT(OR(D132="",D132="???")),G132=""),"Waiting",IF(D132="???","Waiting",""))))</f>
        <v>Completed</v>
      </c>
      <c r="K132" s="109" t="str">
        <f>IF(AND(NOT(OR(H132="Ø",H132="")),I132="Split"),"In Progress",IF(AND(NOT(OR(H132="Ø",H132="")),I132="Needs to be Split"),"Waiting",IF(AND(J132="Review",J133="Review"),"Review",IF(OR(AND(J132="Review",J133="Incomplete"),AND(J132="Incomplete",J133="Review")),"Review",IF(OR(AND(J132="Untraceable",J133="Review"),AND(J132="Review",J133="Untraceable")),"Review",IF(OR(AND(J132="Review",J133="Completed"),AND(J132="Completed",J133="Review")),"Review",IF(OR(AND(J132="Other",J133="Review"),AND(J132="Review",J133="Other")),"Review",IF(OR(AND(J132="Other",J133="Incomplete"),AND(J132="Incomplete",J133="Other")),"Review",IF(OR(AND(J132="Other",J133="Untraceable"),AND(J132="Untraceable",J133="Other")),"Review",IF(OR(AND(J132="Other",J133="Completed"),AND(J132="Completed",J133="Other")),"Review",IF(AND(J132="Waiting",J133="Waiting"),"Waiting",IF(OR(AND(J132="Review",J133="Waiting"),AND(J132="Waiting",J133="Review")),"Waiting",IF(OR(AND(J132="Other",J133="Waiting"),AND(J132="Waiting",J133="Other")),"Waiting",IF(OR(AND(J132="Incomplete",J133="Waiting"),AND(J132="Waiting",J133="Incomplete")),"Waiting",IF(OR(AND(J132="Completed",J133="Waiting"),AND(J132="Waiting",J133="Completed")),"Waiting",IF(OR(J132="In Progress",J133="In Progress"),"In Progress",IF(OR(AND(J132="Completed",J133="Untraceable"),AND(J132="Untraceable",J133="Completed")),"Review",IF(OR(AND(J132="Completed",J133="Incomplete"),AND(J132="Incomplete",J133="Completed")),"Review",IF(OR(AND(J132="Incomplete",J133="Untraceable"),AND(J132="Untraceable",J133="Incomplete")),"Untraceable",IF(AND(NOT(OR(H132="Ø",H132="")),NOT(OR(H133="Ø",H133="")),I132=""),"In Progress",IF(AND(J132="Untraceable",J133="Untraceable"),"Untraceable",IF(AND(NOT(OR(H132="Ø",H132="")),NOT(OR(H133="Ø",H133="")),NOT(OR(I132="Ø",I132="",I132="Split",I132="Needs to be Split"))),"Completed",IF(AND(J132="Incomplete",J133="Incomplete"),"Incomplete",IF(AND(J132="Other",J133="Other"),"Review",IF(AND(J132="Untraceable",J133=""),"Untraceable","")))))))))))))))))))))))))</f>
        <v>Completed</v>
      </c>
      <c r="L132" s="109" t="s">
        <v>0</v>
      </c>
      <c r="M132" s="67" t="s">
        <v>2369</v>
      </c>
      <c r="N132" s="114" t="s">
        <v>25</v>
      </c>
      <c r="O132" s="109" t="s">
        <v>2370</v>
      </c>
    </row>
    <row r="133" spans="1:15" x14ac:dyDescent="0.25">
      <c r="A133" s="161"/>
      <c r="B133" s="109"/>
      <c r="C133" s="109"/>
      <c r="D133" s="86" t="s">
        <v>23</v>
      </c>
      <c r="E133" s="86" t="s">
        <v>1379</v>
      </c>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2017-06-28_G-067_SA_CA</v>
      </c>
      <c r="G133" s="89">
        <v>42983</v>
      </c>
      <c r="H133" s="89">
        <v>42985</v>
      </c>
      <c r="I133" s="109"/>
      <c r="J133" s="86" t="str">
        <f t="shared" si="1"/>
        <v>Completed</v>
      </c>
      <c r="K133" s="109"/>
      <c r="L133" s="109"/>
      <c r="M133" s="4" t="s">
        <v>2371</v>
      </c>
      <c r="N133" s="114"/>
      <c r="O133" s="109"/>
    </row>
    <row r="134" spans="1:15" x14ac:dyDescent="0.25">
      <c r="A134" s="171" t="s">
        <v>2372</v>
      </c>
      <c r="B134" s="110" t="s">
        <v>2373</v>
      </c>
      <c r="C134" s="109"/>
      <c r="D134" s="86" t="s">
        <v>187</v>
      </c>
      <c r="E134" s="86"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2017-06-28_G-068_MW</v>
      </c>
      <c r="G134" s="89">
        <v>42972</v>
      </c>
      <c r="H134" s="89">
        <v>42972</v>
      </c>
      <c r="I134" s="111">
        <v>42996</v>
      </c>
      <c r="J134" s="86" t="str">
        <f t="shared" si="1"/>
        <v>Completed</v>
      </c>
      <c r="K134" s="109" t="str">
        <f>IF(AND(NOT(OR(H134="Ø",H134="")),I134="Split"),"In Progress",IF(AND(NOT(OR(H134="Ø",H134="")),I134="Needs to be Split"),"Waiting",IF(AND(J134="Review",J135="Review"),"Review",IF(OR(AND(J134="Review",J135="Incomplete"),AND(J134="Incomplete",J135="Review")),"Review",IF(OR(AND(J134="Untraceable",J135="Review"),AND(J134="Review",J135="Untraceable")),"Review",IF(OR(AND(J134="Review",J135="Completed"),AND(J134="Completed",J135="Review")),"Review",IF(OR(AND(J134="Other",J135="Review"),AND(J134="Review",J135="Other")),"Review",IF(OR(AND(J134="Other",J135="Incomplete"),AND(J134="Incomplete",J135="Other")),"Review",IF(OR(AND(J134="Other",J135="Untraceable"),AND(J134="Untraceable",J135="Other")),"Review",IF(OR(AND(J134="Other",J135="Completed"),AND(J134="Completed",J135="Other")),"Review",IF(AND(J134="Waiting",J135="Waiting"),"Waiting",IF(OR(AND(J134="Review",J135="Waiting"),AND(J134="Waiting",J135="Review")),"Waiting",IF(OR(AND(J134="Other",J135="Waiting"),AND(J134="Waiting",J135="Other")),"Waiting",IF(OR(AND(J134="Incomplete",J135="Waiting"),AND(J134="Waiting",J135="Incomplete")),"Waiting",IF(OR(AND(J134="Completed",J135="Waiting"),AND(J134="Waiting",J135="Completed")),"Waiting",IF(OR(J134="In Progress",J135="In Progress"),"In Progress",IF(OR(AND(J134="Completed",J135="Untraceable"),AND(J134="Untraceable",J135="Completed")),"Review",IF(OR(AND(J134="Completed",J135="Incomplete"),AND(J134="Incomplete",J135="Completed")),"Review",IF(OR(AND(J134="Incomplete",J135="Untraceable"),AND(J134="Untraceable",J135="Incomplete")),"Untraceable",IF(AND(NOT(OR(H134="Ø",H134="")),NOT(OR(H135="Ø",H135="")),I134=""),"In Progress",IF(AND(J134="Untraceable",J135="Untraceable"),"Untraceable",IF(AND(NOT(OR(H134="Ø",H134="")),NOT(OR(H135="Ø",H135="")),NOT(OR(I134="Ø",I134="",I134="Split",I134="Needs to be Split"))),"Completed",IF(AND(J134="Incomplete",J135="Incomplete"),"Incomplete",IF(AND(J134="Other",J135="Other"),"Review",IF(AND(J134="Untraceable",J135=""),"Untraceable","")))))))))))))))))))))))))</f>
        <v>Completed</v>
      </c>
      <c r="L134" s="109" t="s">
        <v>0</v>
      </c>
      <c r="M134" s="4"/>
      <c r="N134" s="114" t="s">
        <v>25</v>
      </c>
      <c r="O134" s="109" t="s">
        <v>2374</v>
      </c>
    </row>
    <row r="135" spans="1:15" x14ac:dyDescent="0.25">
      <c r="A135" s="161"/>
      <c r="B135" s="109"/>
      <c r="C135" s="109"/>
      <c r="D135" s="86" t="s">
        <v>113</v>
      </c>
      <c r="E135" s="86"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2017-06-28_G-068_SA_DR</v>
      </c>
      <c r="G135" s="89">
        <v>42984</v>
      </c>
      <c r="H135" s="89">
        <v>42984</v>
      </c>
      <c r="I135" s="109"/>
      <c r="J135" s="86" t="str">
        <f t="shared" si="1"/>
        <v>Completed</v>
      </c>
      <c r="K135" s="109"/>
      <c r="L135" s="109"/>
      <c r="M135" t="s">
        <v>2375</v>
      </c>
      <c r="N135" s="114"/>
      <c r="O135" s="109"/>
    </row>
    <row r="136" spans="1:15" x14ac:dyDescent="0.25">
      <c r="A136" s="171" t="s">
        <v>2376</v>
      </c>
      <c r="B136" s="110" t="s">
        <v>2377</v>
      </c>
      <c r="C136" s="109"/>
      <c r="D136" s="86" t="s">
        <v>32</v>
      </c>
      <c r="E136" s="86" t="s">
        <v>24</v>
      </c>
      <c r="F136" s="7" t="str">
        <f>IF(AND(D136="Amina",OR(E136="Manual",E136="Assisted Manual")),A136&amp;"_AZ",IF(AND(D136="Amina",OR(E136="De-Novo Merge",E136="Assisted Merge")),A136&amp;"_SA_AZ",IF(AND(D136="Perry",OR(E136="Manual",E136="Assisted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2017-06-28_G-069_AZ</v>
      </c>
      <c r="G136" s="89">
        <v>42971</v>
      </c>
      <c r="H136" s="89">
        <v>42972</v>
      </c>
      <c r="I136" s="111">
        <v>42993</v>
      </c>
      <c r="J136" s="86" t="str">
        <f t="shared" si="1"/>
        <v>Completed</v>
      </c>
      <c r="K136" s="109" t="str">
        <f>IF(AND(NOT(OR(H136="Ø",H136="")),I136="Split"),"In Progress",IF(AND(NOT(OR(H136="Ø",H136="")),I136="Needs to be Split"),"Waiting",IF(AND(J136="Review",J137="Review"),"Review",IF(OR(AND(J136="Review",J137="Incomplete"),AND(J136="Incomplete",J137="Review")),"Review",IF(OR(AND(J136="Untraceable",J137="Review"),AND(J136="Review",J137="Untraceable")),"Review",IF(OR(AND(J136="Review",J137="Completed"),AND(J136="Completed",J137="Review")),"Review",IF(OR(AND(J136="Other",J137="Review"),AND(J136="Review",J137="Other")),"Review",IF(OR(AND(J136="Other",J137="Incomplete"),AND(J136="Incomplete",J137="Other")),"Review",IF(OR(AND(J136="Other",J137="Untraceable"),AND(J136="Untraceable",J137="Other")),"Review",IF(OR(AND(J136="Other",J137="Completed"),AND(J136="Completed",J137="Other")),"Review",IF(AND(J136="Waiting",J137="Waiting"),"Waiting",IF(OR(AND(J136="Review",J137="Waiting"),AND(J136="Waiting",J137="Review")),"Waiting",IF(OR(AND(J136="Other",J137="Waiting"),AND(J136="Waiting",J137="Other")),"Waiting",IF(OR(AND(J136="Incomplete",J137="Waiting"),AND(J136="Waiting",J137="Incomplete")),"Waiting",IF(OR(AND(J136="Completed",J137="Waiting"),AND(J136="Waiting",J137="Completed")),"Waiting",IF(OR(J136="In Progress",J137="In Progress"),"In Progress",IF(OR(AND(J136="Completed",J137="Untraceable"),AND(J136="Untraceable",J137="Completed")),"Review",IF(OR(AND(J136="Completed",J137="Incomplete"),AND(J136="Incomplete",J137="Completed")),"Review",IF(OR(AND(J136="Incomplete",J137="Untraceable"),AND(J136="Untraceable",J137="Incomplete")),"Untraceable",IF(AND(NOT(OR(H136="Ø",H136="")),NOT(OR(H137="Ø",H137="")),I136=""),"In Progress",IF(AND(J136="Untraceable",J137="Untraceable"),"Untraceable",IF(AND(NOT(OR(H136="Ø",H136="")),NOT(OR(H137="Ø",H137="")),NOT(OR(I136="Ø",I136="",I136="Split",I136="Needs to be Split"))),"Completed",IF(AND(J136="Incomplete",J137="Incomplete"),"Incomplete",IF(AND(J136="Other",J137="Other"),"Review",IF(AND(J136="Untraceable",J137=""),"Untraceable","")))))))))))))))))))))))))</f>
        <v>Completed</v>
      </c>
      <c r="L136" s="109" t="s">
        <v>0</v>
      </c>
      <c r="M136" s="4"/>
      <c r="N136" s="114" t="s">
        <v>25</v>
      </c>
      <c r="O136" s="109" t="s">
        <v>2378</v>
      </c>
    </row>
    <row r="137" spans="1:15" x14ac:dyDescent="0.25">
      <c r="A137" s="161"/>
      <c r="B137" s="109"/>
      <c r="C137" s="109"/>
      <c r="D137" s="86" t="s">
        <v>187</v>
      </c>
      <c r="E137" s="86" t="s">
        <v>1512</v>
      </c>
      <c r="F137" s="7" t="str">
        <f>IF(AND(D137="Amina",OR(E137="Manual",E137="Assisted Manual")),A136&amp;"_AZ",IF(AND(D137="Amina",OR(E137="De-Novo Merge",E137="Assisted Merge")),A136&amp;"_SA_AZ",IF(AND(D137="Perry",OR(E137="Manual",E137="Assisted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2017-06-28_G-069_MW</v>
      </c>
      <c r="G137" s="89">
        <v>42976</v>
      </c>
      <c r="H137" s="89">
        <v>42976</v>
      </c>
      <c r="I137" s="109"/>
      <c r="J137" s="86" t="str">
        <f t="shared" si="1"/>
        <v>Completed</v>
      </c>
      <c r="K137" s="109"/>
      <c r="L137" s="109"/>
      <c r="M137" s="4"/>
      <c r="N137" s="114"/>
      <c r="O137" s="109"/>
    </row>
    <row r="138" spans="1:15" x14ac:dyDescent="0.25">
      <c r="A138" s="171" t="s">
        <v>2379</v>
      </c>
      <c r="B138" s="110" t="s">
        <v>2380</v>
      </c>
      <c r="C138" s="109"/>
      <c r="D138" s="86" t="s">
        <v>187</v>
      </c>
      <c r="E138" s="86"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2017-06-28_G-070_MW</v>
      </c>
      <c r="G138" s="89">
        <v>42972</v>
      </c>
      <c r="H138" s="89">
        <v>42997</v>
      </c>
      <c r="I138" s="111">
        <v>42999</v>
      </c>
      <c r="J138" s="86" t="s">
        <v>0</v>
      </c>
      <c r="K138" s="109" t="str">
        <f>IF(AND(NOT(OR(H138="Ø",H138="")),I138="Split"),"In Progress",IF(AND(NOT(OR(H138="Ø",H138="")),I138="Needs to be Split"),"Waiting",IF(AND(J138="Review",J139="Review"),"Review",IF(OR(AND(J138="Review",J139="Incomplete"),AND(J138="Incomplete",J139="Review")),"Review",IF(OR(AND(J138="Untraceable",J139="Review"),AND(J138="Review",J139="Untraceable")),"Review",IF(OR(AND(J138="Review",J139="Completed"),AND(J138="Completed",J139="Review")),"Review",IF(OR(AND(J138="Other",J139="Review"),AND(J138="Review",J139="Other")),"Review",IF(OR(AND(J138="Other",J139="Incomplete"),AND(J138="Incomplete",J139="Other")),"Review",IF(OR(AND(J138="Other",J139="Untraceable"),AND(J138="Untraceable",J139="Other")),"Review",IF(OR(AND(J138="Other",J139="Completed"),AND(J138="Completed",J139="Other")),"Review",IF(AND(J138="Waiting",J139="Waiting"),"Waiting",IF(OR(AND(J138="Review",J139="Waiting"),AND(J138="Waiting",J139="Review")),"Waiting",IF(OR(AND(J138="Other",J139="Waiting"),AND(J138="Waiting",J139="Other")),"Waiting",IF(OR(AND(J138="Incomplete",J139="Waiting"),AND(J138="Waiting",J139="Incomplete")),"Waiting",IF(OR(AND(J138="Completed",J139="Waiting"),AND(J138="Waiting",J139="Completed")),"Waiting",IF(OR(J138="In Progress",J139="In Progress"),"In Progress",IF(OR(AND(J138="Completed",J139="Untraceable"),AND(J138="Untraceable",J139="Completed")),"Review",IF(OR(AND(J138="Completed",J139="Incomplete"),AND(J138="Incomplete",J139="Completed")),"Review",IF(OR(AND(J138="Incomplete",J139="Untraceable"),AND(J138="Untraceable",J139="Incomplete")),"Untraceable",IF(AND(NOT(OR(H138="Ø",H138="")),NOT(OR(H139="Ø",H139="")),I138=""),"In Progress",IF(AND(J138="Untraceable",J139="Untraceable"),"Untraceable",IF(AND(NOT(OR(H138="Ø",H138="")),NOT(OR(H139="Ø",H139="")),NOT(OR(I138="Ø",I138="",I138="Split",I138="Needs to be Split"))),"Completed",IF(AND(J138="Incomplete",J139="Incomplete"),"Incomplete",IF(AND(J138="Other",J139="Other"),"Review",IF(AND(J138="Untraceable",J139=""),"Untraceable","")))))))))))))))))))))))))</f>
        <v>Completed</v>
      </c>
      <c r="L138" s="109" t="s">
        <v>0</v>
      </c>
      <c r="N138" s="114" t="s">
        <v>25</v>
      </c>
      <c r="O138" s="175" t="s">
        <v>2381</v>
      </c>
    </row>
    <row r="139" spans="1:15" x14ac:dyDescent="0.25">
      <c r="A139" s="161"/>
      <c r="B139" s="109"/>
      <c r="C139" s="109"/>
      <c r="D139" s="86" t="s">
        <v>113</v>
      </c>
      <c r="E139" s="86" t="s">
        <v>1379</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2017-06-28_G-070_SA_DR</v>
      </c>
      <c r="G139" s="89">
        <v>42984</v>
      </c>
      <c r="H139" s="89">
        <v>42997</v>
      </c>
      <c r="I139" s="109"/>
      <c r="J139" s="86" t="str">
        <f>IF(AND(NOT(OR(G139="",G139="Ø")),H139=""),"In Progress",IF(AND(NOT(OR(H139="Ø",H139="")),NOT(OR(G139="Ø",G139=""))),"Completed",IF(AND(NOT(A138=""),NOT(OR(D139="",D139="???")),G139=""),"Waiting",IF(D139="???","Waiting",""))))</f>
        <v>Completed</v>
      </c>
      <c r="K139" s="109"/>
      <c r="L139" s="109"/>
      <c r="N139" s="114"/>
      <c r="O139" s="176"/>
    </row>
    <row r="140" spans="1:15" x14ac:dyDescent="0.25">
      <c r="A140" s="171" t="s">
        <v>2382</v>
      </c>
      <c r="B140" s="110" t="s">
        <v>2383</v>
      </c>
      <c r="C140" s="109" t="s">
        <v>1167</v>
      </c>
      <c r="D140" s="86" t="s">
        <v>161</v>
      </c>
      <c r="E140" s="86"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2017-06-28_G-071_BD</v>
      </c>
      <c r="G140" s="89">
        <v>42972</v>
      </c>
      <c r="H140" s="89" t="s">
        <v>51</v>
      </c>
      <c r="I140" s="109" t="s">
        <v>51</v>
      </c>
      <c r="J140" s="86" t="s">
        <v>2</v>
      </c>
      <c r="K140" s="109" t="s">
        <v>2</v>
      </c>
      <c r="L140" s="109" t="s">
        <v>190</v>
      </c>
      <c r="M140" s="4" t="s">
        <v>2384</v>
      </c>
      <c r="N140" s="114" t="str">
        <f>IF(OR(K140="Untraceable",K140="Incomplete"),"No",IF(K140="Completed","In Progress",""))</f>
        <v>No</v>
      </c>
      <c r="O140" s="109"/>
    </row>
    <row r="141" spans="1:15" x14ac:dyDescent="0.25">
      <c r="A141" s="161"/>
      <c r="B141" s="109"/>
      <c r="C141" s="109"/>
      <c r="D141" s="86" t="str">
        <f>IF(AND(NOT(A140=""),NOT(J140="Untraceable")),"???","")</f>
        <v>???</v>
      </c>
      <c r="E141" s="86"/>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
      </c>
      <c r="G141" s="89"/>
      <c r="H141" s="89"/>
      <c r="I141" s="109"/>
      <c r="J141" s="86"/>
      <c r="K141" s="109"/>
      <c r="L141" s="109"/>
      <c r="M141" s="4"/>
      <c r="N141" s="114"/>
      <c r="O141" s="109"/>
    </row>
    <row r="142" spans="1:15" x14ac:dyDescent="0.25">
      <c r="A142" s="171" t="s">
        <v>2385</v>
      </c>
      <c r="B142" s="110" t="s">
        <v>2386</v>
      </c>
      <c r="C142" s="109"/>
      <c r="D142" s="86" t="s">
        <v>161</v>
      </c>
      <c r="E142" s="86" t="s">
        <v>24</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2017-06-28_G-072_BD</v>
      </c>
      <c r="G142" s="89">
        <v>42972</v>
      </c>
      <c r="H142" s="89">
        <v>42976</v>
      </c>
      <c r="I142" s="111">
        <v>42997</v>
      </c>
      <c r="J142" s="86" t="s">
        <v>0</v>
      </c>
      <c r="K142" s="109" t="str">
        <f>IF(AND(NOT(OR(H142="Ø",H142="")),I142="Split"),"In Progress",IF(AND(NOT(OR(H142="Ø",H142="")),I142="Needs to be Split"),"Waiting",IF(AND(J142="Review",J143="Review"),"Review",IF(OR(AND(J142="Review",J143="Incomplete"),AND(J142="Incomplete",J143="Review")),"Review",IF(OR(AND(J142="Untraceable",J143="Review"),AND(J142="Review",J143="Untraceable")),"Review",IF(OR(AND(J142="Review",J143="Completed"),AND(J142="Completed",J143="Review")),"Review",IF(OR(AND(J142="Other",J143="Review"),AND(J142="Review",J143="Other")),"Review",IF(OR(AND(J142="Other",J143="Incomplete"),AND(J142="Incomplete",J143="Other")),"Review",IF(OR(AND(J142="Other",J143="Untraceable"),AND(J142="Untraceable",J143="Other")),"Review",IF(OR(AND(J142="Other",J143="Completed"),AND(J142="Completed",J143="Other")),"Review",IF(AND(J142="Waiting",J143="Waiting"),"Waiting",IF(OR(AND(J142="Review",J143="Waiting"),AND(J142="Waiting",J143="Review")),"Waiting",IF(OR(AND(J142="Other",J143="Waiting"),AND(J142="Waiting",J143="Other")),"Waiting",IF(OR(AND(J142="Incomplete",J143="Waiting"),AND(J142="Waiting",J143="Incomplete")),"Waiting",IF(OR(AND(J142="Completed",J143="Waiting"),AND(J142="Waiting",J143="Completed")),"Waiting",IF(OR(J142="In Progress",J143="In Progress"),"In Progress",IF(OR(AND(J142="Completed",J143="Untraceable"),AND(J142="Untraceable",J143="Completed")),"Review",IF(OR(AND(J142="Completed",J143="Incomplete"),AND(J142="Incomplete",J143="Completed")),"Review",IF(OR(AND(J142="Incomplete",J143="Untraceable"),AND(J142="Untraceable",J143="Incomplete")),"Untraceable",IF(AND(NOT(OR(H142="Ø",H142="")),NOT(OR(H143="Ø",H143="")),I142=""),"In Progress",IF(AND(J142="Untraceable",J143="Untraceable"),"Untraceable",IF(AND(NOT(OR(H142="Ø",H142="")),NOT(OR(H143="Ø",H143="")),NOT(OR(I142="Ø",I142="",I142="Split",I142="Needs to be Split"))),"Completed",IF(AND(J142="Incomplete",J143="Incomplete"),"Incomplete",IF(AND(J142="Other",J143="Other"),"Review",IF(AND(J142="Untraceable",J143=""),"Untraceable","")))))))))))))))))))))))))</f>
        <v>Completed</v>
      </c>
      <c r="L142" s="109" t="s">
        <v>0</v>
      </c>
      <c r="M142" s="4" t="s">
        <v>2351</v>
      </c>
      <c r="N142" s="114" t="s">
        <v>25</v>
      </c>
      <c r="O142" s="109" t="s">
        <v>2387</v>
      </c>
    </row>
    <row r="143" spans="1:15" x14ac:dyDescent="0.25">
      <c r="A143" s="161"/>
      <c r="B143" s="109"/>
      <c r="C143" s="109"/>
      <c r="D143" s="86" t="s">
        <v>113</v>
      </c>
      <c r="E143" s="86" t="s">
        <v>1379</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2017-06-28_G-072_SA_DR</v>
      </c>
      <c r="G143" s="89">
        <v>42993</v>
      </c>
      <c r="H143" s="89">
        <v>42997</v>
      </c>
      <c r="I143" s="109"/>
      <c r="J143" s="86" t="str">
        <f>IF(AND(NOT(OR(G143="",G143="Ø")),H143=""),"In Progress",IF(AND(NOT(OR(H143="Ø",H143="")),NOT(OR(G143="Ø",G143=""))),"Completed",IF(AND(NOT(A142=""),NOT(OR(D143="",D143="???")),G143=""),"Waiting",IF(D143="???","Waiting",""))))</f>
        <v>Completed</v>
      </c>
      <c r="K143" s="109"/>
      <c r="L143" s="109"/>
      <c r="M143" s="4"/>
      <c r="N143" s="114"/>
      <c r="O143" s="109"/>
    </row>
    <row r="144" spans="1:15" x14ac:dyDescent="0.25">
      <c r="A144" s="171" t="s">
        <v>2388</v>
      </c>
      <c r="B144" s="110" t="s">
        <v>2389</v>
      </c>
      <c r="C144" s="109" t="s">
        <v>2065</v>
      </c>
      <c r="D144" s="86" t="s">
        <v>187</v>
      </c>
      <c r="E144" s="86" t="s">
        <v>24</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2017-06-28_G-073_MW</v>
      </c>
      <c r="G144" s="89">
        <v>42975</v>
      </c>
      <c r="H144" s="89">
        <v>42975</v>
      </c>
      <c r="I144" s="109" t="s">
        <v>51</v>
      </c>
      <c r="J144" s="86" t="str">
        <f>IF(AND(NOT(OR(G144="",G144="Ø")),H144=""),"In Progress",IF(AND(NOT(OR(H144="Ø",H144="")),NOT(OR(G144="Ø",G144=""))),"Completed",IF(AND(NOT(A143=""),NOT(OR(D144="",D144="???")),G144=""),"Waiting",IF(D144="???","Waiting",""))))</f>
        <v>Completed</v>
      </c>
      <c r="K144" s="109" t="s">
        <v>1</v>
      </c>
      <c r="L144" s="109" t="str">
        <f>IF(OR(K144="Untraceable"),"Ignore",IF(OR(K144="Incomplete",K144="Completed"),"Waiting",IF(OR(K144="Waiting",K144="In Progress",K144="Review",K144="Other"),"HOLD","")))</f>
        <v>Ignore</v>
      </c>
      <c r="M144" s="4" t="s">
        <v>2390</v>
      </c>
      <c r="N144" s="114" t="str">
        <f>IF(OR(K144="Untraceable",K144="Incomplete"),"No",IF(K144="Completed","In Progress",""))</f>
        <v>No</v>
      </c>
      <c r="O144" s="109"/>
    </row>
    <row r="145" spans="1:15" x14ac:dyDescent="0.25">
      <c r="A145" s="161"/>
      <c r="B145" s="109"/>
      <c r="C145" s="109"/>
      <c r="D145" s="86" t="s">
        <v>161</v>
      </c>
      <c r="E145" s="86"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2017-06-28_G-073_BD</v>
      </c>
      <c r="G145" s="89">
        <v>42992</v>
      </c>
      <c r="H145" s="89" t="s">
        <v>51</v>
      </c>
      <c r="I145" s="109"/>
      <c r="J145" s="86" t="s">
        <v>1</v>
      </c>
      <c r="K145" s="109"/>
      <c r="L145" s="109"/>
      <c r="M145" s="4" t="s">
        <v>2391</v>
      </c>
      <c r="N145" s="114"/>
      <c r="O145" s="109"/>
    </row>
    <row r="146" spans="1:15" x14ac:dyDescent="0.25">
      <c r="A146" s="171" t="s">
        <v>2392</v>
      </c>
      <c r="B146" s="110" t="s">
        <v>2393</v>
      </c>
      <c r="C146" s="109" t="s">
        <v>1167</v>
      </c>
      <c r="D146" s="86" t="s">
        <v>32</v>
      </c>
      <c r="E146" s="86" t="s">
        <v>24</v>
      </c>
      <c r="F146" s="7" t="s">
        <v>2394</v>
      </c>
      <c r="G146" s="89">
        <v>42975</v>
      </c>
      <c r="H146" s="89">
        <v>42977</v>
      </c>
      <c r="I146" s="109" t="str">
        <f>IF(AND(NOT(OR(H146="",H146="Ø")),NOT(OR(H147="",H147="Ø"))),"Needs to be Split","")</f>
        <v/>
      </c>
      <c r="J146" s="86" t="str">
        <f>IF(AND(NOT(OR(G146="",G146="Ø")),H146=""),"In Progress",IF(AND(NOT(OR(H146="Ø",H146="")),NOT(OR(G146="Ø",G146=""))),"Completed",IF(AND(NOT(A146=""),NOT(OR(D146="",D146="???")),G146=""),"Waiting",IF(D146="???","Waiting",""))))</f>
        <v>Completed</v>
      </c>
      <c r="K146" s="109" t="s">
        <v>1</v>
      </c>
      <c r="L146" s="109" t="str">
        <f>IF(OR(K146="Untraceable"),"Ignore",IF(OR(K146="Incomplete",K146="Completed"),"Waiting",IF(OR(K146="Waiting",K146="In Progress",K146="Review",K146="Other"),"HOLD","")))</f>
        <v>Ignore</v>
      </c>
      <c r="M146" s="49" t="s">
        <v>2395</v>
      </c>
      <c r="N146" s="114" t="str">
        <f>IF(OR(K146="Untraceable",K146="Incomplete"),"No",IF(K146="Completed","In Progress",""))</f>
        <v>No</v>
      </c>
      <c r="O146" s="109"/>
    </row>
    <row r="147" spans="1:15" x14ac:dyDescent="0.25">
      <c r="A147" s="161"/>
      <c r="B147" s="109"/>
      <c r="C147" s="109"/>
      <c r="D147" s="86" t="s">
        <v>187</v>
      </c>
      <c r="E147" s="86" t="s">
        <v>1399</v>
      </c>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2017-06-28_G-074_SA_MW</v>
      </c>
      <c r="G147" s="89">
        <v>42989</v>
      </c>
      <c r="H147" s="89" t="s">
        <v>51</v>
      </c>
      <c r="I147" s="109"/>
      <c r="J147" s="86" t="s">
        <v>2</v>
      </c>
      <c r="K147" s="109"/>
      <c r="L147" s="109"/>
      <c r="M147" s="50" t="s">
        <v>2396</v>
      </c>
      <c r="N147" s="114"/>
      <c r="O147" s="109"/>
    </row>
    <row r="148" spans="1:15" x14ac:dyDescent="0.25">
      <c r="A148" s="171" t="s">
        <v>2397</v>
      </c>
      <c r="B148" s="109" t="s">
        <v>2398</v>
      </c>
      <c r="C148" s="109" t="s">
        <v>2065</v>
      </c>
      <c r="D148" s="86" t="s">
        <v>161</v>
      </c>
      <c r="E148" s="86"/>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09" t="str">
        <f>IF(AND(NOT(OR(H148="",H148="Ø")),NOT(OR(H149="",H149="Ø"))),"Needs to be Split","")</f>
        <v/>
      </c>
      <c r="J148" s="86" t="s">
        <v>2</v>
      </c>
      <c r="K148" s="109" t="s">
        <v>2</v>
      </c>
      <c r="L148" s="109" t="s">
        <v>190</v>
      </c>
      <c r="M148" s="4" t="s">
        <v>2399</v>
      </c>
      <c r="N148" s="114" t="str">
        <f>IF(OR(K148="Untraceable",K148="Incomplete"),"No",IF(K148="Completed","In Progress",""))</f>
        <v>No</v>
      </c>
      <c r="O148" s="109"/>
    </row>
    <row r="149" spans="1:15" x14ac:dyDescent="0.25">
      <c r="A149" s="161"/>
      <c r="B149" s="109"/>
      <c r="C149" s="109"/>
      <c r="D149" s="86"/>
      <c r="E149" s="86"/>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09"/>
      <c r="J149" s="86"/>
      <c r="K149" s="109"/>
      <c r="L149" s="109"/>
      <c r="M149" s="4"/>
      <c r="N149" s="114"/>
      <c r="O149" s="109"/>
    </row>
    <row r="150" spans="1:15" x14ac:dyDescent="0.25">
      <c r="A150" s="171" t="s">
        <v>2400</v>
      </c>
      <c r="B150" s="109" t="s">
        <v>2401</v>
      </c>
      <c r="C150" s="109"/>
      <c r="D150" s="86" t="s">
        <v>161</v>
      </c>
      <c r="E150" s="86"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2017-06-28_G-076_BD</v>
      </c>
      <c r="G150" s="89">
        <v>42999</v>
      </c>
      <c r="H150" s="89">
        <v>43000</v>
      </c>
      <c r="I150" s="111">
        <v>43012</v>
      </c>
      <c r="J150" s="86" t="str">
        <f>IF(AND(NOT(OR(G150="",G150="Ø")),H150=""),"In Progress",IF(AND(NOT(OR(H150="Ø",H150="")),NOT(OR(G150="Ø",G150=""))),"Completed",IF(AND(NOT(A150=""),NOT(OR(D150="",D150="???")),G150=""),"Waiting",IF(D150="???","Waiting",""))))</f>
        <v>Completed</v>
      </c>
      <c r="K150" s="109"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Completed</v>
      </c>
      <c r="L150" s="109" t="s">
        <v>0</v>
      </c>
      <c r="M150" s="4" t="s">
        <v>2402</v>
      </c>
      <c r="N150" s="114" t="s">
        <v>25</v>
      </c>
      <c r="O150" s="109" t="s">
        <v>2403</v>
      </c>
    </row>
    <row r="151" spans="1:15" x14ac:dyDescent="0.25">
      <c r="A151" s="161"/>
      <c r="B151" s="109"/>
      <c r="C151" s="109"/>
      <c r="D151" s="2" t="s">
        <v>2404</v>
      </c>
      <c r="E151" s="86" t="s">
        <v>1512</v>
      </c>
      <c r="F151" t="s">
        <v>2405</v>
      </c>
      <c r="G151" s="89">
        <v>43006</v>
      </c>
      <c r="H151" s="89">
        <v>43012</v>
      </c>
      <c r="I151" s="109"/>
      <c r="J151" s="86" t="str">
        <f>IF(AND(NOT(OR(G151="",G151="Ø")),H151=""),"In Progress",IF(AND(NOT(OR(H151="Ø",H151="")),NOT(OR(G151="Ø",G151=""))),"Completed",IF(AND(NOT(A150=""),NOT(OR(D151="",D151="???")),G151=""),"Waiting",IF(D151="???","Waiting",""))))</f>
        <v>Completed</v>
      </c>
      <c r="K151" s="109"/>
      <c r="L151" s="109"/>
      <c r="M151" s="4"/>
      <c r="N151" s="114"/>
      <c r="O151" s="109"/>
    </row>
    <row r="152" spans="1:15" x14ac:dyDescent="0.25">
      <c r="A152" s="171" t="s">
        <v>2406</v>
      </c>
      <c r="B152" s="109" t="s">
        <v>2407</v>
      </c>
      <c r="C152" s="109" t="s">
        <v>2065</v>
      </c>
      <c r="D152" s="86" t="s">
        <v>161</v>
      </c>
      <c r="E152" s="86"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2017-06-28_G-077_BD</v>
      </c>
      <c r="G152" s="89">
        <v>43003</v>
      </c>
      <c r="H152" s="89"/>
      <c r="I152" s="109" t="str">
        <f>IF(AND(NOT(OR(H152="",H152="Ø")),NOT(OR(H153="",H153="Ø"))),"Needs to be Split","")</f>
        <v/>
      </c>
      <c r="J152" s="86" t="s">
        <v>2</v>
      </c>
      <c r="K152" s="109" t="s">
        <v>2</v>
      </c>
      <c r="L152" s="109" t="s">
        <v>190</v>
      </c>
      <c r="M152" s="4"/>
      <c r="N152" s="114" t="str">
        <f>IF(OR(K152="Untraceable",K152="Incomplete"),"No",IF(K152="Completed","In Progress",""))</f>
        <v>No</v>
      </c>
      <c r="O152" s="109"/>
    </row>
    <row r="153" spans="1:15" x14ac:dyDescent="0.25">
      <c r="A153" s="161"/>
      <c r="B153" s="109"/>
      <c r="C153" s="109"/>
      <c r="D153" s="86"/>
      <c r="E153" s="86"/>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09"/>
      <c r="J153" s="86"/>
      <c r="K153" s="109"/>
      <c r="L153" s="109"/>
      <c r="M153" s="4"/>
      <c r="N153" s="114"/>
      <c r="O153" s="109"/>
    </row>
  </sheetData>
  <autoFilter ref="A1:O153"/>
  <mergeCells count="608">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 ref="N112:N113"/>
    <mergeCell ref="O98:O99"/>
    <mergeCell ref="O100:O101"/>
    <mergeCell ref="O102:O103"/>
    <mergeCell ref="O104:O105"/>
    <mergeCell ref="O106:O107"/>
    <mergeCell ref="O108:O109"/>
    <mergeCell ref="O110:O111"/>
    <mergeCell ref="O112:O113"/>
    <mergeCell ref="N98:N99"/>
    <mergeCell ref="N100:N101"/>
    <mergeCell ref="N102:N103"/>
    <mergeCell ref="N104:N105"/>
    <mergeCell ref="N106:N107"/>
    <mergeCell ref="N108:N109"/>
    <mergeCell ref="N110:N111"/>
    <mergeCell ref="K112:K113"/>
    <mergeCell ref="L98:L99"/>
    <mergeCell ref="L100:L101"/>
    <mergeCell ref="L102:L103"/>
    <mergeCell ref="L104:L105"/>
    <mergeCell ref="L106:L107"/>
    <mergeCell ref="L108:L109"/>
    <mergeCell ref="L110:L111"/>
    <mergeCell ref="L112:L113"/>
    <mergeCell ref="K98:K99"/>
    <mergeCell ref="K100:K101"/>
    <mergeCell ref="K102:K103"/>
    <mergeCell ref="K104:K105"/>
    <mergeCell ref="K106:K107"/>
    <mergeCell ref="K108:K109"/>
    <mergeCell ref="K110:K111"/>
    <mergeCell ref="N64:N65"/>
    <mergeCell ref="O64:O65"/>
    <mergeCell ref="A62:A63"/>
    <mergeCell ref="B62:B63"/>
    <mergeCell ref="C62:C63"/>
    <mergeCell ref="I62:I63"/>
    <mergeCell ref="K62:K63"/>
    <mergeCell ref="L62:L63"/>
    <mergeCell ref="C110:C111"/>
    <mergeCell ref="N62:N63"/>
    <mergeCell ref="O62:O63"/>
    <mergeCell ref="A64:A65"/>
    <mergeCell ref="B64:B65"/>
    <mergeCell ref="C64:C65"/>
    <mergeCell ref="I64:I65"/>
    <mergeCell ref="K64:K65"/>
    <mergeCell ref="L64:L65"/>
    <mergeCell ref="I110:I111"/>
    <mergeCell ref="C98:C99"/>
    <mergeCell ref="A98:A99"/>
    <mergeCell ref="C100:C101"/>
    <mergeCell ref="C102:C103"/>
    <mergeCell ref="C104:C105"/>
    <mergeCell ref="C106:C107"/>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N66:N67"/>
    <mergeCell ref="O66:O67"/>
    <mergeCell ref="A68:A69"/>
    <mergeCell ref="B68:B69"/>
    <mergeCell ref="C68:C69"/>
    <mergeCell ref="I68:I69"/>
    <mergeCell ref="K68:K69"/>
    <mergeCell ref="L68:L69"/>
    <mergeCell ref="N68:N69"/>
    <mergeCell ref="O68:O69"/>
    <mergeCell ref="A66:A67"/>
    <mergeCell ref="B66:B67"/>
    <mergeCell ref="C66:C67"/>
    <mergeCell ref="I66:I67"/>
    <mergeCell ref="K66:K67"/>
    <mergeCell ref="L66:L67"/>
    <mergeCell ref="N70:N71"/>
    <mergeCell ref="O70:O71"/>
    <mergeCell ref="A72:A73"/>
    <mergeCell ref="B72:B73"/>
    <mergeCell ref="C72:C73"/>
    <mergeCell ref="I72:I73"/>
    <mergeCell ref="K72:K73"/>
    <mergeCell ref="L72:L73"/>
    <mergeCell ref="N72:N73"/>
    <mergeCell ref="O72:O73"/>
    <mergeCell ref="A70:A71"/>
    <mergeCell ref="B70:B71"/>
    <mergeCell ref="C70:C71"/>
    <mergeCell ref="I70:I71"/>
    <mergeCell ref="K70:K71"/>
    <mergeCell ref="L70:L71"/>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8:N79"/>
    <mergeCell ref="O78:O79"/>
    <mergeCell ref="A80:A81"/>
    <mergeCell ref="B80:B81"/>
    <mergeCell ref="C80:C81"/>
    <mergeCell ref="I80:I81"/>
    <mergeCell ref="K80:K81"/>
    <mergeCell ref="L80:L81"/>
    <mergeCell ref="N80:N81"/>
    <mergeCell ref="O80:O81"/>
    <mergeCell ref="A78:A79"/>
    <mergeCell ref="B78:B79"/>
    <mergeCell ref="C78:C79"/>
    <mergeCell ref="I78:I79"/>
    <mergeCell ref="K78:K79"/>
    <mergeCell ref="L78:L79"/>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N90:N91"/>
    <mergeCell ref="O90:O91"/>
    <mergeCell ref="A96:A97"/>
    <mergeCell ref="B96:B97"/>
    <mergeCell ref="C96:C97"/>
    <mergeCell ref="I96:I97"/>
    <mergeCell ref="K96:K97"/>
    <mergeCell ref="L96:L97"/>
    <mergeCell ref="N96:N97"/>
    <mergeCell ref="O96:O97"/>
    <mergeCell ref="A90:A91"/>
    <mergeCell ref="B90:B91"/>
    <mergeCell ref="C90:C91"/>
    <mergeCell ref="I90:I91"/>
    <mergeCell ref="K90:K91"/>
    <mergeCell ref="L90:L91"/>
    <mergeCell ref="N92:N93"/>
    <mergeCell ref="O92:O93"/>
    <mergeCell ref="A94:A95"/>
    <mergeCell ref="B94:B95"/>
    <mergeCell ref="C94:C95"/>
    <mergeCell ref="I94:I95"/>
    <mergeCell ref="K94:K95"/>
    <mergeCell ref="L94:L95"/>
    <mergeCell ref="N94:N95"/>
    <mergeCell ref="O94:O95"/>
    <mergeCell ref="A92:A93"/>
    <mergeCell ref="B92:B93"/>
    <mergeCell ref="C92:C93"/>
    <mergeCell ref="I92:I93"/>
    <mergeCell ref="K92:K93"/>
    <mergeCell ref="L92:L93"/>
    <mergeCell ref="B98:B99"/>
    <mergeCell ref="I98:I99"/>
    <mergeCell ref="B100:B101"/>
    <mergeCell ref="B102:B103"/>
    <mergeCell ref="B104:B105"/>
    <mergeCell ref="B106:B107"/>
    <mergeCell ref="B108:B109"/>
    <mergeCell ref="N114:N115"/>
    <mergeCell ref="O114:O115"/>
    <mergeCell ref="A100:A101"/>
    <mergeCell ref="A102:A103"/>
    <mergeCell ref="A104:A105"/>
    <mergeCell ref="A106:A107"/>
    <mergeCell ref="A108:A109"/>
    <mergeCell ref="A110:A111"/>
    <mergeCell ref="A112:A113"/>
    <mergeCell ref="B110:B111"/>
    <mergeCell ref="C112:C113"/>
    <mergeCell ref="I112:I113"/>
    <mergeCell ref="B112:B113"/>
    <mergeCell ref="C108:C109"/>
    <mergeCell ref="I100:I101"/>
    <mergeCell ref="I102:I103"/>
    <mergeCell ref="I104:I105"/>
    <mergeCell ref="I106:I107"/>
    <mergeCell ref="I108:I109"/>
    <mergeCell ref="N116:N117"/>
    <mergeCell ref="O116:O117"/>
    <mergeCell ref="A114:A115"/>
    <mergeCell ref="I114:I115"/>
    <mergeCell ref="L114:L115"/>
    <mergeCell ref="B114:B115"/>
    <mergeCell ref="C114:C115"/>
    <mergeCell ref="K114:K115"/>
    <mergeCell ref="A116:A117"/>
    <mergeCell ref="B116:B117"/>
    <mergeCell ref="C116:C117"/>
    <mergeCell ref="I116:I117"/>
    <mergeCell ref="K116:K117"/>
    <mergeCell ref="L116:L117"/>
    <mergeCell ref="N118:N119"/>
    <mergeCell ref="O118:O119"/>
    <mergeCell ref="A120:A121"/>
    <mergeCell ref="B120:B121"/>
    <mergeCell ref="C120:C121"/>
    <mergeCell ref="I120:I121"/>
    <mergeCell ref="K120:K121"/>
    <mergeCell ref="L120:L121"/>
    <mergeCell ref="N120:N121"/>
    <mergeCell ref="O120:O121"/>
    <mergeCell ref="A118:A119"/>
    <mergeCell ref="B118:B119"/>
    <mergeCell ref="C118:C119"/>
    <mergeCell ref="I118:I119"/>
    <mergeCell ref="K118:K119"/>
    <mergeCell ref="L118:L119"/>
    <mergeCell ref="N122:N123"/>
    <mergeCell ref="O122:O123"/>
    <mergeCell ref="A124:A125"/>
    <mergeCell ref="B124:B125"/>
    <mergeCell ref="C124:C125"/>
    <mergeCell ref="I124:I125"/>
    <mergeCell ref="K124:K125"/>
    <mergeCell ref="L124:L125"/>
    <mergeCell ref="N124:N125"/>
    <mergeCell ref="O124:O125"/>
    <mergeCell ref="A122:A123"/>
    <mergeCell ref="B122:B123"/>
    <mergeCell ref="C122:C123"/>
    <mergeCell ref="I122:I123"/>
    <mergeCell ref="K122:K123"/>
    <mergeCell ref="L122:L123"/>
    <mergeCell ref="N126:N127"/>
    <mergeCell ref="O126:O127"/>
    <mergeCell ref="A128:A129"/>
    <mergeCell ref="B128:B129"/>
    <mergeCell ref="C128:C129"/>
    <mergeCell ref="I128:I129"/>
    <mergeCell ref="K128:K129"/>
    <mergeCell ref="L128:L129"/>
    <mergeCell ref="N128:N129"/>
    <mergeCell ref="O128:O129"/>
    <mergeCell ref="A126:A127"/>
    <mergeCell ref="B126:B127"/>
    <mergeCell ref="C126:C127"/>
    <mergeCell ref="I126:I127"/>
    <mergeCell ref="K126:K127"/>
    <mergeCell ref="L126:L127"/>
    <mergeCell ref="N130:N131"/>
    <mergeCell ref="O130:O131"/>
    <mergeCell ref="A132:A133"/>
    <mergeCell ref="B132:B133"/>
    <mergeCell ref="C132:C133"/>
    <mergeCell ref="I132:I133"/>
    <mergeCell ref="K132:K133"/>
    <mergeCell ref="L132:L133"/>
    <mergeCell ref="N132:N133"/>
    <mergeCell ref="O132:O133"/>
    <mergeCell ref="A130:A131"/>
    <mergeCell ref="B130:B131"/>
    <mergeCell ref="C130:C131"/>
    <mergeCell ref="I130:I131"/>
    <mergeCell ref="K130:K131"/>
    <mergeCell ref="L130:L131"/>
    <mergeCell ref="A138:A139"/>
    <mergeCell ref="B138:B139"/>
    <mergeCell ref="C138:C139"/>
    <mergeCell ref="I138:I139"/>
    <mergeCell ref="K138:K139"/>
    <mergeCell ref="L138:L139"/>
    <mergeCell ref="A140:A141"/>
    <mergeCell ref="B140:B141"/>
    <mergeCell ref="C140:C141"/>
    <mergeCell ref="I140:I141"/>
    <mergeCell ref="K140:K141"/>
    <mergeCell ref="L140:L141"/>
    <mergeCell ref="N134:N135"/>
    <mergeCell ref="O134:O135"/>
    <mergeCell ref="A136:A137"/>
    <mergeCell ref="B136:B137"/>
    <mergeCell ref="C136:C137"/>
    <mergeCell ref="I136:I137"/>
    <mergeCell ref="K136:K137"/>
    <mergeCell ref="L136:L137"/>
    <mergeCell ref="N136:N137"/>
    <mergeCell ref="O136:O137"/>
    <mergeCell ref="A134:A135"/>
    <mergeCell ref="B134:B135"/>
    <mergeCell ref="C134:C135"/>
    <mergeCell ref="I134:I135"/>
    <mergeCell ref="K134:K135"/>
    <mergeCell ref="L134:L135"/>
    <mergeCell ref="A146:A147"/>
    <mergeCell ref="A148:A149"/>
    <mergeCell ref="A150:A151"/>
    <mergeCell ref="A152:A153"/>
    <mergeCell ref="N142:N143"/>
    <mergeCell ref="O142:O143"/>
    <mergeCell ref="A144:A145"/>
    <mergeCell ref="B144:B145"/>
    <mergeCell ref="C144:C145"/>
    <mergeCell ref="I144:I145"/>
    <mergeCell ref="A142:A143"/>
    <mergeCell ref="B142:B143"/>
    <mergeCell ref="C142:C143"/>
    <mergeCell ref="I142:I143"/>
    <mergeCell ref="K142:K143"/>
    <mergeCell ref="L142:L143"/>
    <mergeCell ref="K148:K149"/>
    <mergeCell ref="L148:L149"/>
    <mergeCell ref="N148:N149"/>
    <mergeCell ref="O148:O149"/>
    <mergeCell ref="C146:C147"/>
    <mergeCell ref="C148:C149"/>
    <mergeCell ref="C150:C151"/>
    <mergeCell ref="C152:C153"/>
    <mergeCell ref="O138:O139"/>
    <mergeCell ref="N138:N139"/>
    <mergeCell ref="N140:N141"/>
    <mergeCell ref="O140:O141"/>
    <mergeCell ref="K144:K145"/>
    <mergeCell ref="L144:L145"/>
    <mergeCell ref="N144:N145"/>
    <mergeCell ref="O144:O145"/>
    <mergeCell ref="K146:K147"/>
    <mergeCell ref="L146:L147"/>
    <mergeCell ref="N146:N147"/>
    <mergeCell ref="O146:O147"/>
    <mergeCell ref="N150:N151"/>
    <mergeCell ref="O150:O151"/>
    <mergeCell ref="I152:I153"/>
    <mergeCell ref="K152:K153"/>
    <mergeCell ref="L152:L153"/>
    <mergeCell ref="N152:N153"/>
    <mergeCell ref="O152:O153"/>
    <mergeCell ref="B146:B147"/>
    <mergeCell ref="B148:B149"/>
    <mergeCell ref="B150:B151"/>
    <mergeCell ref="B152:B153"/>
    <mergeCell ref="I148:I149"/>
    <mergeCell ref="I146:I147"/>
    <mergeCell ref="I150:I151"/>
    <mergeCell ref="K150:K151"/>
    <mergeCell ref="L150:L151"/>
  </mergeCells>
  <conditionalFormatting sqref="L1:L145">
    <cfRule type="containsText" dxfId="1888" priority="21" operator="containsText" text="HOLD">
      <formula>NOT(ISERROR(SEARCH("HOLD",L1)))</formula>
    </cfRule>
    <cfRule type="containsText" dxfId="1887" priority="30" operator="containsText" text="Ignore">
      <formula>NOT(ISERROR(SEARCH("Ignore",L1)))</formula>
    </cfRule>
  </conditionalFormatting>
  <conditionalFormatting sqref="J1:L145">
    <cfRule type="containsText" dxfId="1886" priority="20" operator="containsText" text="Waiting">
      <formula>NOT(ISERROR(SEARCH("Waiting",J1)))</formula>
    </cfRule>
    <cfRule type="containsText" dxfId="1885" priority="24" operator="containsText" text="Review">
      <formula>NOT(ISERROR(SEARCH("Review",J1)))</formula>
    </cfRule>
    <cfRule type="containsText" dxfId="1884" priority="25" operator="containsText" text="Other">
      <formula>NOT(ISERROR(SEARCH("Other",J1)))</formula>
    </cfRule>
    <cfRule type="containsText" dxfId="1883" priority="26" operator="containsText" text="Incomplete">
      <formula>NOT(ISERROR(SEARCH("Incomplete",J1)))</formula>
    </cfRule>
    <cfRule type="containsText" dxfId="1882" priority="27" operator="containsText" text="Untraceable">
      <formula>NOT(ISERROR(SEARCH("Untraceable",J1)))</formula>
    </cfRule>
    <cfRule type="containsText" dxfId="1881" priority="28" operator="containsText" text="Completed">
      <formula>NOT(ISERROR(SEARCH("Completed",J1)))</formula>
    </cfRule>
  </conditionalFormatting>
  <conditionalFormatting sqref="N1:N137 J1:L145">
    <cfRule type="containsText" dxfId="1880" priority="29" operator="containsText" text="In Progress">
      <formula>NOT(ISERROR(SEARCH("In Progress",J1)))</formula>
    </cfRule>
  </conditionalFormatting>
  <conditionalFormatting sqref="N1:N137">
    <cfRule type="containsText" dxfId="1879" priority="22" operator="containsText" text="No">
      <formula>NOT(ISERROR(SEARCH("No",N1)))</formula>
    </cfRule>
    <cfRule type="containsText" dxfId="1878" priority="23" operator="containsText" text="Yes">
      <formula>NOT(ISERROR(SEARCH("Yes",N1)))</formula>
    </cfRule>
  </conditionalFormatting>
  <conditionalFormatting sqref="I1:I145">
    <cfRule type="containsText" dxfId="1877" priority="19" operator="containsText" text="Needs to be">
      <formula>NOT(ISERROR(SEARCH("Needs to be",I1)))</formula>
    </cfRule>
  </conditionalFormatting>
  <conditionalFormatting sqref="N140:N145">
    <cfRule type="containsText" dxfId="1876" priority="18" operator="containsText" text="In Progress">
      <formula>NOT(ISERROR(SEARCH("In Progress",N140)))</formula>
    </cfRule>
  </conditionalFormatting>
  <conditionalFormatting sqref="N140:N145">
    <cfRule type="containsText" dxfId="1875" priority="16" operator="containsText" text="No">
      <formula>NOT(ISERROR(SEARCH("No",N140)))</formula>
    </cfRule>
    <cfRule type="containsText" dxfId="1874" priority="17" operator="containsText" text="Yes">
      <formula>NOT(ISERROR(SEARCH("Yes",N140)))</formula>
    </cfRule>
  </conditionalFormatting>
  <conditionalFormatting sqref="L146:L153">
    <cfRule type="containsText" dxfId="1873" priority="6" operator="containsText" text="HOLD">
      <formula>NOT(ISERROR(SEARCH("HOLD",L146)))</formula>
    </cfRule>
    <cfRule type="containsText" dxfId="1872" priority="15" operator="containsText" text="Ignore">
      <formula>NOT(ISERROR(SEARCH("Ignore",L146)))</formula>
    </cfRule>
  </conditionalFormatting>
  <conditionalFormatting sqref="J146:L153">
    <cfRule type="containsText" dxfId="1871" priority="5" operator="containsText" text="Waiting">
      <formula>NOT(ISERROR(SEARCH("Waiting",J146)))</formula>
    </cfRule>
    <cfRule type="containsText" dxfId="1870" priority="9" operator="containsText" text="Review">
      <formula>NOT(ISERROR(SEARCH("Review",J146)))</formula>
    </cfRule>
    <cfRule type="containsText" dxfId="1869" priority="10" operator="containsText" text="Other">
      <formula>NOT(ISERROR(SEARCH("Other",J146)))</formula>
    </cfRule>
    <cfRule type="containsText" dxfId="1868" priority="11" operator="containsText" text="Incomplete">
      <formula>NOT(ISERROR(SEARCH("Incomplete",J146)))</formula>
    </cfRule>
    <cfRule type="containsText" dxfId="1867" priority="12" operator="containsText" text="Untraceable">
      <formula>NOT(ISERROR(SEARCH("Untraceable",J146)))</formula>
    </cfRule>
    <cfRule type="containsText" dxfId="1866" priority="13" operator="containsText" text="Completed">
      <formula>NOT(ISERROR(SEARCH("Completed",J146)))</formula>
    </cfRule>
  </conditionalFormatting>
  <conditionalFormatting sqref="N146:N153 J146:L153">
    <cfRule type="containsText" dxfId="1865" priority="14" operator="containsText" text="In Progress">
      <formula>NOT(ISERROR(SEARCH("In Progress",J146)))</formula>
    </cfRule>
  </conditionalFormatting>
  <conditionalFormatting sqref="N146:N153">
    <cfRule type="containsText" dxfId="1864" priority="7" operator="containsText" text="No">
      <formula>NOT(ISERROR(SEARCH("No",N146)))</formula>
    </cfRule>
    <cfRule type="containsText" dxfId="1863" priority="8" operator="containsText" text="Yes">
      <formula>NOT(ISERROR(SEARCH("Yes",N146)))</formula>
    </cfRule>
  </conditionalFormatting>
  <conditionalFormatting sqref="I146:I153">
    <cfRule type="containsText" dxfId="1862" priority="4" operator="containsText" text="Needs to be">
      <formula>NOT(ISERROR(SEARCH("Needs to be",I146)))</formula>
    </cfRule>
  </conditionalFormatting>
  <conditionalFormatting sqref="N138:N139">
    <cfRule type="containsText" dxfId="1861" priority="3" operator="containsText" text="In Progress">
      <formula>NOT(ISERROR(SEARCH("In Progress",N138)))</formula>
    </cfRule>
  </conditionalFormatting>
  <conditionalFormatting sqref="N138:N139">
    <cfRule type="containsText" dxfId="1860" priority="1" operator="containsText" text="No">
      <formula>NOT(ISERROR(SEARCH("No",N138)))</formula>
    </cfRule>
    <cfRule type="containsText" dxfId="1859" priority="2" operator="containsText" text="Yes">
      <formula>NOT(ISERROR(SEARCH("Yes",N138)))</formula>
    </cfRule>
  </conditionalFormatting>
  <dataValidations count="8">
    <dataValidation type="list" allowBlank="1" showInputMessage="1" showErrorMessage="1" sqref="J2:K153">
      <formula1>"In Progress, Completed, Untraceable, Incomplete, Other, Review"</formula1>
    </dataValidation>
    <dataValidation type="list" allowBlank="1" showInputMessage="1" sqref="I2:I153">
      <formula1>"Ø, Split"</formula1>
    </dataValidation>
    <dataValidation type="list" operator="equal" allowBlank="1" showInputMessage="1" showErrorMessage="1" sqref="E2:E153">
      <formula1>"Manual,Assisted Manual, De-Novo Merge, Assisted Merge"</formula1>
    </dataValidation>
    <dataValidation type="list" operator="equal" allowBlank="1" showInputMessage="1" sqref="H2:H153">
      <formula1>"Ø"</formula1>
    </dataValidation>
    <dataValidation type="list" allowBlank="1" showInputMessage="1" showErrorMessage="1" sqref="L2:L153">
      <formula1>"In Progress, Completed, Untraceable, Review, Ignore"</formula1>
    </dataValidation>
    <dataValidation type="list" allowBlank="1" showInputMessage="1" sqref="G2:G153">
      <formula1>"Ø"</formula1>
    </dataValidation>
    <dataValidation type="list" allowBlank="1" showInputMessage="1" sqref="N2:N153">
      <formula1>"Yes, No, In Progress"</formula1>
    </dataValidation>
    <dataValidation type="list" operator="equal" allowBlank="1" showInputMessage="1" showErrorMessage="1" sqref="D152:D153 D2:D150">
      <formula1>"Amina,Bruno,Cameron,Daniel,Gina,Monet,Perry,???"</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zoomScale="90" zoomScaleNormal="90" workbookViewId="0">
      <selection activeCell="A42" sqref="A42"/>
    </sheetView>
  </sheetViews>
  <sheetFormatPr defaultRowHeight="15" x14ac:dyDescent="0.25"/>
  <cols>
    <col min="1" max="1" width="18.5703125" customWidth="1"/>
    <col min="2" max="2" width="26.140625" customWidth="1"/>
    <col min="3" max="3" width="24" customWidth="1"/>
    <col min="4" max="4" width="15.28515625" customWidth="1"/>
    <col min="5" max="5" width="18.140625" customWidth="1"/>
    <col min="6" max="6" width="25.7109375" customWidth="1"/>
    <col min="7" max="7" width="15" customWidth="1"/>
    <col min="8" max="8" width="14" style="64" customWidth="1"/>
    <col min="9" max="9" width="11.85546875" style="64" customWidth="1"/>
    <col min="10" max="10" width="20" customWidth="1"/>
    <col min="11" max="11" width="23.28515625" customWidth="1"/>
    <col min="12" max="12" width="18.7109375" customWidth="1"/>
    <col min="13" max="13" width="14.7109375" customWidth="1"/>
    <col min="14" max="14" width="111" customWidth="1"/>
    <col min="15" max="15" width="15.5703125" style="1" customWidth="1"/>
    <col min="16" max="16" width="15.8554687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5" t="s">
        <v>2409</v>
      </c>
      <c r="B2" s="110" t="s">
        <v>2410</v>
      </c>
      <c r="C2" s="109" t="s">
        <v>2411</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2017-08-10_R-001_CA</v>
      </c>
      <c r="G2" s="89"/>
      <c r="H2" s="89"/>
      <c r="I2" s="68" t="str">
        <f t="shared" ref="I2:I9" si="0">IF(H2="Ø","Ø",IF(NOT(OR(H2="Ø",H2="")),"Enter Tracing Time",""))</f>
        <v/>
      </c>
      <c r="J2" s="109" t="str">
        <f>IF(AND(NOT(OR(H2="",H2="Ø")),NOT(OR(H3="",H3="Ø"))),"Needs to be Split","")</f>
        <v/>
      </c>
      <c r="K2" s="86" t="s">
        <v>1</v>
      </c>
      <c r="L2" s="109"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Untraceable</v>
      </c>
      <c r="M2" s="109" t="str">
        <f>IF(OR(L2="Untraceable"),"Ignore",IF(OR(L2="Incomplete",L2="Completed"),"Waiting",IF(OR(L2="Waiting",L2="In Progress",L2="Review",L2="Other"),"HOLD","")))</f>
        <v>Ignore</v>
      </c>
      <c r="N2" s="49" t="s">
        <v>2412</v>
      </c>
      <c r="O2" s="114" t="str">
        <f>IF(OR(L2="Untraceable",L2="Incomplete"),"No",IF(L2="Completed","In Progress",""))</f>
        <v>No</v>
      </c>
      <c r="P2" s="109"/>
    </row>
    <row r="3" spans="1:16" x14ac:dyDescent="0.25">
      <c r="A3" s="109"/>
      <c r="B3" s="109"/>
      <c r="C3" s="109"/>
      <c r="D3" s="86" t="str">
        <f>IF(AND(NOT(A2=""),NOT(K2="Untraceable")),"???","")</f>
        <v/>
      </c>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68" t="str">
        <f t="shared" si="0"/>
        <v/>
      </c>
      <c r="J3" s="109"/>
      <c r="K3" s="86" t="str">
        <f>IF(AND(NOT(OR(G3="",G3="Ø")),H3=""),"In Progress",IF(AND(NOT(OR(H3="Ø",H3="")),NOT(OR(G3="Ø",G3=""))),"Completed",IF(AND(NOT(A2=""),NOT(OR(D3="",D3="???")),G3=""),"Waiting",IF(D3="???","Waiting",""))))</f>
        <v/>
      </c>
      <c r="L3" s="109"/>
      <c r="M3" s="109"/>
      <c r="N3" s="50"/>
      <c r="O3" s="114"/>
      <c r="P3" s="109"/>
    </row>
    <row r="4" spans="1:16" x14ac:dyDescent="0.25">
      <c r="A4" s="115" t="s">
        <v>2413</v>
      </c>
      <c r="B4" s="109" t="s">
        <v>2414</v>
      </c>
      <c r="C4" s="109" t="s">
        <v>2411</v>
      </c>
      <c r="D4" s="86" t="s">
        <v>23</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2017-08-10_R-002_CA</v>
      </c>
      <c r="G4" s="89"/>
      <c r="H4" s="89"/>
      <c r="I4" s="68" t="str">
        <f t="shared" si="0"/>
        <v/>
      </c>
      <c r="J4" s="109" t="str">
        <f>IF(AND(NOT(OR(H4="",H4="Ø")),NOT(OR(H5="",H5="Ø"))),"Needs to be Split","")</f>
        <v/>
      </c>
      <c r="K4" s="86" t="s">
        <v>1</v>
      </c>
      <c r="L4" s="109"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Untraceable</v>
      </c>
      <c r="M4" s="109" t="str">
        <f>IF(OR(L4="Untraceable"),"Ignore",IF(OR(L4="Incomplete",L4="Completed"),"Waiting",IF(OR(L4="Waiting",L4="In Progress",L4="Review",L4="Other"),"HOLD","")))</f>
        <v>Ignore</v>
      </c>
      <c r="N4" s="4"/>
      <c r="O4" s="114" t="str">
        <f>IF(OR(L4="Untraceable",L4="Incomplete"),"No",IF(L4="Completed","In Progress",""))</f>
        <v>No</v>
      </c>
      <c r="P4" s="109"/>
    </row>
    <row r="5" spans="1:16" x14ac:dyDescent="0.25">
      <c r="A5" s="109"/>
      <c r="B5" s="109"/>
      <c r="C5" s="109"/>
      <c r="D5" s="86" t="str">
        <f>IF(AND(NOT(A4=""),NOT(K4="Untraceable")),"???","")</f>
        <v/>
      </c>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
      </c>
      <c r="G5" s="89"/>
      <c r="H5" s="89"/>
      <c r="I5" s="68" t="str">
        <f t="shared" si="0"/>
        <v/>
      </c>
      <c r="J5" s="109"/>
      <c r="K5" s="86" t="str">
        <f>IF(AND(NOT(OR(G5="",G5="Ø")),H5=""),"In Progress",IF(AND(NOT(OR(H5="Ø",H5="")),NOT(OR(G5="Ø",G5=""))),"Completed",IF(AND(NOT(A4=""),NOT(OR(D5="",D5="???")),G5=""),"Waiting",IF(D5="???","Waiting",""))))</f>
        <v/>
      </c>
      <c r="L5" s="109"/>
      <c r="M5" s="109"/>
      <c r="N5" s="4"/>
      <c r="O5" s="114"/>
      <c r="P5" s="109"/>
    </row>
    <row r="6" spans="1:16" x14ac:dyDescent="0.25">
      <c r="A6" s="115" t="s">
        <v>2415</v>
      </c>
      <c r="B6" s="109" t="s">
        <v>2416</v>
      </c>
      <c r="C6" s="109" t="s">
        <v>2417</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2017-08-10_R-003_CA</v>
      </c>
      <c r="G6" s="89"/>
      <c r="H6" s="89"/>
      <c r="I6" s="68" t="str">
        <f t="shared" si="0"/>
        <v/>
      </c>
      <c r="J6" s="109" t="str">
        <f>IF(AND(NOT(OR(H6="",H6="Ø")),NOT(OR(H7="",H7="Ø"))),"Needs to be Split","")</f>
        <v/>
      </c>
      <c r="K6" s="86" t="s">
        <v>1</v>
      </c>
      <c r="L6" s="109"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Untraceable</v>
      </c>
      <c r="M6" s="109" t="str">
        <f>IF(OR(L6="Untraceable"),"Ignore",IF(OR(L6="Incomplete",L6="Completed"),"Waiting",IF(OR(L6="Waiting",L6="In Progress",L6="Review",L6="Other"),"HOLD","")))</f>
        <v>Ignore</v>
      </c>
      <c r="N6" s="4"/>
      <c r="O6" s="114" t="str">
        <f>IF(OR(L6="Untraceable",L6="Incomplete"),"No",IF(L6="Completed","In Progress",""))</f>
        <v>No</v>
      </c>
      <c r="P6" s="109"/>
    </row>
    <row r="7" spans="1:16" x14ac:dyDescent="0.25">
      <c r="A7" s="109"/>
      <c r="B7" s="109"/>
      <c r="C7" s="109"/>
      <c r="D7" s="86" t="str">
        <f>IF(AND(NOT(A6=""),NOT(K6="Untraceable")),"???","")</f>
        <v/>
      </c>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
      </c>
      <c r="G7" s="89"/>
      <c r="H7" s="89"/>
      <c r="I7" s="68" t="str">
        <f t="shared" si="0"/>
        <v/>
      </c>
      <c r="J7" s="109"/>
      <c r="K7" s="86" t="str">
        <f>IF(AND(NOT(OR(G7="",G7="Ø")),H7=""),"In Progress",IF(AND(NOT(OR(H7="Ø",H7="")),NOT(OR(G7="Ø",G7=""))),"Completed",IF(AND(NOT(A6=""),NOT(OR(D7="",D7="???")),G7=""),"Waiting",IF(D7="???","Waiting",""))))</f>
        <v/>
      </c>
      <c r="L7" s="109"/>
      <c r="M7" s="109"/>
      <c r="N7" s="4"/>
      <c r="O7" s="114"/>
      <c r="P7" s="109"/>
    </row>
    <row r="8" spans="1:16" x14ac:dyDescent="0.25">
      <c r="A8" s="115" t="s">
        <v>2418</v>
      </c>
      <c r="B8" s="109" t="s">
        <v>2419</v>
      </c>
      <c r="C8" s="109" t="s">
        <v>2417</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2017-08-10_R-004_CA</v>
      </c>
      <c r="G8" s="89"/>
      <c r="H8" s="89"/>
      <c r="I8" s="68" t="str">
        <f t="shared" si="0"/>
        <v/>
      </c>
      <c r="J8" s="109" t="str">
        <f>IF(AND(NOT(OR(H8="",H8="Ø")),NOT(OR(H9="",H9="Ø"))),"Needs to be Split","")</f>
        <v/>
      </c>
      <c r="K8" s="86" t="s">
        <v>1</v>
      </c>
      <c r="L8" s="109"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Untraceable</v>
      </c>
      <c r="M8" s="109" t="str">
        <f>IF(OR(L8="Untraceable"),"Ignore",IF(OR(L8="Incomplete",L8="Completed"),"Waiting",IF(OR(L8="Waiting",L8="In Progress",L8="Review",L8="Other"),"HOLD","")))</f>
        <v>Ignore</v>
      </c>
      <c r="N8" s="4"/>
      <c r="O8" s="114" t="str">
        <f>IF(OR(L8="Untraceable",L8="Incomplete"),"No",IF(L8="Completed","In Progress",""))</f>
        <v>No</v>
      </c>
      <c r="P8" s="109"/>
    </row>
    <row r="9" spans="1:16" x14ac:dyDescent="0.25">
      <c r="A9" s="109"/>
      <c r="B9" s="109"/>
      <c r="C9" s="109"/>
      <c r="D9" s="86" t="str">
        <f>IF(AND(NOT(A8=""),NOT(K8="Untraceable")),"???","")</f>
        <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68" t="str">
        <f t="shared" si="0"/>
        <v/>
      </c>
      <c r="J9" s="109"/>
      <c r="K9" s="86" t="str">
        <f>IF(AND(NOT(OR(G9="",G9="Ø")),H9=""),"In Progress",IF(AND(NOT(OR(H9="Ø",H9="")),NOT(OR(G9="Ø",G9=""))),"Completed",IF(AND(NOT(A8=""),NOT(OR(D9="",D9="???")),G9=""),"Waiting",IF(D9="???","Waiting",""))))</f>
        <v/>
      </c>
      <c r="L9" s="109"/>
      <c r="M9" s="109"/>
      <c r="N9" s="4"/>
      <c r="O9" s="114"/>
      <c r="P9" s="109"/>
    </row>
    <row r="10" spans="1:16" x14ac:dyDescent="0.25">
      <c r="A10" s="115" t="s">
        <v>2420</v>
      </c>
      <c r="B10" s="109" t="s">
        <v>2421</v>
      </c>
      <c r="C10" s="109" t="s">
        <v>2417</v>
      </c>
      <c r="D10" s="86" t="s">
        <v>23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2017-08-10_R-005_CA</v>
      </c>
      <c r="G10" s="89">
        <v>42996</v>
      </c>
      <c r="H10" s="89">
        <v>42996</v>
      </c>
      <c r="I10" s="68" t="s">
        <v>2422</v>
      </c>
      <c r="J10" s="111">
        <v>43019</v>
      </c>
      <c r="K10" s="86" t="s">
        <v>0</v>
      </c>
      <c r="L10" s="109" t="s">
        <v>0</v>
      </c>
      <c r="M10" s="109" t="s">
        <v>0</v>
      </c>
      <c r="N10" s="4" t="s">
        <v>2423</v>
      </c>
      <c r="O10" s="114" t="s">
        <v>25</v>
      </c>
      <c r="P10" s="109" t="s">
        <v>2424</v>
      </c>
    </row>
    <row r="11" spans="1:16" x14ac:dyDescent="0.25">
      <c r="A11" s="109"/>
      <c r="B11" s="109"/>
      <c r="C11" s="109"/>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2017-08-10_R-005_MW</v>
      </c>
      <c r="G11" s="89">
        <v>42997</v>
      </c>
      <c r="H11" s="89">
        <v>42998</v>
      </c>
      <c r="I11" s="68" t="s">
        <v>2425</v>
      </c>
      <c r="J11" s="109"/>
      <c r="K11" s="86" t="s">
        <v>0</v>
      </c>
      <c r="L11" s="109"/>
      <c r="M11" s="109"/>
      <c r="N11" s="4" t="s">
        <v>2426</v>
      </c>
      <c r="O11" s="114"/>
      <c r="P11" s="109"/>
    </row>
    <row r="12" spans="1:16" x14ac:dyDescent="0.25">
      <c r="A12" s="115" t="s">
        <v>2427</v>
      </c>
      <c r="B12" s="109" t="s">
        <v>2428</v>
      </c>
      <c r="C12" s="109" t="s">
        <v>838</v>
      </c>
      <c r="D12" s="86" t="s">
        <v>23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2017-08-10_R-006_CA</v>
      </c>
      <c r="G12" s="89"/>
      <c r="H12" s="89"/>
      <c r="I12" s="68" t="str">
        <f t="shared" ref="I12:I17" si="1">IF(H12="Ø","Ø",IF(NOT(OR(H12="Ø",H12="")),"Enter Tracing Time",""))</f>
        <v/>
      </c>
      <c r="J12" s="109" t="str">
        <f>IF(AND(NOT(OR(H12="",H12="Ø")),NOT(OR(H13="",H13="Ø"))),"Needs to be Split","")</f>
        <v/>
      </c>
      <c r="K12" s="86" t="s">
        <v>1</v>
      </c>
      <c r="L12" s="109"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Untraceable</v>
      </c>
      <c r="M12" s="109" t="str">
        <f>IF(OR(L12="Untraceable"),"Ignore",IF(OR(L12="Incomplete",L12="Completed"),"Waiting",IF(OR(L12="Waiting",L12="In Progress",L12="Review",L12="Other"),"HOLD","")))</f>
        <v>Ignore</v>
      </c>
      <c r="N12" s="4" t="s">
        <v>2429</v>
      </c>
      <c r="O12" s="114" t="str">
        <f>IF(OR(L12="Untraceable",L12="Incomplete"),"No",IF(L12="Completed","In Progress",""))</f>
        <v>No</v>
      </c>
      <c r="P12" s="109"/>
    </row>
    <row r="13" spans="1:16" x14ac:dyDescent="0.25">
      <c r="A13" s="109"/>
      <c r="B13" s="109"/>
      <c r="C13" s="109"/>
      <c r="D13" s="86" t="str">
        <f>IF(AND(NOT(A12=""),NOT(K12="Untraceable")),"???","")</f>
        <v/>
      </c>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68" t="str">
        <f t="shared" si="1"/>
        <v/>
      </c>
      <c r="J13" s="109"/>
      <c r="K13" s="86" t="str">
        <f>IF(AND(NOT(OR(G13="",G13="Ø")),H13=""),"In Progress",IF(AND(NOT(OR(H13="Ø",H13="")),NOT(OR(G13="Ø",G13=""))),"Completed",IF(AND(NOT(A12=""),NOT(OR(D13="",D13="???")),G13=""),"Waiting",IF(D13="???","Waiting",""))))</f>
        <v/>
      </c>
      <c r="L13" s="109"/>
      <c r="M13" s="109"/>
      <c r="N13" s="4"/>
      <c r="O13" s="114"/>
      <c r="P13" s="109"/>
    </row>
    <row r="14" spans="1:16" x14ac:dyDescent="0.25">
      <c r="A14" s="115" t="s">
        <v>2430</v>
      </c>
      <c r="B14" s="109" t="s">
        <v>2431</v>
      </c>
      <c r="C14" s="109" t="s">
        <v>838</v>
      </c>
      <c r="D14" s="86" t="s">
        <v>23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2017-08-10_R-007_CA</v>
      </c>
      <c r="G14" s="89"/>
      <c r="H14" s="89"/>
      <c r="I14" s="68" t="str">
        <f t="shared" si="1"/>
        <v/>
      </c>
      <c r="J14" s="109" t="str">
        <f>IF(AND(NOT(OR(H14="",H14="Ø")),NOT(OR(H15="",H15="Ø"))),"Needs to be Split","")</f>
        <v/>
      </c>
      <c r="K14" s="86" t="s">
        <v>1</v>
      </c>
      <c r="L14" s="109" t="str">
        <f>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Untraceable</v>
      </c>
      <c r="M14" s="109" t="str">
        <f>IF(OR(L14="Untraceable"),"Ignore",IF(OR(L14="Incomplete",L14="Completed"),"Waiting",IF(OR(L14="Waiting",L14="In Progress",L14="Review",L14="Other"),"HOLD","")))</f>
        <v>Ignore</v>
      </c>
      <c r="N14" s="4"/>
      <c r="O14" s="114" t="str">
        <f>IF(OR(L14="Untraceable",L14="Incomplete"),"No",IF(L14="Completed","In Progress",""))</f>
        <v>No</v>
      </c>
      <c r="P14" s="109"/>
    </row>
    <row r="15" spans="1:16" x14ac:dyDescent="0.25">
      <c r="A15" s="109"/>
      <c r="B15" s="109"/>
      <c r="C15" s="109"/>
      <c r="D15" s="86" t="str">
        <f>IF(AND(NOT(A14=""),NOT(K14="Untraceable")),"???","")</f>
        <v/>
      </c>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t="str">
        <f t="shared" si="1"/>
        <v/>
      </c>
      <c r="J15" s="109"/>
      <c r="K15" s="86"/>
      <c r="L15" s="109"/>
      <c r="M15" s="109"/>
      <c r="N15" s="4"/>
      <c r="O15" s="114"/>
      <c r="P15" s="109"/>
    </row>
    <row r="16" spans="1:16" x14ac:dyDescent="0.25">
      <c r="A16" s="115" t="s">
        <v>2432</v>
      </c>
      <c r="B16" s="109" t="s">
        <v>2433</v>
      </c>
      <c r="C16" s="109" t="s">
        <v>838</v>
      </c>
      <c r="D16" s="86" t="s">
        <v>23</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2017-08-10_R-008_CA</v>
      </c>
      <c r="G16" s="89"/>
      <c r="H16" s="89"/>
      <c r="I16" s="68" t="str">
        <f t="shared" si="1"/>
        <v/>
      </c>
      <c r="J16" s="109" t="str">
        <f>IF(AND(NOT(OR(H16="",H16="Ø")),NOT(OR(H17="",H17="Ø"))),"Needs to be Split","")</f>
        <v/>
      </c>
      <c r="K16" s="86" t="s">
        <v>1</v>
      </c>
      <c r="L16" s="109"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09" t="str">
        <f>IF(OR(L16="Untraceable"),"Ignore",IF(OR(L16="Incomplete",L16="Completed"),"Waiting",IF(OR(L16="Waiting",L16="In Progress",L16="Review",L16="Other"),"HOLD","")))</f>
        <v>Ignore</v>
      </c>
      <c r="N16" s="4"/>
      <c r="O16" s="114" t="str">
        <f>IF(OR(L16="Untraceable",L16="Incomplete"),"No",IF(L16="Completed","In Progress",""))</f>
        <v>No</v>
      </c>
      <c r="P16" s="109"/>
    </row>
    <row r="17" spans="1:16" x14ac:dyDescent="0.25">
      <c r="A17" s="109"/>
      <c r="B17" s="109"/>
      <c r="C17" s="109"/>
      <c r="D17" s="86" t="str">
        <f>IF(AND(NOT(A16=""),NOT(K16="Untraceable")),"???","")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 t="shared" si="1"/>
        <v/>
      </c>
      <c r="J17" s="109"/>
      <c r="K17" s="86" t="str">
        <f>IF(AND(NOT(OR(G17="",G17="Ø")),H17=""),"In Progress",IF(AND(NOT(OR(H17="Ø",H17="")),NOT(OR(G17="Ø",G17=""))),"Completed",IF(AND(NOT(A16=""),NOT(OR(D17="",D17="???")),G17=""),"Waiting",IF(D17="???","Waiting",""))))</f>
        <v/>
      </c>
      <c r="L17" s="109"/>
      <c r="M17" s="109"/>
      <c r="N17" s="4"/>
      <c r="O17" s="114"/>
      <c r="P17" s="109"/>
    </row>
    <row r="18" spans="1:16" x14ac:dyDescent="0.25">
      <c r="A18" s="115" t="s">
        <v>2434</v>
      </c>
      <c r="B18" s="109" t="s">
        <v>2435</v>
      </c>
      <c r="C18" s="109" t="s">
        <v>791</v>
      </c>
      <c r="D18" s="86" t="s">
        <v>23</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2017-08-10_R-009_CA</v>
      </c>
      <c r="G18" s="89">
        <v>42993</v>
      </c>
      <c r="H18" s="89">
        <v>42993</v>
      </c>
      <c r="I18" s="68" t="s">
        <v>2436</v>
      </c>
      <c r="J18" s="111">
        <v>42996</v>
      </c>
      <c r="K18" s="86" t="str">
        <f>IF(AND(NOT(OR(G18="",G18="Ø")),H18=""),"In Progress",IF(AND(NOT(OR(H18="Ø",H18="")),NOT(OR(G18="Ø",G18=""))),"Completed",IF(AND(NOT(A18=""),NOT(OR(D18="",D18="???")),G18=""),"Waiting",IF(D18="???","Waiting",""))))</f>
        <v>Completed</v>
      </c>
      <c r="L18" s="109" t="str">
        <f>IF(AND(NOT(OR(H18="Ø",H18="")),J18="Split"),"In Progress",IF(AND(NOT(OR(H18="Ø",H18="")),J18="Needs to be Split"),"Waiting",IF(AND(K18="Review",K19="Review"),"Review",IF(OR(AND(K18="Review",K19="Incomplete"),AND(K18="Incomplete",K19="Review")),"Review",IF(OR(AND(K18="Untraceable",K19="Review"),AND(K18="Review",K19="Untraceable")),"Review",IF(OR(AND(K18="Review",K19="Completed"),AND(K18="Completed",K19="Review")),"Review",IF(OR(AND(K18="Other",K19="Review"),AND(K18="Review",K19="Other")),"Review",IF(OR(AND(K18="Other",K19="Incomplete"),AND(K18="Incomplete",K19="Other")),"Review",IF(OR(AND(K18="Other",K19="Untraceable"),AND(K18="Untraceable",K19="Other")),"Review",IF(OR(AND(K18="Other",K19="Completed"),AND(K18="Completed",K19="Other")),"Review",IF(AND(K18="Waiting",K19="Waiting"),"Waiting",IF(OR(AND(K18="Review",K19="Waiting"),AND(K18="Waiting",K19="Review")),"Waiting",IF(OR(AND(K18="Other",K19="Waiting"),AND(K18="Waiting",K19="Other")),"Waiting",IF(OR(AND(K18="Incomplete",K19="Waiting"),AND(K18="Waiting",K19="Incomplete")),"Waiting",IF(OR(AND(K18="Completed",K19="Waiting"),AND(K18="Waiting",K19="Completed")),"Waiting",IF(OR(K18="In Progress",K19="In Progress"),"In Progress",IF(OR(AND(K18="Completed",K19="Untraceable"),AND(K18="Untraceable",K19="Completed")),"Review",IF(OR(AND(K18="Completed",K19="Incomplete"),AND(K18="Incomplete",K19="Completed")),"Review",IF(OR(AND(K18="Incomplete",K19="Untraceable"),AND(K18="Untraceable",K19="Incomplete")),"Untraceable",IF(AND(NOT(OR(H18="Ø",H18="")),NOT(OR(H19="Ø",H19="")),J18=""),"In Progress",IF(AND(K18="Untraceable",K19="Untraceable"),"Untraceable",IF(AND(NOT(OR(H18="Ø",H18="")),NOT(OR(H19="Ø",H19="")),NOT(OR(J18="Ø",J18="",J18="Split",J18="Needs to be Split"))),"Completed",IF(AND(K18="Incomplete",K19="Incomplete"),"Incomplete",IF(AND(K18="Other",K19="Other"),"Review",IF(AND(K18="Untraceable",K19=""),"Untraceable","")))))))))))))))))))))))))</f>
        <v>Completed</v>
      </c>
      <c r="M18" s="109" t="s">
        <v>0</v>
      </c>
      <c r="N18" s="4" t="s">
        <v>2437</v>
      </c>
      <c r="O18" s="114" t="s">
        <v>25</v>
      </c>
      <c r="P18" s="109" t="s">
        <v>2438</v>
      </c>
    </row>
    <row r="19" spans="1:16" x14ac:dyDescent="0.25">
      <c r="A19" s="109"/>
      <c r="B19" s="109"/>
      <c r="C19" s="109"/>
      <c r="D19" s="86" t="s">
        <v>27</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2017-08-10_R-009_GB</v>
      </c>
      <c r="G19" s="89">
        <v>42996</v>
      </c>
      <c r="H19" s="89">
        <v>42996</v>
      </c>
      <c r="I19" s="68" t="s">
        <v>2439</v>
      </c>
      <c r="J19" s="109"/>
      <c r="K19" s="86" t="str">
        <f>IF(AND(NOT(OR(G19="",G19="Ø")),H19=""),"In Progress",IF(AND(NOT(OR(H19="Ø",H19="")),NOT(OR(G19="Ø",G19=""))),"Completed",IF(AND(NOT(A18=""),NOT(OR(D19="",D19="???")),G19=""),"Waiting",IF(D19="???","Waiting",""))))</f>
        <v>Completed</v>
      </c>
      <c r="L19" s="109"/>
      <c r="M19" s="109"/>
      <c r="N19" s="4" t="s">
        <v>2440</v>
      </c>
      <c r="O19" s="114"/>
      <c r="P19" s="109"/>
    </row>
    <row r="20" spans="1:16" x14ac:dyDescent="0.25">
      <c r="A20" s="115" t="s">
        <v>2441</v>
      </c>
      <c r="B20" s="109" t="s">
        <v>2442</v>
      </c>
      <c r="C20" s="109" t="s">
        <v>791</v>
      </c>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2017-08-10_R-010_CA</v>
      </c>
      <c r="G20" s="89">
        <v>42993</v>
      </c>
      <c r="H20" s="89">
        <v>42993</v>
      </c>
      <c r="I20" s="68" t="s">
        <v>2443</v>
      </c>
      <c r="J20" s="111">
        <v>42996</v>
      </c>
      <c r="K20" s="86" t="str">
        <f>IF(AND(NOT(OR(G20="",G20="Ø")),H20=""),"In Progress",IF(AND(NOT(OR(H20="Ø",H20="")),NOT(OR(G20="Ø",G20=""))),"Completed",IF(AND(NOT(A20=""),NOT(OR(D20="",D20="???")),G20=""),"Waiting",IF(D20="???","Waiting",""))))</f>
        <v>Completed</v>
      </c>
      <c r="L20" s="109"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09" t="s">
        <v>0</v>
      </c>
      <c r="N20" s="4" t="s">
        <v>2444</v>
      </c>
      <c r="O20" s="114" t="s">
        <v>25</v>
      </c>
      <c r="P20" s="109" t="s">
        <v>2445</v>
      </c>
    </row>
    <row r="21" spans="1:16" x14ac:dyDescent="0.25">
      <c r="A21" s="109"/>
      <c r="B21" s="109"/>
      <c r="C21" s="109"/>
      <c r="D21" s="86" t="s">
        <v>32</v>
      </c>
      <c r="E21" s="86"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2017-08-10_R-010_AZ</v>
      </c>
      <c r="G21" s="89">
        <v>42996</v>
      </c>
      <c r="H21" s="89">
        <v>42996</v>
      </c>
      <c r="I21" s="68" t="s">
        <v>2443</v>
      </c>
      <c r="J21" s="109"/>
      <c r="K21" s="86" t="str">
        <f>IF(AND(NOT(OR(G21="",G21="Ø")),H21=""),"In Progress",IF(AND(NOT(OR(H21="Ø",H21="")),NOT(OR(G21="Ø",G21=""))),"Completed",IF(AND(NOT(A20=""),NOT(OR(D21="",D21="???")),G21=""),"Waiting",IF(D21="???","Waiting",""))))</f>
        <v>Completed</v>
      </c>
      <c r="L21" s="109"/>
      <c r="M21" s="109"/>
      <c r="N21" s="4"/>
      <c r="O21" s="114"/>
      <c r="P21" s="109"/>
    </row>
    <row r="22" spans="1:16" x14ac:dyDescent="0.25">
      <c r="A22" s="115" t="s">
        <v>2446</v>
      </c>
      <c r="B22" s="109" t="s">
        <v>2447</v>
      </c>
      <c r="C22" s="109" t="s">
        <v>791</v>
      </c>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2017-08-10_R-011_CA</v>
      </c>
      <c r="G22" s="89">
        <v>42993</v>
      </c>
      <c r="H22" s="89">
        <v>42998</v>
      </c>
      <c r="I22" s="68" t="s">
        <v>2448</v>
      </c>
      <c r="J22" s="111">
        <v>43018</v>
      </c>
      <c r="K22" s="86" t="str">
        <f>IF(AND(NOT(OR(G22="",G22="Ø")),H22=""),"In Progress",IF(AND(NOT(OR(H22="Ø",H22="")),NOT(OR(G22="Ø",G22=""))),"Completed",IF(AND(NOT(A22=""),NOT(OR(D22="",D22="???")),G22=""),"Waiting",IF(D22="???","Waiting",""))))</f>
        <v>Completed</v>
      </c>
      <c r="L22" s="109"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09" t="s">
        <v>0</v>
      </c>
      <c r="N22" s="4"/>
      <c r="O22" s="114" t="s">
        <v>25</v>
      </c>
      <c r="P22" s="109" t="s">
        <v>2449</v>
      </c>
    </row>
    <row r="23" spans="1:16" x14ac:dyDescent="0.25">
      <c r="A23" s="109"/>
      <c r="B23" s="109"/>
      <c r="C23" s="109"/>
      <c r="D23" s="86" t="s">
        <v>113</v>
      </c>
      <c r="E23" s="86" t="s">
        <v>1379</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2017-08-10_R-011_SA_DR</v>
      </c>
      <c r="G23" s="89">
        <v>42999</v>
      </c>
      <c r="H23" s="89">
        <v>43003</v>
      </c>
      <c r="I23" s="68" t="s">
        <v>2422</v>
      </c>
      <c r="J23" s="109"/>
      <c r="K23" s="86" t="str">
        <f>IF(AND(NOT(OR(G23="",G23="Ø")),H23=""),"In Progress",IF(AND(NOT(OR(H23="Ø",H23="")),NOT(OR(G23="Ø",G23=""))),"Completed",IF(AND(NOT(A22=""),NOT(OR(D23="",D23="???")),G23=""),"Waiting",IF(D23="???","Waiting",""))))</f>
        <v>Completed</v>
      </c>
      <c r="L23" s="109"/>
      <c r="M23" s="109"/>
      <c r="N23" s="4"/>
      <c r="O23" s="114"/>
      <c r="P23" s="109"/>
    </row>
    <row r="24" spans="1:16" x14ac:dyDescent="0.25">
      <c r="A24" s="115" t="s">
        <v>2450</v>
      </c>
      <c r="B24" s="109" t="s">
        <v>2451</v>
      </c>
      <c r="C24" s="109"/>
      <c r="D24" s="86" t="s">
        <v>32</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2017-08-10_R-012_AZ</v>
      </c>
      <c r="G24" s="89">
        <v>42996</v>
      </c>
      <c r="H24" s="89" t="s">
        <v>51</v>
      </c>
      <c r="I24" s="68" t="str">
        <f>IF(H24="Ø","Ø",IF(NOT(OR(H24="Ø",H24="")),"Enter Tracing Time",""))</f>
        <v>Ø</v>
      </c>
      <c r="J24" s="109" t="str">
        <f>IF(AND(NOT(OR(H24="",H24="Ø")),NOT(OR(H25="",H25="Ø"))),"Needs to be Split","")</f>
        <v/>
      </c>
      <c r="K24" s="86" t="s">
        <v>2</v>
      </c>
      <c r="L24" s="109" t="s">
        <v>2</v>
      </c>
      <c r="M24" s="109" t="s">
        <v>190</v>
      </c>
      <c r="N24" s="4" t="s">
        <v>2452</v>
      </c>
      <c r="O24" s="114" t="str">
        <f>IF(OR(L24="Untraceable",L24="Incomplete"),"No",IF(L24="Completed","In Progress",""))</f>
        <v>No</v>
      </c>
      <c r="P24" s="109"/>
    </row>
    <row r="25" spans="1:16" x14ac:dyDescent="0.25">
      <c r="A25" s="109"/>
      <c r="B25" s="109"/>
      <c r="C25" s="109"/>
      <c r="D25" s="86"/>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
      </c>
      <c r="G25" s="89"/>
      <c r="H25" s="89"/>
      <c r="I25" s="68" t="str">
        <f>IF(H25="Ø","Ø",IF(NOT(OR(H25="Ø",H25="")),"Enter Tracing Time",""))</f>
        <v/>
      </c>
      <c r="J25" s="109"/>
      <c r="K25" s="86" t="str">
        <f>IF(AND(NOT(OR(G25="",G25="Ø")),H25=""),"In Progress",IF(AND(NOT(OR(H25="Ø",H25="")),NOT(OR(G25="Ø",G25=""))),"Completed",IF(AND(NOT(A24=""),NOT(OR(D25="",D25="???")),G25=""),"Waiting",IF(D25="???","Waiting",""))))</f>
        <v/>
      </c>
      <c r="L25" s="109"/>
      <c r="M25" s="109"/>
      <c r="N25" s="4"/>
      <c r="O25" s="114"/>
      <c r="P25" s="109"/>
    </row>
    <row r="26" spans="1:16" x14ac:dyDescent="0.25">
      <c r="A26" s="115" t="s">
        <v>2453</v>
      </c>
      <c r="B26" s="109" t="s">
        <v>2454</v>
      </c>
      <c r="C26" s="109"/>
      <c r="D26" s="86" t="s">
        <v>32</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2017-08-10_R-013_AZ</v>
      </c>
      <c r="G26" s="89">
        <v>42996</v>
      </c>
      <c r="H26" s="89">
        <v>43003</v>
      </c>
      <c r="I26" s="68">
        <v>5</v>
      </c>
      <c r="J26" s="111">
        <v>43010</v>
      </c>
      <c r="K26" s="86" t="str">
        <f>IF(AND(NOT(OR(G26="",G26="Ø")),H26=""),"In Progress",IF(AND(NOT(OR(H26="Ø",H26="")),NOT(OR(G26="Ø",G26=""))),"Completed",IF(AND(NOT(A26=""),NOT(OR(D26="",D26="???")),G26=""),"Waiting",IF(D26="???","Waiting",""))))</f>
        <v>Completed</v>
      </c>
      <c r="L26" s="109"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09" t="s">
        <v>0</v>
      </c>
      <c r="N26" s="4"/>
      <c r="O26" s="114" t="s">
        <v>25</v>
      </c>
      <c r="P26" s="109" t="s">
        <v>2455</v>
      </c>
    </row>
    <row r="27" spans="1:16" x14ac:dyDescent="0.25">
      <c r="A27" s="109"/>
      <c r="B27" s="109"/>
      <c r="C27" s="109"/>
      <c r="D27" s="86" t="s">
        <v>113</v>
      </c>
      <c r="E27" s="86" t="s">
        <v>1379</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2017-08-10_R-013_SA_DR</v>
      </c>
      <c r="G27" s="89">
        <v>43004</v>
      </c>
      <c r="H27" s="89">
        <v>43005</v>
      </c>
      <c r="I27" s="68" t="s">
        <v>2456</v>
      </c>
      <c r="J27" s="109"/>
      <c r="K27" s="86" t="str">
        <f>IF(AND(NOT(OR(G27="",G27="Ø")),H27=""),"In Progress",IF(AND(NOT(OR(H27="Ø",H27="")),NOT(OR(G27="Ø",G27=""))),"Completed",IF(AND(NOT(A26=""),NOT(OR(D27="",D27="???")),G27=""),"Waiting",IF(D27="???","Waiting",""))))</f>
        <v>Completed</v>
      </c>
      <c r="L27" s="109"/>
      <c r="M27" s="109"/>
      <c r="N27" s="4"/>
      <c r="O27" s="114"/>
      <c r="P27" s="109"/>
    </row>
    <row r="28" spans="1:16" x14ac:dyDescent="0.25">
      <c r="A28" s="109" t="s">
        <v>2457</v>
      </c>
      <c r="B28" s="109" t="s">
        <v>2458</v>
      </c>
      <c r="C28" s="109"/>
      <c r="D28" s="86" t="s">
        <v>23</v>
      </c>
      <c r="E28" s="86" t="s">
        <v>1399</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2017-08-10_R-014_SA_CA</v>
      </c>
      <c r="G28" s="89">
        <v>42998</v>
      </c>
      <c r="H28" s="89">
        <v>43000</v>
      </c>
      <c r="I28" s="68" t="s">
        <v>2459</v>
      </c>
      <c r="J28" s="111">
        <v>43010</v>
      </c>
      <c r="K28" s="86" t="str">
        <f>IF(AND(NOT(OR(G28="",G28="Ø")),H28=""),"In Progress",IF(AND(NOT(OR(H28="Ø",H28="")),NOT(OR(G28="Ø",G28=""))),"Completed",IF(AND(NOT(A28=""),NOT(OR(D28="",D28="???")),G28=""),"Waiting",IF(D28="???","Waiting",""))))</f>
        <v>Completed</v>
      </c>
      <c r="L28" s="109"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09" t="s">
        <v>0</v>
      </c>
      <c r="N28" s="6"/>
      <c r="O28" s="114" t="s">
        <v>25</v>
      </c>
      <c r="P28" s="109" t="s">
        <v>2460</v>
      </c>
    </row>
    <row r="29" spans="1:16" x14ac:dyDescent="0.25">
      <c r="A29" s="109"/>
      <c r="B29" s="109"/>
      <c r="C29" s="109"/>
      <c r="D29" s="86" t="s">
        <v>187</v>
      </c>
      <c r="E29" s="86" t="s">
        <v>24</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2017-08-10_R-014_MW</v>
      </c>
      <c r="G29" s="89">
        <v>43003</v>
      </c>
      <c r="H29" s="89">
        <v>43004</v>
      </c>
      <c r="I29" s="68" t="s">
        <v>2461</v>
      </c>
      <c r="J29" s="109"/>
      <c r="K29" s="86" t="str">
        <f>IF(AND(NOT(OR(G29="",G29="Ø")),H29=""),"In Progress",IF(AND(NOT(OR(H29="Ø",H29="")),NOT(OR(G29="Ø",G29=""))),"Completed",IF(AND(NOT(A28=""),NOT(OR(D29="",D29="???")),G29=""),"Waiting",IF(D29="???","Waiting",""))))</f>
        <v>Completed</v>
      </c>
      <c r="L29" s="109"/>
      <c r="M29" s="109"/>
      <c r="N29" s="4"/>
      <c r="O29" s="114"/>
      <c r="P29" s="109"/>
    </row>
    <row r="30" spans="1:16" x14ac:dyDescent="0.25">
      <c r="A30" s="109" t="s">
        <v>2462</v>
      </c>
      <c r="B30" s="109" t="s">
        <v>2463</v>
      </c>
      <c r="C30" s="109"/>
      <c r="D30" s="86" t="s">
        <v>23</v>
      </c>
      <c r="E30" s="86" t="s">
        <v>1399</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2017-08-10_R-015_SA_CA</v>
      </c>
      <c r="G30" s="89">
        <v>43000</v>
      </c>
      <c r="H30" s="89">
        <v>43003</v>
      </c>
      <c r="I30" s="68" t="s">
        <v>2422</v>
      </c>
      <c r="J30" s="111">
        <v>43010</v>
      </c>
      <c r="K30" s="86" t="str">
        <f>IF(AND(NOT(OR(G30="",G30="Ø")),H30=""),"In Progress",IF(AND(NOT(OR(H30="Ø",H30="")),NOT(OR(G30="Ø",G30=""))),"Completed",IF(AND(NOT(A30=""),NOT(OR(D30="",D30="???")),G30=""),"Waiting",IF(D30="???","Waiting",""))))</f>
        <v>Completed</v>
      </c>
      <c r="L30" s="109"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09" t="s">
        <v>0</v>
      </c>
      <c r="N30" s="4"/>
      <c r="O30" s="114" t="s">
        <v>25</v>
      </c>
      <c r="P30" s="109" t="s">
        <v>2464</v>
      </c>
    </row>
    <row r="31" spans="1:16" x14ac:dyDescent="0.25">
      <c r="A31" s="109"/>
      <c r="B31" s="109"/>
      <c r="C31" s="109"/>
      <c r="D31" s="86" t="s">
        <v>27</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2017-08-10_R-015_GB</v>
      </c>
      <c r="G31" s="89">
        <v>43005</v>
      </c>
      <c r="H31" s="89">
        <v>43006</v>
      </c>
      <c r="I31" s="68" t="s">
        <v>2176</v>
      </c>
      <c r="J31" s="109"/>
      <c r="K31" s="86" t="str">
        <f>IF(AND(NOT(OR(G31="",G31="Ø")),H31=""),"In Progress",IF(AND(NOT(OR(H31="Ø",H31="")),NOT(OR(G31="Ø",G31=""))),"Completed",IF(AND(NOT(A30=""),NOT(OR(D31="",D31="???")),G31=""),"Waiting",IF(D31="???","Waiting",""))))</f>
        <v>Completed</v>
      </c>
      <c r="L31" s="109"/>
      <c r="M31" s="109"/>
      <c r="N31" s="4"/>
      <c r="O31" s="114"/>
      <c r="P31" s="109"/>
    </row>
    <row r="32" spans="1:16" x14ac:dyDescent="0.25">
      <c r="A32" s="109" t="s">
        <v>2465</v>
      </c>
      <c r="B32" s="109" t="s">
        <v>2466</v>
      </c>
      <c r="C32" s="109" t="s">
        <v>791</v>
      </c>
      <c r="D32" s="86" t="s">
        <v>161</v>
      </c>
      <c r="E32" s="86" t="s">
        <v>1399</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2017-08-10_R-016_SA_BD</v>
      </c>
      <c r="G32" s="89">
        <v>43003</v>
      </c>
      <c r="H32" s="89">
        <v>43006</v>
      </c>
      <c r="I32" s="69" t="s">
        <v>2467</v>
      </c>
      <c r="J32" s="109" t="str">
        <f>IF(AND(NOT(OR(H32="",H32="Ø")),NOT(OR(H33="",H33="Ø"))),"Needs to be Split","")</f>
        <v/>
      </c>
      <c r="K32" s="86" t="s">
        <v>0</v>
      </c>
      <c r="L32" s="109" t="s">
        <v>2</v>
      </c>
      <c r="M32" s="109" t="s">
        <v>190</v>
      </c>
      <c r="N32" s="4"/>
      <c r="O32" s="114" t="str">
        <f>IF(OR(L32="Untraceable",L32="Incomplete"),"No",IF(L32="Completed","In Progress",""))</f>
        <v>No</v>
      </c>
      <c r="P32" s="109"/>
    </row>
    <row r="33" spans="1:16" x14ac:dyDescent="0.25">
      <c r="A33" s="109"/>
      <c r="B33" s="109"/>
      <c r="C33" s="109"/>
      <c r="D33" s="86" t="s">
        <v>23</v>
      </c>
      <c r="E33" s="86"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2017-08-10_R-016_CA</v>
      </c>
      <c r="G33" s="89">
        <v>43003</v>
      </c>
      <c r="H33" s="89" t="s">
        <v>51</v>
      </c>
      <c r="I33" s="69"/>
      <c r="J33" s="109"/>
      <c r="K33" s="86" t="s">
        <v>2</v>
      </c>
      <c r="L33" s="109"/>
      <c r="M33" s="109"/>
      <c r="N33" s="4"/>
      <c r="O33" s="114"/>
      <c r="P33" s="109"/>
    </row>
    <row r="34" spans="1:16" x14ac:dyDescent="0.25">
      <c r="A34" s="109" t="s">
        <v>2468</v>
      </c>
      <c r="B34" s="109" t="s">
        <v>2469</v>
      </c>
      <c r="C34" s="109" t="s">
        <v>2470</v>
      </c>
      <c r="D34" s="86" t="s">
        <v>27</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2017-08-10_R-017_GB</v>
      </c>
      <c r="G34" s="89">
        <v>43004</v>
      </c>
      <c r="H34" s="89">
        <v>43004</v>
      </c>
      <c r="I34" s="68" t="s">
        <v>2471</v>
      </c>
      <c r="J34" s="109" t="str">
        <f>IF(AND(NOT(OR(H34="",H34="Ø")),NOT(OR(H35="",H35="Ø"))),"Needs to be Split","")</f>
        <v/>
      </c>
      <c r="K34" s="86" t="str">
        <f>IF(AND(NOT(OR(G34="",G34="Ø")),H34=""),"In Progress",IF(AND(NOT(OR(H34="Ø",H34="")),NOT(OR(G34="Ø",G34=""))),"Completed",IF(AND(NOT(A34=""),NOT(OR(D34="",D34="???")),G34=""),"Waiting",IF(D34="???","Waiting",""))))</f>
        <v>Completed</v>
      </c>
      <c r="L34" s="109" t="s">
        <v>2</v>
      </c>
      <c r="M34" s="109" t="s">
        <v>190</v>
      </c>
      <c r="N34" s="4" t="s">
        <v>2472</v>
      </c>
      <c r="O34" s="114" t="str">
        <f>IF(OR(L34="Untraceable",L34="Incomplete"),"No",IF(L34="Completed","In Progress",""))</f>
        <v>No</v>
      </c>
      <c r="P34" s="109"/>
    </row>
    <row r="35" spans="1:16" x14ac:dyDescent="0.25">
      <c r="A35" s="109"/>
      <c r="B35" s="109"/>
      <c r="C35" s="109"/>
      <c r="D35" s="86"/>
      <c r="E35" s="86"/>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68" t="str">
        <f>IF(H35="Ø","Ø",IF(NOT(OR(H35="Ø",H35="")),"Enter Tracing Time",""))</f>
        <v/>
      </c>
      <c r="J35" s="109"/>
      <c r="K35" s="86"/>
      <c r="L35" s="109"/>
      <c r="M35" s="109"/>
      <c r="N35" s="4"/>
      <c r="O35" s="114"/>
      <c r="P35" s="109"/>
    </row>
    <row r="36" spans="1:16" x14ac:dyDescent="0.25">
      <c r="A36" s="109" t="s">
        <v>2473</v>
      </c>
      <c r="B36" s="109" t="s">
        <v>2474</v>
      </c>
      <c r="C36" s="109"/>
      <c r="D36" s="86" t="s">
        <v>113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2017-08-10_R-018_DR</v>
      </c>
      <c r="G36" s="89">
        <v>43003</v>
      </c>
      <c r="H36" s="89" t="s">
        <v>51</v>
      </c>
      <c r="I36" s="68" t="str">
        <f>IF(H36="Ø","Ø",IF(NOT(OR(H36="Ø",H36="")),"Enter Tracing Time",""))</f>
        <v>Ø</v>
      </c>
      <c r="J36" s="109" t="str">
        <f>IF(AND(NOT(OR(H36="",H36="Ø")),NOT(OR(H37="",H37="Ø"))),"Needs to be Split","")</f>
        <v/>
      </c>
      <c r="K36" s="86" t="s">
        <v>2</v>
      </c>
      <c r="L36" s="109"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09" t="s">
        <v>190</v>
      </c>
      <c r="N36" s="4" t="s">
        <v>2475</v>
      </c>
      <c r="O36" s="114" t="str">
        <f>IF(OR(L36="Untraceable",L36="Incomplete"),"No",IF(L36="Completed","In Progress",""))</f>
        <v>No</v>
      </c>
      <c r="P36" s="109"/>
    </row>
    <row r="37" spans="1:16" x14ac:dyDescent="0.25">
      <c r="A37" s="109"/>
      <c r="B37" s="109"/>
      <c r="C37" s="109"/>
      <c r="D37" s="86" t="s">
        <v>32</v>
      </c>
      <c r="E37" s="86" t="s">
        <v>24</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2017-08-10_R-018_AZ</v>
      </c>
      <c r="G37" s="89">
        <v>43004</v>
      </c>
      <c r="H37" s="89" t="s">
        <v>51</v>
      </c>
      <c r="I37" s="68" t="str">
        <f>IF(H37="Ø","Ø",IF(NOT(OR(H37="Ø",H37="")),"Enter Tracing Time",""))</f>
        <v>Ø</v>
      </c>
      <c r="J37" s="109"/>
      <c r="K37" s="86" t="s">
        <v>2</v>
      </c>
      <c r="L37" s="109"/>
      <c r="M37" s="109"/>
      <c r="N37" s="4" t="s">
        <v>2476</v>
      </c>
      <c r="O37" s="114"/>
      <c r="P37" s="109"/>
    </row>
    <row r="38" spans="1:16" x14ac:dyDescent="0.25">
      <c r="A38" s="109" t="s">
        <v>2477</v>
      </c>
      <c r="B38" s="109" t="s">
        <v>2478</v>
      </c>
      <c r="C38" s="109"/>
      <c r="D38" s="86" t="s">
        <v>187</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2017-08-10_R-019_MW</v>
      </c>
      <c r="G38" s="89">
        <v>43005</v>
      </c>
      <c r="H38" s="89" t="s">
        <v>51</v>
      </c>
      <c r="I38" s="68" t="str">
        <f>IF(H38="Ø","Ø",IF(NOT(OR(H38="Ø",H38="")),"Enter Tracing Time",""))</f>
        <v>Ø</v>
      </c>
      <c r="J38" s="109" t="str">
        <f>IF(AND(NOT(OR(H38="",H38="Ø")),NOT(OR(H39="",H39="Ø"))),"Needs to be Split","")</f>
        <v/>
      </c>
      <c r="K38" s="86" t="s">
        <v>2</v>
      </c>
      <c r="L38" s="109" t="s">
        <v>2</v>
      </c>
      <c r="M38" s="109" t="s">
        <v>190</v>
      </c>
      <c r="N38" s="4" t="s">
        <v>2479</v>
      </c>
      <c r="O38" s="114" t="str">
        <f>IF(OR(L38="Untraceable",L38="Incomplete"),"No",IF(L38="Completed","In Progress",""))</f>
        <v>No</v>
      </c>
      <c r="P38" s="109"/>
    </row>
    <row r="39" spans="1:16" x14ac:dyDescent="0.25">
      <c r="A39" s="109"/>
      <c r="B39" s="109"/>
      <c r="C39" s="109"/>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68" t="str">
        <f>IF(H39="Ø","Ø",IF(NOT(OR(H39="Ø",H39="")),"Enter Tracing Time",""))</f>
        <v/>
      </c>
      <c r="J39" s="109"/>
      <c r="K39" s="86" t="str">
        <f>IF(AND(NOT(OR(G39="",G39="Ø")),H39=""),"In Progress",IF(AND(NOT(OR(H39="Ø",H39="")),NOT(OR(G39="Ø",G39=""))),"Completed",IF(AND(NOT(A38=""),NOT(OR(D39="",D39="???")),G39=""),"Waiting",IF(D39="???","Waiting",""))))</f>
        <v/>
      </c>
      <c r="L39" s="109"/>
      <c r="M39" s="109"/>
      <c r="N39" s="4"/>
      <c r="O39" s="114"/>
      <c r="P39" s="109"/>
    </row>
    <row r="40" spans="1:16" x14ac:dyDescent="0.25">
      <c r="A40" s="109" t="s">
        <v>2480</v>
      </c>
      <c r="B40" s="109" t="s">
        <v>2481</v>
      </c>
      <c r="C40" s="109"/>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2017-08-10_R-020_MW</v>
      </c>
      <c r="G40" s="89">
        <v>43004</v>
      </c>
      <c r="H40" s="89">
        <v>43005</v>
      </c>
      <c r="I40" s="68" t="s">
        <v>2448</v>
      </c>
      <c r="J40" s="111">
        <v>43017</v>
      </c>
      <c r="K40" s="86" t="str">
        <f>IF(AND(NOT(OR(G40="",G40="Ø")),H40=""),"In Progress",IF(AND(NOT(OR(H40="Ø",H40="")),NOT(OR(G40="Ø",G40=""))),"Completed",IF(AND(NOT(A40=""),NOT(OR(D40="",D40="???")),G40=""),"Waiting",IF(D40="???","Waiting",""))))</f>
        <v>Completed</v>
      </c>
      <c r="L40" s="109" t="s">
        <v>0</v>
      </c>
      <c r="M40" s="109" t="s">
        <v>0</v>
      </c>
      <c r="N40" s="4" t="s">
        <v>2482</v>
      </c>
      <c r="O40" s="114" t="s">
        <v>25</v>
      </c>
      <c r="P40" s="109" t="s">
        <v>2483</v>
      </c>
    </row>
    <row r="41" spans="1:16" x14ac:dyDescent="0.25">
      <c r="A41" s="109"/>
      <c r="B41" s="109"/>
      <c r="C41" s="109"/>
      <c r="D41" s="86" t="s">
        <v>161</v>
      </c>
      <c r="E41" s="86" t="s">
        <v>1379</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2017-08-10_R-020_SA_BD</v>
      </c>
      <c r="G41" s="89">
        <v>43006</v>
      </c>
      <c r="H41" s="89">
        <v>43006</v>
      </c>
      <c r="I41" s="69" t="s">
        <v>2484</v>
      </c>
      <c r="J41" s="109"/>
      <c r="K41" s="86" t="s">
        <v>0</v>
      </c>
      <c r="L41" s="109"/>
      <c r="M41" s="109"/>
      <c r="N41" s="4"/>
      <c r="O41" s="114"/>
      <c r="P41" s="109"/>
    </row>
    <row r="42" spans="1:16" x14ac:dyDescent="0.25">
      <c r="A42" s="109" t="s">
        <v>2485</v>
      </c>
      <c r="B42" s="109" t="s">
        <v>2486</v>
      </c>
      <c r="C42" s="109" t="s">
        <v>2487</v>
      </c>
      <c r="D42" s="86" t="s">
        <v>27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2017-08-10_R-021_GB</v>
      </c>
      <c r="G42" s="89">
        <v>43004</v>
      </c>
      <c r="H42" s="89">
        <v>43005</v>
      </c>
      <c r="I42" s="68" t="s">
        <v>2488</v>
      </c>
      <c r="J42" s="109" t="s">
        <v>51</v>
      </c>
      <c r="K42" s="86" t="str">
        <f>IF(AND(NOT(OR(G42="",G42="Ø")),H42=""),"In Progress",IF(AND(NOT(OR(H42="Ø",H42="")),NOT(OR(G42="Ø",G42=""))),"Completed",IF(AND(NOT(A42=""),NOT(OR(D42="",D42="???")),G42=""),"Waiting",IF(D42="???","Waiting",""))))</f>
        <v>Completed</v>
      </c>
      <c r="L42" s="109" t="s">
        <v>2</v>
      </c>
      <c r="M42" s="109" t="s">
        <v>190</v>
      </c>
      <c r="N42" s="6" t="s">
        <v>2489</v>
      </c>
      <c r="O42" s="114" t="str">
        <f>IF(OR(L42="Untraceable",L42="Incomplete"),"No",IF(L42="Completed","In Progress",""))</f>
        <v>No</v>
      </c>
      <c r="P42" s="109"/>
    </row>
    <row r="43" spans="1:16" x14ac:dyDescent="0.25">
      <c r="A43" s="109"/>
      <c r="B43" s="109"/>
      <c r="C43" s="109"/>
      <c r="D43" s="86" t="s">
        <v>161</v>
      </c>
      <c r="E43" s="86" t="s">
        <v>1379</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2017-08-10_R-021_SA_BD</v>
      </c>
      <c r="G43" s="89">
        <v>43006</v>
      </c>
      <c r="H43" s="89" t="s">
        <v>51</v>
      </c>
      <c r="I43" s="69"/>
      <c r="J43" s="109"/>
      <c r="K43" s="86" t="s">
        <v>2</v>
      </c>
      <c r="L43" s="109"/>
      <c r="M43" s="109"/>
      <c r="N43" s="4" t="s">
        <v>2490</v>
      </c>
      <c r="O43" s="114"/>
      <c r="P43" s="109"/>
    </row>
    <row r="44" spans="1:16" x14ac:dyDescent="0.25">
      <c r="A44" s="109" t="s">
        <v>2491</v>
      </c>
      <c r="B44" s="109" t="s">
        <v>2492</v>
      </c>
      <c r="C44" s="109"/>
      <c r="D44" s="86" t="s">
        <v>187</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2017-08-10_R-022_MW</v>
      </c>
      <c r="G44" s="89">
        <v>43005</v>
      </c>
      <c r="H44" s="89">
        <v>43005</v>
      </c>
      <c r="I44" s="68" t="s">
        <v>1769</v>
      </c>
      <c r="J44" s="111">
        <v>43012</v>
      </c>
      <c r="K44" s="86" t="str">
        <f>IF(AND(NOT(OR(G44="",G44="Ø")),H44=""),"In Progress",IF(AND(NOT(OR(H44="Ø",H44="")),NOT(OR(G44="Ø",G44=""))),"Completed",IF(AND(NOT(A44=""),NOT(OR(D44="",D44="???")),G44=""),"Waiting",IF(D44="???","Waiting",""))))</f>
        <v>Completed</v>
      </c>
      <c r="L44" s="109"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09" t="s">
        <v>0</v>
      </c>
      <c r="N44" s="4"/>
      <c r="O44" s="114" t="s">
        <v>25</v>
      </c>
      <c r="P44" s="109" t="s">
        <v>2493</v>
      </c>
    </row>
    <row r="45" spans="1:16" x14ac:dyDescent="0.25">
      <c r="A45" s="109"/>
      <c r="B45" s="109"/>
      <c r="C45" s="109"/>
      <c r="D45" s="86" t="s">
        <v>27</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2017-08-10_R-022_GB</v>
      </c>
      <c r="G45" s="89">
        <v>43012</v>
      </c>
      <c r="H45" s="89">
        <v>43012</v>
      </c>
      <c r="I45" s="68" t="s">
        <v>2112</v>
      </c>
      <c r="J45" s="109"/>
      <c r="K45" s="86" t="str">
        <f>IF(AND(NOT(OR(G45="",G45="Ø")),H45=""),"In Progress",IF(AND(NOT(OR(H45="Ø",H45="")),NOT(OR(G45="Ø",G45=""))),"Completed",IF(AND(NOT(A44=""),NOT(OR(D45="",D45="???")),G45=""),"Waiting",IF(D45="???","Waiting",""))))</f>
        <v>Completed</v>
      </c>
      <c r="L45" s="109"/>
      <c r="M45" s="109"/>
      <c r="N45" s="4"/>
      <c r="O45" s="114"/>
      <c r="P45" s="109"/>
    </row>
    <row r="46" spans="1:16" x14ac:dyDescent="0.25">
      <c r="A46" s="109" t="s">
        <v>2494</v>
      </c>
      <c r="B46" s="110" t="s">
        <v>2495</v>
      </c>
      <c r="C46" s="110"/>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2017-08-10_R-023_AZ</v>
      </c>
      <c r="G46" s="89">
        <v>43004</v>
      </c>
      <c r="H46" s="89" t="s">
        <v>51</v>
      </c>
      <c r="I46" s="68" t="str">
        <f>IF(H46="Ø","Ø",IF(NOT(OR(H46="Ø",H46="")),"Enter Tracing Time",""))</f>
        <v>Ø</v>
      </c>
      <c r="J46" s="109" t="str">
        <f>IF(AND(NOT(OR(H46="",H46="Ø")),NOT(OR(H47="",H47="Ø"))),"Needs to be Split","")</f>
        <v/>
      </c>
      <c r="K46" s="86" t="s">
        <v>2</v>
      </c>
      <c r="L46" s="109" t="s">
        <v>2</v>
      </c>
      <c r="M46" s="109" t="s">
        <v>190</v>
      </c>
      <c r="N46" s="6" t="s">
        <v>2452</v>
      </c>
      <c r="O46" s="114" t="str">
        <f>IF(OR(L46="Untraceable",L46="Incomplete"),"No",IF(L46="Completed","In Progress",""))</f>
        <v>No</v>
      </c>
      <c r="P46" s="109"/>
    </row>
    <row r="47" spans="1:16" x14ac:dyDescent="0.25">
      <c r="A47" s="109"/>
      <c r="B47" s="109"/>
      <c r="C47" s="109"/>
      <c r="D47" s="86"/>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68" t="str">
        <f>IF(H47="Ø","Ø",IF(NOT(OR(H47="Ø",H47="")),"Enter Tracing Time",""))</f>
        <v/>
      </c>
      <c r="J47" s="109"/>
      <c r="K47" s="86" t="str">
        <f>IF(AND(NOT(OR(G47="",G47="Ø")),H47=""),"In Progress",IF(AND(NOT(OR(H47="Ø",H47="")),NOT(OR(G47="Ø",G47=""))),"Completed",IF(AND(NOT(A46=""),NOT(OR(D47="",D47="???")),G47=""),"Waiting",IF(D47="???","Waiting",""))))</f>
        <v/>
      </c>
      <c r="L47" s="109"/>
      <c r="M47" s="109"/>
      <c r="N47" s="4"/>
      <c r="O47" s="114"/>
      <c r="P47" s="109"/>
    </row>
    <row r="48" spans="1:16" x14ac:dyDescent="0.25">
      <c r="A48" s="109" t="s">
        <v>2496</v>
      </c>
      <c r="B48" s="110" t="s">
        <v>2497</v>
      </c>
      <c r="C48" s="109"/>
      <c r="D48" s="86" t="s">
        <v>113</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2017-08-10_R-024_DR</v>
      </c>
      <c r="G48" s="89">
        <v>43005</v>
      </c>
      <c r="H48" s="89">
        <v>43010</v>
      </c>
      <c r="I48" s="68" t="s">
        <v>2498</v>
      </c>
      <c r="J48" s="111">
        <v>43017</v>
      </c>
      <c r="K48" s="86" t="str">
        <f>IF(AND(NOT(OR(G48="",G48="Ø")),H48=""),"In Progress",IF(AND(NOT(OR(H48="Ø",H48="")),NOT(OR(G48="Ø",G48=""))),"Completed",IF(AND(NOT(A48=""),NOT(OR(D48="",D48="???")),G48=""),"Waiting",IF(D48="???","Waiting",""))))</f>
        <v>Completed</v>
      </c>
      <c r="L48" s="109"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09" t="s">
        <v>0</v>
      </c>
      <c r="N48" s="4"/>
      <c r="O48" s="114" t="s">
        <v>25</v>
      </c>
      <c r="P48" s="109" t="s">
        <v>2499</v>
      </c>
    </row>
    <row r="49" spans="1:16" x14ac:dyDescent="0.25">
      <c r="A49" s="109"/>
      <c r="B49" s="109"/>
      <c r="C49" s="109"/>
      <c r="D49" s="86" t="s">
        <v>187</v>
      </c>
      <c r="E49" s="86"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2017-08-10_R-024_MW</v>
      </c>
      <c r="G49" s="89">
        <v>43007</v>
      </c>
      <c r="H49" s="89">
        <v>43011</v>
      </c>
      <c r="I49" s="68" t="s">
        <v>2500</v>
      </c>
      <c r="J49" s="109"/>
      <c r="K49" s="86" t="str">
        <f>IF(AND(NOT(OR(G49="",G49="Ø")),H49=""),"In Progress",IF(AND(NOT(OR(H49="Ø",H49="")),NOT(OR(G49="Ø",G49=""))),"Completed",IF(AND(NOT(A48=""),NOT(OR(D49="",D49="???")),G49=""),"Waiting",IF(D49="???","Waiting",""))))</f>
        <v>Completed</v>
      </c>
      <c r="L49" s="109"/>
      <c r="M49" s="109"/>
      <c r="N49" s="8"/>
      <c r="O49" s="114"/>
      <c r="P49" s="109"/>
    </row>
    <row r="50" spans="1:16" x14ac:dyDescent="0.25">
      <c r="A50" s="109" t="s">
        <v>2501</v>
      </c>
      <c r="B50" s="110" t="s">
        <v>2502</v>
      </c>
      <c r="C50" s="110"/>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2017-08-10_R-025_MW</v>
      </c>
      <c r="G50" s="89">
        <v>43006</v>
      </c>
      <c r="H50" s="89">
        <v>43007</v>
      </c>
      <c r="I50" s="68" t="s">
        <v>2174</v>
      </c>
      <c r="J50" s="111">
        <v>43014</v>
      </c>
      <c r="K50" s="86" t="str">
        <f>IF(AND(NOT(OR(G50="",G50="Ø")),H50=""),"In Progress",IF(AND(NOT(OR(H50="Ø",H50="")),NOT(OR(G50="Ø",G50=""))),"Completed",IF(AND(NOT(A50=""),NOT(OR(D50="",D50="???")),G50=""),"Waiting",IF(D50="???","Waiting",""))))</f>
        <v>Completed</v>
      </c>
      <c r="L50" s="109"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09" t="s">
        <v>0</v>
      </c>
      <c r="N50" s="4" t="s">
        <v>2503</v>
      </c>
      <c r="O50" s="114" t="s">
        <v>25</v>
      </c>
      <c r="P50" s="109" t="s">
        <v>2504</v>
      </c>
    </row>
    <row r="51" spans="1:16" x14ac:dyDescent="0.25">
      <c r="A51" s="109"/>
      <c r="B51" s="109"/>
      <c r="C51" s="109"/>
      <c r="D51" s="86" t="s">
        <v>113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2017-08-10_R-025_DR</v>
      </c>
      <c r="G51" s="89">
        <v>43012</v>
      </c>
      <c r="H51" s="89">
        <v>43014</v>
      </c>
      <c r="I51" s="68" t="s">
        <v>2505</v>
      </c>
      <c r="J51" s="109"/>
      <c r="K51" s="86" t="str">
        <f>IF(AND(NOT(OR(G51="",G51="Ø")),H51=""),"In Progress",IF(AND(NOT(OR(H51="Ø",H51="")),NOT(OR(G51="Ø",G51=""))),"Completed",IF(AND(NOT(A50=""),NOT(OR(D51="",D51="???")),G51=""),"Waiting",IF(D51="???","Waiting",""))))</f>
        <v>Completed</v>
      </c>
      <c r="L51" s="109"/>
      <c r="M51" s="109"/>
      <c r="N51" s="4"/>
      <c r="O51" s="114"/>
      <c r="P51" s="109"/>
    </row>
    <row r="52" spans="1:16" x14ac:dyDescent="0.25">
      <c r="H52"/>
      <c r="I52"/>
      <c r="O52"/>
      <c r="P52"/>
    </row>
    <row r="53" spans="1:16" x14ac:dyDescent="0.25">
      <c r="H53"/>
      <c r="I53"/>
      <c r="O53"/>
      <c r="P53"/>
    </row>
    <row r="54" spans="1:16" x14ac:dyDescent="0.25">
      <c r="H54"/>
      <c r="I54"/>
      <c r="O54"/>
      <c r="P54"/>
    </row>
    <row r="55" spans="1:16" x14ac:dyDescent="0.25">
      <c r="H55"/>
      <c r="I55"/>
      <c r="O55"/>
      <c r="P55"/>
    </row>
    <row r="56" spans="1:16" x14ac:dyDescent="0.25">
      <c r="H56"/>
      <c r="I56"/>
      <c r="O56"/>
      <c r="P56"/>
    </row>
    <row r="57" spans="1:16" x14ac:dyDescent="0.25">
      <c r="H57"/>
      <c r="I57"/>
      <c r="O57"/>
      <c r="P57"/>
    </row>
    <row r="58" spans="1:16" x14ac:dyDescent="0.25">
      <c r="H58"/>
      <c r="I58"/>
      <c r="O58"/>
      <c r="P58"/>
    </row>
    <row r="59" spans="1:16" x14ac:dyDescent="0.25">
      <c r="H59"/>
      <c r="I59"/>
      <c r="O59"/>
      <c r="P59"/>
    </row>
    <row r="60" spans="1:16" x14ac:dyDescent="0.25">
      <c r="H60"/>
      <c r="I60"/>
      <c r="O60"/>
      <c r="P60"/>
    </row>
    <row r="61" spans="1:16" x14ac:dyDescent="0.25">
      <c r="H61"/>
      <c r="I61"/>
      <c r="O61"/>
      <c r="P61"/>
    </row>
    <row r="62" spans="1:16" x14ac:dyDescent="0.25">
      <c r="H62"/>
      <c r="I62"/>
      <c r="O62"/>
      <c r="P62"/>
    </row>
    <row r="63" spans="1:16" x14ac:dyDescent="0.25">
      <c r="H63"/>
      <c r="I63"/>
      <c r="O63"/>
      <c r="P63"/>
    </row>
    <row r="64" spans="1:16" x14ac:dyDescent="0.25">
      <c r="H64"/>
      <c r="I64"/>
      <c r="O64"/>
      <c r="P64"/>
    </row>
    <row r="65" spans="8:16" x14ac:dyDescent="0.25">
      <c r="H65"/>
      <c r="I65"/>
      <c r="O65"/>
      <c r="P65"/>
    </row>
    <row r="66" spans="8:16" x14ac:dyDescent="0.25">
      <c r="H66"/>
      <c r="I66"/>
      <c r="O66"/>
      <c r="P66"/>
    </row>
    <row r="67" spans="8:16" x14ac:dyDescent="0.25">
      <c r="H67"/>
      <c r="I67"/>
      <c r="O67"/>
      <c r="P67"/>
    </row>
    <row r="68" spans="8:16" x14ac:dyDescent="0.25">
      <c r="H68"/>
      <c r="I68"/>
      <c r="O68"/>
      <c r="P68"/>
    </row>
    <row r="69" spans="8:16" x14ac:dyDescent="0.25">
      <c r="H69"/>
      <c r="I69"/>
      <c r="O69"/>
      <c r="P69"/>
    </row>
    <row r="70" spans="8:16" x14ac:dyDescent="0.25">
      <c r="H70"/>
      <c r="I70"/>
      <c r="O70"/>
      <c r="P70"/>
    </row>
    <row r="71" spans="8:16" x14ac:dyDescent="0.25">
      <c r="H71"/>
      <c r="I71"/>
      <c r="O71"/>
      <c r="P71"/>
    </row>
    <row r="72" spans="8:16" x14ac:dyDescent="0.25">
      <c r="H72"/>
      <c r="I72"/>
      <c r="O72"/>
      <c r="P72"/>
    </row>
    <row r="73" spans="8:16" x14ac:dyDescent="0.25">
      <c r="H73"/>
      <c r="I73"/>
      <c r="O73"/>
      <c r="P73"/>
    </row>
    <row r="74" spans="8:16" x14ac:dyDescent="0.25">
      <c r="H74"/>
      <c r="I74"/>
      <c r="O74"/>
      <c r="P74"/>
    </row>
    <row r="75" spans="8:16" x14ac:dyDescent="0.25">
      <c r="H75"/>
      <c r="I75"/>
      <c r="O75"/>
      <c r="P75"/>
    </row>
    <row r="76" spans="8:16" x14ac:dyDescent="0.25">
      <c r="H76"/>
      <c r="I76"/>
      <c r="O76"/>
      <c r="P76"/>
    </row>
    <row r="77" spans="8:16" x14ac:dyDescent="0.25">
      <c r="H77"/>
      <c r="I77"/>
      <c r="O77"/>
      <c r="P77"/>
    </row>
    <row r="78" spans="8:16" x14ac:dyDescent="0.25">
      <c r="H78"/>
      <c r="I78"/>
      <c r="O78"/>
      <c r="P78"/>
    </row>
    <row r="79" spans="8:16" x14ac:dyDescent="0.25">
      <c r="H79"/>
      <c r="I79"/>
      <c r="O79"/>
      <c r="P79"/>
    </row>
    <row r="80" spans="8:16" x14ac:dyDescent="0.25">
      <c r="H80"/>
      <c r="I80"/>
      <c r="O80"/>
      <c r="P80"/>
    </row>
    <row r="81" spans="8:16" x14ac:dyDescent="0.25">
      <c r="H81"/>
      <c r="I81"/>
      <c r="O81"/>
      <c r="P81"/>
    </row>
    <row r="82" spans="8:16" x14ac:dyDescent="0.25">
      <c r="H82"/>
      <c r="I82"/>
      <c r="O82"/>
      <c r="P82"/>
    </row>
    <row r="83" spans="8:16" x14ac:dyDescent="0.25">
      <c r="H83"/>
      <c r="I83"/>
      <c r="O83"/>
      <c r="P83"/>
    </row>
    <row r="84" spans="8:16" x14ac:dyDescent="0.25">
      <c r="H84"/>
      <c r="I84"/>
      <c r="O84"/>
      <c r="P84"/>
    </row>
    <row r="85" spans="8:16" x14ac:dyDescent="0.25">
      <c r="H85"/>
      <c r="I85"/>
      <c r="O85"/>
      <c r="P85"/>
    </row>
    <row r="86" spans="8:16" x14ac:dyDescent="0.25">
      <c r="H86"/>
      <c r="I86"/>
      <c r="O86"/>
      <c r="P86"/>
    </row>
    <row r="87" spans="8:16" x14ac:dyDescent="0.25">
      <c r="H87"/>
      <c r="I87"/>
      <c r="O87"/>
      <c r="P87"/>
    </row>
    <row r="88" spans="8:16" x14ac:dyDescent="0.25">
      <c r="H88"/>
      <c r="I88"/>
      <c r="O88"/>
      <c r="P88"/>
    </row>
    <row r="89" spans="8:16" x14ac:dyDescent="0.25">
      <c r="H89"/>
      <c r="I89"/>
      <c r="O89"/>
      <c r="P89"/>
    </row>
    <row r="90" spans="8:16" x14ac:dyDescent="0.25">
      <c r="H90"/>
      <c r="I90"/>
      <c r="O90"/>
      <c r="P90"/>
    </row>
    <row r="91" spans="8:16" x14ac:dyDescent="0.25">
      <c r="H91"/>
      <c r="I91"/>
      <c r="O91"/>
      <c r="P91"/>
    </row>
    <row r="92" spans="8:16" x14ac:dyDescent="0.25">
      <c r="H92"/>
      <c r="I92"/>
      <c r="O92"/>
      <c r="P92"/>
    </row>
    <row r="93" spans="8:16" x14ac:dyDescent="0.25">
      <c r="H93"/>
      <c r="I93"/>
      <c r="O93"/>
      <c r="P93"/>
    </row>
    <row r="94" spans="8:16" x14ac:dyDescent="0.25">
      <c r="H94"/>
      <c r="I94"/>
      <c r="O94"/>
      <c r="P94"/>
    </row>
    <row r="95" spans="8:16" x14ac:dyDescent="0.25">
      <c r="H95"/>
      <c r="I95"/>
      <c r="O95"/>
      <c r="P95"/>
    </row>
  </sheetData>
  <autoFilter ref="A1:P97"/>
  <mergeCells count="200">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O26:O27"/>
    <mergeCell ref="P26:P27"/>
    <mergeCell ref="A26:A27"/>
    <mergeCell ref="B26:B27"/>
    <mergeCell ref="C26:C27"/>
    <mergeCell ref="J26:J27"/>
    <mergeCell ref="L26:L27"/>
    <mergeCell ref="M26:M27"/>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36:A37"/>
    <mergeCell ref="B36:B37"/>
    <mergeCell ref="C36:C37"/>
    <mergeCell ref="J36:J37"/>
    <mergeCell ref="L36:L37"/>
    <mergeCell ref="M36:M37"/>
    <mergeCell ref="O36:O37"/>
    <mergeCell ref="P36:P37"/>
    <mergeCell ref="A38:A39"/>
    <mergeCell ref="B38:B39"/>
    <mergeCell ref="C38:C39"/>
    <mergeCell ref="J38:J39"/>
    <mergeCell ref="L38:L39"/>
    <mergeCell ref="M38:M39"/>
    <mergeCell ref="O38:O39"/>
    <mergeCell ref="P38:P39"/>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s>
  <conditionalFormatting sqref="M1:M51 M96:M1048576">
    <cfRule type="containsText" dxfId="1858" priority="4" operator="containsText" text="HOLD">
      <formula>NOT(ISERROR(SEARCH("HOLD",M1)))</formula>
    </cfRule>
    <cfRule type="containsText" dxfId="1857" priority="13" operator="containsText" text="Ignore">
      <formula>NOT(ISERROR(SEARCH("Ignore",M1)))</formula>
    </cfRule>
  </conditionalFormatting>
  <conditionalFormatting sqref="K96:M1048576 K1:M51">
    <cfRule type="containsText" dxfId="1856" priority="3" operator="containsText" text="Waiting">
      <formula>NOT(ISERROR(SEARCH("Waiting",K1)))</formula>
    </cfRule>
    <cfRule type="containsText" dxfId="1855" priority="7" operator="containsText" text="Review">
      <formula>NOT(ISERROR(SEARCH("Review",K1)))</formula>
    </cfRule>
    <cfRule type="containsText" dxfId="1854" priority="8" operator="containsText" text="Other">
      <formula>NOT(ISERROR(SEARCH("Other",K1)))</formula>
    </cfRule>
    <cfRule type="containsText" dxfId="1853" priority="9" operator="containsText" text="Incomplete">
      <formula>NOT(ISERROR(SEARCH("Incomplete",K1)))</formula>
    </cfRule>
    <cfRule type="containsText" dxfId="1852" priority="10" operator="containsText" text="Untraceable">
      <formula>NOT(ISERROR(SEARCH("Untraceable",K1)))</formula>
    </cfRule>
    <cfRule type="containsText" dxfId="1851" priority="11" operator="containsText" text="Completed">
      <formula>NOT(ISERROR(SEARCH("Completed",K1)))</formula>
    </cfRule>
  </conditionalFormatting>
  <conditionalFormatting sqref="O1:O51 K96:M1048576 O96:O1048576 K1:M51">
    <cfRule type="containsText" dxfId="1850" priority="12" operator="containsText" text="In Progress">
      <formula>NOT(ISERROR(SEARCH("In Progress",K1)))</formula>
    </cfRule>
  </conditionalFormatting>
  <conditionalFormatting sqref="O1:O51 O96:O1048576">
    <cfRule type="containsText" dxfId="1849" priority="5" operator="containsText" text="No">
      <formula>NOT(ISERROR(SEARCH("No",O1)))</formula>
    </cfRule>
    <cfRule type="containsText" dxfId="1848" priority="6" operator="containsText" text="Yes">
      <formula>NOT(ISERROR(SEARCH("Yes",O1)))</formula>
    </cfRule>
  </conditionalFormatting>
  <conditionalFormatting sqref="J1:J51 J96:J1048576">
    <cfRule type="containsText" dxfId="1847" priority="2" operator="containsText" text="Needs to be">
      <formula>NOT(ISERROR(SEARCH("Needs to be",J1)))</formula>
    </cfRule>
  </conditionalFormatting>
  <conditionalFormatting sqref="I96:I1048576 I1:I51">
    <cfRule type="containsText" dxfId="1846" priority="1" operator="containsText" text="Please Enter Tracing Time">
      <formula>NOT(ISERROR(SEARCH("Please Enter Tracing Time",I1)))</formula>
    </cfRule>
  </conditionalFormatting>
  <dataValidations count="8">
    <dataValidation type="list" allowBlank="1" showInputMessage="1" showErrorMessage="1" sqref="O2:O51">
      <formula1>"Yes, No, In Progress"</formula1>
    </dataValidation>
    <dataValidation type="list" allowBlank="1" showInputMessage="1" sqref="G2:G51">
      <formula1>"Ø"</formula1>
    </dataValidation>
    <dataValidation type="list" allowBlank="1" showInputMessage="1" showErrorMessage="1" sqref="M2:M51">
      <formula1>"In Progress, Completed, Untraceable, Review, Ignore"</formula1>
    </dataValidation>
    <dataValidation type="list" operator="equal" allowBlank="1" showInputMessage="1" sqref="H2:H51">
      <formula1>"Ø"</formula1>
    </dataValidation>
    <dataValidation type="list" operator="equal" allowBlank="1" showInputMessage="1" showErrorMessage="1" sqref="E2:E51">
      <formula1>"Manual,Assisted Manual, De-Novo Merge, Assisted Merge"</formula1>
    </dataValidation>
    <dataValidation type="list" allowBlank="1" showInputMessage="1" showErrorMessage="1" sqref="K2:L51">
      <formula1>"In Progress, Completed, Untraceable, Incomplete, Other, Review"</formula1>
    </dataValidation>
    <dataValidation type="list" operator="equal" allowBlank="1" showInputMessage="1" showErrorMessage="1" sqref="D2:D51">
      <formula1>"Amina,Bruno,Cameron,Daniel,Gina,Mashtura,Monet,Perry,???"</formula1>
    </dataValidation>
    <dataValidation type="list" allowBlank="1" showInputMessage="1" sqref="J2:J51">
      <formula1>"Ø, Split"</formula1>
    </dataValidation>
  </dataValidations>
  <pageMargins left="0.7" right="0.7" top="0.75" bottom="0.75" header="0.3" footer="0.3"/>
  <pageSetup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
  <sheetViews>
    <sheetView workbookViewId="0">
      <selection activeCell="F24" sqref="F24"/>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0.85546875"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5" t="s">
        <v>2506</v>
      </c>
      <c r="B2" s="110" t="s">
        <v>2507</v>
      </c>
      <c r="C2" s="109" t="s">
        <v>1372</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2017-08-28_G-001_CA</v>
      </c>
      <c r="G2" s="89">
        <v>43005</v>
      </c>
      <c r="H2" s="89">
        <v>43010</v>
      </c>
      <c r="I2" s="68" t="s">
        <v>2508</v>
      </c>
      <c r="J2" s="111">
        <v>43014</v>
      </c>
      <c r="K2" s="86" t="str">
        <f>IF(AND(NOT(OR(G2="",G2="Ø")),H2=""),"In Progress",IF(AND(NOT(OR(H2="Ø",H2="")),NOT(OR(G2="Ø",G2=""))),"Completed",IF(AND(NOT(A2=""),NOT(OR(D2="",D2="???")),G2=""),"Waiting",IF(D2="???","Waiting",""))))</f>
        <v>Completed</v>
      </c>
      <c r="L2" s="109" t="s">
        <v>0</v>
      </c>
      <c r="M2" s="109" t="s">
        <v>0</v>
      </c>
      <c r="N2" s="49" t="s">
        <v>2509</v>
      </c>
      <c r="O2" s="114" t="s">
        <v>25</v>
      </c>
      <c r="P2" s="109" t="s">
        <v>2510</v>
      </c>
    </row>
    <row r="3" spans="1:16" x14ac:dyDescent="0.25">
      <c r="A3" s="109"/>
      <c r="B3" s="109"/>
      <c r="C3" s="109"/>
      <c r="D3" s="86" t="s">
        <v>161</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2017-08-28_G-001_BD</v>
      </c>
      <c r="G3" s="89">
        <v>43010</v>
      </c>
      <c r="H3" s="89">
        <v>43014</v>
      </c>
      <c r="I3" s="68" t="s">
        <v>2511</v>
      </c>
      <c r="J3" s="109"/>
      <c r="K3" s="86" t="s">
        <v>0</v>
      </c>
      <c r="L3" s="109"/>
      <c r="M3" s="109"/>
      <c r="N3" s="50"/>
      <c r="O3" s="114"/>
      <c r="P3" s="109"/>
    </row>
    <row r="4" spans="1:16" x14ac:dyDescent="0.25">
      <c r="A4" s="115" t="s">
        <v>2512</v>
      </c>
      <c r="B4" s="109" t="s">
        <v>2513</v>
      </c>
      <c r="C4" s="109" t="s">
        <v>1372</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2017-08-28_G-002_BD</v>
      </c>
      <c r="G4" s="89">
        <v>43006</v>
      </c>
      <c r="H4" s="89">
        <v>43010</v>
      </c>
      <c r="I4" s="68" t="s">
        <v>1405</v>
      </c>
      <c r="J4" s="111">
        <v>43018</v>
      </c>
      <c r="K4" s="86" t="str">
        <f>IF(AND(NOT(OR(G4="",G4="Ø")),H4=""),"In Progress",IF(AND(NOT(OR(H4="Ø",H4="")),NOT(OR(G4="Ø",G4=""))),"Completed",IF(AND(NOT(A4=""),NOT(OR(D4="",D4="???")),G4=""),"Waiting",IF(D4="???","Waiting",""))))</f>
        <v>Completed</v>
      </c>
      <c r="L4" s="109"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09" t="s">
        <v>0</v>
      </c>
      <c r="N4" s="4"/>
      <c r="O4" s="114" t="s">
        <v>25</v>
      </c>
      <c r="P4" s="109" t="s">
        <v>2514</v>
      </c>
    </row>
    <row r="5" spans="1:16" x14ac:dyDescent="0.25">
      <c r="A5" s="109"/>
      <c r="B5" s="109"/>
      <c r="C5" s="109"/>
      <c r="D5" s="86" t="s">
        <v>23</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2017-08-28_G-002_CA</v>
      </c>
      <c r="G5" s="89">
        <v>43010</v>
      </c>
      <c r="H5" s="89">
        <v>43011</v>
      </c>
      <c r="I5" s="68" t="s">
        <v>2422</v>
      </c>
      <c r="J5" s="109"/>
      <c r="K5" s="86" t="str">
        <f>IF(AND(NOT(OR(G5="",G5="Ø")),H5=""),"In Progress",IF(AND(NOT(OR(H5="Ø",H5="")),NOT(OR(G5="Ø",G5=""))),"Completed",IF(AND(NOT(A4=""),NOT(OR(D5="",D5="???")),G5=""),"Waiting",IF(D5="???","Waiting",""))))</f>
        <v>Completed</v>
      </c>
      <c r="L5" s="109"/>
      <c r="M5" s="109"/>
      <c r="N5" s="4"/>
      <c r="O5" s="114"/>
      <c r="P5" s="109"/>
    </row>
    <row r="6" spans="1:16" x14ac:dyDescent="0.25">
      <c r="A6" s="109" t="s">
        <v>2515</v>
      </c>
      <c r="B6" s="110" t="s">
        <v>2516</v>
      </c>
      <c r="C6" s="109" t="s">
        <v>1372</v>
      </c>
      <c r="D6" s="86" t="s">
        <v>27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2017-08-28_G-003_GB</v>
      </c>
      <c r="G6" s="89">
        <v>43007</v>
      </c>
      <c r="H6" s="89">
        <v>43010</v>
      </c>
      <c r="I6" s="68" t="s">
        <v>2112</v>
      </c>
      <c r="J6" s="109" t="str">
        <f>IF(AND(NOT(OR(H6="",H6="Ø")),NOT(OR(H7="",H7="Ø"))),"Needs to be Split","")</f>
        <v/>
      </c>
      <c r="K6" s="86" t="str">
        <f>IF(AND(NOT(OR(G6="",G6="Ø")),H6=""),"In Progress",IF(AND(NOT(OR(H6="Ø",H6="")),NOT(OR(G6="Ø",G6=""))),"Completed",IF(AND(NOT(A6=""),NOT(OR(D6="",D6="???")),G6=""),"Waiting",IF(D6="???","Waiting",""))))</f>
        <v>Completed</v>
      </c>
      <c r="L6" s="109" t="s">
        <v>2</v>
      </c>
      <c r="M6" s="109" t="s">
        <v>0</v>
      </c>
      <c r="N6" s="4" t="s">
        <v>2517</v>
      </c>
      <c r="O6" s="114" t="str">
        <f>IF(OR(L6="Untraceable",L6="Incomplete"),"No",IF(L6="Completed","In Progress",""))</f>
        <v>No</v>
      </c>
      <c r="P6" s="109"/>
    </row>
    <row r="7" spans="1:16" x14ac:dyDescent="0.25">
      <c r="A7" s="109"/>
      <c r="B7" s="109"/>
      <c r="C7" s="109"/>
      <c r="D7" s="86" t="s">
        <v>23</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2017-08-28_G-003_CA</v>
      </c>
      <c r="G7" s="89">
        <v>43011</v>
      </c>
      <c r="H7" s="89" t="s">
        <v>51</v>
      </c>
      <c r="I7" s="68"/>
      <c r="J7" s="109"/>
      <c r="K7" s="86" t="s">
        <v>2</v>
      </c>
      <c r="L7" s="109"/>
      <c r="M7" s="109"/>
      <c r="N7" s="4"/>
      <c r="O7" s="114"/>
      <c r="P7" s="109"/>
    </row>
    <row r="8" spans="1:16" x14ac:dyDescent="0.25">
      <c r="A8" s="109" t="s">
        <v>2518</v>
      </c>
      <c r="B8" s="109" t="s">
        <v>2519</v>
      </c>
      <c r="C8" s="109"/>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2017-08-28_G-004_AZ</v>
      </c>
      <c r="G8" s="89">
        <v>43007</v>
      </c>
      <c r="H8" s="89">
        <v>43007</v>
      </c>
      <c r="I8" s="68" t="s">
        <v>2520</v>
      </c>
      <c r="J8" s="111">
        <v>43019</v>
      </c>
      <c r="K8" s="86" t="str">
        <f>IF(AND(NOT(OR(G8="",G8="Ø")),H8=""),"In Progress",IF(AND(NOT(OR(H8="Ø",H8="")),NOT(OR(G8="Ø",G8=""))),"Completed",IF(AND(NOT(A8=""),NOT(OR(D8="",D8="???")),G8=""),"Waiting",IF(D8="???","Waiting",""))))</f>
        <v>Completed</v>
      </c>
      <c r="L8" s="109" t="s">
        <v>0</v>
      </c>
      <c r="M8" s="109" t="s">
        <v>0</v>
      </c>
      <c r="N8" s="4"/>
      <c r="O8" s="114" t="s">
        <v>25</v>
      </c>
      <c r="P8" s="109" t="s">
        <v>2521</v>
      </c>
    </row>
    <row r="9" spans="1:16" x14ac:dyDescent="0.25">
      <c r="A9" s="109"/>
      <c r="B9" s="109"/>
      <c r="C9" s="109"/>
      <c r="D9" s="86" t="s">
        <v>187</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2017-08-28_G-004_MW</v>
      </c>
      <c r="G9" s="89">
        <v>43011</v>
      </c>
      <c r="H9" s="89">
        <v>43011</v>
      </c>
      <c r="I9" s="68" t="s">
        <v>2522</v>
      </c>
      <c r="J9" s="109"/>
      <c r="K9" s="86" t="str">
        <f>IF(AND(NOT(OR(G9="",G9="Ø")),H9=""),"In Progress",IF(AND(NOT(OR(H9="Ø",H9="")),NOT(OR(G9="Ø",G9=""))),"Completed",IF(AND(NOT(A8=""),NOT(OR(D9="",D9="???")),G9=""),"Waiting",IF(D9="???","Waiting",""))))</f>
        <v>Completed</v>
      </c>
      <c r="L9" s="109"/>
      <c r="M9" s="109"/>
      <c r="N9" s="4"/>
      <c r="O9" s="114"/>
      <c r="P9" s="109"/>
    </row>
    <row r="10" spans="1:16" x14ac:dyDescent="0.25">
      <c r="A10" s="109" t="s">
        <v>2523</v>
      </c>
      <c r="B10" s="109" t="s">
        <v>2524</v>
      </c>
      <c r="C10" s="109"/>
      <c r="D10" s="86" t="s">
        <v>32</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2017-08-28_G-005_AZ</v>
      </c>
      <c r="G10" s="89">
        <v>43007</v>
      </c>
      <c r="H10" s="89" t="s">
        <v>51</v>
      </c>
      <c r="I10" s="68"/>
      <c r="J10" s="109" t="str">
        <f>IF(AND(NOT(OR(H10="",H10="Ø")),NOT(OR(H11="",H11="Ø"))),"Needs to be Split","")</f>
        <v/>
      </c>
      <c r="K10" s="86" t="s">
        <v>2</v>
      </c>
      <c r="L10" s="109"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Incomplete</v>
      </c>
      <c r="M10" s="109" t="s">
        <v>190</v>
      </c>
      <c r="N10" s="4" t="s">
        <v>2525</v>
      </c>
      <c r="O10" s="114" t="str">
        <f>IF(OR(L10="Untraceable",L10="Incomplete"),"No",IF(L10="Completed","In Progress",""))</f>
        <v>No</v>
      </c>
      <c r="P10" s="109"/>
    </row>
    <row r="11" spans="1:16" x14ac:dyDescent="0.25">
      <c r="A11" s="109"/>
      <c r="B11" s="109"/>
      <c r="C11" s="109"/>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2017-08-28_G-005_MW</v>
      </c>
      <c r="G11" s="89">
        <v>43012</v>
      </c>
      <c r="H11" s="89" t="s">
        <v>51</v>
      </c>
      <c r="I11" s="68"/>
      <c r="J11" s="109"/>
      <c r="K11" s="86" t="s">
        <v>2</v>
      </c>
      <c r="L11" s="109"/>
      <c r="M11" s="109"/>
      <c r="N11" s="4"/>
      <c r="O11" s="114"/>
      <c r="P11" s="109"/>
    </row>
    <row r="12" spans="1:16" x14ac:dyDescent="0.25">
      <c r="A12" s="109" t="s">
        <v>2526</v>
      </c>
      <c r="B12" s="109" t="s">
        <v>2527</v>
      </c>
      <c r="C12" s="109"/>
      <c r="D12" s="86" t="s">
        <v>32</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2017-08-28_G-006_AZ</v>
      </c>
      <c r="G12" s="89">
        <v>43007</v>
      </c>
      <c r="H12" s="89">
        <v>43007</v>
      </c>
      <c r="I12" s="68" t="s">
        <v>2443</v>
      </c>
      <c r="J12" s="111">
        <v>43019</v>
      </c>
      <c r="K12" s="86" t="str">
        <f>IF(AND(NOT(OR(G12="",G12="Ø")),H12=""),"In Progress",IF(AND(NOT(OR(H12="Ø",H12="")),NOT(OR(G12="Ø",G12=""))),"Completed",IF(AND(NOT(A12=""),NOT(OR(D12="",D12="???")),G12=""),"Waiting",IF(D12="???","Waiting",""))))</f>
        <v>Completed</v>
      </c>
      <c r="L12" s="109"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09" t="s">
        <v>0</v>
      </c>
      <c r="N12" s="4"/>
      <c r="O12" s="114" t="s">
        <v>25</v>
      </c>
      <c r="P12" s="109" t="s">
        <v>2528</v>
      </c>
    </row>
    <row r="13" spans="1:16" x14ac:dyDescent="0.25">
      <c r="A13" s="109"/>
      <c r="B13" s="109"/>
      <c r="C13" s="109"/>
      <c r="D13" s="86" t="s">
        <v>187</v>
      </c>
      <c r="E13" s="86"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2017-08-28_G-006_MW</v>
      </c>
      <c r="G13" s="89">
        <v>43011</v>
      </c>
      <c r="H13" s="89">
        <v>43011</v>
      </c>
      <c r="I13" s="68" t="s">
        <v>2529</v>
      </c>
      <c r="J13" s="109"/>
      <c r="K13" s="86" t="str">
        <f>IF(AND(NOT(OR(G13="",G13="Ø")),H13=""),"In Progress",IF(AND(NOT(OR(H13="Ø",H13="")),NOT(OR(G13="Ø",G13=""))),"Completed",IF(AND(NOT(A12=""),NOT(OR(D13="",D13="???")),G13=""),"Waiting",IF(D13="???","Waiting",""))))</f>
        <v>Completed</v>
      </c>
      <c r="L13" s="109"/>
      <c r="M13" s="109"/>
      <c r="N13" s="4"/>
      <c r="O13" s="114"/>
      <c r="P13" s="109"/>
    </row>
    <row r="14" spans="1:16" x14ac:dyDescent="0.25">
      <c r="A14" s="109" t="s">
        <v>2530</v>
      </c>
      <c r="B14" s="109" t="s">
        <v>2531</v>
      </c>
      <c r="C14" s="109"/>
      <c r="D14" s="86" t="s">
        <v>32</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2017-08-28_G-007_AZ</v>
      </c>
      <c r="G14" s="89">
        <v>43007</v>
      </c>
      <c r="H14" s="89" t="s">
        <v>51</v>
      </c>
      <c r="I14" s="68"/>
      <c r="J14" s="109" t="str">
        <f>IF(AND(NOT(OR(H14="",H14="Ø")),NOT(OR(H15="",H15="Ø"))),"Needs to be Split","")</f>
        <v/>
      </c>
      <c r="K14" s="86" t="s">
        <v>2</v>
      </c>
      <c r="L14" s="109" t="s">
        <v>2</v>
      </c>
      <c r="M14" s="109" t="s">
        <v>190</v>
      </c>
      <c r="N14" s="4" t="s">
        <v>2532</v>
      </c>
      <c r="O14" s="114" t="str">
        <f>IF(OR(L14="Untraceable",L14="Incomplete"),"No",IF(L14="Completed","In Progress",""))</f>
        <v>No</v>
      </c>
      <c r="P14" s="109"/>
    </row>
    <row r="15" spans="1:16" x14ac:dyDescent="0.25">
      <c r="A15" s="109"/>
      <c r="B15" s="109"/>
      <c r="C15" s="109"/>
      <c r="D15" s="86"/>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c r="J15" s="109"/>
      <c r="K15" s="86" t="str">
        <f>IF(AND(NOT(OR(G15="",G15="Ø")),H15=""),"In Progress",IF(AND(NOT(OR(H15="Ø",H15="")),NOT(OR(G15="Ø",G15=""))),"Completed",IF(AND(NOT(A14=""),NOT(OR(D15="",D15="???")),G15=""),"Waiting",IF(D15="???","Waiting",""))))</f>
        <v/>
      </c>
      <c r="L15" s="109"/>
      <c r="M15" s="109"/>
      <c r="N15" s="4"/>
      <c r="O15" s="114"/>
      <c r="P15" s="109"/>
    </row>
    <row r="16" spans="1:16" x14ac:dyDescent="0.25">
      <c r="A16" s="109" t="s">
        <v>2533</v>
      </c>
      <c r="B16" s="109" t="s">
        <v>2534</v>
      </c>
      <c r="C16" s="109"/>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2017-08-28_G-008_BD</v>
      </c>
      <c r="G16" s="89">
        <v>43010</v>
      </c>
      <c r="H16" s="89" t="s">
        <v>51</v>
      </c>
      <c r="I16" s="68"/>
      <c r="J16" s="109" t="str">
        <f>IF(AND(NOT(OR(H16="",H16="Ø")),NOT(OR(H17="",H17="Ø"))),"Needs to be Split","")</f>
        <v/>
      </c>
      <c r="K16" s="86" t="s">
        <v>2</v>
      </c>
      <c r="L16" s="109" t="s">
        <v>2</v>
      </c>
      <c r="M16" s="109" t="s">
        <v>190</v>
      </c>
      <c r="N16" s="4"/>
      <c r="O16" s="114" t="str">
        <f>IF(OR(L16="Untraceable",L16="Incomplete"),"No",IF(L16="Completed","In Progress",""))</f>
        <v>No</v>
      </c>
      <c r="P16" s="109"/>
    </row>
    <row r="17" spans="1:16" x14ac:dyDescent="0.25">
      <c r="A17" s="109"/>
      <c r="B17" s="109"/>
      <c r="C17" s="109"/>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c r="J17" s="109"/>
      <c r="K17" s="86" t="str">
        <f>IF(AND(NOT(OR(G17="",G17="Ø")),H17=""),"In Progress",IF(AND(NOT(OR(H17="Ø",H17="")),NOT(OR(G17="Ø",G17=""))),"Completed",IF(AND(NOT(A16=""),NOT(OR(D17="",D17="???")),G17=""),"Waiting",IF(D17="???","Waiting",""))))</f>
        <v/>
      </c>
      <c r="L17" s="109"/>
      <c r="M17" s="109"/>
      <c r="N17" s="4"/>
      <c r="O17" s="114"/>
      <c r="P17" s="109"/>
    </row>
    <row r="18" spans="1:16" x14ac:dyDescent="0.25">
      <c r="A18" s="109" t="s">
        <v>2535</v>
      </c>
      <c r="B18" s="109" t="s">
        <v>2536</v>
      </c>
      <c r="C18" s="109"/>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2017-08-28_G-009_BD</v>
      </c>
      <c r="G18" s="89">
        <v>43010</v>
      </c>
      <c r="H18" s="89" t="s">
        <v>51</v>
      </c>
      <c r="I18" s="68"/>
      <c r="J18" s="109" t="str">
        <f>IF(AND(NOT(OR(H18="",H18="Ø")),NOT(OR(H19="",H19="Ø"))),"Needs to be Split","")</f>
        <v/>
      </c>
      <c r="K18" s="86" t="s">
        <v>2</v>
      </c>
      <c r="L18" s="109" t="s">
        <v>2</v>
      </c>
      <c r="M18" s="109" t="s">
        <v>0</v>
      </c>
      <c r="N18" s="4"/>
      <c r="O18" s="114" t="str">
        <f>IF(OR(L18="Untraceable",L18="Incomplete"),"No",IF(L18="Completed","In Progress",""))</f>
        <v>No</v>
      </c>
      <c r="P18" s="109"/>
    </row>
    <row r="19" spans="1:16" x14ac:dyDescent="0.25">
      <c r="A19" s="109"/>
      <c r="B19" s="109"/>
      <c r="C19" s="109"/>
      <c r="D19" s="86" t="s">
        <v>27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2017-08-28_G-009_GB</v>
      </c>
      <c r="G19" s="89">
        <v>43010</v>
      </c>
      <c r="H19" s="89">
        <v>43011</v>
      </c>
      <c r="I19" s="68" t="s">
        <v>2537</v>
      </c>
      <c r="J19" s="109"/>
      <c r="K19" s="86" t="s">
        <v>0</v>
      </c>
      <c r="L19" s="109"/>
      <c r="M19" s="109"/>
      <c r="N19" s="4"/>
      <c r="O19" s="114"/>
      <c r="P19" s="109"/>
    </row>
    <row r="20" spans="1:16" x14ac:dyDescent="0.25">
      <c r="A20" s="109" t="s">
        <v>2538</v>
      </c>
      <c r="B20" s="109" t="s">
        <v>2539</v>
      </c>
      <c r="C20" s="109"/>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2017-08-28_G-010_BD</v>
      </c>
      <c r="G20" s="89">
        <v>43010</v>
      </c>
      <c r="H20" s="89" t="s">
        <v>51</v>
      </c>
      <c r="I20" s="68"/>
      <c r="J20" s="109" t="str">
        <f>IF(AND(NOT(OR(H20="",H20="Ø")),NOT(OR(H21="",H21="Ø"))),"Needs to be Split","")</f>
        <v/>
      </c>
      <c r="K20" s="86" t="s">
        <v>1</v>
      </c>
      <c r="L20" s="109"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Untraceable</v>
      </c>
      <c r="M20" s="109" t="str">
        <f>IF(OR(L20="Untraceable"),"Ignore",IF(OR(L20="Incomplete",L20="Completed"),"Waiting",IF(OR(L20="Waiting",L20="In Progress",L20="Review",L20="Other"),"HOLD","")))</f>
        <v>Ignore</v>
      </c>
      <c r="N20" s="4" t="s">
        <v>2540</v>
      </c>
      <c r="O20" s="114" t="str">
        <f>IF(OR(L20="Untraceable",L20="Incomplete"),"No",IF(L20="Completed","In Progress",""))</f>
        <v>No</v>
      </c>
      <c r="P20" s="109"/>
    </row>
    <row r="21" spans="1:16" x14ac:dyDescent="0.25">
      <c r="A21" s="109"/>
      <c r="B21" s="109"/>
      <c r="C21" s="109"/>
      <c r="D21" s="86" t="str">
        <f>IF(AND(NOT(A20=""),NOT(K20="Untraceable")),"???","")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68"/>
      <c r="J21" s="109"/>
      <c r="K21" s="86" t="str">
        <f>IF(AND(NOT(OR(G21="",G21="Ø")),H21=""),"In Progress",IF(AND(NOT(OR(H21="Ø",H21="")),NOT(OR(G21="Ø",G21=""))),"Completed",IF(AND(NOT(A20=""),NOT(OR(D21="",D21="???")),G21=""),"Waiting",IF(D21="???","Waiting",""))))</f>
        <v/>
      </c>
      <c r="L21" s="109"/>
      <c r="M21" s="109"/>
      <c r="N21" s="4"/>
      <c r="O21" s="114"/>
      <c r="P21" s="109"/>
    </row>
    <row r="22" spans="1:16" x14ac:dyDescent="0.25">
      <c r="A22" s="117" t="s">
        <v>2541</v>
      </c>
      <c r="B22" s="109" t="s">
        <v>2542</v>
      </c>
      <c r="C22" s="109" t="s">
        <v>1372</v>
      </c>
      <c r="D22" s="86" t="s">
        <v>27</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2017-08-28_G-012_GB</v>
      </c>
      <c r="G22" s="89">
        <v>43010</v>
      </c>
      <c r="H22" s="89">
        <v>43010</v>
      </c>
      <c r="I22" s="68" t="s">
        <v>2112</v>
      </c>
      <c r="J22" s="109" t="str">
        <f>IF(AND(NOT(OR(H22="",H22="Ø")),NOT(OR(H23="",H23="Ø"))),"Needs to be Split","")</f>
        <v/>
      </c>
      <c r="K22" s="86" t="str">
        <f>IF(AND(NOT(OR(G22="",G22="Ø")),H22=""),"In Progress",IF(AND(NOT(OR(H22="Ø",H22="")),NOT(OR(G22="Ø",G22=""))),"Completed",IF(AND(NOT(A22=""),NOT(OR(D22="",D22="???")),G22=""),"Waiting",IF(D22="???","Waiting",""))))</f>
        <v>Completed</v>
      </c>
      <c r="L22" s="109" t="s">
        <v>2</v>
      </c>
      <c r="M22" s="109" t="s">
        <v>0</v>
      </c>
      <c r="N22" s="4" t="s">
        <v>2543</v>
      </c>
      <c r="O22" s="114" t="str">
        <f>IF(OR(L22="Untraceable",L22="Incomplete"),"No",IF(L22="Completed","In Progress",""))</f>
        <v>No</v>
      </c>
      <c r="P22" s="109"/>
    </row>
    <row r="23" spans="1:16" x14ac:dyDescent="0.25">
      <c r="A23" s="118"/>
      <c r="B23" s="109"/>
      <c r="C23" s="109"/>
      <c r="D23" s="86" t="s">
        <v>187</v>
      </c>
      <c r="E23" s="86"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2017-08-28_G-012_MW</v>
      </c>
      <c r="G23" s="89">
        <v>43012</v>
      </c>
      <c r="H23" s="89" t="s">
        <v>51</v>
      </c>
      <c r="I23" s="68"/>
      <c r="J23" s="109"/>
      <c r="K23" s="86" t="s">
        <v>2</v>
      </c>
      <c r="L23" s="109"/>
      <c r="M23" s="109"/>
      <c r="N23" s="4"/>
      <c r="O23" s="114"/>
      <c r="P23" s="109"/>
    </row>
    <row r="24" spans="1:16" x14ac:dyDescent="0.25">
      <c r="A24" s="117" t="s">
        <v>2544</v>
      </c>
      <c r="B24" s="109" t="s">
        <v>2545</v>
      </c>
      <c r="C24" s="109"/>
      <c r="D24" s="86" t="s">
        <v>113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2017-08-28_G-013_DR</v>
      </c>
      <c r="G24" s="89">
        <v>43010</v>
      </c>
      <c r="H24" s="89">
        <v>43012</v>
      </c>
      <c r="I24" s="68" t="s">
        <v>2505</v>
      </c>
      <c r="J24" s="111">
        <v>43018</v>
      </c>
      <c r="K24" s="86" t="str">
        <f>IF(AND(NOT(OR(G24="",G24="Ø")),H24=""),"In Progress",IF(AND(NOT(OR(H24="Ø",H24="")),NOT(OR(G24="Ø",G24=""))),"Completed",IF(AND(NOT(A24=""),NOT(OR(D24="",D24="???")),G24=""),"Waiting",IF(D24="???","Waiting",""))))</f>
        <v>Completed</v>
      </c>
      <c r="L24" s="109" t="s">
        <v>0</v>
      </c>
      <c r="M24" s="109" t="s">
        <v>0</v>
      </c>
      <c r="N24" s="4" t="s">
        <v>2546</v>
      </c>
      <c r="O24" s="114" t="s">
        <v>25</v>
      </c>
      <c r="P24" s="109" t="s">
        <v>2547</v>
      </c>
    </row>
    <row r="25" spans="1:16" x14ac:dyDescent="0.25">
      <c r="A25" s="118"/>
      <c r="B25" s="109"/>
      <c r="C25" s="109"/>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2017-08-28_G-013_BD</v>
      </c>
      <c r="G25" s="89">
        <v>43017</v>
      </c>
      <c r="H25" s="89">
        <v>43018</v>
      </c>
      <c r="I25" s="68" t="s">
        <v>2117</v>
      </c>
      <c r="J25" s="109"/>
      <c r="K25" s="86" t="str">
        <f>IF(AND(NOT(OR(G25="",G25="Ø")),H25=""),"In Progress",IF(AND(NOT(OR(H25="Ø",H25="")),NOT(OR(G25="Ø",G25=""))),"Completed",IF(AND(NOT(A24=""),NOT(OR(D25="",D25="???")),G25=""),"Waiting",IF(D25="???","Waiting",""))))</f>
        <v>Completed</v>
      </c>
      <c r="L25" s="109"/>
      <c r="M25" s="109"/>
      <c r="N25" s="4"/>
      <c r="O25" s="114"/>
      <c r="P25" s="109"/>
    </row>
    <row r="26" spans="1:16" x14ac:dyDescent="0.25">
      <c r="A26" s="117" t="s">
        <v>2548</v>
      </c>
      <c r="B26" s="109" t="s">
        <v>2549</v>
      </c>
      <c r="C26" s="109"/>
      <c r="D26" s="86" t="s">
        <v>27</v>
      </c>
      <c r="E26" s="86" t="s">
        <v>24</v>
      </c>
      <c r="F26" s="7" t="s">
        <v>2550</v>
      </c>
      <c r="G26" s="89">
        <v>43011</v>
      </c>
      <c r="H26" s="89">
        <v>43011</v>
      </c>
      <c r="I26" s="68" t="s">
        <v>2537</v>
      </c>
      <c r="J26" s="109" t="str">
        <f>IF(AND(NOT(OR(H26="",H26="Ø")),NOT(OR(H27="",H27="Ø"))),"Needs to be Split","")</f>
        <v/>
      </c>
      <c r="K26" s="86" t="s">
        <v>2</v>
      </c>
      <c r="L26" s="109" t="s">
        <v>2</v>
      </c>
      <c r="M26" s="109" t="s">
        <v>190</v>
      </c>
      <c r="N26" s="4" t="s">
        <v>2551</v>
      </c>
      <c r="O26" s="114" t="str">
        <f>IF(OR(L26="Untraceable",L26="Incomplete"),"No",IF(L26="Completed","In Progress",""))</f>
        <v>No</v>
      </c>
      <c r="P26" s="109"/>
    </row>
    <row r="27" spans="1:16" x14ac:dyDescent="0.25">
      <c r="A27" s="118"/>
      <c r="B27" s="109"/>
      <c r="C27" s="109"/>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68"/>
      <c r="J27" s="109"/>
      <c r="K27" s="86" t="str">
        <f>IF(AND(NOT(OR(G27="",G27="Ø")),H27=""),"In Progress",IF(AND(NOT(OR(H27="Ø",H27="")),NOT(OR(G27="Ø",G27=""))),"Completed",IF(AND(NOT(A26=""),NOT(OR(D27="",D27="???")),G27=""),"Waiting",IF(D27="???","Waiting",""))))</f>
        <v/>
      </c>
      <c r="L27" s="109"/>
      <c r="M27" s="109"/>
      <c r="N27" s="4"/>
      <c r="O27" s="114"/>
      <c r="P27" s="109"/>
    </row>
    <row r="28" spans="1:16" x14ac:dyDescent="0.25">
      <c r="A28" s="117" t="s">
        <v>2552</v>
      </c>
      <c r="B28" s="109" t="s">
        <v>2553</v>
      </c>
      <c r="C28" s="109" t="s">
        <v>1372</v>
      </c>
      <c r="D28" s="86" t="s">
        <v>27</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2017-08-28_G-015_GB</v>
      </c>
      <c r="G28" s="89">
        <v>43011</v>
      </c>
      <c r="H28" s="89">
        <v>43011</v>
      </c>
      <c r="I28" s="68" t="s">
        <v>2554</v>
      </c>
      <c r="J28" s="109" t="str">
        <f>IF(AND(NOT(OR(H28="",H28="Ø")),NOT(OR(H29="",H29="Ø"))),"Needs to be Split","")</f>
        <v/>
      </c>
      <c r="K28" s="86" t="s">
        <v>2</v>
      </c>
      <c r="L28" s="109" t="s">
        <v>2</v>
      </c>
      <c r="M28" s="109" t="s">
        <v>190</v>
      </c>
      <c r="N28" s="6" t="s">
        <v>2555</v>
      </c>
      <c r="O28" s="114" t="str">
        <f>IF(OR(L28="Untraceable",L28="Incomplete"),"No",IF(L28="Completed","In Progress",""))</f>
        <v>No</v>
      </c>
      <c r="P28" s="109"/>
    </row>
    <row r="29" spans="1:16" x14ac:dyDescent="0.25">
      <c r="A29" s="118"/>
      <c r="B29" s="109"/>
      <c r="C29" s="109"/>
      <c r="D29" s="86"/>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68"/>
      <c r="J29" s="109"/>
      <c r="K29" s="86" t="str">
        <f>IF(AND(NOT(OR(G29="",G29="Ø")),H29=""),"In Progress",IF(AND(NOT(OR(H29="Ø",H29="")),NOT(OR(G29="Ø",G29=""))),"Completed",IF(AND(NOT(A28=""),NOT(OR(D29="",D29="???")),G29=""),"Waiting",IF(D29="???","Waiting",""))))</f>
        <v/>
      </c>
      <c r="L29" s="109"/>
      <c r="M29" s="109"/>
      <c r="N29" s="4"/>
      <c r="O29" s="114"/>
      <c r="P29" s="109"/>
    </row>
    <row r="30" spans="1:16" x14ac:dyDescent="0.25">
      <c r="A30" s="117" t="s">
        <v>2556</v>
      </c>
      <c r="B30" s="109" t="s">
        <v>2557</v>
      </c>
      <c r="C30" s="109"/>
      <c r="D30" s="86" t="s">
        <v>32</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2017-08-28_G-016_AZ</v>
      </c>
      <c r="G30" s="89">
        <v>43011</v>
      </c>
      <c r="H30" s="89" t="s">
        <v>51</v>
      </c>
      <c r="I30" s="68"/>
      <c r="J30" s="109" t="str">
        <f>IF(AND(NOT(OR(H30="",H30="Ø")),NOT(OR(H31="",H31="Ø"))),"Needs to be Split","")</f>
        <v/>
      </c>
      <c r="K30" s="86" t="s">
        <v>2</v>
      </c>
      <c r="L30" s="109" t="s">
        <v>2</v>
      </c>
      <c r="M30" s="109" t="s">
        <v>190</v>
      </c>
      <c r="N30" s="4" t="s">
        <v>1937</v>
      </c>
      <c r="O30" s="114" t="str">
        <f>IF(OR(L30="Untraceable",L30="Incomplete"),"No",IF(L30="Completed","In Progress",""))</f>
        <v>No</v>
      </c>
      <c r="P30" s="109"/>
    </row>
    <row r="31" spans="1:16" x14ac:dyDescent="0.25">
      <c r="A31" s="118"/>
      <c r="B31" s="109"/>
      <c r="C31" s="109"/>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68"/>
      <c r="J31" s="109"/>
      <c r="K31" s="86" t="str">
        <f>IF(AND(NOT(OR(G31="",G31="Ø")),H31=""),"In Progress",IF(AND(NOT(OR(H31="Ø",H31="")),NOT(OR(G31="Ø",G31=""))),"Completed",IF(AND(NOT(A30=""),NOT(OR(D31="",D31="???")),G31=""),"Waiting",IF(D31="???","Waiting",""))))</f>
        <v/>
      </c>
      <c r="L31" s="109"/>
      <c r="M31" s="109"/>
      <c r="N31" s="4"/>
      <c r="O31" s="114"/>
      <c r="P31" s="109"/>
    </row>
    <row r="32" spans="1:16" x14ac:dyDescent="0.25">
      <c r="A32" s="117" t="s">
        <v>2558</v>
      </c>
      <c r="B32" s="109" t="s">
        <v>2559</v>
      </c>
      <c r="C32" s="109"/>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2017-08-28_G-017_MW</v>
      </c>
      <c r="G32" s="89">
        <v>43011</v>
      </c>
      <c r="H32" s="89">
        <v>43011</v>
      </c>
      <c r="I32" s="68" t="s">
        <v>2560</v>
      </c>
      <c r="J32" s="111">
        <v>43012</v>
      </c>
      <c r="K32" s="86" t="str">
        <f>IF(AND(NOT(OR(G32="",G32="Ø")),H32=""),"In Progress",IF(AND(NOT(OR(H32="Ø",H32="")),NOT(OR(G32="Ø",G32=""))),"Completed",IF(AND(NOT(A32=""),NOT(OR(D32="",D32="???")),G32=""),"Waiting",IF(D32="???","Waiting",""))))</f>
        <v>Completed</v>
      </c>
      <c r="L32" s="109" t="str">
        <f>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09" t="s">
        <v>0</v>
      </c>
      <c r="N32" s="4"/>
      <c r="O32" s="114" t="s">
        <v>25</v>
      </c>
      <c r="P32" s="109" t="s">
        <v>2561</v>
      </c>
    </row>
    <row r="33" spans="1:16" x14ac:dyDescent="0.25">
      <c r="A33" s="118"/>
      <c r="B33" s="109"/>
      <c r="C33" s="109"/>
      <c r="D33" s="86" t="s">
        <v>32</v>
      </c>
      <c r="E33" s="86"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2017-08-28_G-017_AZ</v>
      </c>
      <c r="G33" s="89">
        <v>43012</v>
      </c>
      <c r="H33" s="89">
        <v>43012</v>
      </c>
      <c r="I33" s="68" t="s">
        <v>2443</v>
      </c>
      <c r="J33" s="109"/>
      <c r="K33" s="86" t="str">
        <f>IF(AND(NOT(OR(G33="",G33="Ø")),H33=""),"In Progress",IF(AND(NOT(OR(H33="Ø",H33="")),NOT(OR(G33="Ø",G33=""))),"Completed",IF(AND(NOT(A32=""),NOT(OR(D33="",D33="???")),G33=""),"Waiting",IF(D33="???","Waiting",""))))</f>
        <v>Completed</v>
      </c>
      <c r="L33" s="109"/>
      <c r="M33" s="109"/>
      <c r="N33" s="4"/>
      <c r="O33" s="114"/>
      <c r="P33" s="109"/>
    </row>
    <row r="34" spans="1:16" x14ac:dyDescent="0.25">
      <c r="A34" s="117" t="s">
        <v>2562</v>
      </c>
      <c r="B34" s="109" t="s">
        <v>2563</v>
      </c>
      <c r="C34" s="109"/>
      <c r="D34" s="86" t="s">
        <v>32</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2017-08-28_G-018_AZ</v>
      </c>
      <c r="G34" s="89">
        <v>43012</v>
      </c>
      <c r="H34" s="89">
        <v>43012</v>
      </c>
      <c r="I34" s="68" t="s">
        <v>2443</v>
      </c>
      <c r="J34" s="111">
        <v>43019</v>
      </c>
      <c r="K34" s="86" t="str">
        <f>IF(AND(NOT(OR(G34="",G34="Ø")),H34=""),"In Progress",IF(AND(NOT(OR(H34="Ø",H34="")),NOT(OR(G34="Ø",G34=""))),"Completed",IF(AND(NOT(A34=""),NOT(OR(D34="",D34="???")),G34=""),"Waiting",IF(D34="???","Waiting",""))))</f>
        <v>Completed</v>
      </c>
      <c r="L34" s="109" t="s">
        <v>0</v>
      </c>
      <c r="M34" s="109" t="s">
        <v>0</v>
      </c>
      <c r="N34" s="4" t="s">
        <v>2564</v>
      </c>
      <c r="O34" s="114" t="s">
        <v>25</v>
      </c>
      <c r="P34" s="109" t="s">
        <v>2565</v>
      </c>
    </row>
    <row r="35" spans="1:16" x14ac:dyDescent="0.25">
      <c r="A35" s="118"/>
      <c r="B35" s="109"/>
      <c r="C35" s="109"/>
      <c r="D35" s="86" t="s">
        <v>187</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2017-08-28_G-018_MW</v>
      </c>
      <c r="G35" s="89">
        <v>43012</v>
      </c>
      <c r="H35" s="89">
        <v>43012</v>
      </c>
      <c r="I35" s="68" t="s">
        <v>2566</v>
      </c>
      <c r="J35" s="109"/>
      <c r="K35" s="86" t="str">
        <f>IF(AND(NOT(OR(G35="",G35="Ø")),H35=""),"In Progress",IF(AND(NOT(OR(H35="Ø",H35="")),NOT(OR(G35="Ø",G35=""))),"Completed",IF(AND(NOT(A34=""),NOT(OR(D35="",D35="???")),G35=""),"Waiting",IF(D35="???","Waiting",""))))</f>
        <v>Completed</v>
      </c>
      <c r="L35" s="109"/>
      <c r="M35" s="109"/>
      <c r="N35" s="4" t="s">
        <v>2567</v>
      </c>
      <c r="O35" s="114"/>
      <c r="P35" s="109"/>
    </row>
  </sheetData>
  <autoFilter ref="A1:P95"/>
  <mergeCells count="136">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O26:O27"/>
    <mergeCell ref="P26:P27"/>
    <mergeCell ref="A24:A25"/>
    <mergeCell ref="B24:B25"/>
    <mergeCell ref="C24:C25"/>
    <mergeCell ref="J24:J25"/>
    <mergeCell ref="L24:L25"/>
    <mergeCell ref="M24:M25"/>
    <mergeCell ref="O22:O23"/>
    <mergeCell ref="P22:P23"/>
    <mergeCell ref="O24:O25"/>
    <mergeCell ref="P24:P25"/>
    <mergeCell ref="A26:A27"/>
    <mergeCell ref="B26:B27"/>
    <mergeCell ref="C26:C27"/>
    <mergeCell ref="J26:J27"/>
    <mergeCell ref="L26:L27"/>
    <mergeCell ref="M26:M27"/>
    <mergeCell ref="A22:A23"/>
    <mergeCell ref="B22:B23"/>
    <mergeCell ref="C22:C23"/>
    <mergeCell ref="J22:J23"/>
    <mergeCell ref="L22:L23"/>
    <mergeCell ref="M22:M23"/>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s>
  <conditionalFormatting sqref="M1:M35">
    <cfRule type="containsText" dxfId="1845" priority="4" operator="containsText" text="HOLD">
      <formula>NOT(ISERROR(SEARCH("HOLD",M1)))</formula>
    </cfRule>
    <cfRule type="containsText" dxfId="1844" priority="13" operator="containsText" text="Ignore">
      <formula>NOT(ISERROR(SEARCH("Ignore",M1)))</formula>
    </cfRule>
  </conditionalFormatting>
  <conditionalFormatting sqref="K1:M35">
    <cfRule type="containsText" dxfId="1843" priority="3" operator="containsText" text="Waiting">
      <formula>NOT(ISERROR(SEARCH("Waiting",K1)))</formula>
    </cfRule>
    <cfRule type="containsText" dxfId="1842" priority="7" operator="containsText" text="Review">
      <formula>NOT(ISERROR(SEARCH("Review",K1)))</formula>
    </cfRule>
    <cfRule type="containsText" dxfId="1841" priority="8" operator="containsText" text="Other">
      <formula>NOT(ISERROR(SEARCH("Other",K1)))</formula>
    </cfRule>
    <cfRule type="containsText" dxfId="1840" priority="9" operator="containsText" text="Incomplete">
      <formula>NOT(ISERROR(SEARCH("Incomplete",K1)))</formula>
    </cfRule>
    <cfRule type="containsText" dxfId="1839" priority="10" operator="containsText" text="Untraceable">
      <formula>NOT(ISERROR(SEARCH("Untraceable",K1)))</formula>
    </cfRule>
    <cfRule type="containsText" dxfId="1838" priority="11" operator="containsText" text="Completed">
      <formula>NOT(ISERROR(SEARCH("Completed",K1)))</formula>
    </cfRule>
  </conditionalFormatting>
  <conditionalFormatting sqref="O1:O35 K1:M35">
    <cfRule type="containsText" dxfId="1837" priority="12" operator="containsText" text="In Progress">
      <formula>NOT(ISERROR(SEARCH("In Progress",K1)))</formula>
    </cfRule>
  </conditionalFormatting>
  <conditionalFormatting sqref="O1:O35">
    <cfRule type="containsText" dxfId="1836" priority="5" operator="containsText" text="No">
      <formula>NOT(ISERROR(SEARCH("No",O1)))</formula>
    </cfRule>
    <cfRule type="containsText" dxfId="1835" priority="6" operator="containsText" text="Yes">
      <formula>NOT(ISERROR(SEARCH("Yes",O1)))</formula>
    </cfRule>
  </conditionalFormatting>
  <conditionalFormatting sqref="J1:J35">
    <cfRule type="containsText" dxfId="1834" priority="2" operator="containsText" text="Needs to be">
      <formula>NOT(ISERROR(SEARCH("Needs to be",J1)))</formula>
    </cfRule>
  </conditionalFormatting>
  <conditionalFormatting sqref="I1:I35">
    <cfRule type="containsText" dxfId="1833" priority="1" operator="containsText" text="Please Enter Tracing Time">
      <formula>NOT(ISERROR(SEARCH("Please Enter Tracing Time",I1)))</formula>
    </cfRule>
  </conditionalFormatting>
  <dataValidations count="8">
    <dataValidation type="list" allowBlank="1" showInputMessage="1" sqref="J2:J35">
      <formula1>"Ø, Split"</formula1>
    </dataValidation>
    <dataValidation type="list" operator="equal" allowBlank="1" showInputMessage="1" showErrorMessage="1" sqref="D2:D35">
      <formula1>"Amina,Bruno,Cameron,Daniel,Gina,Mashtura,Monet,Perry,???"</formula1>
    </dataValidation>
    <dataValidation type="list" allowBlank="1" showInputMessage="1" showErrorMessage="1" sqref="K2:L35">
      <formula1>"In Progress, Completed, Untraceable, Incomplete, Other, Review"</formula1>
    </dataValidation>
    <dataValidation type="list" operator="equal" allowBlank="1" showInputMessage="1" showErrorMessage="1" sqref="E2:E35">
      <formula1>"Manual,Assisted Manual, De-Novo Merge, Assisted Merge"</formula1>
    </dataValidation>
    <dataValidation type="list" operator="equal" allowBlank="1" showInputMessage="1" sqref="H2:H35">
      <formula1>"Ø"</formula1>
    </dataValidation>
    <dataValidation type="list" allowBlank="1" showInputMessage="1" showErrorMessage="1" sqref="M2:M35">
      <formula1>"In Progress, Completed, Untraceable, Review, Ignore"</formula1>
    </dataValidation>
    <dataValidation type="list" allowBlank="1" showInputMessage="1" sqref="G2:G35">
      <formula1>"Ø"</formula1>
    </dataValidation>
    <dataValidation type="list" allowBlank="1" showInputMessage="1" sqref="O2:O35">
      <formula1>"Yes, No, In Progress"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2"/>
  <sheetViews>
    <sheetView topLeftCell="A49" workbookViewId="0">
      <selection activeCell="F21" sqref="F2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6"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09" t="s">
        <v>2568</v>
      </c>
      <c r="B2" s="109" t="s">
        <v>2569</v>
      </c>
      <c r="C2" s="109"/>
      <c r="D2" s="86" t="s">
        <v>23</v>
      </c>
      <c r="E2" s="86"/>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
      </c>
      <c r="G2" s="89">
        <v>43011</v>
      </c>
      <c r="H2" s="89">
        <v>43013</v>
      </c>
      <c r="I2" s="68"/>
      <c r="J2" s="111">
        <v>43055</v>
      </c>
      <c r="K2" s="86" t="str">
        <f>IF(AND(NOT(OR(G2="",G2="Ø")),H2=""),"In Progress",IF(AND(NOT(OR(H2="Ø",H2="")),NOT(OR(G2="Ø",G2=""))),"Completed",IF(AND(NOT(A2=""),NOT(OR(D2="",D2="???")),G2=""),"Waiting",IF(D2="???","Waiting",""))))</f>
        <v>Completed</v>
      </c>
      <c r="L2" s="109" t="s">
        <v>0</v>
      </c>
      <c r="M2" s="109" t="s">
        <v>0</v>
      </c>
      <c r="N2" s="4"/>
      <c r="O2" s="114" t="s">
        <v>25</v>
      </c>
      <c r="P2" s="109" t="s">
        <v>2570</v>
      </c>
    </row>
    <row r="3" spans="1:16" x14ac:dyDescent="0.25">
      <c r="A3" s="109"/>
      <c r="B3" s="109"/>
      <c r="C3" s="109"/>
      <c r="D3" s="86" t="s">
        <v>113</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2017-09-11_G-001_DR</v>
      </c>
      <c r="G3" s="89">
        <v>43017</v>
      </c>
      <c r="H3" s="89">
        <v>43018</v>
      </c>
      <c r="I3" s="68" t="s">
        <v>2422</v>
      </c>
      <c r="J3" s="109"/>
      <c r="K3" s="86" t="str">
        <f>IF(AND(NOT(OR(G3="",G3="Ø")),H3=""),"In Progress",IF(AND(NOT(OR(H3="Ø",H3="")),NOT(OR(G3="Ø",G3=""))),"Completed",IF(AND(NOT(A2=""),NOT(OR(D3="",D3="???")),G3=""),"Waiting",IF(D3="???","Waiting",""))))</f>
        <v>Completed</v>
      </c>
      <c r="L3" s="109"/>
      <c r="M3" s="109"/>
      <c r="N3" s="4"/>
      <c r="O3" s="114"/>
      <c r="P3" s="109"/>
    </row>
    <row r="4" spans="1:16" x14ac:dyDescent="0.25">
      <c r="A4" s="109" t="s">
        <v>2571</v>
      </c>
      <c r="B4" s="109" t="s">
        <v>2572</v>
      </c>
      <c r="C4" s="109" t="s">
        <v>465</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2017-09-11_G-002_MH</v>
      </c>
      <c r="G4" s="89">
        <v>43012</v>
      </c>
      <c r="H4" s="89">
        <v>43014</v>
      </c>
      <c r="I4" s="68" t="s">
        <v>2573</v>
      </c>
      <c r="J4" s="111">
        <v>43031</v>
      </c>
      <c r="K4" s="86" t="str">
        <f>IF(AND(NOT(OR(G4="",G4="Ø")),H4=""),"In Progress",IF(AND(NOT(OR(H4="Ø",H4="")),NOT(OR(G4="Ø",G4=""))),"Completed",IF(AND(NOT(A4=""),NOT(OR(D4="",D4="???")),G4=""),"Waiting",IF(D4="???","Waiting",""))))</f>
        <v>Completed</v>
      </c>
      <c r="L4" s="109"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09" t="s">
        <v>0</v>
      </c>
      <c r="N4" s="6"/>
      <c r="O4" s="114" t="s">
        <v>25</v>
      </c>
      <c r="P4" s="109" t="s">
        <v>2574</v>
      </c>
    </row>
    <row r="5" spans="1:16" x14ac:dyDescent="0.25">
      <c r="A5" s="109"/>
      <c r="B5" s="109"/>
      <c r="C5" s="109"/>
      <c r="D5" s="86" t="s">
        <v>23</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2017-09-11_G-002_CA</v>
      </c>
      <c r="G5" s="89">
        <v>43014</v>
      </c>
      <c r="H5" s="89">
        <v>43014</v>
      </c>
      <c r="I5" s="68"/>
      <c r="J5" s="109"/>
      <c r="K5" s="86" t="str">
        <f>IF(AND(NOT(OR(G5="",G5="Ø")),H5=""),"In Progress",IF(AND(NOT(OR(H5="Ø",H5="")),NOT(OR(G5="Ø",G5=""))),"Completed",IF(AND(NOT(A4=""),NOT(OR(D5="",D5="???")),G5=""),"Waiting",IF(D5="???","Waiting",""))))</f>
        <v>Completed</v>
      </c>
      <c r="L5" s="109"/>
      <c r="M5" s="109"/>
      <c r="N5" s="4"/>
      <c r="O5" s="114"/>
      <c r="P5" s="109"/>
    </row>
    <row r="6" spans="1:16" x14ac:dyDescent="0.25">
      <c r="A6" s="109" t="s">
        <v>2575</v>
      </c>
      <c r="B6" s="109" t="s">
        <v>2576</v>
      </c>
      <c r="C6" s="109" t="s">
        <v>2577</v>
      </c>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2017-09-11_G-003_MW</v>
      </c>
      <c r="G6" s="89">
        <v>43012</v>
      </c>
      <c r="H6" s="89">
        <v>43013</v>
      </c>
      <c r="I6" s="68" t="s">
        <v>1769</v>
      </c>
      <c r="J6" s="111">
        <v>43021</v>
      </c>
      <c r="K6" s="86" t="str">
        <f>IF(AND(NOT(OR(G6="",G6="Ø")),H6=""),"In Progress",IF(AND(NOT(OR(H6="Ø",H6="")),NOT(OR(G6="Ø",G6=""))),"Completed",IF(AND(NOT(A6=""),NOT(OR(D6="",D6="???")),G6=""),"Waiting",IF(D6="???","Waiting",""))))</f>
        <v>Completed</v>
      </c>
      <c r="L6" s="109"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09" t="s">
        <v>0</v>
      </c>
      <c r="N6" s="4" t="s">
        <v>2578</v>
      </c>
      <c r="O6" s="114" t="s">
        <v>25</v>
      </c>
      <c r="P6" s="109" t="s">
        <v>2579</v>
      </c>
    </row>
    <row r="7" spans="1:16" x14ac:dyDescent="0.25">
      <c r="A7" s="109"/>
      <c r="B7" s="109"/>
      <c r="C7" s="109"/>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2017-09-11_G-003_GB</v>
      </c>
      <c r="G7" s="89">
        <v>43021</v>
      </c>
      <c r="H7" s="89">
        <v>43021</v>
      </c>
      <c r="I7" s="68" t="s">
        <v>2580</v>
      </c>
      <c r="J7" s="109"/>
      <c r="K7" s="86" t="str">
        <f>IF(AND(NOT(OR(G7="",G7="Ø")),H7=""),"In Progress",IF(AND(NOT(OR(H7="Ø",H7="")),NOT(OR(G7="Ø",G7=""))),"Completed",IF(AND(NOT(A6=""),NOT(OR(D7="",D7="???")),G7=""),"Waiting",IF(D7="???","Waiting",""))))</f>
        <v>Completed</v>
      </c>
      <c r="L7" s="109"/>
      <c r="M7" s="109"/>
      <c r="N7" s="4"/>
      <c r="O7" s="114"/>
      <c r="P7" s="109"/>
    </row>
    <row r="8" spans="1:16" x14ac:dyDescent="0.25">
      <c r="A8" s="109" t="s">
        <v>2581</v>
      </c>
      <c r="B8" s="110" t="s">
        <v>2582</v>
      </c>
      <c r="C8" s="110" t="s">
        <v>2583</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2017-09-11_G-004_CA</v>
      </c>
      <c r="G8" s="89">
        <v>43011</v>
      </c>
      <c r="H8" s="89">
        <v>43013</v>
      </c>
      <c r="I8" s="68"/>
      <c r="J8" s="111">
        <v>43026</v>
      </c>
      <c r="K8" s="86" t="str">
        <f>IF(AND(NOT(OR(G8="",G8="Ø")),H8=""),"In Progress",IF(AND(NOT(OR(H8="Ø",H8="")),NOT(OR(G8="Ø",G8=""))),"Completed",IF(AND(NOT(A8=""),NOT(OR(D8="",D8="???")),G8=""),"Waiting",IF(D8="???","Waiting",""))))</f>
        <v>Completed</v>
      </c>
      <c r="L8" s="109" t="s">
        <v>0</v>
      </c>
      <c r="M8" s="109" t="s">
        <v>0</v>
      </c>
      <c r="N8" s="6"/>
      <c r="O8" s="114" t="s">
        <v>25</v>
      </c>
      <c r="P8" s="109" t="s">
        <v>2584</v>
      </c>
    </row>
    <row r="9" spans="1:16" x14ac:dyDescent="0.25">
      <c r="A9" s="109"/>
      <c r="B9" s="109"/>
      <c r="C9" s="109"/>
      <c r="D9" s="86" t="s">
        <v>32</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2017-09-11_G-004_AZ</v>
      </c>
      <c r="G9" s="89">
        <v>43017</v>
      </c>
      <c r="H9" s="89">
        <v>43020</v>
      </c>
      <c r="I9" s="68"/>
      <c r="J9" s="109"/>
      <c r="K9" s="86" t="str">
        <f>IF(AND(NOT(OR(G9="",G9="Ø")),H9=""),"In Progress",IF(AND(NOT(OR(H9="Ø",H9="")),NOT(OR(G9="Ø",G9=""))),"Completed",IF(AND(NOT(A8=""),NOT(OR(D9="",D9="???")),G9=""),"Waiting",IF(D9="???","Waiting",""))))</f>
        <v>Completed</v>
      </c>
      <c r="L9" s="109"/>
      <c r="M9" s="109"/>
      <c r="N9" s="4"/>
      <c r="O9" s="114"/>
      <c r="P9" s="109"/>
    </row>
    <row r="10" spans="1:16" x14ac:dyDescent="0.25">
      <c r="A10" s="109" t="s">
        <v>2585</v>
      </c>
      <c r="B10" s="110" t="s">
        <v>2586</v>
      </c>
      <c r="C10" s="109" t="s">
        <v>2587</v>
      </c>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2017-09-11_G-005_MW</v>
      </c>
      <c r="G10" s="89">
        <v>43012</v>
      </c>
      <c r="H10" s="89">
        <v>43013</v>
      </c>
      <c r="I10" s="68" t="s">
        <v>2588</v>
      </c>
      <c r="J10" s="111">
        <v>43021</v>
      </c>
      <c r="K10" s="86" t="s">
        <v>0</v>
      </c>
      <c r="L10" s="109"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09" t="s">
        <v>0</v>
      </c>
      <c r="N10" s="4" t="s">
        <v>2589</v>
      </c>
      <c r="O10" s="114" t="s">
        <v>25</v>
      </c>
      <c r="P10" s="109" t="s">
        <v>2590</v>
      </c>
    </row>
    <row r="11" spans="1:16" x14ac:dyDescent="0.25">
      <c r="A11" s="109"/>
      <c r="B11" s="109"/>
      <c r="C11" s="109"/>
      <c r="D11" s="86" t="s">
        <v>27</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2017-09-11_G-005_GB</v>
      </c>
      <c r="G11" s="89">
        <v>43020</v>
      </c>
      <c r="H11" s="89">
        <v>43021</v>
      </c>
      <c r="I11" s="68" t="s">
        <v>2591</v>
      </c>
      <c r="J11" s="109"/>
      <c r="K11" s="86" t="str">
        <f>IF(AND(NOT(OR(G11="",G11="Ø")),H11=""),"In Progress",IF(AND(NOT(OR(H11="Ø",H11="")),NOT(OR(G11="Ø",G11=""))),"Completed",IF(AND(NOT(A10=""),NOT(OR(D11="",D11="???")),G11=""),"Waiting",IF(D11="???","Waiting",""))))</f>
        <v>Completed</v>
      </c>
      <c r="L11" s="117"/>
      <c r="M11" s="117"/>
      <c r="N11" s="8"/>
      <c r="O11" s="114"/>
      <c r="P11" s="109"/>
    </row>
    <row r="12" spans="1:16" x14ac:dyDescent="0.25">
      <c r="A12" s="117" t="s">
        <v>2592</v>
      </c>
      <c r="B12" s="124" t="s">
        <v>2593</v>
      </c>
      <c r="C12" s="124"/>
      <c r="D12" s="86" t="s">
        <v>32</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2017-09-11_G-006_AZ</v>
      </c>
      <c r="G12" s="89">
        <v>43013</v>
      </c>
      <c r="H12" s="89">
        <v>43013</v>
      </c>
      <c r="I12" s="70" t="s">
        <v>1532</v>
      </c>
      <c r="J12" s="126">
        <v>43026</v>
      </c>
      <c r="K12" s="92" t="str">
        <f>IF(AND(NOT(OR(G12="",G12="Ø")),H12=""),"In Progress",IF(AND(NOT(OR(H12="Ø",H12="")),NOT(OR(G12="Ø",G12=""))),"Completed",IF(AND(NOT(A12=""),NOT(OR(D12="",D12="???")),G12=""),"Waiting",IF(D12="???","Waiting",""))))</f>
        <v>Completed</v>
      </c>
      <c r="L12" s="120"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09" t="s">
        <v>0</v>
      </c>
      <c r="N12" s="50"/>
      <c r="O12" s="128" t="s">
        <v>25</v>
      </c>
      <c r="P12" s="117" t="s">
        <v>2594</v>
      </c>
    </row>
    <row r="13" spans="1:16" x14ac:dyDescent="0.25">
      <c r="A13" s="121"/>
      <c r="B13" s="134"/>
      <c r="C13" s="134"/>
      <c r="D13" s="86" t="s">
        <v>2404</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2017-09-11_G-006_MH</v>
      </c>
      <c r="G13" s="89">
        <v>43014</v>
      </c>
      <c r="H13" s="89">
        <v>43017</v>
      </c>
      <c r="I13" s="68" t="s">
        <v>2117</v>
      </c>
      <c r="J13" s="121"/>
      <c r="K13" s="92" t="str">
        <f>IF(AND(NOT(OR(G13="",G13="Ø")),H13=""),"In Progress",IF(AND(NOT(OR(H13="Ø",H13="")),NOT(OR(G13="Ø",G13=""))),"Completed",IF(AND(NOT(A12=""),NOT(OR(D13="",D13="???")),G13=""),"Waiting",IF(D13="???","Waiting",""))))</f>
        <v>Completed</v>
      </c>
      <c r="L13" s="120"/>
      <c r="M13" s="109"/>
      <c r="N13" s="50"/>
      <c r="O13" s="132"/>
      <c r="P13" s="121"/>
    </row>
    <row r="14" spans="1:16" x14ac:dyDescent="0.25">
      <c r="A14" s="118"/>
      <c r="B14" s="125"/>
      <c r="C14" s="125"/>
      <c r="D14" s="86" t="s">
        <v>23</v>
      </c>
      <c r="E14" s="86" t="s">
        <v>24</v>
      </c>
      <c r="F14" s="7" t="s">
        <v>2595</v>
      </c>
      <c r="G14" s="89"/>
      <c r="H14" s="89"/>
      <c r="I14" s="68"/>
      <c r="J14" s="118"/>
      <c r="K14" s="92" t="s">
        <v>0</v>
      </c>
      <c r="L14" s="120"/>
      <c r="M14" s="109"/>
      <c r="N14" s="50"/>
      <c r="O14" s="129"/>
      <c r="P14" s="118"/>
    </row>
    <row r="15" spans="1:16" x14ac:dyDescent="0.25">
      <c r="A15" s="109" t="s">
        <v>2596</v>
      </c>
      <c r="B15" s="110" t="s">
        <v>2597</v>
      </c>
      <c r="C15" s="110" t="s">
        <v>465</v>
      </c>
      <c r="D15" s="86" t="s">
        <v>27</v>
      </c>
      <c r="E15" s="86" t="s">
        <v>24</v>
      </c>
      <c r="F15" s="7" t="str">
        <f>IF(AND(D15="Amina",OR(E15="Manual",E15="Assisted Manual")),A15&amp;"_AZ",IF(AND(D15="Amina",OR(E15="De-Novo Merge",E15="Assisted Merge")),A15&amp;"_SA_AZ",IF(AND(D15="Mashtura",OR(E15="Manual",E15="Assisted Manual")),A15&amp;"_MH",IF(AND(D15="Mashtura",OR(E15="De-Novo Merge",E15="Assisted Merge")),A15&amp;"_SA_MH",IF(AND(D15="Perry",OR(E15="Manual",E15="Assisted Manual")),A15&amp;"_PB",IF(AND(D15="Perry",OR(E15="De-Novo Merge",E15="Assisted Merge")),A15&amp;"_SA_PB",IF(AND(D15="Gina",OR(E15="Manual",E15="Assisted Manual")),A15&amp;"_GB",IF(AND(D15="Gina",OR(E15="De-Novo Merge",E15="Assisted Merge")),A15&amp;"_SA_GB",IF(AND(D15="Cameron",OR(E15="Manual",E15="Assisted Manual")),A15&amp;"_CA",IF(AND(D15="Cameron",OR(E15="De-Novo Merge",E15="Assisted Merge")),A15&amp;"_SA_CA",IF(AND(D15="Bruno",OR(E15="Manual",E15="Assisted Manual")),A15&amp;"_BD",IF(AND(D15="Bruno",OR(E15="De-Novo Merge",E15="Assisted Merge")),A15&amp;"_SA_BD",IF(AND(D15="Daniel",OR(E15="Manual",E15="Assisted Manual")),A15&amp;"_DR",IF(AND(D15="Daniel",OR(E15="De-Novo Merge",E15="Assisted Merge")),A15&amp;"_SA_DR",IF(AND(D15="Monet",OR(E15="Manual",E15="Assisted Manual")),A15&amp;"_MW",IF(AND(D15="Monet",OR(E15="De-Novo Merge",E15="Assisted Merge")),A15&amp;"_SA_MW",""))))))))))))))))</f>
        <v>2017-09-11_G-007_GB</v>
      </c>
      <c r="G15" s="89">
        <v>43013</v>
      </c>
      <c r="H15" s="89">
        <v>43018</v>
      </c>
      <c r="I15" s="68" t="s">
        <v>2598</v>
      </c>
      <c r="J15" s="111">
        <v>43034</v>
      </c>
      <c r="K15" s="92" t="str">
        <f>IF(AND(NOT(OR(G15="",G15="Ø")),H15=""),"In Progress",IF(AND(NOT(OR(H15="Ø",H15="")),NOT(OR(G15="Ø",G15=""))),"Completed",IF(AND(NOT(A15=""),NOT(OR(D15="",D15="???")),G15=""),"Waiting",IF(D15="???","Waiting",""))))</f>
        <v>Completed</v>
      </c>
      <c r="L15" s="177" t="str">
        <f>IF(AND(NOT(OR(H15="Ø",H15="")),J15="Split"),"In Progress",IF(AND(NOT(OR(H15="Ø",H15="")),J15="Needs to be Split"),"Waiting",IF(AND(K15="Review",K16="Review"),"Review",IF(OR(AND(K15="Review",K16="Incomplete"),AND(K15="Incomplete",K16="Review")),"Review",IF(OR(AND(K15="Untraceable",K16="Review"),AND(K15="Review",K16="Untraceable")),"Review",IF(OR(AND(K15="Review",K16="Completed"),AND(K15="Completed",K16="Review")),"Review",IF(OR(AND(K15="Other",K16="Review"),AND(K15="Review",K16="Other")),"Review",IF(OR(AND(K15="Other",K16="Incomplete"),AND(K15="Incomplete",K16="Other")),"Review",IF(OR(AND(K15="Other",K16="Untraceable"),AND(K15="Untraceable",K16="Other")),"Review",IF(OR(AND(K15="Other",K16="Completed"),AND(K15="Completed",K16="Other")),"Review",IF(AND(K15="Waiting",K16="Waiting"),"Waiting",IF(OR(AND(K15="Review",K16="Waiting"),AND(K15="Waiting",K16="Review")),"Waiting",IF(OR(AND(K15="Other",K16="Waiting"),AND(K15="Waiting",K16="Other")),"Waiting",IF(OR(AND(K15="Incomplete",K16="Waiting"),AND(K15="Waiting",K16="Incomplete")),"Waiting",IF(OR(AND(K15="Completed",K16="Waiting"),AND(K15="Waiting",K16="Completed")),"Waiting",IF(OR(K15="In Progress",K16="In Progress"),"In Progress",IF(OR(AND(K15="Completed",K16="Untraceable"),AND(K15="Untraceable",K16="Completed")),"Review",IF(OR(AND(K15="Completed",K16="Incomplete"),AND(K15="Incomplete",K16="Completed")),"Review",IF(OR(AND(K15="Incomplete",K16="Untraceable"),AND(K15="Untraceable",K16="Incomplete")),"Untraceable",IF(AND(NOT(OR(H15="Ø",H15="")),NOT(OR(H16="Ø",H16="")),J15=""),"In Progress",IF(AND(K15="Untraceable",K16="Untraceable"),"Untraceable",IF(AND(NOT(OR(H15="Ø",H15="")),NOT(OR(H16="Ø",H16="")),NOT(OR(J15="Ø",J15="",J15="Split",J15="Needs to be Split"))),"Completed",IF(AND(K15="Incomplete",K16="Incomplete"),"Incomplete",IF(AND(K15="Other",K16="Other"),"Review",IF(AND(K15="Untraceable",K16=""),"Untraceable","")))))))))))))))))))))))))</f>
        <v>Completed</v>
      </c>
      <c r="M15" s="118" t="s">
        <v>0</v>
      </c>
      <c r="N15" s="50" t="s">
        <v>2599</v>
      </c>
      <c r="O15" s="114" t="s">
        <v>25</v>
      </c>
      <c r="P15" s="109" t="s">
        <v>2600</v>
      </c>
    </row>
    <row r="16" spans="1:16" x14ac:dyDescent="0.25">
      <c r="A16" s="109"/>
      <c r="B16" s="109"/>
      <c r="C16" s="109"/>
      <c r="D16" s="86" t="s">
        <v>23</v>
      </c>
      <c r="E16" s="86" t="s">
        <v>24</v>
      </c>
      <c r="F16" s="7" t="str">
        <f>IF(AND(D16="Amina",OR(E16="Manual",E16="Assisted Manual")),A15&amp;"_AZ",IF(AND(D16="Amina",OR(E16="De-Novo Merge",E16="Assisted Merge")),A15&amp;"_SA_AZ",IF(AND(D16="Mashtura",OR(E16="Manual",E16="Assisted Manual")),A15&amp;"_MH",IF(AND(D16="Mashtura",OR(E16="De-Novo Merge",E16="Assisted Merge")),A15&amp;"_SA_MH",IF(AND(D16="Perry",OR(E16="Manual",E16="Assisted Manual")),A15&amp;"_PB",IF(AND(D16="Perry",OR(E16="De-Novo Merge",E16="Assisted Merge")),A15&amp;"_SA_PB",IF(AND(D16="Gina",OR(E16="Manual",E16="Assisted Manual")),A15&amp;"_GB",IF(AND(D16="Gina",OR(E16="De-Novo Merge",E16="Assisted Merge")),A15&amp;"_SA_GB",IF(AND(D16="Cameron",OR(E16="Manual",E16="Assisted Manual")),A15&amp;"_CA",IF(AND(D16="Cameron",OR(E16="De-Novo Merge",E16="Assisted Merge")),A15&amp;"_SA_CA",IF(AND(D16="Bruno",OR(E16="Manual",E16="Assisted Manual")),A15&amp;"_BD",IF(AND(D16="Bruno",OR(E16="De-Novo Merge",E16="Assisted Merge")),A15&amp;"_SA_BD",IF(AND(D16="Daniel",OR(E16="Manual",E16="Assisted Manual")),A15&amp;"_DR",IF(AND(D16="Daniel",OR(E16="De-Novo Merge",E16="Assisted Merge")),A15&amp;"_SA_DR",IF(AND(D16="Monet",OR(E16="Manual",E16="Assisted Manual")),A15&amp;"_MW",IF(AND(D16="Monet",OR(E16="De-Novo Merge",E16="Assisted Merge")),A15&amp;"_SA_MW",""))))))))))))))))</f>
        <v>2017-09-11_G-007_CA</v>
      </c>
      <c r="G16" s="89">
        <v>43018</v>
      </c>
      <c r="H16" s="89">
        <v>43020</v>
      </c>
      <c r="I16" s="68"/>
      <c r="J16" s="109"/>
      <c r="K16" s="92" t="str">
        <f>IF(AND(NOT(OR(G16="",G16="Ø")),H16=""),"In Progress",IF(AND(NOT(OR(H16="Ø",H16="")),NOT(OR(G16="Ø",G16=""))),"Completed",IF(AND(NOT(A15=""),NOT(OR(D16="",D16="???")),G16=""),"Waiting",IF(D16="???","Waiting",""))))</f>
        <v>Completed</v>
      </c>
      <c r="L16" s="120"/>
      <c r="M16" s="109"/>
      <c r="N16" s="50"/>
      <c r="O16" s="114"/>
      <c r="P16" s="109"/>
    </row>
    <row r="17" spans="1:16" x14ac:dyDescent="0.25">
      <c r="A17" s="109" t="s">
        <v>2601</v>
      </c>
      <c r="B17" s="110" t="s">
        <v>2602</v>
      </c>
      <c r="C17" s="109"/>
      <c r="D17" s="86" t="s">
        <v>187</v>
      </c>
      <c r="E17" s="86" t="s">
        <v>24</v>
      </c>
      <c r="F17" s="7" t="str">
        <f>IF(AND(D17="Amina",OR(E17="Manual",E17="Assisted Manual")),A17&amp;"_AZ",IF(AND(D17="Amina",OR(E17="De-Novo Merge",E17="Assisted Merge")),A17&amp;"_SA_AZ",IF(AND(D17="Mashtura",OR(E17="Manual",E17="Assisted Manual")),A17&amp;"_MH",IF(AND(D17="Mashtura",OR(E17="De-Novo Merge",E17="Assisted Merge")),A17&amp;"_SA_MH",IF(AND(D17="Perry",OR(E17="Manual",E17="Assisted Manual")),A17&amp;"_PB",IF(AND(D17="Perry",OR(E17="De-Novo Merge",E17="Assisted Merge")),A17&amp;"_SA_PB",IF(AND(D17="Gina",OR(E17="Manual",E17="Assisted Manual")),A17&amp;"_GB",IF(AND(D17="Gina",OR(E17="De-Novo Merge",E17="Assisted Merge")),A17&amp;"_SA_GB",IF(AND(D17="Cameron",OR(E17="Manual",E17="Assisted Manual")),A17&amp;"_CA",IF(AND(D17="Cameron",OR(E17="De-Novo Merge",E17="Assisted Merge")),A17&amp;"_SA_CA",IF(AND(D17="Bruno",OR(E17="Manual",E17="Assisted Manual")),A17&amp;"_BD",IF(AND(D17="Bruno",OR(E17="De-Novo Merge",E17="Assisted Merge")),A17&amp;"_SA_BD",IF(AND(D17="Daniel",OR(E17="Manual",E17="Assisted Manual")),A17&amp;"_DR",IF(AND(D17="Daniel",OR(E17="De-Novo Merge",E17="Assisted Merge")),A17&amp;"_SA_DR",IF(AND(D17="Monet",OR(E17="Manual",E17="Assisted Manual")),A17&amp;"_MW",IF(AND(D17="Monet",OR(E17="De-Novo Merge",E17="Assisted Merge")),A17&amp;"_SA_MW",""))))))))))))))))</f>
        <v>2017-09-11_G-008_MW</v>
      </c>
      <c r="G17" s="89">
        <v>43013</v>
      </c>
      <c r="H17" s="89">
        <v>43014</v>
      </c>
      <c r="I17" s="68" t="s">
        <v>1769</v>
      </c>
      <c r="J17" s="111">
        <v>43027</v>
      </c>
      <c r="K17" s="86" t="str">
        <f>IF(AND(NOT(OR(G17="",G17="Ø")),H17=""),"In Progress",IF(AND(NOT(OR(H17="Ø",H17="")),NOT(OR(G17="Ø",G17=""))),"Completed",IF(AND(NOT(A17=""),NOT(OR(D17="",D17="???")),G17=""),"Waiting",IF(D17="???","Waiting",""))))</f>
        <v>Completed</v>
      </c>
      <c r="L17" s="118" t="str">
        <f>IF(AND(NOT(OR(H17="Ø",H17="")),J17="Split"),"In Progress",IF(AND(NOT(OR(H17="Ø",H17="")),J17="Needs to be Split"),"Waiting",IF(AND(K17="Review",K18="Review"),"Review",IF(OR(AND(K17="Review",K18="Incomplete"),AND(K17="Incomplete",K18="Review")),"Review",IF(OR(AND(K17="Untraceable",K18="Review"),AND(K17="Review",K18="Untraceable")),"Review",IF(OR(AND(K17="Review",K18="Completed"),AND(K17="Completed",K18="Review")),"Review",IF(OR(AND(K17="Other",K18="Review"),AND(K17="Review",K18="Other")),"Review",IF(OR(AND(K17="Other",K18="Incomplete"),AND(K17="Incomplete",K18="Other")),"Review",IF(OR(AND(K17="Other",K18="Untraceable"),AND(K17="Untraceable",K18="Other")),"Review",IF(OR(AND(K17="Other",K18="Completed"),AND(K17="Completed",K18="Other")),"Review",IF(AND(K17="Waiting",K18="Waiting"),"Waiting",IF(OR(AND(K17="Review",K18="Waiting"),AND(K17="Waiting",K18="Review")),"Waiting",IF(OR(AND(K17="Other",K18="Waiting"),AND(K17="Waiting",K18="Other")),"Waiting",IF(OR(AND(K17="Incomplete",K18="Waiting"),AND(K17="Waiting",K18="Incomplete")),"Waiting",IF(OR(AND(K17="Completed",K18="Waiting"),AND(K17="Waiting",K18="Completed")),"Waiting",IF(OR(K17="In Progress",K18="In Progress"),"In Progress",IF(OR(AND(K17="Completed",K18="Untraceable"),AND(K17="Untraceable",K18="Completed")),"Review",IF(OR(AND(K17="Completed",K18="Incomplete"),AND(K17="Incomplete",K18="Completed")),"Review",IF(OR(AND(K17="Incomplete",K18="Untraceable"),AND(K17="Untraceable",K18="Incomplete")),"Untraceable",IF(AND(NOT(OR(H17="Ø",H17="")),NOT(OR(H18="Ø",H18="")),J17=""),"In Progress",IF(AND(K17="Untraceable",K18="Untraceable"),"Untraceable",IF(AND(NOT(OR(H17="Ø",H17="")),NOT(OR(H18="Ø",H18="")),NOT(OR(J17="Ø",J17="",J17="Split",J17="Needs to be Split"))),"Completed",IF(AND(K17="Incomplete",K18="Incomplete"),"Incomplete",IF(AND(K17="Other",K18="Other"),"Review",IF(AND(K17="Untraceable",K18=""),"Untraceable","")))))))))))))))))))))))))</f>
        <v>Completed</v>
      </c>
      <c r="M17" s="118" t="s">
        <v>0</v>
      </c>
      <c r="N17" s="4"/>
      <c r="O17" s="114" t="s">
        <v>25</v>
      </c>
      <c r="P17" s="109" t="s">
        <v>2603</v>
      </c>
    </row>
    <row r="18" spans="1:16" x14ac:dyDescent="0.25">
      <c r="A18" s="109"/>
      <c r="B18" s="109"/>
      <c r="C18" s="109"/>
      <c r="D18" s="86" t="s">
        <v>2404</v>
      </c>
      <c r="E18" s="86" t="s">
        <v>1512</v>
      </c>
      <c r="F18" s="7" t="str">
        <f>IF(AND(D18="Amina",OR(E18="Manual",E18="Assisted Manual")),A17&amp;"_AZ",IF(AND(D18="Amina",OR(E18="De-Novo Merge",E18="Assisted Merge")),A17&amp;"_SA_AZ",IF(AND(D18="Mashtura",OR(E18="Manual",E18="Assisted Manual")),A17&amp;"_MH",IF(AND(D18="Mashtura",OR(E18="De-Novo Merge",E18="Assisted Merge")),A17&amp;"_SA_MH",IF(AND(D18="Perry",OR(E18="Manual",E18="Assisted Manual")),A17&amp;"_PB",IF(AND(D18="Perry",OR(E18="De-Novo Merge",E18="Assisted Merge")),A17&amp;"_SA_PB",IF(AND(D18="Gina",OR(E18="Manual",E18="Assisted Manual")),A17&amp;"_GB",IF(AND(D18="Gina",OR(E18="De-Novo Merge",E18="Assisted Merge")),A17&amp;"_SA_GB",IF(AND(D18="Cameron",OR(E18="Manual",E18="Assisted Manual")),A17&amp;"_CA",IF(AND(D18="Cameron",OR(E18="De-Novo Merge",E18="Assisted Merge")),A17&amp;"_SA_CA",IF(AND(D18="Bruno",OR(E18="Manual",E18="Assisted Manual")),A17&amp;"_BD",IF(AND(D18="Bruno",OR(E18="De-Novo Merge",E18="Assisted Merge")),A17&amp;"_SA_BD",IF(AND(D18="Daniel",OR(E18="Manual",E18="Assisted Manual")),A17&amp;"_DR",IF(AND(D18="Daniel",OR(E18="De-Novo Merge",E18="Assisted Merge")),A17&amp;"_SA_DR",IF(AND(D18="Monet",OR(E18="Manual",E18="Assisted Manual")),A17&amp;"_MW",IF(AND(D18="Monet",OR(E18="De-Novo Merge",E18="Assisted Merge")),A17&amp;"_SA_MW",""))))))))))))))))</f>
        <v>2017-09-11_G-008_MH</v>
      </c>
      <c r="G18" s="89">
        <v>43017</v>
      </c>
      <c r="H18" s="89">
        <v>43018</v>
      </c>
      <c r="I18" s="68" t="s">
        <v>2206</v>
      </c>
      <c r="J18" s="109"/>
      <c r="K18" s="86" t="str">
        <f>IF(AND(NOT(OR(G18="",G18="Ø")),H18=""),"In Progress",IF(AND(NOT(OR(H18="Ø",H18="")),NOT(OR(G18="Ø",G18=""))),"Completed",IF(AND(NOT(A17=""),NOT(OR(D18="",D18="???")),G18=""),"Waiting",IF(D18="???","Waiting",""))))</f>
        <v>Completed</v>
      </c>
      <c r="L18" s="109"/>
      <c r="M18" s="109"/>
      <c r="N18" s="4"/>
      <c r="O18" s="114"/>
      <c r="P18" s="109"/>
    </row>
    <row r="19" spans="1:16" x14ac:dyDescent="0.25">
      <c r="A19" s="109" t="s">
        <v>2604</v>
      </c>
      <c r="B19" s="110" t="s">
        <v>2605</v>
      </c>
      <c r="C19" s="109"/>
      <c r="D19" s="86" t="s">
        <v>32</v>
      </c>
      <c r="E19" s="86" t="s">
        <v>24</v>
      </c>
      <c r="F19" s="7" t="str">
        <f>IF(AND(D19="Amina",OR(E19="Manual",E19="Assisted Manual")),A19&amp;"_AZ",IF(AND(D19="Amina",OR(E19="De-Novo Merge",E19="Assisted Merge")),A19&amp;"_SA_AZ",IF(AND(D19="Mashtura",OR(E19="Manual",E19="Assisted Manual")),A19&amp;"_MH",IF(AND(D19="Mashtura",OR(E19="De-Novo Merge",E19="Assisted Merge")),A19&amp;"_SA_MH",IF(AND(D19="Perry",OR(E19="Manual",E19="Assisted Manual")),A19&amp;"_PB",IF(AND(D19="Perry",OR(E19="De-Novo Merge",E19="Assisted Merge")),A19&amp;"_SA_PB",IF(AND(D19="Gina",OR(E19="Manual",E19="Assisted Manual")),A19&amp;"_GB",IF(AND(D19="Gina",OR(E19="De-Novo Merge",E19="Assisted Merge")),A19&amp;"_SA_GB",IF(AND(D19="Cameron",OR(E19="Manual",E19="Assisted Manual")),A19&amp;"_CA",IF(AND(D19="Cameron",OR(E19="De-Novo Merge",E19="Assisted Merge")),A19&amp;"_SA_CA",IF(AND(D19="Bruno",OR(E19="Manual",E19="Assisted Manual")),A19&amp;"_BD",IF(AND(D19="Bruno",OR(E19="De-Novo Merge",E19="Assisted Merge")),A19&amp;"_SA_BD",IF(AND(D19="Daniel",OR(E19="Manual",E19="Assisted Manual")),A19&amp;"_DR",IF(AND(D19="Daniel",OR(E19="De-Novo Merge",E19="Assisted Merge")),A19&amp;"_SA_DR",IF(AND(D19="Monet",OR(E19="Manual",E19="Assisted Manual")),A19&amp;"_MW",IF(AND(D19="Monet",OR(E19="De-Novo Merge",E19="Assisted Merge")),A19&amp;"_SA_MW",""))))))))))))))))</f>
        <v>2017-09-11_G-009_AZ</v>
      </c>
      <c r="G19" s="89">
        <v>43013</v>
      </c>
      <c r="H19" s="89" t="s">
        <v>51</v>
      </c>
      <c r="I19" s="68"/>
      <c r="J19" s="109" t="str">
        <f>IF(AND(NOT(OR(H19="",H19="Ø")),NOT(OR(H20="",H20="Ø"))),"Needs to be Split","")</f>
        <v/>
      </c>
      <c r="K19" s="86" t="s">
        <v>2</v>
      </c>
      <c r="L19" s="109" t="s">
        <v>2</v>
      </c>
      <c r="M19" s="109" t="str">
        <f>IF(OR(L19="Untraceable",L19="Incomplete"),"Ignore",IF(OR(L19="Incomplete",L19="Completed"),"Waiting",IF(OR(L19="Waiting",L19="In Progress",L19="Review",L19="Other"),"HOLD","")))</f>
        <v>Ignore</v>
      </c>
      <c r="N19" s="4" t="s">
        <v>2606</v>
      </c>
      <c r="O19" s="114" t="str">
        <f>IF(OR(L19="Untraceable",L19="Incomplete"),"No",IF(L19="Completed","In Progress",""))</f>
        <v>No</v>
      </c>
      <c r="P19" s="109"/>
    </row>
    <row r="20" spans="1:16" x14ac:dyDescent="0.25">
      <c r="A20" s="109"/>
      <c r="B20" s="109"/>
      <c r="C20" s="109"/>
      <c r="D20" s="86"/>
      <c r="E20" s="86"/>
      <c r="F20" s="7" t="str">
        <f>IF(AND(D20="Amina",OR(E20="Manual",E20="Assisted Manual")),A19&amp;"_AZ",IF(AND(D20="Amina",OR(E20="De-Novo Merge",E20="Assisted Merge")),A19&amp;"_SA_AZ",IF(AND(D20="Mashtura",OR(E20="Manual",E20="Assisted Manual")),A19&amp;"_MH",IF(AND(D20="Mashtura",OR(E20="De-Novo Merge",E20="Assisted Merge")),A19&amp;"_SA_MH",IF(AND(D20="Perry",OR(E20="Manual",E20="Assisted Manual")),A19&amp;"_PB",IF(AND(D20="Perry",OR(E20="De-Novo Merge",E20="Assisted Merge")),A19&amp;"_SA_PB",IF(AND(D20="Gina",OR(E20="Manual",E20="Assisted Manual")),A19&amp;"_GB",IF(AND(D20="Gina",OR(E20="De-Novo Merge",E20="Assisted Merge")),A19&amp;"_SA_GB",IF(AND(D20="Cameron",OR(E20="Manual",E20="Assisted Manual")),A19&amp;"_CA",IF(AND(D20="Cameron",OR(E20="De-Novo Merge",E20="Assisted Merge")),A19&amp;"_SA_CA",IF(AND(D20="Bruno",OR(E20="Manual",E20="Assisted Manual")),A19&amp;"_BD",IF(AND(D20="Bruno",OR(E20="De-Novo Merge",E20="Assisted Merge")),A19&amp;"_SA_BD",IF(AND(D20="Daniel",OR(E20="Manual",E20="Assisted Manual")),A19&amp;"_DR",IF(AND(D20="Daniel",OR(E20="De-Novo Merge",E20="Assisted Merge")),A19&amp;"_SA_DR",IF(AND(D20="Monet",OR(E20="Manual",E20="Assisted Manual")),A19&amp;"_MW",IF(AND(D20="Monet",OR(E20="De-Novo Merge",E20="Assisted Merge")),A19&amp;"_SA_MW",""))))))))))))))))</f>
        <v/>
      </c>
      <c r="G20" s="89"/>
      <c r="H20" s="89"/>
      <c r="I20" s="68"/>
      <c r="J20" s="109"/>
      <c r="K20" s="86"/>
      <c r="L20" s="109"/>
      <c r="M20" s="109"/>
      <c r="N20" s="4"/>
      <c r="O20" s="114"/>
      <c r="P20" s="109"/>
    </row>
    <row r="21" spans="1:16" x14ac:dyDescent="0.25">
      <c r="A21" s="109" t="s">
        <v>2607</v>
      </c>
      <c r="B21" s="110" t="s">
        <v>2608</v>
      </c>
      <c r="C21" s="109"/>
      <c r="D21" s="86" t="s">
        <v>23</v>
      </c>
      <c r="E21" s="86" t="s">
        <v>24</v>
      </c>
      <c r="F21" s="7" t="str">
        <f>IF(AND(D21="Amina",OR(E21="Manual",E21="Assisted Manual")),A21&amp;"_AZ",IF(AND(D21="Amina",OR(E21="De-Novo Merge",E21="Assisted Merge")),A21&amp;"_SA_AZ",IF(AND(D21="Mashtura",OR(E21="Manual",E21="Assisted Manual")),A21&amp;"_MH",IF(AND(D21="Mashtura",OR(E21="De-Novo Merge",E21="Assisted Merge")),A21&amp;"_SA_MH",IF(AND(D21="Perry",OR(E21="Manual",E21="Assisted Manual")),A21&amp;"_PB",IF(AND(D21="Perry",OR(E21="De-Novo Merge",E21="Assisted Merge")),A21&amp;"_SA_PB",IF(AND(D21="Gina",OR(E21="Manual",E21="Assisted Manual")),A21&amp;"_GB",IF(AND(D21="Gina",OR(E21="De-Novo Merge",E21="Assisted Merge")),A21&amp;"_SA_GB",IF(AND(D21="Cameron",OR(E21="Manual",E21="Assisted Manual")),A21&amp;"_CA",IF(AND(D21="Cameron",OR(E21="De-Novo Merge",E21="Assisted Merge")),A21&amp;"_SA_CA",IF(AND(D21="Bruno",OR(E21="Manual",E21="Assisted Manual")),A21&amp;"_BD",IF(AND(D21="Bruno",OR(E21="De-Novo Merge",E21="Assisted Merge")),A21&amp;"_SA_BD",IF(AND(D21="Daniel",OR(E21="Manual",E21="Assisted Manual")),A21&amp;"_DR",IF(AND(D21="Daniel",OR(E21="De-Novo Merge",E21="Assisted Merge")),A21&amp;"_SA_DR",IF(AND(D21="Monet",OR(E21="Manual",E21="Assisted Manual")),A21&amp;"_MW",IF(AND(D21="Monet",OR(E21="De-Novo Merge",E21="Assisted Merge")),A21&amp;"_SA_MW",""))))))))))))))))</f>
        <v>2017-09-11_G-010_CA</v>
      </c>
      <c r="G21" s="89">
        <v>43011</v>
      </c>
      <c r="H21" s="89">
        <v>43013</v>
      </c>
      <c r="I21" s="68"/>
      <c r="J21" s="111">
        <v>43017</v>
      </c>
      <c r="K21" s="86" t="str">
        <f>IF(AND(NOT(OR(G21="",G21="Ø")),H21=""),"In Progress",IF(AND(NOT(OR(H21="Ø",H21="")),NOT(OR(G21="Ø",G21=""))),"Completed",IF(AND(NOT(A21=""),NOT(OR(D21="",D21="???")),G21=""),"Waiting",IF(D21="???","Waiting",""))))</f>
        <v>Completed</v>
      </c>
      <c r="L21" s="109" t="str">
        <f>IF(AND(NOT(OR(H21="Ø",H21="")),J21="Split"),"In Progress",IF(AND(NOT(OR(H21="Ø",H21="")),J21="Needs to be Split"),"Waiting",IF(AND(K21="Review",K22="Review"),"Review",IF(OR(AND(K21="Review",K22="Incomplete"),AND(K21="Incomplete",K22="Review")),"Review",IF(OR(AND(K21="Untraceable",K22="Review"),AND(K21="Review",K22="Untraceable")),"Review",IF(OR(AND(K21="Review",K22="Completed"),AND(K21="Completed",K22="Review")),"Review",IF(OR(AND(K21="Other",K22="Review"),AND(K21="Review",K22="Other")),"Review",IF(OR(AND(K21="Other",K22="Incomplete"),AND(K21="Incomplete",K22="Other")),"Review",IF(OR(AND(K21="Other",K22="Untraceable"),AND(K21="Untraceable",K22="Other")),"Review",IF(OR(AND(K21="Other",K22="Completed"),AND(K21="Completed",K22="Other")),"Review",IF(AND(K21="Waiting",K22="Waiting"),"Waiting",IF(OR(AND(K21="Review",K22="Waiting"),AND(K21="Waiting",K22="Review")),"Waiting",IF(OR(AND(K21="Other",K22="Waiting"),AND(K21="Waiting",K22="Other")),"Waiting",IF(OR(AND(K21="Incomplete",K22="Waiting"),AND(K21="Waiting",K22="Incomplete")),"Waiting",IF(OR(AND(K21="Completed",K22="Waiting"),AND(K21="Waiting",K22="Completed")),"Waiting",IF(OR(K21="In Progress",K22="In Progress"),"In Progress",IF(OR(AND(K21="Completed",K22="Untraceable"),AND(K21="Untraceable",K22="Completed")),"Review",IF(OR(AND(K21="Completed",K22="Incomplete"),AND(K21="Incomplete",K22="Completed")),"Review",IF(OR(AND(K21="Incomplete",K22="Untraceable"),AND(K21="Untraceable",K22="Incomplete")),"Untraceable",IF(AND(NOT(OR(H21="Ø",H21="")),NOT(OR(H22="Ø",H22="")),J21=""),"In Progress",IF(AND(K21="Untraceable",K22="Untraceable"),"Untraceable",IF(AND(NOT(OR(H21="Ø",H21="")),NOT(OR(H22="Ø",H22="")),NOT(OR(J21="Ø",J21="",J21="Split",J21="Needs to be Split"))),"Completed",IF(AND(K21="Incomplete",K22="Incomplete"),"Incomplete",IF(AND(K21="Other",K22="Other"),"Review",IF(AND(K21="Untraceable",K22=""),"Untraceable","")))))))))))))))))))))))))</f>
        <v>Completed</v>
      </c>
      <c r="M21" s="109" t="s">
        <v>0</v>
      </c>
      <c r="N21" s="4"/>
      <c r="O21" s="114" t="s">
        <v>25</v>
      </c>
      <c r="P21" s="109" t="s">
        <v>2609</v>
      </c>
    </row>
    <row r="22" spans="1:16" x14ac:dyDescent="0.25">
      <c r="A22" s="109"/>
      <c r="B22" s="109"/>
      <c r="C22" s="109"/>
      <c r="D22" s="86" t="s">
        <v>32</v>
      </c>
      <c r="E22" s="86" t="s">
        <v>24</v>
      </c>
      <c r="F22" s="7" t="str">
        <f>IF(AND(D22="Amina",OR(E22="Manual",E22="Assisted Manual")),A21&amp;"_AZ",IF(AND(D22="Amina",OR(E22="De-Novo Merge",E22="Assisted Merge")),A21&amp;"_SA_AZ",IF(AND(D22="Mashtura",OR(E22="Manual",E22="Assisted Manual")),A21&amp;"_MH",IF(AND(D22="Mashtura",OR(E22="De-Novo Merge",E22="Assisted Merge")),A21&amp;"_SA_MH",IF(AND(D22="Perry",OR(E22="Manual",E22="Assisted Manual")),A21&amp;"_PB",IF(AND(D22="Perry",OR(E22="De-Novo Merge",E22="Assisted Merge")),A21&amp;"_SA_PB",IF(AND(D22="Gina",OR(E22="Manual",E22="Assisted Manual")),A21&amp;"_GB",IF(AND(D22="Gina",OR(E22="De-Novo Merge",E22="Assisted Merge")),A21&amp;"_SA_GB",IF(AND(D22="Cameron",OR(E22="Manual",E22="Assisted Manual")),A21&amp;"_CA",IF(AND(D22="Cameron",OR(E22="De-Novo Merge",E22="Assisted Merge")),A21&amp;"_SA_CA",IF(AND(D22="Bruno",OR(E22="Manual",E22="Assisted Manual")),A21&amp;"_BD",IF(AND(D22="Bruno",OR(E22="De-Novo Merge",E22="Assisted Merge")),A21&amp;"_SA_BD",IF(AND(D22="Daniel",OR(E22="Manual",E22="Assisted Manual")),A21&amp;"_DR",IF(AND(D22="Daniel",OR(E22="De-Novo Merge",E22="Assisted Merge")),A21&amp;"_SA_DR",IF(AND(D22="Monet",OR(E22="Manual",E22="Assisted Manual")),A21&amp;"_MW",IF(AND(D22="Monet",OR(E22="De-Novo Merge",E22="Assisted Merge")),A21&amp;"_SA_MW",""))))))))))))))))</f>
        <v>2017-09-11_G-010_AZ</v>
      </c>
      <c r="G22" s="89">
        <v>43017</v>
      </c>
      <c r="H22" s="89">
        <v>43017</v>
      </c>
      <c r="I22" s="68" t="s">
        <v>1532</v>
      </c>
      <c r="J22" s="109"/>
      <c r="K22" s="86" t="str">
        <f>IF(AND(NOT(OR(G22="",G22="Ø")),H22=""),"In Progress",IF(AND(NOT(OR(H22="Ø",H22="")),NOT(OR(G22="Ø",G22=""))),"Completed",IF(AND(NOT(A21=""),NOT(OR(D22="",D22="???")),G22=""),"Waiting",IF(D22="???","Waiting",""))))</f>
        <v>Completed</v>
      </c>
      <c r="L22" s="109"/>
      <c r="M22" s="109"/>
      <c r="N22" s="4"/>
      <c r="O22" s="114"/>
      <c r="P22" s="109"/>
    </row>
    <row r="23" spans="1:16" x14ac:dyDescent="0.25">
      <c r="A23" s="109" t="s">
        <v>2610</v>
      </c>
      <c r="B23" s="124" t="s">
        <v>2611</v>
      </c>
      <c r="C23" s="109"/>
      <c r="D23" s="86" t="s">
        <v>32</v>
      </c>
      <c r="E23" s="86" t="s">
        <v>24</v>
      </c>
      <c r="F23" s="7" t="str">
        <f>IF(AND(D23="Amina",OR(E23="Manual",E23="Assisted Manual")),A23&amp;"_AZ",IF(AND(D23="Amina",OR(E23="De-Novo Merge",E23="Assisted Merge")),A23&amp;"_SA_AZ",IF(AND(D23="Mashtura",OR(E23="Manual",E23="Assisted Manual")),A23&amp;"_MH",IF(AND(D23="Mashtura",OR(E23="De-Novo Merge",E23="Assisted Merge")),A23&amp;"_SA_MH",IF(AND(D23="Perry",OR(E23="Manual",E23="Assisted Manual")),A23&amp;"_PB",IF(AND(D23="Perry",OR(E23="De-Novo Merge",E23="Assisted Merge")),A23&amp;"_SA_PB",IF(AND(D23="Gina",OR(E23="Manual",E23="Assisted Manual")),A23&amp;"_GB",IF(AND(D23="Gina",OR(E23="De-Novo Merge",E23="Assisted Merge")),A23&amp;"_SA_GB",IF(AND(D23="Cameron",OR(E23="Manual",E23="Assisted Manual")),A23&amp;"_CA",IF(AND(D23="Cameron",OR(E23="De-Novo Merge",E23="Assisted Merge")),A23&amp;"_SA_CA",IF(AND(D23="Bruno",OR(E23="Manual",E23="Assisted Manual")),A23&amp;"_BD",IF(AND(D23="Bruno",OR(E23="De-Novo Merge",E23="Assisted Merge")),A23&amp;"_SA_BD",IF(AND(D23="Daniel",OR(E23="Manual",E23="Assisted Manual")),A23&amp;"_DR",IF(AND(D23="Daniel",OR(E23="De-Novo Merge",E23="Assisted Merge")),A23&amp;"_SA_DR",IF(AND(D23="Monet",OR(E23="Manual",E23="Assisted Manual")),A23&amp;"_MW",IF(AND(D23="Monet",OR(E23="De-Novo Merge",E23="Assisted Merge")),A23&amp;"_SA_MW",""))))))))))))))))</f>
        <v>2017-09-11_G-011_AZ</v>
      </c>
      <c r="G23" s="89">
        <v>43014</v>
      </c>
      <c r="H23" s="89">
        <v>43014</v>
      </c>
      <c r="I23" s="68"/>
      <c r="J23" s="111">
        <v>43025</v>
      </c>
      <c r="K23" s="86" t="str">
        <f>IF(AND(NOT(OR(G23="",G23="Ø")),H23=""),"In Progress",IF(AND(NOT(OR(H23="Ø",H23="")),NOT(OR(G23="Ø",G23=""))),"Completed",IF(AND(NOT(A23=""),NOT(OR(D23="",D23="???")),G23=""),"Waiting",IF(D23="???","Waiting",""))))</f>
        <v>Completed</v>
      </c>
      <c r="L23" s="109" t="str">
        <f>IF(AND(NOT(OR(H23="Ø",H23="")),J23="Split"),"In Progress",IF(AND(NOT(OR(H23="Ø",H23="")),J23="Needs to be Split"),"Waiting",IF(AND(K23="Review",K24="Review"),"Review",IF(OR(AND(K23="Review",K24="Incomplete"),AND(K23="Incomplete",K24="Review")),"Review",IF(OR(AND(K23="Untraceable",K24="Review"),AND(K23="Review",K24="Untraceable")),"Review",IF(OR(AND(K23="Review",K24="Completed"),AND(K23="Completed",K24="Review")),"Review",IF(OR(AND(K23="Other",K24="Review"),AND(K23="Review",K24="Other")),"Review",IF(OR(AND(K23="Other",K24="Incomplete"),AND(K23="Incomplete",K24="Other")),"Review",IF(OR(AND(K23="Other",K24="Untraceable"),AND(K23="Untraceable",K24="Other")),"Review",IF(OR(AND(K23="Other",K24="Completed"),AND(K23="Completed",K24="Other")),"Review",IF(AND(K23="Waiting",K24="Waiting"),"Waiting",IF(OR(AND(K23="Review",K24="Waiting"),AND(K23="Waiting",K24="Review")),"Waiting",IF(OR(AND(K23="Other",K24="Waiting"),AND(K23="Waiting",K24="Other")),"Waiting",IF(OR(AND(K23="Incomplete",K24="Waiting"),AND(K23="Waiting",K24="Incomplete")),"Waiting",IF(OR(AND(K23="Completed",K24="Waiting"),AND(K23="Waiting",K24="Completed")),"Waiting",IF(OR(K23="In Progress",K24="In Progress"),"In Progress",IF(OR(AND(K23="Completed",K24="Untraceable"),AND(K23="Untraceable",K24="Completed")),"Review",IF(OR(AND(K23="Completed",K24="Incomplete"),AND(K23="Incomplete",K24="Completed")),"Review",IF(OR(AND(K23="Incomplete",K24="Untraceable"),AND(K23="Untraceable",K24="Incomplete")),"Untraceable",IF(AND(NOT(OR(H23="Ø",H23="")),NOT(OR(H24="Ø",H24="")),J23=""),"In Progress",IF(AND(K23="Untraceable",K24="Untraceable"),"Untraceable",IF(AND(NOT(OR(H23="Ø",H23="")),NOT(OR(H24="Ø",H24="")),NOT(OR(J23="Ø",J23="",J23="Split",J23="Needs to be Split"))),"Completed",IF(AND(K23="Incomplete",K24="Incomplete"),"Incomplete",IF(AND(K23="Other",K24="Other"),"Review",IF(AND(K23="Untraceable",K24=""),"Untraceable","")))))))))))))))))))))))))</f>
        <v>Completed</v>
      </c>
      <c r="M23" s="109" t="s">
        <v>0</v>
      </c>
      <c r="N23" s="4"/>
      <c r="O23" s="114" t="s">
        <v>25</v>
      </c>
      <c r="P23" s="109" t="s">
        <v>2612</v>
      </c>
    </row>
    <row r="24" spans="1:16" x14ac:dyDescent="0.25">
      <c r="A24" s="109"/>
      <c r="B24" s="118"/>
      <c r="C24" s="109"/>
      <c r="D24" s="86" t="s">
        <v>2404</v>
      </c>
      <c r="E24" s="86" t="s">
        <v>24</v>
      </c>
      <c r="F24" s="7" t="str">
        <f>IF(AND(D24="Amina",OR(E24="Manual",E24="Assisted Manual")),A23&amp;"_AZ",IF(AND(D24="Amina",OR(E24="De-Novo Merge",E24="Assisted Merge")),A23&amp;"_SA_AZ",IF(AND(D24="Mashtura",OR(E24="Manual",E24="Assisted Manual")),A23&amp;"_MH",IF(AND(D24="Mashtura",OR(E24="De-Novo Merge",E24="Assisted Merge")),A23&amp;"_SA_MH",IF(AND(D24="Perry",OR(E24="Manual",E24="Assisted Manual")),A23&amp;"_PB",IF(AND(D24="Perry",OR(E24="De-Novo Merge",E24="Assisted Merge")),A23&amp;"_SA_PB",IF(AND(D24="Gina",OR(E24="Manual",E24="Assisted Manual")),A23&amp;"_GB",IF(AND(D24="Gina",OR(E24="De-Novo Merge",E24="Assisted Merge")),A23&amp;"_SA_GB",IF(AND(D24="Cameron",OR(E24="Manual",E24="Assisted Manual")),A23&amp;"_CA",IF(AND(D24="Cameron",OR(E24="De-Novo Merge",E24="Assisted Merge")),A23&amp;"_SA_CA",IF(AND(D24="Bruno",OR(E24="Manual",E24="Assisted Manual")),A23&amp;"_BD",IF(AND(D24="Bruno",OR(E24="De-Novo Merge",E24="Assisted Merge")),A23&amp;"_SA_BD",IF(AND(D24="Daniel",OR(E24="Manual",E24="Assisted Manual")),A23&amp;"_DR",IF(AND(D24="Daniel",OR(E24="De-Novo Merge",E24="Assisted Merge")),A23&amp;"_SA_DR",IF(AND(D24="Monet",OR(E24="Manual",E24="Assisted Manual")),A23&amp;"_MW",IF(AND(D24="Monet",OR(E24="De-Novo Merge",E24="Assisted Merge")),A23&amp;"_SA_MW",""))))))))))))))))</f>
        <v>2017-09-11_G-011_MH</v>
      </c>
      <c r="G24" s="89">
        <v>43020</v>
      </c>
      <c r="H24" s="89">
        <v>43025</v>
      </c>
      <c r="I24" s="68"/>
      <c r="J24" s="109"/>
      <c r="K24" s="86" t="str">
        <f>IF(AND(NOT(OR(G24="",G24="Ø")),H24=""),"In Progress",IF(AND(NOT(OR(H24="Ø",H24="")),NOT(OR(G24="Ø",G24=""))),"Completed",IF(AND(NOT(A23=""),NOT(OR(D24="",D24="???")),G24=""),"Waiting",IF(D24="???","Waiting",""))))</f>
        <v>Completed</v>
      </c>
      <c r="L24" s="109"/>
      <c r="M24" s="109"/>
      <c r="N24" s="4"/>
      <c r="O24" s="114"/>
      <c r="P24" s="109"/>
    </row>
    <row r="25" spans="1:16" x14ac:dyDescent="0.25">
      <c r="A25" s="109" t="s">
        <v>2613</v>
      </c>
      <c r="B25" s="110" t="s">
        <v>2614</v>
      </c>
      <c r="C25" s="110"/>
      <c r="D25" s="86" t="s">
        <v>32</v>
      </c>
      <c r="E25" s="86" t="s">
        <v>24</v>
      </c>
      <c r="F25" s="7" t="str">
        <f>IF(AND(D25="Amina",OR(E25="Manual",E25="Assisted Manual")),A25&amp;"_AZ",IF(AND(D25="Amina",OR(E25="De-Novo Merge",E25="Assisted Merge")),A25&amp;"_SA_AZ",IF(AND(D25="Mashtura",OR(E25="Manual",E25="Assisted Manual")),A25&amp;"_MH",IF(AND(D25="Mashtura",OR(E25="De-Novo Merge",E25="Assisted Merge")),A25&amp;"_SA_MH",IF(AND(D25="Perry",OR(E25="Manual",E25="Assisted Manual")),A25&amp;"_PB",IF(AND(D25="Perry",OR(E25="De-Novo Merge",E25="Assisted Merge")),A25&amp;"_SA_PB",IF(AND(D25="Gina",OR(E25="Manual",E25="Assisted Manual")),A25&amp;"_GB",IF(AND(D25="Gina",OR(E25="De-Novo Merge",E25="Assisted Merge")),A25&amp;"_SA_GB",IF(AND(D25="Cameron",OR(E25="Manual",E25="Assisted Manual")),A25&amp;"_CA",IF(AND(D25="Cameron",OR(E25="De-Novo Merge",E25="Assisted Merge")),A25&amp;"_SA_CA",IF(AND(D25="Bruno",OR(E25="Manual",E25="Assisted Manual")),A25&amp;"_BD",IF(AND(D25="Bruno",OR(E25="De-Novo Merge",E25="Assisted Merge")),A25&amp;"_SA_BD",IF(AND(D25="Daniel",OR(E25="Manual",E25="Assisted Manual")),A25&amp;"_DR",IF(AND(D25="Daniel",OR(E25="De-Novo Merge",E25="Assisted Merge")),A25&amp;"_SA_DR",IF(AND(D25="Monet",OR(E25="Manual",E25="Assisted Manual")),A25&amp;"_MW",IF(AND(D25="Monet",OR(E25="De-Novo Merge",E25="Assisted Merge")),A25&amp;"_SA_MW",""))))))))))))))))</f>
        <v>2017-09-11_G-012_AZ</v>
      </c>
      <c r="G25" s="89">
        <v>43014</v>
      </c>
      <c r="H25" s="89">
        <v>43014</v>
      </c>
      <c r="I25" s="68" t="s">
        <v>2615</v>
      </c>
      <c r="J25" s="111">
        <v>43053</v>
      </c>
      <c r="K25" s="86" t="str">
        <f>IF(AND(NOT(OR(G25="",G25="Ø")),H25=""),"In Progress",IF(AND(NOT(OR(H25="Ø",H25="")),NOT(OR(G25="Ø",G25=""))),"Completed",IF(AND(NOT(A25=""),NOT(OR(D25="",D25="???")),G25=""),"Waiting",IF(D25="???","Waiting",""))))</f>
        <v>Completed</v>
      </c>
      <c r="L25" s="109" t="str">
        <f>IF(AND(NOT(OR(H25="Ø",H25="")),J25="Split"),"In Progress",IF(AND(NOT(OR(H25="Ø",H25="")),J25="Needs to be Split"),"Waiting",IF(AND(K25="Review",K26="Review"),"Review",IF(OR(AND(K25="Review",K26="Incomplete"),AND(K25="Incomplete",K26="Review")),"Review",IF(OR(AND(K25="Untraceable",K26="Review"),AND(K25="Review",K26="Untraceable")),"Review",IF(OR(AND(K25="Review",K26="Completed"),AND(K25="Completed",K26="Review")),"Review",IF(OR(AND(K25="Other",K26="Review"),AND(K25="Review",K26="Other")),"Review",IF(OR(AND(K25="Other",K26="Incomplete"),AND(K25="Incomplete",K26="Other")),"Review",IF(OR(AND(K25="Other",K26="Untraceable"),AND(K25="Untraceable",K26="Other")),"Review",IF(OR(AND(K25="Other",K26="Completed"),AND(K25="Completed",K26="Other")),"Review",IF(AND(K25="Waiting",K26="Waiting"),"Waiting",IF(OR(AND(K25="Review",K26="Waiting"),AND(K25="Waiting",K26="Review")),"Waiting",IF(OR(AND(K25="Other",K26="Waiting"),AND(K25="Waiting",K26="Other")),"Waiting",IF(OR(AND(K25="Incomplete",K26="Waiting"),AND(K25="Waiting",K26="Incomplete")),"Waiting",IF(OR(AND(K25="Completed",K26="Waiting"),AND(K25="Waiting",K26="Completed")),"Waiting",IF(OR(K25="In Progress",K26="In Progress"),"In Progress",IF(OR(AND(K25="Completed",K26="Untraceable"),AND(K25="Untraceable",K26="Completed")),"Review",IF(OR(AND(K25="Completed",K26="Incomplete"),AND(K25="Incomplete",K26="Completed")),"Review",IF(OR(AND(K25="Incomplete",K26="Untraceable"),AND(K25="Untraceable",K26="Incomplete")),"Untraceable",IF(AND(NOT(OR(H25="Ø",H25="")),NOT(OR(H26="Ø",H26="")),J25=""),"In Progress",IF(AND(K25="Untraceable",K26="Untraceable"),"Untraceable",IF(AND(NOT(OR(H25="Ø",H25="")),NOT(OR(H26="Ø",H26="")),NOT(OR(J25="Ø",J25="",J25="Split",J25="Needs to be Split"))),"Completed",IF(AND(K25="Incomplete",K26="Incomplete"),"Incomplete",IF(AND(K25="Other",K26="Other"),"Review",IF(AND(K25="Untraceable",K26=""),"Untraceable","")))))))))))))))))))))))))</f>
        <v>Completed</v>
      </c>
      <c r="M25" s="109" t="s">
        <v>0</v>
      </c>
      <c r="N25" s="4"/>
      <c r="O25" s="114" t="s">
        <v>25</v>
      </c>
      <c r="P25" s="109" t="s">
        <v>2616</v>
      </c>
    </row>
    <row r="26" spans="1:16" x14ac:dyDescent="0.25">
      <c r="A26" s="109"/>
      <c r="B26" s="109"/>
      <c r="C26" s="109"/>
      <c r="D26" s="86" t="s">
        <v>23</v>
      </c>
      <c r="E26" s="86" t="s">
        <v>24</v>
      </c>
      <c r="F26" s="7" t="str">
        <f>IF(AND(D26="Amina",OR(E26="Manual",E26="Assisted Manual")),A25&amp;"_AZ",IF(AND(D26="Amina",OR(E26="De-Novo Merge",E26="Assisted Merge")),A25&amp;"_SA_AZ",IF(AND(D26="Mashtura",OR(E26="Manual",E26="Assisted Manual")),A25&amp;"_MH",IF(AND(D26="Mashtura",OR(E26="De-Novo Merge",E26="Assisted Merge")),A25&amp;"_SA_MH",IF(AND(D26="Perry",OR(E26="Manual",E26="Assisted Manual")),A25&amp;"_PB",IF(AND(D26="Perry",OR(E26="De-Novo Merge",E26="Assisted Merge")),A25&amp;"_SA_PB",IF(AND(D26="Gina",OR(E26="Manual",E26="Assisted Manual")),A25&amp;"_GB",IF(AND(D26="Gina",OR(E26="De-Novo Merge",E26="Assisted Merge")),A25&amp;"_SA_GB",IF(AND(D26="Cameron",OR(E26="Manual",E26="Assisted Manual")),A25&amp;"_CA",IF(AND(D26="Cameron",OR(E26="De-Novo Merge",E26="Assisted Merge")),A25&amp;"_SA_CA",IF(AND(D26="Bruno",OR(E26="Manual",E26="Assisted Manual")),A25&amp;"_BD",IF(AND(D26="Bruno",OR(E26="De-Novo Merge",E26="Assisted Merge")),A25&amp;"_SA_BD",IF(AND(D26="Daniel",OR(E26="Manual",E26="Assisted Manual")),A25&amp;"_DR",IF(AND(D26="Daniel",OR(E26="De-Novo Merge",E26="Assisted Merge")),A25&amp;"_SA_DR",IF(AND(D26="Monet",OR(E26="Manual",E26="Assisted Manual")),A25&amp;"_MW",IF(AND(D26="Monet",OR(E26="De-Novo Merge",E26="Assisted Merge")),A25&amp;"_SA_MW",""))))))))))))))))</f>
        <v>2017-09-11_G-012_CA</v>
      </c>
      <c r="G26" s="89">
        <v>43017</v>
      </c>
      <c r="H26" s="89">
        <v>43018</v>
      </c>
      <c r="I26" s="68" t="s">
        <v>1769</v>
      </c>
      <c r="J26" s="109"/>
      <c r="K26" s="86" t="s">
        <v>0</v>
      </c>
      <c r="L26" s="109"/>
      <c r="M26" s="109"/>
      <c r="N26" s="4"/>
      <c r="O26" s="114"/>
      <c r="P26" s="109"/>
    </row>
    <row r="27" spans="1:16" x14ac:dyDescent="0.25">
      <c r="A27" s="109" t="s">
        <v>2617</v>
      </c>
      <c r="B27" s="110" t="s">
        <v>2618</v>
      </c>
      <c r="C27" s="109"/>
      <c r="D27" s="86" t="s">
        <v>187</v>
      </c>
      <c r="E27" s="86" t="s">
        <v>24</v>
      </c>
      <c r="F27" s="7" t="str">
        <f>IF(AND(D27="Amina",OR(E27="Manual",E27="Assisted Manual")),A27&amp;"_AZ",IF(AND(D27="Amina",OR(E27="De-Novo Merge",E27="Assisted Merge")),A27&amp;"_SA_AZ",IF(AND(D27="Mashtura",OR(E27="Manual",E27="Assisted Manual")),A27&amp;"_MH",IF(AND(D27="Mashtura",OR(E27="De-Novo Merge",E27="Assisted Merge")),A27&amp;"_SA_MH",IF(AND(D27="Perry",OR(E27="Manual",E27="Assisted Manual")),A27&amp;"_PB",IF(AND(D27="Perry",OR(E27="De-Novo Merge",E27="Assisted Merge")),A27&amp;"_SA_PB",IF(AND(D27="Gina",OR(E27="Manual",E27="Assisted Manual")),A27&amp;"_GB",IF(AND(D27="Gina",OR(E27="De-Novo Merge",E27="Assisted Merge")),A27&amp;"_SA_GB",IF(AND(D27="Cameron",OR(E27="Manual",E27="Assisted Manual")),A27&amp;"_CA",IF(AND(D27="Cameron",OR(E27="De-Novo Merge",E27="Assisted Merge")),A27&amp;"_SA_CA",IF(AND(D27="Bruno",OR(E27="Manual",E27="Assisted Manual")),A27&amp;"_BD",IF(AND(D27="Bruno",OR(E27="De-Novo Merge",E27="Assisted Merge")),A27&amp;"_SA_BD",IF(AND(D27="Daniel",OR(E27="Manual",E27="Assisted Manual")),A27&amp;"_DR",IF(AND(D27="Daniel",OR(E27="De-Novo Merge",E27="Assisted Merge")),A27&amp;"_SA_DR",IF(AND(D27="Monet",OR(E27="Manual",E27="Assisted Manual")),A27&amp;"_MW",IF(AND(D27="Monet",OR(E27="De-Novo Merge",E27="Assisted Merge")),A27&amp;"_SA_MW",""))))))))))))))))</f>
        <v>2017-09-11_G-013_MW</v>
      </c>
      <c r="G27" s="89">
        <v>43014</v>
      </c>
      <c r="H27" s="89" t="s">
        <v>51</v>
      </c>
      <c r="I27" s="68"/>
      <c r="J27" s="109" t="str">
        <f>IF(AND(NOT(OR(H27="",H27="Ø")),NOT(OR(H28="",H28="Ø"))),"Needs to be Split","")</f>
        <v/>
      </c>
      <c r="K27" s="86" t="s">
        <v>1</v>
      </c>
      <c r="L27" s="109" t="str">
        <f>IF(AND(NOT(OR(H27="Ø",H27="")),J27="Split"),"In Progress",IF(AND(NOT(OR(H27="Ø",H27="")),J27="Needs to be Split"),"Waiting",IF(AND(K27="Review",K28="Review"),"Review",IF(OR(AND(K27="Review",K28="Incomplete"),AND(K27="Incomplete",K28="Review")),"Review",IF(OR(AND(K27="Untraceable",K28="Review"),AND(K27="Review",K28="Untraceable")),"Review",IF(OR(AND(K27="Review",K28="Completed"),AND(K27="Completed",K28="Review")),"Review",IF(OR(AND(K27="Other",K28="Review"),AND(K27="Review",K28="Other")),"Review",IF(OR(AND(K27="Other",K28="Incomplete"),AND(K27="Incomplete",K28="Other")),"Review",IF(OR(AND(K27="Other",K28="Untraceable"),AND(K27="Untraceable",K28="Other")),"Review",IF(OR(AND(K27="Other",K28="Completed"),AND(K27="Completed",K28="Other")),"Review",IF(AND(K27="Waiting",K28="Waiting"),"Waiting",IF(OR(AND(K27="Review",K28="Waiting"),AND(K27="Waiting",K28="Review")),"Waiting",IF(OR(AND(K27="Other",K28="Waiting"),AND(K27="Waiting",K28="Other")),"Waiting",IF(OR(AND(K27="Incomplete",K28="Waiting"),AND(K27="Waiting",K28="Incomplete")),"Waiting",IF(OR(AND(K27="Completed",K28="Waiting"),AND(K27="Waiting",K28="Completed")),"Waiting",IF(OR(K27="In Progress",K28="In Progress"),"In Progress",IF(OR(AND(K27="Completed",K28="Untraceable"),AND(K27="Untraceable",K28="Completed")),"Review",IF(OR(AND(K27="Completed",K28="Incomplete"),AND(K27="Incomplete",K28="Completed")),"Review",IF(OR(AND(K27="Incomplete",K28="Untraceable"),AND(K27="Untraceable",K28="Incomplete")),"Untraceable",IF(AND(NOT(OR(H27="Ø",H27="")),NOT(OR(H28="Ø",H28="")),J27=""),"In Progress",IF(AND(K27="Untraceable",K28="Untraceable"),"Untraceable",IF(AND(NOT(OR(H27="Ø",H27="")),NOT(OR(H28="Ø",H28="")),NOT(OR(J27="Ø",J27="",J27="Split",J27="Needs to be Split"))),"Completed",IF(AND(K27="Incomplete",K28="Incomplete"),"Incomplete",IF(AND(K27="Other",K28="Other"),"Review",IF(AND(K27="Untraceable",K28=""),"Untraceable","")))))))))))))))))))))))))</f>
        <v>Untraceable</v>
      </c>
      <c r="M27" s="109" t="str">
        <f>IF(OR(L27="Untraceable",L27="Incomplete"),"Ignore",IF(OR(L27="Incomplete",L27="Completed"),"Waiting",IF(OR(L27="Waiting",L27="In Progress",L27="Review",L27="Other"),"HOLD","")))</f>
        <v>Ignore</v>
      </c>
      <c r="N27" s="4" t="s">
        <v>2619</v>
      </c>
      <c r="O27" s="114" t="str">
        <f>IF(OR(L27="Untraceable",L27="Incomplete"),"No",IF(L27="Completed","In Progress",""))</f>
        <v>No</v>
      </c>
      <c r="P27" s="109"/>
    </row>
    <row r="28" spans="1:16" x14ac:dyDescent="0.25">
      <c r="A28" s="109"/>
      <c r="B28" s="109"/>
      <c r="C28" s="109"/>
      <c r="D28" s="86" t="str">
        <f>IF(AND(NOT(A27=""),NOT(K27="Untraceable")),"???","")</f>
        <v/>
      </c>
      <c r="E28" s="86"/>
      <c r="F28" s="7" t="str">
        <f>IF(AND(D28="Amina",OR(E28="Manual",E28="Assisted Manual")),A27&amp;"_AZ",IF(AND(D28="Amina",OR(E28="De-Novo Merge",E28="Assisted Merge")),A27&amp;"_SA_AZ",IF(AND(D28="Mashtura",OR(E28="Manual",E28="Assisted Manual")),A27&amp;"_MH",IF(AND(D28="Mashtura",OR(E28="De-Novo Merge",E28="Assisted Merge")),A27&amp;"_SA_MH",IF(AND(D28="Perry",OR(E28="Manual",E28="Assisted Manual")),A27&amp;"_PB",IF(AND(D28="Perry",OR(E28="De-Novo Merge",E28="Assisted Merge")),A27&amp;"_SA_PB",IF(AND(D28="Gina",OR(E28="Manual",E28="Assisted Manual")),A27&amp;"_GB",IF(AND(D28="Gina",OR(E28="De-Novo Merge",E28="Assisted Merge")),A27&amp;"_SA_GB",IF(AND(D28="Cameron",OR(E28="Manual",E28="Assisted Manual")),A27&amp;"_CA",IF(AND(D28="Cameron",OR(E28="De-Novo Merge",E28="Assisted Merge")),A27&amp;"_SA_CA",IF(AND(D28="Bruno",OR(E28="Manual",E28="Assisted Manual")),A27&amp;"_BD",IF(AND(D28="Bruno",OR(E28="De-Novo Merge",E28="Assisted Merge")),A27&amp;"_SA_BD",IF(AND(D28="Daniel",OR(E28="Manual",E28="Assisted Manual")),A27&amp;"_DR",IF(AND(D28="Daniel",OR(E28="De-Novo Merge",E28="Assisted Merge")),A27&amp;"_SA_DR",IF(AND(D28="Monet",OR(E28="Manual",E28="Assisted Manual")),A27&amp;"_MW",IF(AND(D28="Monet",OR(E28="De-Novo Merge",E28="Assisted Merge")),A27&amp;"_SA_MW",""))))))))))))))))</f>
        <v/>
      </c>
      <c r="G28" s="89"/>
      <c r="H28" s="89"/>
      <c r="I28" s="68"/>
      <c r="J28" s="109"/>
      <c r="K28" s="86" t="str">
        <f>IF(AND(NOT(OR(G28="",G28="Ø")),H28=""),"In Progress",IF(AND(NOT(OR(H28="Ø",H28="")),NOT(OR(G28="Ø",G28=""))),"Completed",IF(AND(NOT(A27=""),NOT(OR(D28="",D28="???")),G28=""),"Waiting",IF(D28="???","Waiting",""))))</f>
        <v/>
      </c>
      <c r="L28" s="109"/>
      <c r="M28" s="109"/>
      <c r="N28" s="4" t="s">
        <v>2620</v>
      </c>
      <c r="O28" s="114"/>
      <c r="P28" s="109"/>
    </row>
    <row r="29" spans="1:16" x14ac:dyDescent="0.25">
      <c r="A29" s="109" t="s">
        <v>2621</v>
      </c>
      <c r="B29" s="110" t="s">
        <v>2622</v>
      </c>
      <c r="C29" s="109"/>
      <c r="D29" s="86" t="s">
        <v>187</v>
      </c>
      <c r="E29" s="86" t="s">
        <v>24</v>
      </c>
      <c r="F29" s="7" t="str">
        <f>IF(AND(D29="Amina",OR(E29="Manual",E29="Assisted Manual")),A29&amp;"_AZ",IF(AND(D29="Amina",OR(E29="De-Novo Merge",E29="Assisted Merge")),A29&amp;"_SA_AZ",IF(AND(D29="Mashtura",OR(E29="Manual",E29="Assisted Manual")),A29&amp;"_MH",IF(AND(D29="Mashtura",OR(E29="De-Novo Merge",E29="Assisted Merge")),A29&amp;"_SA_MH",IF(AND(D29="Perry",OR(E29="Manual",E29="Assisted Manual")),A29&amp;"_PB",IF(AND(D29="Perry",OR(E29="De-Novo Merge",E29="Assisted Merge")),A29&amp;"_SA_PB",IF(AND(D29="Gina",OR(E29="Manual",E29="Assisted Manual")),A29&amp;"_GB",IF(AND(D29="Gina",OR(E29="De-Novo Merge",E29="Assisted Merge")),A29&amp;"_SA_GB",IF(AND(D29="Cameron",OR(E29="Manual",E29="Assisted Manual")),A29&amp;"_CA",IF(AND(D29="Cameron",OR(E29="De-Novo Merge",E29="Assisted Merge")),A29&amp;"_SA_CA",IF(AND(D29="Bruno",OR(E29="Manual",E29="Assisted Manual")),A29&amp;"_BD",IF(AND(D29="Bruno",OR(E29="De-Novo Merge",E29="Assisted Merge")),A29&amp;"_SA_BD",IF(AND(D29="Daniel",OR(E29="Manual",E29="Assisted Manual")),A29&amp;"_DR",IF(AND(D29="Daniel",OR(E29="De-Novo Merge",E29="Assisted Merge")),A29&amp;"_SA_DR",IF(AND(D29="Monet",OR(E29="Manual",E29="Assisted Manual")),A29&amp;"_MW",IF(AND(D29="Monet",OR(E29="De-Novo Merge",E29="Assisted Merge")),A29&amp;"_SA_MW",""))))))))))))))))</f>
        <v>2017-09-11_G-014_MW</v>
      </c>
      <c r="G29" s="89">
        <v>43014</v>
      </c>
      <c r="H29" s="89" t="s">
        <v>51</v>
      </c>
      <c r="I29" s="68"/>
      <c r="J29" s="109" t="str">
        <f>IF(AND(NOT(OR(H29="",H29="Ø")),NOT(OR(H30="",H30="Ø"))),"Needs to be Split","")</f>
        <v/>
      </c>
      <c r="K29" s="86" t="s">
        <v>2</v>
      </c>
      <c r="L29" s="109" t="s">
        <v>2</v>
      </c>
      <c r="M29" s="109" t="str">
        <f>IF(OR(L29="Untraceable",L29="Incomplete"),"Ignore",IF(OR(L29="Incomplete",L29="Completed"),"Waiting",IF(OR(L29="Waiting",L29="In Progress",L29="Review",L29="Other"),"HOLD","")))</f>
        <v>Ignore</v>
      </c>
      <c r="N29" s="4"/>
      <c r="O29" s="114" t="str">
        <f>IF(OR(L29="Untraceable",L29="Incomplete"),"No",IF(L29="Completed","In Progress",""))</f>
        <v>No</v>
      </c>
      <c r="P29" s="109"/>
    </row>
    <row r="30" spans="1:16" x14ac:dyDescent="0.25">
      <c r="A30" s="109"/>
      <c r="B30" s="109"/>
      <c r="C30" s="109"/>
      <c r="D30" s="86"/>
      <c r="E30" s="86"/>
      <c r="F30" s="7" t="str">
        <f>IF(AND(D30="Amina",OR(E30="Manual",E30="Assisted Manual")),A29&amp;"_AZ",IF(AND(D30="Amina",OR(E30="De-Novo Merge",E30="Assisted Merge")),A29&amp;"_SA_AZ",IF(AND(D30="Mashtura",OR(E30="Manual",E30="Assisted Manual")),A29&amp;"_MH",IF(AND(D30="Mashtura",OR(E30="De-Novo Merge",E30="Assisted Merge")),A29&amp;"_SA_MH",IF(AND(D30="Perry",OR(E30="Manual",E30="Assisted Manual")),A29&amp;"_PB",IF(AND(D30="Perry",OR(E30="De-Novo Merge",E30="Assisted Merge")),A29&amp;"_SA_PB",IF(AND(D30="Gina",OR(E30="Manual",E30="Assisted Manual")),A29&amp;"_GB",IF(AND(D30="Gina",OR(E30="De-Novo Merge",E30="Assisted Merge")),A29&amp;"_SA_GB",IF(AND(D30="Cameron",OR(E30="Manual",E30="Assisted Manual")),A29&amp;"_CA",IF(AND(D30="Cameron",OR(E30="De-Novo Merge",E30="Assisted Merge")),A29&amp;"_SA_CA",IF(AND(D30="Bruno",OR(E30="Manual",E30="Assisted Manual")),A29&amp;"_BD",IF(AND(D30="Bruno",OR(E30="De-Novo Merge",E30="Assisted Merge")),A29&amp;"_SA_BD",IF(AND(D30="Daniel",OR(E30="Manual",E30="Assisted Manual")),A29&amp;"_DR",IF(AND(D30="Daniel",OR(E30="De-Novo Merge",E30="Assisted Merge")),A29&amp;"_SA_DR",IF(AND(D30="Monet",OR(E30="Manual",E30="Assisted Manual")),A29&amp;"_MW",IF(AND(D30="Monet",OR(E30="De-Novo Merge",E30="Assisted Merge")),A29&amp;"_SA_MW",""))))))))))))))))</f>
        <v/>
      </c>
      <c r="G30" s="89"/>
      <c r="H30" s="89"/>
      <c r="I30" s="68"/>
      <c r="J30" s="109"/>
      <c r="K30" s="86"/>
      <c r="L30" s="109"/>
      <c r="M30" s="109"/>
      <c r="N30" s="4"/>
      <c r="O30" s="114"/>
      <c r="P30" s="109"/>
    </row>
    <row r="31" spans="1:16" x14ac:dyDescent="0.25">
      <c r="A31" s="109" t="s">
        <v>2623</v>
      </c>
      <c r="B31" s="110" t="s">
        <v>2624</v>
      </c>
      <c r="C31" s="110"/>
      <c r="D31" s="86" t="s">
        <v>113</v>
      </c>
      <c r="E31" s="86" t="s">
        <v>24</v>
      </c>
      <c r="F31" s="7" t="str">
        <f>IF(AND(D31="Amina",OR(E31="Manual",E31="Assisted Manual")),A31&amp;"_AZ",IF(AND(D31="Amina",OR(E31="De-Novo Merge",E31="Assisted Merge")),A31&amp;"_SA_AZ",IF(AND(D31="Mashtura",OR(E31="Manual",E31="Assisted Manual")),A31&amp;"_MH",IF(AND(D31="Mashtura",OR(E31="De-Novo Merge",E31="Assisted Merge")),A31&amp;"_SA_MH",IF(AND(D31="Perry",OR(E31="Manual",E31="Assisted Manual")),A31&amp;"_PB",IF(AND(D31="Perry",OR(E31="De-Novo Merge",E31="Assisted Merge")),A31&amp;"_SA_PB",IF(AND(D31="Gina",OR(E31="Manual",E31="Assisted Manual")),A31&amp;"_GB",IF(AND(D31="Gina",OR(E31="De-Novo Merge",E31="Assisted Merge")),A31&amp;"_SA_GB",IF(AND(D31="Cameron",OR(E31="Manual",E31="Assisted Manual")),A31&amp;"_CA",IF(AND(D31="Cameron",OR(E31="De-Novo Merge",E31="Assisted Merge")),A31&amp;"_SA_CA",IF(AND(D31="Bruno",OR(E31="Manual",E31="Assisted Manual")),A31&amp;"_BD",IF(AND(D31="Bruno",OR(E31="De-Novo Merge",E31="Assisted Merge")),A31&amp;"_SA_BD",IF(AND(D31="Daniel",OR(E31="Manual",E31="Assisted Manual")),A31&amp;"_DR",IF(AND(D31="Daniel",OR(E31="De-Novo Merge",E31="Assisted Merge")),A31&amp;"_SA_DR",IF(AND(D31="Monet",OR(E31="Manual",E31="Assisted Manual")),A31&amp;"_MW",IF(AND(D31="Monet",OR(E31="De-Novo Merge",E31="Assisted Merge")),A31&amp;"_SA_MW",""))))))))))))))))</f>
        <v>2017-09-11_G-015_DR</v>
      </c>
      <c r="G31" s="89">
        <v>43014</v>
      </c>
      <c r="H31" s="89">
        <v>43017</v>
      </c>
      <c r="I31" s="68" t="s">
        <v>2588</v>
      </c>
      <c r="J31" s="111">
        <v>43054</v>
      </c>
      <c r="K31" s="86" t="str">
        <f>IF(AND(NOT(OR(G31="",G31="Ø")),H31=""),"In Progress",IF(AND(NOT(OR(H31="Ø",H31="")),NOT(OR(G31="Ø",G31=""))),"Completed",IF(AND(NOT(A31=""),NOT(OR(D31="",D31="???")),G31=""),"Waiting",IF(D31="???","Waiting",""))))</f>
        <v>Completed</v>
      </c>
      <c r="L31" s="109" t="str">
        <f>IF(AND(NOT(OR(H31="Ø",H31="")),J31="Split"),"In Progress",IF(AND(NOT(OR(H31="Ø",H31="")),J31="Needs to be Split"),"Waiting",IF(AND(K31="Review",K32="Review"),"Review",IF(OR(AND(K31="Review",K32="Incomplete"),AND(K31="Incomplete",K32="Review")),"Review",IF(OR(AND(K31="Untraceable",K32="Review"),AND(K31="Review",K32="Untraceable")),"Review",IF(OR(AND(K31="Review",K32="Completed"),AND(K31="Completed",K32="Review")),"Review",IF(OR(AND(K31="Other",K32="Review"),AND(K31="Review",K32="Other")),"Review",IF(OR(AND(K31="Other",K32="Incomplete"),AND(K31="Incomplete",K32="Other")),"Review",IF(OR(AND(K31="Other",K32="Untraceable"),AND(K31="Untraceable",K32="Other")),"Review",IF(OR(AND(K31="Other",K32="Completed"),AND(K31="Completed",K32="Other")),"Review",IF(AND(K31="Waiting",K32="Waiting"),"Waiting",IF(OR(AND(K31="Review",K32="Waiting"),AND(K31="Waiting",K32="Review")),"Waiting",IF(OR(AND(K31="Other",K32="Waiting"),AND(K31="Waiting",K32="Other")),"Waiting",IF(OR(AND(K31="Incomplete",K32="Waiting"),AND(K31="Waiting",K32="Incomplete")),"Waiting",IF(OR(AND(K31="Completed",K32="Waiting"),AND(K31="Waiting",K32="Completed")),"Waiting",IF(OR(K31="In Progress",K32="In Progress"),"In Progress",IF(OR(AND(K31="Completed",K32="Untraceable"),AND(K31="Untraceable",K32="Completed")),"Review",IF(OR(AND(K31="Completed",K32="Incomplete"),AND(K31="Incomplete",K32="Completed")),"Review",IF(OR(AND(K31="Incomplete",K32="Untraceable"),AND(K31="Untraceable",K32="Incomplete")),"Untraceable",IF(AND(NOT(OR(H31="Ø",H31="")),NOT(OR(H32="Ø",H32="")),J31=""),"In Progress",IF(AND(K31="Untraceable",K32="Untraceable"),"Untraceable",IF(AND(NOT(OR(H31="Ø",H31="")),NOT(OR(H32="Ø",H32="")),NOT(OR(J31="Ø",J31="",J31="Split",J31="Needs to be Split"))),"Completed",IF(AND(K31="Incomplete",K32="Incomplete"),"Incomplete",IF(AND(K31="Other",K32="Other"),"Review",IF(AND(K31="Untraceable",K32=""),"Untraceable","")))))))))))))))))))))))))</f>
        <v>Completed</v>
      </c>
      <c r="M31" s="109" t="s">
        <v>0</v>
      </c>
      <c r="N31" s="4"/>
      <c r="O31" s="114" t="s">
        <v>25</v>
      </c>
      <c r="P31" s="109" t="s">
        <v>2625</v>
      </c>
    </row>
    <row r="32" spans="1:16" x14ac:dyDescent="0.25">
      <c r="A32" s="109"/>
      <c r="B32" s="109"/>
      <c r="C32" s="109"/>
      <c r="D32" s="86" t="s">
        <v>187</v>
      </c>
      <c r="E32" s="86" t="s">
        <v>24</v>
      </c>
      <c r="F32" s="7" t="str">
        <f>IF(AND(D32="Amina",OR(E32="Manual",E32="Assisted Manual")),A31&amp;"_AZ",IF(AND(D32="Amina",OR(E32="De-Novo Merge",E32="Assisted Merge")),A31&amp;"_SA_AZ",IF(AND(D32="Mashtura",OR(E32="Manual",E32="Assisted Manual")),A31&amp;"_MH",IF(AND(D32="Mashtura",OR(E32="De-Novo Merge",E32="Assisted Merge")),A31&amp;"_SA_MH",IF(AND(D32="Perry",OR(E32="Manual",E32="Assisted Manual")),A31&amp;"_PB",IF(AND(D32="Perry",OR(E32="De-Novo Merge",E32="Assisted Merge")),A31&amp;"_SA_PB",IF(AND(D32="Gina",OR(E32="Manual",E32="Assisted Manual")),A31&amp;"_GB",IF(AND(D32="Gina",OR(E32="De-Novo Merge",E32="Assisted Merge")),A31&amp;"_SA_GB",IF(AND(D32="Cameron",OR(E32="Manual",E32="Assisted Manual")),A31&amp;"_CA",IF(AND(D32="Cameron",OR(E32="De-Novo Merge",E32="Assisted Merge")),A31&amp;"_SA_CA",IF(AND(D32="Bruno",OR(E32="Manual",E32="Assisted Manual")),A31&amp;"_BD",IF(AND(D32="Bruno",OR(E32="De-Novo Merge",E32="Assisted Merge")),A31&amp;"_SA_BD",IF(AND(D32="Daniel",OR(E32="Manual",E32="Assisted Manual")),A31&amp;"_DR",IF(AND(D32="Daniel",OR(E32="De-Novo Merge",E32="Assisted Merge")),A31&amp;"_SA_DR",IF(AND(D32="Monet",OR(E32="Manual",E32="Assisted Manual")),A31&amp;"_MW",IF(AND(D32="Monet",OR(E32="De-Novo Merge",E32="Assisted Merge")),A31&amp;"_SA_MW",""))))))))))))))))</f>
        <v>2017-09-11_G-015_MW</v>
      </c>
      <c r="G32" s="89">
        <v>43017</v>
      </c>
      <c r="H32" s="89">
        <v>43018</v>
      </c>
      <c r="I32" s="68"/>
      <c r="J32" s="109"/>
      <c r="K32" s="86" t="str">
        <f>IF(AND(NOT(OR(G32="",G32="Ø")),H32=""),"In Progress",IF(AND(NOT(OR(H32="Ø",H32="")),NOT(OR(G32="Ø",G32=""))),"Completed",IF(AND(NOT(A31=""),NOT(OR(D32="",D32="???")),G32=""),"Waiting",IF(D32="???","Waiting",""))))</f>
        <v>Completed</v>
      </c>
      <c r="L32" s="109"/>
      <c r="M32" s="109"/>
      <c r="N32" s="4"/>
      <c r="O32" s="114"/>
      <c r="P32" s="109"/>
    </row>
    <row r="33" spans="1:16" x14ac:dyDescent="0.25">
      <c r="A33" s="109" t="s">
        <v>2626</v>
      </c>
      <c r="B33" s="124" t="s">
        <v>2627</v>
      </c>
      <c r="C33" s="117"/>
      <c r="D33" s="86" t="s">
        <v>187</v>
      </c>
      <c r="E33" s="86" t="s">
        <v>24</v>
      </c>
      <c r="F33" s="7" t="str">
        <f>IF(AND(D33="Amina",OR(E33="Manual",E33="Assisted Manual")),A33&amp;"_AZ",IF(AND(D33="Amina",OR(E33="De-Novo Merge",E33="Assisted Merge")),A33&amp;"_SA_AZ",IF(AND(D33="Mashtura",OR(E33="Manual",E33="Assisted Manual")),A33&amp;"_MH",IF(AND(D33="Mashtura",OR(E33="De-Novo Merge",E33="Assisted Merge")),A33&amp;"_SA_MH",IF(AND(D33="Perry",OR(E33="Manual",E33="Assisted Manual")),A33&amp;"_PB",IF(AND(D33="Perry",OR(E33="De-Novo Merge",E33="Assisted Merge")),A33&amp;"_SA_PB",IF(AND(D33="Gina",OR(E33="Manual",E33="Assisted Manual")),A33&amp;"_GB",IF(AND(D33="Gina",OR(E33="De-Novo Merge",E33="Assisted Merge")),A33&amp;"_SA_GB",IF(AND(D33="Cameron",OR(E33="Manual",E33="Assisted Manual")),A33&amp;"_CA",IF(AND(D33="Cameron",OR(E33="De-Novo Merge",E33="Assisted Merge")),A33&amp;"_SA_CA",IF(AND(D33="Bruno",OR(E33="Manual",E33="Assisted Manual")),A33&amp;"_BD",IF(AND(D33="Bruno",OR(E33="De-Novo Merge",E33="Assisted Merge")),A33&amp;"_SA_BD",IF(AND(D33="Daniel",OR(E33="Manual",E33="Assisted Manual")),A33&amp;"_DR",IF(AND(D33="Daniel",OR(E33="De-Novo Merge",E33="Assisted Merge")),A33&amp;"_SA_DR",IF(AND(D33="Monet",OR(E33="Manual",E33="Assisted Manual")),A33&amp;"_MW",IF(AND(D33="Monet",OR(E33="De-Novo Merge",E33="Assisted Merge")),A33&amp;"_SA_MW",""))))))))))))))))</f>
        <v>2017-09-11_G-016_MW</v>
      </c>
      <c r="G33" s="89">
        <v>43014</v>
      </c>
      <c r="H33" s="89">
        <v>43017</v>
      </c>
      <c r="I33" s="68"/>
      <c r="J33" s="109" t="str">
        <f>IF(AND(NOT(OR(H33="",H33="Ø")),NOT(OR(H34="",H34="Ø"))),"Needs to be Split","")</f>
        <v/>
      </c>
      <c r="K33" s="86" t="str">
        <f>IF(AND(NOT(OR(G33="",G33="Ø")),H33=""),"In Progress",IF(AND(NOT(OR(H33="Ø",H33="")),NOT(OR(G33="Ø",G33=""))),"Completed",IF(AND(NOT(A33=""),NOT(OR(D33="",D33="???")),G33=""),"Waiting",IF(D33="???","Waiting",""))))</f>
        <v>Completed</v>
      </c>
      <c r="L33" s="109" t="s">
        <v>2</v>
      </c>
      <c r="M33" s="109" t="str">
        <f>IF(OR(L33="Untraceable",L33="Incomplete"),"Ignore",IF(OR(L33="Incomplete",L33="Completed"),"Waiting",IF(OR(L33="Waiting",L33="In Progress",L33="Review",L33="Other"),"HOLD","")))</f>
        <v>Ignore</v>
      </c>
      <c r="N33" s="4"/>
      <c r="O33" s="114" t="str">
        <f>IF(OR(L33="Untraceable",L33="Incomplete"),"No",IF(L33="Completed","In Progress",""))</f>
        <v>No</v>
      </c>
      <c r="P33" s="109"/>
    </row>
    <row r="34" spans="1:16" x14ac:dyDescent="0.25">
      <c r="A34" s="109"/>
      <c r="B34" s="125"/>
      <c r="C34" s="118"/>
      <c r="D34" s="86" t="s">
        <v>23</v>
      </c>
      <c r="E34" s="86" t="s">
        <v>24</v>
      </c>
      <c r="F34" s="7" t="str">
        <f>IF(AND(D34="Amina",OR(E34="Manual",E34="Assisted Manual")),A33&amp;"_AZ",IF(AND(D34="Amina",OR(E34="De-Novo Merge",E34="Assisted Merge")),A33&amp;"_SA_AZ",IF(AND(D34="Mashtura",OR(E34="Manual",E34="Assisted Manual")),A33&amp;"_MH",IF(AND(D34="Mashtura",OR(E34="De-Novo Merge",E34="Assisted Merge")),A33&amp;"_SA_MH",IF(AND(D34="Perry",OR(E34="Manual",E34="Assisted Manual")),A33&amp;"_PB",IF(AND(D34="Perry",OR(E34="De-Novo Merge",E34="Assisted Merge")),A33&amp;"_SA_PB",IF(AND(D34="Gina",OR(E34="Manual",E34="Assisted Manual")),A33&amp;"_GB",IF(AND(D34="Gina",OR(E34="De-Novo Merge",E34="Assisted Merge")),A33&amp;"_SA_GB",IF(AND(D34="Cameron",OR(E34="Manual",E34="Assisted Manual")),A33&amp;"_CA",IF(AND(D34="Cameron",OR(E34="De-Novo Merge",E34="Assisted Merge")),A33&amp;"_SA_CA",IF(AND(D34="Bruno",OR(E34="Manual",E34="Assisted Manual")),A33&amp;"_BD",IF(AND(D34="Bruno",OR(E34="De-Novo Merge",E34="Assisted Merge")),A33&amp;"_SA_BD",IF(AND(D34="Daniel",OR(E34="Manual",E34="Assisted Manual")),A33&amp;"_DR",IF(AND(D34="Daniel",OR(E34="De-Novo Merge",E34="Assisted Merge")),A33&amp;"_SA_DR",IF(AND(D34="Monet",OR(E34="Manual",E34="Assisted Manual")),A33&amp;"_MW",IF(AND(D34="Monet",OR(E34="De-Novo Merge",E34="Assisted Merge")),A33&amp;"_SA_MW",""))))))))))))))))</f>
        <v>2017-09-11_G-016_CA</v>
      </c>
      <c r="G34" s="89">
        <v>43017</v>
      </c>
      <c r="H34" s="89" t="s">
        <v>51</v>
      </c>
      <c r="I34" s="68"/>
      <c r="J34" s="109"/>
      <c r="K34" s="86" t="s">
        <v>2</v>
      </c>
      <c r="L34" s="109"/>
      <c r="M34" s="109"/>
      <c r="N34" s="4"/>
      <c r="O34" s="114"/>
      <c r="P34" s="109"/>
    </row>
    <row r="35" spans="1:16" x14ac:dyDescent="0.25">
      <c r="A35" s="109" t="s">
        <v>2628</v>
      </c>
      <c r="B35" s="110" t="s">
        <v>2629</v>
      </c>
      <c r="C35" s="110"/>
      <c r="D35" s="86" t="s">
        <v>113</v>
      </c>
      <c r="E35" s="86" t="s">
        <v>24</v>
      </c>
      <c r="F35" s="7" t="str">
        <f>IF(AND(D35="Amina",OR(E35="Manual",E35="Assisted Manual")),A35&amp;"_AZ",IF(AND(D35="Amina",OR(E35="De-Novo Merge",E35="Assisted Merge")),A35&amp;"_SA_AZ",IF(AND(D35="Mashtura",OR(E35="Manual",E35="Assisted Manual")),A35&amp;"_MH",IF(AND(D35="Mashtura",OR(E35="De-Novo Merge",E35="Assisted Merge")),A35&amp;"_SA_MH",IF(AND(D35="Perry",OR(E35="Manual",E35="Assisted Manual")),A35&amp;"_PB",IF(AND(D35="Perry",OR(E35="De-Novo Merge",E35="Assisted Merge")),A35&amp;"_SA_PB",IF(AND(D35="Gina",OR(E35="Manual",E35="Assisted Manual")),A35&amp;"_GB",IF(AND(D35="Gina",OR(E35="De-Novo Merge",E35="Assisted Merge")),A35&amp;"_SA_GB",IF(AND(D35="Cameron",OR(E35="Manual",E35="Assisted Manual")),A35&amp;"_CA",IF(AND(D35="Cameron",OR(E35="De-Novo Merge",E35="Assisted Merge")),A35&amp;"_SA_CA",IF(AND(D35="Bruno",OR(E35="Manual",E35="Assisted Manual")),A35&amp;"_BD",IF(AND(D35="Bruno",OR(E35="De-Novo Merge",E35="Assisted Merge")),A35&amp;"_SA_BD",IF(AND(D35="Daniel",OR(E35="Manual",E35="Assisted Manual")),A35&amp;"_DR",IF(AND(D35="Daniel",OR(E35="De-Novo Merge",E35="Assisted Merge")),A35&amp;"_SA_DR",IF(AND(D35="Monet",OR(E35="Manual",E35="Assisted Manual")),A35&amp;"_MW",IF(AND(D35="Monet",OR(E35="De-Novo Merge",E35="Assisted Merge")),A35&amp;"_SA_MW",""))))))))))))))))</f>
        <v>2017-09-11_G-017_DR</v>
      </c>
      <c r="G35" s="89">
        <v>43018</v>
      </c>
      <c r="H35" s="89" t="s">
        <v>51</v>
      </c>
      <c r="I35" s="68"/>
      <c r="J35" s="109" t="str">
        <f>IF(AND(NOT(OR(H35="",H35="Ø")),NOT(OR(H36="",H36="Ø"))),"Needs to be Split","")</f>
        <v/>
      </c>
      <c r="K35" s="86" t="s">
        <v>2</v>
      </c>
      <c r="L35" s="109" t="s">
        <v>2</v>
      </c>
      <c r="M35" s="109" t="str">
        <f>IF(OR(L35="Untraceable",L35="Incomplete"),"Ignore",IF(OR(L35="Incomplete",L35="Completed"),"Waiting",IF(OR(L35="Waiting",L35="In Progress",L35="Review",L35="Other"),"HOLD","")))</f>
        <v>Ignore</v>
      </c>
      <c r="N35" s="4" t="s">
        <v>2630</v>
      </c>
      <c r="O35" s="114" t="str">
        <f>IF(OR(L35="Untraceable",L35="Incomplete"),"No",IF(L35="Completed","In Progress",""))</f>
        <v>No</v>
      </c>
      <c r="P35" s="109"/>
    </row>
    <row r="36" spans="1:16" x14ac:dyDescent="0.25">
      <c r="A36" s="109"/>
      <c r="B36" s="109"/>
      <c r="C36" s="109"/>
      <c r="D36" s="86"/>
      <c r="E36" s="86"/>
      <c r="F36" s="7" t="str">
        <f>IF(AND(D36="Amina",OR(E36="Manual",E36="Assisted Manual")),A35&amp;"_AZ",IF(AND(D36="Amina",OR(E36="De-Novo Merge",E36="Assisted Merge")),A35&amp;"_SA_AZ",IF(AND(D36="Mashtura",OR(E36="Manual",E36="Assisted Manual")),A35&amp;"_MH",IF(AND(D36="Mashtura",OR(E36="De-Novo Merge",E36="Assisted Merge")),A35&amp;"_SA_MH",IF(AND(D36="Perry",OR(E36="Manual",E36="Assisted Manual")),A35&amp;"_PB",IF(AND(D36="Perry",OR(E36="De-Novo Merge",E36="Assisted Merge")),A35&amp;"_SA_PB",IF(AND(D36="Gina",OR(E36="Manual",E36="Assisted Manual")),A35&amp;"_GB",IF(AND(D36="Gina",OR(E36="De-Novo Merge",E36="Assisted Merge")),A35&amp;"_SA_GB",IF(AND(D36="Cameron",OR(E36="Manual",E36="Assisted Manual")),A35&amp;"_CA",IF(AND(D36="Cameron",OR(E36="De-Novo Merge",E36="Assisted Merge")),A35&amp;"_SA_CA",IF(AND(D36="Bruno",OR(E36="Manual",E36="Assisted Manual")),A35&amp;"_BD",IF(AND(D36="Bruno",OR(E36="De-Novo Merge",E36="Assisted Merge")),A35&amp;"_SA_BD",IF(AND(D36="Daniel",OR(E36="Manual",E36="Assisted Manual")),A35&amp;"_DR",IF(AND(D36="Daniel",OR(E36="De-Novo Merge",E36="Assisted Merge")),A35&amp;"_SA_DR",IF(AND(D36="Monet",OR(E36="Manual",E36="Assisted Manual")),A35&amp;"_MW",IF(AND(D36="Monet",OR(E36="De-Novo Merge",E36="Assisted Merge")),A35&amp;"_SA_MW",""))))))))))))))))</f>
        <v/>
      </c>
      <c r="G36" s="89"/>
      <c r="H36" s="89"/>
      <c r="I36" s="68"/>
      <c r="J36" s="109"/>
      <c r="K36" s="86"/>
      <c r="L36" s="109"/>
      <c r="M36" s="109"/>
      <c r="N36" s="4"/>
      <c r="O36" s="114"/>
      <c r="P36" s="109"/>
    </row>
    <row r="37" spans="1:16" x14ac:dyDescent="0.25">
      <c r="A37" s="109" t="s">
        <v>2631</v>
      </c>
      <c r="B37" s="110" t="s">
        <v>2632</v>
      </c>
      <c r="C37" s="109"/>
      <c r="D37" s="86" t="s">
        <v>161</v>
      </c>
      <c r="E37" s="86" t="s">
        <v>24</v>
      </c>
      <c r="F37" s="7" t="str">
        <f>IF(AND(D37="Amina",OR(E37="Manual",E37="Assisted Manual")),A37&amp;"_AZ",IF(AND(D37="Amina",OR(E37="De-Novo Merge",E37="Assisted Merge")),A37&amp;"_SA_AZ",IF(AND(D37="Mashtura",OR(E37="Manual",E37="Assisted Manual")),A37&amp;"_MH",IF(AND(D37="Mashtura",OR(E37="De-Novo Merge",E37="Assisted Merge")),A37&amp;"_SA_MH",IF(AND(D37="Perry",OR(E37="Manual",E37="Assisted Manual")),A37&amp;"_PB",IF(AND(D37="Perry",OR(E37="De-Novo Merge",E37="Assisted Merge")),A37&amp;"_SA_PB",IF(AND(D37="Gina",OR(E37="Manual",E37="Assisted Manual")),A37&amp;"_GB",IF(AND(D37="Gina",OR(E37="De-Novo Merge",E37="Assisted Merge")),A37&amp;"_SA_GB",IF(AND(D37="Cameron",OR(E37="Manual",E37="Assisted Manual")),A37&amp;"_CA",IF(AND(D37="Cameron",OR(E37="De-Novo Merge",E37="Assisted Merge")),A37&amp;"_SA_CA",IF(AND(D37="Bruno",OR(E37="Manual",E37="Assisted Manual")),A37&amp;"_BD",IF(AND(D37="Bruno",OR(E37="De-Novo Merge",E37="Assisted Merge")),A37&amp;"_SA_BD",IF(AND(D37="Daniel",OR(E37="Manual",E37="Assisted Manual")),A37&amp;"_DR",IF(AND(D37="Daniel",OR(E37="De-Novo Merge",E37="Assisted Merge")),A37&amp;"_SA_DR",IF(AND(D37="Monet",OR(E37="Manual",E37="Assisted Manual")),A37&amp;"_MW",IF(AND(D37="Monet",OR(E37="De-Novo Merge",E37="Assisted Merge")),A37&amp;"_SA_MW",""))))))))))))))))</f>
        <v>2017-09-11_G-018_BD</v>
      </c>
      <c r="G37" s="89">
        <v>43018</v>
      </c>
      <c r="H37" s="89" t="s">
        <v>51</v>
      </c>
      <c r="I37" s="68"/>
      <c r="J37" s="109" t="str">
        <f>IF(AND(NOT(OR(H37="",H37="Ø")),NOT(OR(H38="",H38="Ø"))),"Needs to be Split","")</f>
        <v/>
      </c>
      <c r="K37" s="86" t="s">
        <v>1</v>
      </c>
      <c r="L37" s="109" t="str">
        <f>IF(AND(NOT(OR(H37="Ø",H37="")),J37="Split"),"In Progress",IF(AND(NOT(OR(H37="Ø",H37="")),J37="Needs to be Split"),"Waiting",IF(AND(K37="Review",K38="Review"),"Review",IF(OR(AND(K37="Review",K38="Incomplete"),AND(K37="Incomplete",K38="Review")),"Review",IF(OR(AND(K37="Untraceable",K38="Review"),AND(K37="Review",K38="Untraceable")),"Review",IF(OR(AND(K37="Review",K38="Completed"),AND(K37="Completed",K38="Review")),"Review",IF(OR(AND(K37="Other",K38="Review"),AND(K37="Review",K38="Other")),"Review",IF(OR(AND(K37="Other",K38="Incomplete"),AND(K37="Incomplete",K38="Other")),"Review",IF(OR(AND(K37="Other",K38="Untraceable"),AND(K37="Untraceable",K38="Other")),"Review",IF(OR(AND(K37="Other",K38="Completed"),AND(K37="Completed",K38="Other")),"Review",IF(AND(K37="Waiting",K38="Waiting"),"Waiting",IF(OR(AND(K37="Review",K38="Waiting"),AND(K37="Waiting",K38="Review")),"Waiting",IF(OR(AND(K37="Other",K38="Waiting"),AND(K37="Waiting",K38="Other")),"Waiting",IF(OR(AND(K37="Incomplete",K38="Waiting"),AND(K37="Waiting",K38="Incomplete")),"Waiting",IF(OR(AND(K37="Completed",K38="Waiting"),AND(K37="Waiting",K38="Completed")),"Waiting",IF(OR(K37="In Progress",K38="In Progress"),"In Progress",IF(OR(AND(K37="Completed",K38="Untraceable"),AND(K37="Untraceable",K38="Completed")),"Review",IF(OR(AND(K37="Completed",K38="Incomplete"),AND(K37="Incomplete",K38="Completed")),"Review",IF(OR(AND(K37="Incomplete",K38="Untraceable"),AND(K37="Untraceable",K38="Incomplete")),"Untraceable",IF(AND(NOT(OR(H37="Ø",H37="")),NOT(OR(H38="Ø",H38="")),J37=""),"In Progress",IF(AND(K37="Untraceable",K38="Untraceable"),"Untraceable",IF(AND(NOT(OR(H37="Ø",H37="")),NOT(OR(H38="Ø",H38="")),NOT(OR(J37="Ø",J37="",J37="Split",J37="Needs to be Split"))),"Completed",IF(AND(K37="Incomplete",K38="Incomplete"),"Incomplete",IF(AND(K37="Other",K38="Other"),"Review",IF(AND(K37="Untraceable",K38=""),"Untraceable","")))))))))))))))))))))))))</f>
        <v>Untraceable</v>
      </c>
      <c r="M37" s="109" t="str">
        <f>IF(OR(L37="Untraceable",L37="Incomplete"),"Ignore",IF(OR(L37="Incomplete",L37="Completed"),"Waiting",IF(OR(L37="Waiting",L37="In Progress",L37="Review",L37="Other"),"HOLD","")))</f>
        <v>Ignore</v>
      </c>
      <c r="N37" s="4" t="s">
        <v>2633</v>
      </c>
      <c r="O37" s="114" t="str">
        <f>IF(OR(L37="Untraceable",L37="Incomplete"),"No",IF(L37="Completed","In Progress",""))</f>
        <v>No</v>
      </c>
      <c r="P37" s="109"/>
    </row>
    <row r="38" spans="1:16" x14ac:dyDescent="0.25">
      <c r="A38" s="109"/>
      <c r="B38" s="109"/>
      <c r="C38" s="109"/>
      <c r="D38" s="86" t="str">
        <f>IF(AND(NOT(A37=""),NOT(K37="Untraceable")),"???","")</f>
        <v/>
      </c>
      <c r="E38" s="86"/>
      <c r="F38" s="7" t="str">
        <f>IF(AND(D38="Amina",OR(E38="Manual",E38="Assisted Manual")),A37&amp;"_AZ",IF(AND(D38="Amina",OR(E38="De-Novo Merge",E38="Assisted Merge")),A37&amp;"_SA_AZ",IF(AND(D38="Mashtura",OR(E38="Manual",E38="Assisted Manual")),A37&amp;"_MH",IF(AND(D38="Mashtura",OR(E38="De-Novo Merge",E38="Assisted Merge")),A37&amp;"_SA_MH",IF(AND(D38="Perry",OR(E38="Manual",E38="Assisted Manual")),A37&amp;"_PB",IF(AND(D38="Perry",OR(E38="De-Novo Merge",E38="Assisted Merge")),A37&amp;"_SA_PB",IF(AND(D38="Gina",OR(E38="Manual",E38="Assisted Manual")),A37&amp;"_GB",IF(AND(D38="Gina",OR(E38="De-Novo Merge",E38="Assisted Merge")),A37&amp;"_SA_GB",IF(AND(D38="Cameron",OR(E38="Manual",E38="Assisted Manual")),A37&amp;"_CA",IF(AND(D38="Cameron",OR(E38="De-Novo Merge",E38="Assisted Merge")),A37&amp;"_SA_CA",IF(AND(D38="Bruno",OR(E38="Manual",E38="Assisted Manual")),A37&amp;"_BD",IF(AND(D38="Bruno",OR(E38="De-Novo Merge",E38="Assisted Merge")),A37&amp;"_SA_BD",IF(AND(D38="Daniel",OR(E38="Manual",E38="Assisted Manual")),A37&amp;"_DR",IF(AND(D38="Daniel",OR(E38="De-Novo Merge",E38="Assisted Merge")),A37&amp;"_SA_DR",IF(AND(D38="Monet",OR(E38="Manual",E38="Assisted Manual")),A37&amp;"_MW",IF(AND(D38="Monet",OR(E38="De-Novo Merge",E38="Assisted Merge")),A37&amp;"_SA_MW",""))))))))))))))))</f>
        <v/>
      </c>
      <c r="G38" s="89"/>
      <c r="H38" s="89"/>
      <c r="I38" s="68"/>
      <c r="J38" s="109"/>
      <c r="K38" s="86" t="str">
        <f>IF(AND(NOT(OR(G38="",G38="Ø")),H38=""),"In Progress",IF(AND(NOT(OR(H38="Ø",H38="")),NOT(OR(G38="Ø",G38=""))),"Completed",IF(AND(NOT(A37=""),NOT(OR(D38="",D38="???")),G38=""),"Waiting",IF(D38="???","Waiting",""))))</f>
        <v/>
      </c>
      <c r="L38" s="109"/>
      <c r="M38" s="109"/>
      <c r="N38" s="4"/>
      <c r="O38" s="114"/>
      <c r="P38" s="109"/>
    </row>
    <row r="39" spans="1:16" x14ac:dyDescent="0.25">
      <c r="A39" s="109" t="s">
        <v>2634</v>
      </c>
      <c r="B39" s="110" t="s">
        <v>2635</v>
      </c>
      <c r="C39" s="109"/>
      <c r="D39" s="86" t="s">
        <v>187</v>
      </c>
      <c r="E39" s="86" t="s">
        <v>24</v>
      </c>
      <c r="F39" s="7" t="str">
        <f>IF(AND(D39="Amina",OR(E39="Manual",E39="Assisted Manual")),A39&amp;"_AZ",IF(AND(D39="Amina",OR(E39="De-Novo Merge",E39="Assisted Merge")),A39&amp;"_SA_AZ",IF(AND(D39="Mashtura",OR(E39="Manual",E39="Assisted Manual")),A39&amp;"_MH",IF(AND(D39="Mashtura",OR(E39="De-Novo Merge",E39="Assisted Merge")),A39&amp;"_SA_MH",IF(AND(D39="Perry",OR(E39="Manual",E39="Assisted Manual")),A39&amp;"_PB",IF(AND(D39="Perry",OR(E39="De-Novo Merge",E39="Assisted Merge")),A39&amp;"_SA_PB",IF(AND(D39="Gina",OR(E39="Manual",E39="Assisted Manual")),A39&amp;"_GB",IF(AND(D39="Gina",OR(E39="De-Novo Merge",E39="Assisted Merge")),A39&amp;"_SA_GB",IF(AND(D39="Cameron",OR(E39="Manual",E39="Assisted Manual")),A39&amp;"_CA",IF(AND(D39="Cameron",OR(E39="De-Novo Merge",E39="Assisted Merge")),A39&amp;"_SA_CA",IF(AND(D39="Bruno",OR(E39="Manual",E39="Assisted Manual")),A39&amp;"_BD",IF(AND(D39="Bruno",OR(E39="De-Novo Merge",E39="Assisted Merge")),A39&amp;"_SA_BD",IF(AND(D39="Daniel",OR(E39="Manual",E39="Assisted Manual")),A39&amp;"_DR",IF(AND(D39="Daniel",OR(E39="De-Novo Merge",E39="Assisted Merge")),A39&amp;"_SA_DR",IF(AND(D39="Monet",OR(E39="Manual",E39="Assisted Manual")),A39&amp;"_MW",IF(AND(D39="Monet",OR(E39="De-Novo Merge",E39="Assisted Merge")),A39&amp;"_SA_MW",""))))))))))))))))</f>
        <v>2017-09-11_G-019_MW</v>
      </c>
      <c r="G39" s="89">
        <v>43018</v>
      </c>
      <c r="H39" s="89">
        <v>43018</v>
      </c>
      <c r="I39" s="68"/>
      <c r="J39" s="111">
        <v>43035</v>
      </c>
      <c r="K39" s="86" t="s">
        <v>0</v>
      </c>
      <c r="L39" s="109" t="str">
        <f>IF(AND(NOT(OR(H39="Ø",H39="")),J39="Split"),"In Progress",IF(AND(NOT(OR(H39="Ø",H39="")),J39="Needs to be Split"),"Waiting",IF(AND(K39="Review",K40="Review"),"Review",IF(OR(AND(K39="Review",K40="Incomplete"),AND(K39="Incomplete",K40="Review")),"Review",IF(OR(AND(K39="Untraceable",K40="Review"),AND(K39="Review",K40="Untraceable")),"Review",IF(OR(AND(K39="Review",K40="Completed"),AND(K39="Completed",K40="Review")),"Review",IF(OR(AND(K39="Other",K40="Review"),AND(K39="Review",K40="Other")),"Review",IF(OR(AND(K39="Other",K40="Incomplete"),AND(K39="Incomplete",K40="Other")),"Review",IF(OR(AND(K39="Other",K40="Untraceable"),AND(K39="Untraceable",K40="Other")),"Review",IF(OR(AND(K39="Other",K40="Completed"),AND(K39="Completed",K40="Other")),"Review",IF(AND(K39="Waiting",K40="Waiting"),"Waiting",IF(OR(AND(K39="Review",K40="Waiting"),AND(K39="Waiting",K40="Review")),"Waiting",IF(OR(AND(K39="Other",K40="Waiting"),AND(K39="Waiting",K40="Other")),"Waiting",IF(OR(AND(K39="Incomplete",K40="Waiting"),AND(K39="Waiting",K40="Incomplete")),"Waiting",IF(OR(AND(K39="Completed",K40="Waiting"),AND(K39="Waiting",K40="Completed")),"Waiting",IF(OR(K39="In Progress",K40="In Progress"),"In Progress",IF(OR(AND(K39="Completed",K40="Untraceable"),AND(K39="Untraceable",K40="Completed")),"Review",IF(OR(AND(K39="Completed",K40="Incomplete"),AND(K39="Incomplete",K40="Completed")),"Review",IF(OR(AND(K39="Incomplete",K40="Untraceable"),AND(K39="Untraceable",K40="Incomplete")),"Untraceable",IF(AND(NOT(OR(H39="Ø",H39="")),NOT(OR(H40="Ø",H40="")),J39=""),"In Progress",IF(AND(K39="Untraceable",K40="Untraceable"),"Untraceable",IF(AND(NOT(OR(H39="Ø",H39="")),NOT(OR(H40="Ø",H40="")),NOT(OR(J39="Ø",J39="",J39="Split",J39="Needs to be Split"))),"Completed",IF(AND(K39="Incomplete",K40="Incomplete"),"Incomplete",IF(AND(K39="Other",K40="Other"),"Review",IF(AND(K39="Untraceable",K40=""),"Untraceable","")))))))))))))))))))))))))</f>
        <v>Completed</v>
      </c>
      <c r="M39" s="109" t="s">
        <v>0</v>
      </c>
      <c r="N39" s="6"/>
      <c r="O39" s="114" t="s">
        <v>25</v>
      </c>
      <c r="P39" s="109" t="s">
        <v>2636</v>
      </c>
    </row>
    <row r="40" spans="1:16" x14ac:dyDescent="0.25">
      <c r="A40" s="109"/>
      <c r="B40" s="109"/>
      <c r="C40" s="109"/>
      <c r="D40" s="86" t="s">
        <v>2404</v>
      </c>
      <c r="E40" s="86" t="s">
        <v>24</v>
      </c>
      <c r="F40" s="7" t="str">
        <f>IF(AND(D40="Amina",OR(E40="Manual",E40="Assisted Manual")),A39&amp;"_AZ",IF(AND(D40="Amina",OR(E40="De-Novo Merge",E40="Assisted Merge")),A39&amp;"_SA_AZ",IF(AND(D40="Mashtura",OR(E40="Manual",E40="Assisted Manual")),A39&amp;"_MH",IF(AND(D40="Mashtura",OR(E40="De-Novo Merge",E40="Assisted Merge")),A39&amp;"_SA_MH",IF(AND(D40="Perry",OR(E40="Manual",E40="Assisted Manual")),A39&amp;"_PB",IF(AND(D40="Perry",OR(E40="De-Novo Merge",E40="Assisted Merge")),A39&amp;"_SA_PB",IF(AND(D40="Gina",OR(E40="Manual",E40="Assisted Manual")),A39&amp;"_GB",IF(AND(D40="Gina",OR(E40="De-Novo Merge",E40="Assisted Merge")),A39&amp;"_SA_GB",IF(AND(D40="Cameron",OR(E40="Manual",E40="Assisted Manual")),A39&amp;"_CA",IF(AND(D40="Cameron",OR(E40="De-Novo Merge",E40="Assisted Merge")),A39&amp;"_SA_CA",IF(AND(D40="Bruno",OR(E40="Manual",E40="Assisted Manual")),A39&amp;"_BD",IF(AND(D40="Bruno",OR(E40="De-Novo Merge",E40="Assisted Merge")),A39&amp;"_SA_BD",IF(AND(D40="Daniel",OR(E40="Manual",E40="Assisted Manual")),A39&amp;"_DR",IF(AND(D40="Daniel",OR(E40="De-Novo Merge",E40="Assisted Merge")),A39&amp;"_SA_DR",IF(AND(D40="Monet",OR(E40="Manual",E40="Assisted Manual")),A39&amp;"_MW",IF(AND(D40="Monet",OR(E40="De-Novo Merge",E40="Assisted Merge")),A39&amp;"_SA_MW",""))))))))))))))))</f>
        <v>2017-09-11_G-019_MH</v>
      </c>
      <c r="G40" s="89">
        <v>43018</v>
      </c>
      <c r="H40" s="89">
        <v>43019</v>
      </c>
      <c r="I40" s="68" t="s">
        <v>2637</v>
      </c>
      <c r="J40" s="109"/>
      <c r="K40" s="86" t="str">
        <f>IF(AND(NOT(OR(G40="",G40="Ø")),H40=""),"In Progress",IF(AND(NOT(OR(H40="Ø",H40="")),NOT(OR(G40="Ø",G40=""))),"Completed",IF(AND(NOT(A39=""),NOT(OR(D40="",D40="???")),G40=""),"Waiting",IF(D40="???","Waiting",""))))</f>
        <v>Completed</v>
      </c>
      <c r="L40" s="109"/>
      <c r="M40" s="109"/>
      <c r="N40" s="6"/>
      <c r="O40" s="114"/>
      <c r="P40" s="109"/>
    </row>
    <row r="41" spans="1:16" x14ac:dyDescent="0.25">
      <c r="A41" s="109" t="s">
        <v>2638</v>
      </c>
      <c r="B41" s="110" t="s">
        <v>2639</v>
      </c>
      <c r="C41" s="109"/>
      <c r="D41" s="86" t="s">
        <v>161</v>
      </c>
      <c r="E41" s="86" t="s">
        <v>24</v>
      </c>
      <c r="F41" s="7" t="str">
        <f>IF(AND(D41="Amina",OR(E41="Manual",E41="Assisted Manual")),A41&amp;"_AZ",IF(AND(D41="Amina",OR(E41="De-Novo Merge",E41="Assisted Merge")),A41&amp;"_SA_AZ",IF(AND(D41="Mashtura",OR(E41="Manual",E41="Assisted Manual")),A41&amp;"_MH",IF(AND(D41="Mashtura",OR(E41="De-Novo Merge",E41="Assisted Merge")),A41&amp;"_SA_MH",IF(AND(D41="Perry",OR(E41="Manual",E41="Assisted Manual")),A41&amp;"_PB",IF(AND(D41="Perry",OR(E41="De-Novo Merge",E41="Assisted Merge")),A41&amp;"_SA_PB",IF(AND(D41="Gina",OR(E41="Manual",E41="Assisted Manual")),A41&amp;"_GB",IF(AND(D41="Gina",OR(E41="De-Novo Merge",E41="Assisted Merge")),A41&amp;"_SA_GB",IF(AND(D41="Cameron",OR(E41="Manual",E41="Assisted Manual")),A41&amp;"_CA",IF(AND(D41="Cameron",OR(E41="De-Novo Merge",E41="Assisted Merge")),A41&amp;"_SA_CA",IF(AND(D41="Bruno",OR(E41="Manual",E41="Assisted Manual")),A41&amp;"_BD",IF(AND(D41="Bruno",OR(E41="De-Novo Merge",E41="Assisted Merge")),A41&amp;"_SA_BD",IF(AND(D41="Daniel",OR(E41="Manual",E41="Assisted Manual")),A41&amp;"_DR",IF(AND(D41="Daniel",OR(E41="De-Novo Merge",E41="Assisted Merge")),A41&amp;"_SA_DR",IF(AND(D41="Monet",OR(E41="Manual",E41="Assisted Manual")),A41&amp;"_MW",IF(AND(D41="Monet",OR(E41="De-Novo Merge",E41="Assisted Merge")),A41&amp;"_SA_MW",""))))))))))))))))</f>
        <v>2017-09-11_G-020_BD</v>
      </c>
      <c r="G41" s="89">
        <v>43018</v>
      </c>
      <c r="H41" s="89" t="s">
        <v>51</v>
      </c>
      <c r="I41" s="68"/>
      <c r="J41" s="109" t="str">
        <f>IF(AND(NOT(OR(H41="",H41="Ø")),NOT(OR(H42="",H42="Ø"))),"Needs to be Split","")</f>
        <v/>
      </c>
      <c r="K41" s="86" t="s">
        <v>1</v>
      </c>
      <c r="L41" s="109" t="str">
        <f>IF(AND(NOT(OR(H41="Ø",H41="")),J41="Split"),"In Progress",IF(AND(NOT(OR(H41="Ø",H41="")),J41="Needs to be Split"),"Waiting",IF(AND(K41="Review",K42="Review"),"Review",IF(OR(AND(K41="Review",K42="Incomplete"),AND(K41="Incomplete",K42="Review")),"Review",IF(OR(AND(K41="Untraceable",K42="Review"),AND(K41="Review",K42="Untraceable")),"Review",IF(OR(AND(K41="Review",K42="Completed"),AND(K41="Completed",K42="Review")),"Review",IF(OR(AND(K41="Other",K42="Review"),AND(K41="Review",K42="Other")),"Review",IF(OR(AND(K41="Other",K42="Incomplete"),AND(K41="Incomplete",K42="Other")),"Review",IF(OR(AND(K41="Other",K42="Untraceable"),AND(K41="Untraceable",K42="Other")),"Review",IF(OR(AND(K41="Other",K42="Completed"),AND(K41="Completed",K42="Other")),"Review",IF(AND(K41="Waiting",K42="Waiting"),"Waiting",IF(OR(AND(K41="Review",K42="Waiting"),AND(K41="Waiting",K42="Review")),"Waiting",IF(OR(AND(K41="Other",K42="Waiting"),AND(K41="Waiting",K42="Other")),"Waiting",IF(OR(AND(K41="Incomplete",K42="Waiting"),AND(K41="Waiting",K42="Incomplete")),"Waiting",IF(OR(AND(K41="Completed",K42="Waiting"),AND(K41="Waiting",K42="Completed")),"Waiting",IF(OR(K41="In Progress",K42="In Progress"),"In Progress",IF(OR(AND(K41="Completed",K42="Untraceable"),AND(K41="Untraceable",K42="Completed")),"Review",IF(OR(AND(K41="Completed",K42="Incomplete"),AND(K41="Incomplete",K42="Completed")),"Review",IF(OR(AND(K41="Incomplete",K42="Untraceable"),AND(K41="Untraceable",K42="Incomplete")),"Untraceable",IF(AND(NOT(OR(H41="Ø",H41="")),NOT(OR(H42="Ø",H42="")),J41=""),"In Progress",IF(AND(K41="Untraceable",K42="Untraceable"),"Untraceable",IF(AND(NOT(OR(H41="Ø",H41="")),NOT(OR(H42="Ø",H42="")),NOT(OR(J41="Ø",J41="",J41="Split",J41="Needs to be Split"))),"Completed",IF(AND(K41="Incomplete",K42="Incomplete"),"Incomplete",IF(AND(K41="Other",K42="Other"),"Review",IF(AND(K41="Untraceable",K42=""),"Untraceable","")))))))))))))))))))))))))</f>
        <v>Untraceable</v>
      </c>
      <c r="M41" s="109" t="str">
        <f>IF(OR(L41="Untraceable",L41="Incomplete"),"Ignore",IF(OR(L41="Incomplete",L41="Completed"),"Waiting",IF(OR(L41="Waiting",L41="In Progress",L41="Review",L41="Other"),"HOLD","")))</f>
        <v>Ignore</v>
      </c>
      <c r="N41" s="4" t="s">
        <v>2640</v>
      </c>
      <c r="O41" s="114" t="str">
        <f>IF(OR(L41="Untraceable",L41="Incomplete"),"No",IF(L41="Completed","In Progress",""))</f>
        <v>No</v>
      </c>
      <c r="P41" s="109"/>
    </row>
    <row r="42" spans="1:16" x14ac:dyDescent="0.25">
      <c r="A42" s="109"/>
      <c r="B42" s="109"/>
      <c r="C42" s="109"/>
      <c r="D42" s="86" t="str">
        <f>IF(AND(NOT(A41=""),NOT(K41="Untraceable")),"???","")</f>
        <v/>
      </c>
      <c r="E42" s="86"/>
      <c r="F42" s="7" t="str">
        <f>IF(AND(D42="Amina",OR(E42="Manual",E42="Assisted Manual")),A41&amp;"_AZ",IF(AND(D42="Amina",OR(E42="De-Novo Merge",E42="Assisted Merge")),A41&amp;"_SA_AZ",IF(AND(D42="Mashtura",OR(E42="Manual",E42="Assisted Manual")),A41&amp;"_MH",IF(AND(D42="Mashtura",OR(E42="De-Novo Merge",E42="Assisted Merge")),A41&amp;"_SA_MH",IF(AND(D42="Perry",OR(E42="Manual",E42="Assisted Manual")),A41&amp;"_PB",IF(AND(D42="Perry",OR(E42="De-Novo Merge",E42="Assisted Merge")),A41&amp;"_SA_PB",IF(AND(D42="Gina",OR(E42="Manual",E42="Assisted Manual")),A41&amp;"_GB",IF(AND(D42="Gina",OR(E42="De-Novo Merge",E42="Assisted Merge")),A41&amp;"_SA_GB",IF(AND(D42="Cameron",OR(E42="Manual",E42="Assisted Manual")),A41&amp;"_CA",IF(AND(D42="Cameron",OR(E42="De-Novo Merge",E42="Assisted Merge")),A41&amp;"_SA_CA",IF(AND(D42="Bruno",OR(E42="Manual",E42="Assisted Manual")),A41&amp;"_BD",IF(AND(D42="Bruno",OR(E42="De-Novo Merge",E42="Assisted Merge")),A41&amp;"_SA_BD",IF(AND(D42="Daniel",OR(E42="Manual",E42="Assisted Manual")),A41&amp;"_DR",IF(AND(D42="Daniel",OR(E42="De-Novo Merge",E42="Assisted Merge")),A41&amp;"_SA_DR",IF(AND(D42="Monet",OR(E42="Manual",E42="Assisted Manual")),A41&amp;"_MW",IF(AND(D42="Monet",OR(E42="De-Novo Merge",E42="Assisted Merge")),A41&amp;"_SA_MW",""))))))))))))))))</f>
        <v/>
      </c>
      <c r="G42" s="89"/>
      <c r="H42" s="89"/>
      <c r="I42" s="68"/>
      <c r="J42" s="109"/>
      <c r="K42" s="86" t="str">
        <f>IF(AND(NOT(OR(G42="",G42="Ø")),H42=""),"In Progress",IF(AND(NOT(OR(H42="Ø",H42="")),NOT(OR(G42="Ø",G42=""))),"Completed",IF(AND(NOT(A41=""),NOT(OR(D42="",D42="???")),G42=""),"Waiting",IF(D42="???","Waiting",""))))</f>
        <v/>
      </c>
      <c r="L42" s="109"/>
      <c r="M42" s="109"/>
      <c r="N42" s="4"/>
      <c r="O42" s="114"/>
      <c r="P42" s="109"/>
    </row>
    <row r="43" spans="1:16" x14ac:dyDescent="0.25">
      <c r="A43" s="109" t="s">
        <v>2641</v>
      </c>
      <c r="B43" s="110" t="s">
        <v>2642</v>
      </c>
      <c r="C43" s="109"/>
      <c r="D43" s="86" t="s">
        <v>27</v>
      </c>
      <c r="E43" s="86" t="s">
        <v>24</v>
      </c>
      <c r="F43" s="7" t="str">
        <f>IF(AND(D43="Amina",OR(E43="Manual",E43="Assisted Manual")),A43&amp;"_AZ",IF(AND(D43="Amina",OR(E43="De-Novo Merge",E43="Assisted Merge")),A43&amp;"_SA_AZ",IF(AND(D43="Mashtura",OR(E43="Manual",E43="Assisted Manual")),A43&amp;"_MH",IF(AND(D43="Mashtura",OR(E43="De-Novo Merge",E43="Assisted Merge")),A43&amp;"_SA_MH",IF(AND(D43="Perry",OR(E43="Manual",E43="Assisted Manual")),A43&amp;"_PB",IF(AND(D43="Perry",OR(E43="De-Novo Merge",E43="Assisted Merge")),A43&amp;"_SA_PB",IF(AND(D43="Gina",OR(E43="Manual",E43="Assisted Manual")),A43&amp;"_GB",IF(AND(D43="Gina",OR(E43="De-Novo Merge",E43="Assisted Merge")),A43&amp;"_SA_GB",IF(AND(D43="Cameron",OR(E43="Manual",E43="Assisted Manual")),A43&amp;"_CA",IF(AND(D43="Cameron",OR(E43="De-Novo Merge",E43="Assisted Merge")),A43&amp;"_SA_CA",IF(AND(D43="Bruno",OR(E43="Manual",E43="Assisted Manual")),A43&amp;"_BD",IF(AND(D43="Bruno",OR(E43="De-Novo Merge",E43="Assisted Merge")),A43&amp;"_SA_BD",IF(AND(D43="Daniel",OR(E43="Manual",E43="Assisted Manual")),A43&amp;"_DR",IF(AND(D43="Daniel",OR(E43="De-Novo Merge",E43="Assisted Merge")),A43&amp;"_SA_DR",IF(AND(D43="Monet",OR(E43="Manual",E43="Assisted Manual")),A43&amp;"_MW",IF(AND(D43="Monet",OR(E43="De-Novo Merge",E43="Assisted Merge")),A43&amp;"_SA_MW",""))))))))))))))))</f>
        <v>2017-09-11_G-021_GB</v>
      </c>
      <c r="G43" s="89">
        <v>43018</v>
      </c>
      <c r="H43" s="89">
        <v>43019</v>
      </c>
      <c r="I43" s="68" t="s">
        <v>2643</v>
      </c>
      <c r="J43" s="111">
        <v>43020</v>
      </c>
      <c r="K43" s="86" t="str">
        <f>IF(AND(NOT(OR(G43="",G43="Ø")),H43=""),"In Progress",IF(AND(NOT(OR(H43="Ø",H43="")),NOT(OR(G43="Ø",G43=""))),"Completed",IF(AND(NOT(A43=""),NOT(OR(D43="",D43="???")),G43=""),"Waiting",IF(D43="???","Waiting",""))))</f>
        <v>Completed</v>
      </c>
      <c r="L43" s="109" t="str">
        <f>IF(AND(NOT(OR(H43="Ø",H43="")),J43="Split"),"In Progress",IF(AND(NOT(OR(H43="Ø",H43="")),J43="Needs to be Split"),"Waiting",IF(AND(K43="Review",K44="Review"),"Review",IF(OR(AND(K43="Review",K44="Incomplete"),AND(K43="Incomplete",K44="Review")),"Review",IF(OR(AND(K43="Untraceable",K44="Review"),AND(K43="Review",K44="Untraceable")),"Review",IF(OR(AND(K43="Review",K44="Completed"),AND(K43="Completed",K44="Review")),"Review",IF(OR(AND(K43="Other",K44="Review"),AND(K43="Review",K44="Other")),"Review",IF(OR(AND(K43="Other",K44="Incomplete"),AND(K43="Incomplete",K44="Other")),"Review",IF(OR(AND(K43="Other",K44="Untraceable"),AND(K43="Untraceable",K44="Other")),"Review",IF(OR(AND(K43="Other",K44="Completed"),AND(K43="Completed",K44="Other")),"Review",IF(AND(K43="Waiting",K44="Waiting"),"Waiting",IF(OR(AND(K43="Review",K44="Waiting"),AND(K43="Waiting",K44="Review")),"Waiting",IF(OR(AND(K43="Other",K44="Waiting"),AND(K43="Waiting",K44="Other")),"Waiting",IF(OR(AND(K43="Incomplete",K44="Waiting"),AND(K43="Waiting",K44="Incomplete")),"Waiting",IF(OR(AND(K43="Completed",K44="Waiting"),AND(K43="Waiting",K44="Completed")),"Waiting",IF(OR(K43="In Progress",K44="In Progress"),"In Progress",IF(OR(AND(K43="Completed",K44="Untraceable"),AND(K43="Untraceable",K44="Completed")),"Review",IF(OR(AND(K43="Completed",K44="Incomplete"),AND(K43="Incomplete",K44="Completed")),"Review",IF(OR(AND(K43="Incomplete",K44="Untraceable"),AND(K43="Untraceable",K44="Incomplete")),"Untraceable",IF(AND(NOT(OR(H43="Ø",H43="")),NOT(OR(H44="Ø",H44="")),J43=""),"In Progress",IF(AND(K43="Untraceable",K44="Untraceable"),"Untraceable",IF(AND(NOT(OR(H43="Ø",H43="")),NOT(OR(H44="Ø",H44="")),NOT(OR(J43="Ø",J43="",J43="Split",J43="Needs to be Split"))),"Completed",IF(AND(K43="Incomplete",K44="Incomplete"),"Incomplete",IF(AND(K43="Other",K44="Other"),"Review",IF(AND(K43="Untraceable",K44=""),"Untraceable","")))))))))))))))))))))))))</f>
        <v>Completed</v>
      </c>
      <c r="M43" s="109" t="s">
        <v>0</v>
      </c>
      <c r="N43" s="4"/>
      <c r="O43" s="114" t="s">
        <v>25</v>
      </c>
      <c r="P43" s="109" t="s">
        <v>2644</v>
      </c>
    </row>
    <row r="44" spans="1:16" x14ac:dyDescent="0.25">
      <c r="A44" s="109"/>
      <c r="B44" s="109"/>
      <c r="C44" s="109"/>
      <c r="D44" s="86" t="s">
        <v>2404</v>
      </c>
      <c r="E44" s="86" t="s">
        <v>24</v>
      </c>
      <c r="F44" s="7" t="str">
        <f>IF(AND(D44="Amina",OR(E44="Manual",E44="Assisted Manual")),A43&amp;"_AZ",IF(AND(D44="Amina",OR(E44="De-Novo Merge",E44="Assisted Merge")),A43&amp;"_SA_AZ",IF(AND(D44="Mashtura",OR(E44="Manual",E44="Assisted Manual")),A43&amp;"_MH",IF(AND(D44="Mashtura",OR(E44="De-Novo Merge",E44="Assisted Merge")),A43&amp;"_SA_MH",IF(AND(D44="Perry",OR(E44="Manual",E44="Assisted Manual")),A43&amp;"_PB",IF(AND(D44="Perry",OR(E44="De-Novo Merge",E44="Assisted Merge")),A43&amp;"_SA_PB",IF(AND(D44="Gina",OR(E44="Manual",E44="Assisted Manual")),A43&amp;"_GB",IF(AND(D44="Gina",OR(E44="De-Novo Merge",E44="Assisted Merge")),A43&amp;"_SA_GB",IF(AND(D44="Cameron",OR(E44="Manual",E44="Assisted Manual")),A43&amp;"_CA",IF(AND(D44="Cameron",OR(E44="De-Novo Merge",E44="Assisted Merge")),A43&amp;"_SA_CA",IF(AND(D44="Bruno",OR(E44="Manual",E44="Assisted Manual")),A43&amp;"_BD",IF(AND(D44="Bruno",OR(E44="De-Novo Merge",E44="Assisted Merge")),A43&amp;"_SA_BD",IF(AND(D44="Daniel",OR(E44="Manual",E44="Assisted Manual")),A43&amp;"_DR",IF(AND(D44="Daniel",OR(E44="De-Novo Merge",E44="Assisted Merge")),A43&amp;"_SA_DR",IF(AND(D44="Monet",OR(E44="Manual",E44="Assisted Manual")),A43&amp;"_MW",IF(AND(D44="Monet",OR(E44="De-Novo Merge",E44="Assisted Merge")),A43&amp;"_SA_MW",""))))))))))))))))</f>
        <v>2017-09-11_G-021_MH</v>
      </c>
      <c r="G44" s="89">
        <v>43019</v>
      </c>
      <c r="H44" s="89">
        <v>43020</v>
      </c>
      <c r="I44" s="68" t="s">
        <v>2484</v>
      </c>
      <c r="J44" s="109"/>
      <c r="K44" s="86" t="str">
        <f>IF(AND(NOT(OR(G44="",G44="Ø")),H44=""),"In Progress",IF(AND(NOT(OR(H44="Ø",H44="")),NOT(OR(G44="Ø",G44=""))),"Completed",IF(AND(NOT(A43=""),NOT(OR(D44="",D44="???")),G44=""),"Waiting",IF(D44="???","Waiting",""))))</f>
        <v>Completed</v>
      </c>
      <c r="L44" s="109"/>
      <c r="M44" s="109"/>
      <c r="N44" s="4"/>
      <c r="O44" s="114"/>
      <c r="P44" s="109"/>
    </row>
    <row r="45" spans="1:16" x14ac:dyDescent="0.25">
      <c r="A45" s="109" t="s">
        <v>2645</v>
      </c>
      <c r="B45" s="110" t="s">
        <v>2646</v>
      </c>
      <c r="C45" s="109"/>
      <c r="D45" s="86" t="s">
        <v>161</v>
      </c>
      <c r="E45" s="86" t="s">
        <v>24</v>
      </c>
      <c r="F45" s="7" t="str">
        <f>IF(AND(D45="Amina",OR(E45="Manual",E45="Assisted Manual")),A45&amp;"_AZ",IF(AND(D45="Amina",OR(E45="De-Novo Merge",E45="Assisted Merge")),A45&amp;"_SA_AZ",IF(AND(D45="Mashtura",OR(E45="Manual",E45="Assisted Manual")),A45&amp;"_MH",IF(AND(D45="Mashtura",OR(E45="De-Novo Merge",E45="Assisted Merge")),A45&amp;"_SA_MH",IF(AND(D45="Perry",OR(E45="Manual",E45="Assisted Manual")),A45&amp;"_PB",IF(AND(D45="Perry",OR(E45="De-Novo Merge",E45="Assisted Merge")),A45&amp;"_SA_PB",IF(AND(D45="Gina",OR(E45="Manual",E45="Assisted Manual")),A45&amp;"_GB",IF(AND(D45="Gina",OR(E45="De-Novo Merge",E45="Assisted Merge")),A45&amp;"_SA_GB",IF(AND(D45="Cameron",OR(E45="Manual",E45="Assisted Manual")),A45&amp;"_CA",IF(AND(D45="Cameron",OR(E45="De-Novo Merge",E45="Assisted Merge")),A45&amp;"_SA_CA",IF(AND(D45="Bruno",OR(E45="Manual",E45="Assisted Manual")),A45&amp;"_BD",IF(AND(D45="Bruno",OR(E45="De-Novo Merge",E45="Assisted Merge")),A45&amp;"_SA_BD",IF(AND(D45="Daniel",OR(E45="Manual",E45="Assisted Manual")),A45&amp;"_DR",IF(AND(D45="Daniel",OR(E45="De-Novo Merge",E45="Assisted Merge")),A45&amp;"_SA_DR",IF(AND(D45="Monet",OR(E45="Manual",E45="Assisted Manual")),A45&amp;"_MW",IF(AND(D45="Monet",OR(E45="De-Novo Merge",E45="Assisted Merge")),A45&amp;"_SA_MW",""))))))))))))))))</f>
        <v>2017-09-11_G-022_BD</v>
      </c>
      <c r="G45" s="89">
        <v>43018</v>
      </c>
      <c r="H45" s="89" t="s">
        <v>51</v>
      </c>
      <c r="I45" s="69"/>
      <c r="J45" s="109" t="str">
        <f>IF(AND(NOT(OR(H45="",H45="Ø")),NOT(OR(H46="",H46="Ø"))),"Needs to be Split","")</f>
        <v/>
      </c>
      <c r="K45" s="86" t="s">
        <v>2</v>
      </c>
      <c r="L45" s="109" t="s">
        <v>2</v>
      </c>
      <c r="M45" s="109" t="str">
        <f>IF(OR(L45="Untraceable",L45="Incomplete"),"Ignore",IF(OR(L45="Incomplete",L45="Completed"),"Waiting",IF(OR(L45="Waiting",L45="In Progress",L45="Review",L45="Other"),"HOLD","")))</f>
        <v>Ignore</v>
      </c>
      <c r="N45" s="4" t="s">
        <v>2630</v>
      </c>
      <c r="O45" s="114" t="str">
        <f>IF(OR(L45="Untraceable",L45="Incomplete"),"No",IF(L45="Completed","In Progress",""))</f>
        <v>No</v>
      </c>
      <c r="P45" s="109"/>
    </row>
    <row r="46" spans="1:16" x14ac:dyDescent="0.25">
      <c r="A46" s="109"/>
      <c r="B46" s="109"/>
      <c r="C46" s="109"/>
      <c r="D46" s="86"/>
      <c r="E46" s="86"/>
      <c r="F46" s="7" t="str">
        <f>IF(AND(D46="Amina",OR(E46="Manual",E46="Assisted Manual")),A45&amp;"_AZ",IF(AND(D46="Amina",OR(E46="De-Novo Merge",E46="Assisted Merge")),A45&amp;"_SA_AZ",IF(AND(D46="Mashtura",OR(E46="Manual",E46="Assisted Manual")),A45&amp;"_MH",IF(AND(D46="Mashtura",OR(E46="De-Novo Merge",E46="Assisted Merge")),A45&amp;"_SA_MH",IF(AND(D46="Perry",OR(E46="Manual",E46="Assisted Manual")),A45&amp;"_PB",IF(AND(D46="Perry",OR(E46="De-Novo Merge",E46="Assisted Merge")),A45&amp;"_SA_PB",IF(AND(D46="Gina",OR(E46="Manual",E46="Assisted Manual")),A45&amp;"_GB",IF(AND(D46="Gina",OR(E46="De-Novo Merge",E46="Assisted Merge")),A45&amp;"_SA_GB",IF(AND(D46="Cameron",OR(E46="Manual",E46="Assisted Manual")),A45&amp;"_CA",IF(AND(D46="Cameron",OR(E46="De-Novo Merge",E46="Assisted Merge")),A45&amp;"_SA_CA",IF(AND(D46="Bruno",OR(E46="Manual",E46="Assisted Manual")),A45&amp;"_BD",IF(AND(D46="Bruno",OR(E46="De-Novo Merge",E46="Assisted Merge")),A45&amp;"_SA_BD",IF(AND(D46="Daniel",OR(E46="Manual",E46="Assisted Manual")),A45&amp;"_DR",IF(AND(D46="Daniel",OR(E46="De-Novo Merge",E46="Assisted Merge")),A45&amp;"_SA_DR",IF(AND(D46="Monet",OR(E46="Manual",E46="Assisted Manual")),A45&amp;"_MW",IF(AND(D46="Monet",OR(E46="De-Novo Merge",E46="Assisted Merge")),A45&amp;"_SA_MW",""))))))))))))))))</f>
        <v/>
      </c>
      <c r="G46" s="89"/>
      <c r="H46" s="89"/>
      <c r="I46" s="68"/>
      <c r="J46" s="109"/>
      <c r="K46" s="86"/>
      <c r="L46" s="109"/>
      <c r="M46" s="109"/>
      <c r="N46" s="4"/>
      <c r="O46" s="114"/>
      <c r="P46" s="109"/>
    </row>
    <row r="47" spans="1:16" x14ac:dyDescent="0.25">
      <c r="A47" s="109" t="s">
        <v>2647</v>
      </c>
      <c r="B47" s="110" t="s">
        <v>2648</v>
      </c>
      <c r="C47" s="109"/>
      <c r="D47" s="86" t="s">
        <v>161</v>
      </c>
      <c r="E47" s="86" t="s">
        <v>24</v>
      </c>
      <c r="F47" s="7" t="str">
        <f>IF(AND(D47="Amina",OR(E47="Manual",E47="Assisted Manual")),A47&amp;"_AZ",IF(AND(D47="Amina",OR(E47="De-Novo Merge",E47="Assisted Merge")),A47&amp;"_SA_AZ",IF(AND(D47="Mashtura",OR(E47="Manual",E47="Assisted Manual")),A47&amp;"_MH",IF(AND(D47="Mashtura",OR(E47="De-Novo Merge",E47="Assisted Merge")),A47&amp;"_SA_MH",IF(AND(D47="Perry",OR(E47="Manual",E47="Assisted Manual")),A47&amp;"_PB",IF(AND(D47="Perry",OR(E47="De-Novo Merge",E47="Assisted Merge")),A47&amp;"_SA_PB",IF(AND(D47="Gina",OR(E47="Manual",E47="Assisted Manual")),A47&amp;"_GB",IF(AND(D47="Gina",OR(E47="De-Novo Merge",E47="Assisted Merge")),A47&amp;"_SA_GB",IF(AND(D47="Cameron",OR(E47="Manual",E47="Assisted Manual")),A47&amp;"_CA",IF(AND(D47="Cameron",OR(E47="De-Novo Merge",E47="Assisted Merge")),A47&amp;"_SA_CA",IF(AND(D47="Bruno",OR(E47="Manual",E47="Assisted Manual")),A47&amp;"_BD",IF(AND(D47="Bruno",OR(E47="De-Novo Merge",E47="Assisted Merge")),A47&amp;"_SA_BD",IF(AND(D47="Daniel",OR(E47="Manual",E47="Assisted Manual")),A47&amp;"_DR",IF(AND(D47="Daniel",OR(E47="De-Novo Merge",E47="Assisted Merge")),A47&amp;"_SA_DR",IF(AND(D47="Monet",OR(E47="Manual",E47="Assisted Manual")),A47&amp;"_MW",IF(AND(D47="Monet",OR(E47="De-Novo Merge",E47="Assisted Merge")),A47&amp;"_SA_MW",""))))))))))))))))</f>
        <v>2017-09-11_G-023_BD</v>
      </c>
      <c r="G47" s="89">
        <v>43018</v>
      </c>
      <c r="H47" s="89" t="s">
        <v>51</v>
      </c>
      <c r="I47" s="69"/>
      <c r="J47" s="109" t="str">
        <f>IF(AND(NOT(OR(H47="",H47="Ø")),NOT(OR(H48="",H48="Ø"))),"Needs to be Split","")</f>
        <v/>
      </c>
      <c r="K47" s="86" t="s">
        <v>1</v>
      </c>
      <c r="L47" s="109" t="str">
        <f>IF(AND(NOT(OR(H47="Ø",H47="")),J47="Split"),"In Progress",IF(AND(NOT(OR(H47="Ø",H47="")),J47="Needs to be Split"),"Waiting",IF(AND(K47="Review",K48="Review"),"Review",IF(OR(AND(K47="Review",K48="Incomplete"),AND(K47="Incomplete",K48="Review")),"Review",IF(OR(AND(K47="Untraceable",K48="Review"),AND(K47="Review",K48="Untraceable")),"Review",IF(OR(AND(K47="Review",K48="Completed"),AND(K47="Completed",K48="Review")),"Review",IF(OR(AND(K47="Other",K48="Review"),AND(K47="Review",K48="Other")),"Review",IF(OR(AND(K47="Other",K48="Incomplete"),AND(K47="Incomplete",K48="Other")),"Review",IF(OR(AND(K47="Other",K48="Untraceable"),AND(K47="Untraceable",K48="Other")),"Review",IF(OR(AND(K47="Other",K48="Completed"),AND(K47="Completed",K48="Other")),"Review",IF(AND(K47="Waiting",K48="Waiting"),"Waiting",IF(OR(AND(K47="Review",K48="Waiting"),AND(K47="Waiting",K48="Review")),"Waiting",IF(OR(AND(K47="Other",K48="Waiting"),AND(K47="Waiting",K48="Other")),"Waiting",IF(OR(AND(K47="Incomplete",K48="Waiting"),AND(K47="Waiting",K48="Incomplete")),"Waiting",IF(OR(AND(K47="Completed",K48="Waiting"),AND(K47="Waiting",K48="Completed")),"Waiting",IF(OR(K47="In Progress",K48="In Progress"),"In Progress",IF(OR(AND(K47="Completed",K48="Untraceable"),AND(K47="Untraceable",K48="Completed")),"Review",IF(OR(AND(K47="Completed",K48="Incomplete"),AND(K47="Incomplete",K48="Completed")),"Review",IF(OR(AND(K47="Incomplete",K48="Untraceable"),AND(K47="Untraceable",K48="Incomplete")),"Untraceable",IF(AND(NOT(OR(H47="Ø",H47="")),NOT(OR(H48="Ø",H48="")),J47=""),"In Progress",IF(AND(K47="Untraceable",K48="Untraceable"),"Untraceable",IF(AND(NOT(OR(H47="Ø",H47="")),NOT(OR(H48="Ø",H48="")),NOT(OR(J47="Ø",J47="",J47="Split",J47="Needs to be Split"))),"Completed",IF(AND(K47="Incomplete",K48="Incomplete"),"Incomplete",IF(AND(K47="Other",K48="Other"),"Review",IF(AND(K47="Untraceable",K48=""),"Untraceable","")))))))))))))))))))))))))</f>
        <v>Untraceable</v>
      </c>
      <c r="M47" s="109" t="str">
        <f>IF(OR(L47="Untraceable",L47="Incomplete"),"Ignore",IF(OR(L47="Incomplete",L47="Completed"),"Waiting",IF(OR(L47="Waiting",L47="In Progress",L47="Review",L47="Other"),"HOLD","")))</f>
        <v>Ignore</v>
      </c>
      <c r="N47" s="4" t="s">
        <v>2649</v>
      </c>
      <c r="O47" s="114" t="str">
        <f>IF(OR(L47="Untraceable",L47="Incomplete"),"No",IF(L47="Completed","In Progress",""))</f>
        <v>No</v>
      </c>
      <c r="P47" s="109"/>
    </row>
    <row r="48" spans="1:16" x14ac:dyDescent="0.25">
      <c r="A48" s="109"/>
      <c r="B48" s="109"/>
      <c r="C48" s="109"/>
      <c r="D48" s="86" t="str">
        <f>IF(AND(NOT(A47=""),NOT(K47="Untraceable")),"???","")</f>
        <v/>
      </c>
      <c r="E48" s="86"/>
      <c r="F48" s="7" t="str">
        <f>IF(AND(D48="Amina",OR(E48="Manual",E48="Assisted Manual")),A47&amp;"_AZ",IF(AND(D48="Amina",OR(E48="De-Novo Merge",E48="Assisted Merge")),A47&amp;"_SA_AZ",IF(AND(D48="Mashtura",OR(E48="Manual",E48="Assisted Manual")),A47&amp;"_MH",IF(AND(D48="Mashtura",OR(E48="De-Novo Merge",E48="Assisted Merge")),A47&amp;"_SA_MH",IF(AND(D48="Perry",OR(E48="Manual",E48="Assisted Manual")),A47&amp;"_PB",IF(AND(D48="Perry",OR(E48="De-Novo Merge",E48="Assisted Merge")),A47&amp;"_SA_PB",IF(AND(D48="Gina",OR(E48="Manual",E48="Assisted Manual")),A47&amp;"_GB",IF(AND(D48="Gina",OR(E48="De-Novo Merge",E48="Assisted Merge")),A47&amp;"_SA_GB",IF(AND(D48="Cameron",OR(E48="Manual",E48="Assisted Manual")),A47&amp;"_CA",IF(AND(D48="Cameron",OR(E48="De-Novo Merge",E48="Assisted Merge")),A47&amp;"_SA_CA",IF(AND(D48="Bruno",OR(E48="Manual",E48="Assisted Manual")),A47&amp;"_BD",IF(AND(D48="Bruno",OR(E48="De-Novo Merge",E48="Assisted Merge")),A47&amp;"_SA_BD",IF(AND(D48="Daniel",OR(E48="Manual",E48="Assisted Manual")),A47&amp;"_DR",IF(AND(D48="Daniel",OR(E48="De-Novo Merge",E48="Assisted Merge")),A47&amp;"_SA_DR",IF(AND(D48="Monet",OR(E48="Manual",E48="Assisted Manual")),A47&amp;"_MW",IF(AND(D48="Monet",OR(E48="De-Novo Merge",E48="Assisted Merge")),A47&amp;"_SA_MW",""))))))))))))))))</f>
        <v/>
      </c>
      <c r="G48" s="89"/>
      <c r="H48" s="89"/>
      <c r="I48" s="68"/>
      <c r="J48" s="109"/>
      <c r="K48" s="86" t="str">
        <f>IF(AND(NOT(OR(G48="",G48="Ø")),H48=""),"In Progress",IF(AND(NOT(OR(H48="Ø",H48="")),NOT(OR(G48="Ø",G48=""))),"Completed",IF(AND(NOT(A47=""),NOT(OR(D48="",D48="???")),G48=""),"Waiting",IF(D48="???","Waiting",""))))</f>
        <v/>
      </c>
      <c r="L48" s="109"/>
      <c r="M48" s="109"/>
      <c r="N48" s="4"/>
      <c r="O48" s="114"/>
      <c r="P48" s="109"/>
    </row>
    <row r="49" spans="1:16" x14ac:dyDescent="0.25">
      <c r="A49" s="109" t="s">
        <v>2650</v>
      </c>
      <c r="B49" s="110" t="s">
        <v>2651</v>
      </c>
      <c r="C49" s="109"/>
      <c r="D49" s="86" t="s">
        <v>187</v>
      </c>
      <c r="E49" s="86" t="s">
        <v>24</v>
      </c>
      <c r="F49" s="7" t="str">
        <f>IF(AND(D49="Amina",OR(E49="Manual",E49="Assisted Manual")),A49&amp;"_AZ",IF(AND(D49="Amina",OR(E49="De-Novo Merge",E49="Assisted Merge")),A49&amp;"_SA_AZ",IF(AND(D49="Mashtura",OR(E49="Manual",E49="Assisted Manual")),A49&amp;"_MH",IF(AND(D49="Mashtura",OR(E49="De-Novo Merge",E49="Assisted Merge")),A49&amp;"_SA_MH",IF(AND(D49="Perry",OR(E49="Manual",E49="Assisted Manual")),A49&amp;"_PB",IF(AND(D49="Perry",OR(E49="De-Novo Merge",E49="Assisted Merge")),A49&amp;"_SA_PB",IF(AND(D49="Gina",OR(E49="Manual",E49="Assisted Manual")),A49&amp;"_GB",IF(AND(D49="Gina",OR(E49="De-Novo Merge",E49="Assisted Merge")),A49&amp;"_SA_GB",IF(AND(D49="Cameron",OR(E49="Manual",E49="Assisted Manual")),A49&amp;"_CA",IF(AND(D49="Cameron",OR(E49="De-Novo Merge",E49="Assisted Merge")),A49&amp;"_SA_CA",IF(AND(D49="Bruno",OR(E49="Manual",E49="Assisted Manual")),A49&amp;"_BD",IF(AND(D49="Bruno",OR(E49="De-Novo Merge",E49="Assisted Merge")),A49&amp;"_SA_BD",IF(AND(D49="Daniel",OR(E49="Manual",E49="Assisted Manual")),A49&amp;"_DR",IF(AND(D49="Daniel",OR(E49="De-Novo Merge",E49="Assisted Merge")),A49&amp;"_SA_DR",IF(AND(D49="Monet",OR(E49="Manual",E49="Assisted Manual")),A49&amp;"_MW",IF(AND(D49="Monet",OR(E49="De-Novo Merge",E49="Assisted Merge")),A49&amp;"_SA_MW",""))))))))))))))))</f>
        <v>2017-09-11_G-024_MW</v>
      </c>
      <c r="G49" s="89">
        <v>43019</v>
      </c>
      <c r="H49" s="89">
        <v>43019</v>
      </c>
      <c r="I49" s="68"/>
      <c r="J49" s="111">
        <v>43026</v>
      </c>
      <c r="K49" s="86" t="str">
        <f>IF(AND(NOT(OR(G49="",G49="Ø")),H49=""),"In Progress",IF(AND(NOT(OR(H49="Ø",H49="")),NOT(OR(G49="Ø",G49=""))),"Completed",IF(AND(NOT(A49=""),NOT(OR(D49="",D49="???")),G49=""),"Waiting",IF(D49="???","Waiting",""))))</f>
        <v>Completed</v>
      </c>
      <c r="L49" s="109" t="str">
        <f>IF(AND(NOT(OR(H49="Ø",H49="")),J49="Split"),"In Progress",IF(AND(NOT(OR(H49="Ø",H49="")),J49="Needs to be Split"),"Waiting",IF(AND(K49="Review",K50="Review"),"Review",IF(OR(AND(K49="Review",K50="Incomplete"),AND(K49="Incomplete",K50="Review")),"Review",IF(OR(AND(K49="Untraceable",K50="Review"),AND(K49="Review",K50="Untraceable")),"Review",IF(OR(AND(K49="Review",K50="Completed"),AND(K49="Completed",K50="Review")),"Review",IF(OR(AND(K49="Other",K50="Review"),AND(K49="Review",K50="Other")),"Review",IF(OR(AND(K49="Other",K50="Incomplete"),AND(K49="Incomplete",K50="Other")),"Review",IF(OR(AND(K49="Other",K50="Untraceable"),AND(K49="Untraceable",K50="Other")),"Review",IF(OR(AND(K49="Other",K50="Completed"),AND(K49="Completed",K50="Other")),"Review",IF(AND(K49="Waiting",K50="Waiting"),"Waiting",IF(OR(AND(K49="Review",K50="Waiting"),AND(K49="Waiting",K50="Review")),"Waiting",IF(OR(AND(K49="Other",K50="Waiting"),AND(K49="Waiting",K50="Other")),"Waiting",IF(OR(AND(K49="Incomplete",K50="Waiting"),AND(K49="Waiting",K50="Incomplete")),"Waiting",IF(OR(AND(K49="Completed",K50="Waiting"),AND(K49="Waiting",K50="Completed")),"Waiting",IF(OR(K49="In Progress",K50="In Progress"),"In Progress",IF(OR(AND(K49="Completed",K50="Untraceable"),AND(K49="Untraceable",K50="Completed")),"Review",IF(OR(AND(K49="Completed",K50="Incomplete"),AND(K49="Incomplete",K50="Completed")),"Review",IF(OR(AND(K49="Incomplete",K50="Untraceable"),AND(K49="Untraceable",K50="Incomplete")),"Untraceable",IF(AND(NOT(OR(H49="Ø",H49="")),NOT(OR(H50="Ø",H50="")),J49=""),"In Progress",IF(AND(K49="Untraceable",K50="Untraceable"),"Untraceable",IF(AND(NOT(OR(H49="Ø",H49="")),NOT(OR(H50="Ø",H50="")),NOT(OR(J49="Ø",J49="",J49="Split",J49="Needs to be Split"))),"Completed",IF(AND(K49="Incomplete",K50="Incomplete"),"Incomplete",IF(AND(K49="Other",K50="Other"),"Review",IF(AND(K49="Untraceable",K50=""),"Untraceable","")))))))))))))))))))))))))</f>
        <v>Completed</v>
      </c>
      <c r="M49" s="109" t="s">
        <v>0</v>
      </c>
      <c r="N49" s="4"/>
      <c r="O49" s="114" t="s">
        <v>25</v>
      </c>
      <c r="P49" s="109" t="s">
        <v>2652</v>
      </c>
    </row>
    <row r="50" spans="1:16" x14ac:dyDescent="0.25">
      <c r="A50" s="109"/>
      <c r="B50" s="109"/>
      <c r="C50" s="109"/>
      <c r="D50" s="86" t="s">
        <v>32</v>
      </c>
      <c r="E50" s="86" t="s">
        <v>24</v>
      </c>
      <c r="F50" s="7" t="str">
        <f>IF(AND(D50="Amina",OR(E50="Manual",E50="Assisted Manual")),A49&amp;"_AZ",IF(AND(D50="Amina",OR(E50="De-Novo Merge",E50="Assisted Merge")),A49&amp;"_SA_AZ",IF(AND(D50="Mashtura",OR(E50="Manual",E50="Assisted Manual")),A49&amp;"_MH",IF(AND(D50="Mashtura",OR(E50="De-Novo Merge",E50="Assisted Merge")),A49&amp;"_SA_MH",IF(AND(D50="Perry",OR(E50="Manual",E50="Assisted Manual")),A49&amp;"_PB",IF(AND(D50="Perry",OR(E50="De-Novo Merge",E50="Assisted Merge")),A49&amp;"_SA_PB",IF(AND(D50="Gina",OR(E50="Manual",E50="Assisted Manual")),A49&amp;"_GB",IF(AND(D50="Gina",OR(E50="De-Novo Merge",E50="Assisted Merge")),A49&amp;"_SA_GB",IF(AND(D50="Cameron",OR(E50="Manual",E50="Assisted Manual")),A49&amp;"_CA",IF(AND(D50="Cameron",OR(E50="De-Novo Merge",E50="Assisted Merge")),A49&amp;"_SA_CA",IF(AND(D50="Bruno",OR(E50="Manual",E50="Assisted Manual")),A49&amp;"_BD",IF(AND(D50="Bruno",OR(E50="De-Novo Merge",E50="Assisted Merge")),A49&amp;"_SA_BD",IF(AND(D50="Daniel",OR(E50="Manual",E50="Assisted Manual")),A49&amp;"_DR",IF(AND(D50="Daniel",OR(E50="De-Novo Merge",E50="Assisted Merge")),A49&amp;"_SA_DR",IF(AND(D50="Monet",OR(E50="Manual",E50="Assisted Manual")),A49&amp;"_MW",IF(AND(D50="Monet",OR(E50="De-Novo Merge",E50="Assisted Merge")),A49&amp;"_SA_MW",""))))))))))))))))</f>
        <v>2017-09-11_G-024_AZ</v>
      </c>
      <c r="G50" s="89">
        <v>43020</v>
      </c>
      <c r="H50" s="89">
        <v>43020</v>
      </c>
      <c r="I50" s="68"/>
      <c r="J50" s="109"/>
      <c r="K50" s="86" t="str">
        <f>IF(AND(NOT(OR(G50="",G50="Ø")),H50=""),"In Progress",IF(AND(NOT(OR(H50="Ø",H50="")),NOT(OR(G50="Ø",G50=""))),"Completed",IF(AND(NOT(A49=""),NOT(OR(D50="",D50="???")),G50=""),"Waiting",IF(D50="???","Waiting",""))))</f>
        <v>Completed</v>
      </c>
      <c r="L50" s="109"/>
      <c r="M50" s="109"/>
      <c r="N50" s="4"/>
      <c r="O50" s="114"/>
      <c r="P50" s="109"/>
    </row>
    <row r="51" spans="1:16" x14ac:dyDescent="0.25">
      <c r="A51" s="109" t="s">
        <v>2653</v>
      </c>
      <c r="B51" s="110" t="s">
        <v>2654</v>
      </c>
      <c r="C51" s="109"/>
      <c r="D51" s="86" t="s">
        <v>161</v>
      </c>
      <c r="E51" s="86" t="s">
        <v>24</v>
      </c>
      <c r="F51" s="7" t="str">
        <f>IF(AND(D51="Amina",OR(E51="Manual",E51="Assisted Manual")),A51&amp;"_AZ",IF(AND(D51="Amina",OR(E51="De-Novo Merge",E51="Assisted Merge")),A51&amp;"_SA_AZ",IF(AND(D51="Mashtura",OR(E51="Manual",E51="Assisted Manual")),A51&amp;"_MH",IF(AND(D51="Mashtura",OR(E51="De-Novo Merge",E51="Assisted Merge")),A51&amp;"_SA_MH",IF(AND(D51="Perry",OR(E51="Manual",E51="Assisted Manual")),A51&amp;"_PB",IF(AND(D51="Perry",OR(E51="De-Novo Merge",E51="Assisted Merge")),A51&amp;"_SA_PB",IF(AND(D51="Gina",OR(E51="Manual",E51="Assisted Manual")),A51&amp;"_GB",IF(AND(D51="Gina",OR(E51="De-Novo Merge",E51="Assisted Merge")),A51&amp;"_SA_GB",IF(AND(D51="Cameron",OR(E51="Manual",E51="Assisted Manual")),A51&amp;"_CA",IF(AND(D51="Cameron",OR(E51="De-Novo Merge",E51="Assisted Merge")),A51&amp;"_SA_CA",IF(AND(D51="Bruno",OR(E51="Manual",E51="Assisted Manual")),A51&amp;"_BD",IF(AND(D51="Bruno",OR(E51="De-Novo Merge",E51="Assisted Merge")),A51&amp;"_SA_BD",IF(AND(D51="Daniel",OR(E51="Manual",E51="Assisted Manual")),A51&amp;"_DR",IF(AND(D51="Daniel",OR(E51="De-Novo Merge",E51="Assisted Merge")),A51&amp;"_SA_DR",IF(AND(D51="Monet",OR(E51="Manual",E51="Assisted Manual")),A51&amp;"_MW",IF(AND(D51="Monet",OR(E51="De-Novo Merge",E51="Assisted Merge")),A51&amp;"_SA_MW",""))))))))))))))))</f>
        <v>2017-09-11_G-025_BD</v>
      </c>
      <c r="G51" s="89">
        <v>43019</v>
      </c>
      <c r="H51" s="89">
        <v>43020</v>
      </c>
      <c r="I51" s="68" t="s">
        <v>2655</v>
      </c>
      <c r="J51" s="111">
        <v>43042</v>
      </c>
      <c r="K51" s="86" t="str">
        <f>IF(AND(NOT(OR(G51="",G51="Ø")),H51=""),"In Progress",IF(AND(NOT(OR(H51="Ø",H51="")),NOT(OR(G51="Ø",G51=""))),"Completed",IF(AND(NOT(A51=""),NOT(OR(D51="",D51="???")),G51=""),"Waiting",IF(D51="???","Waiting",""))))</f>
        <v>Completed</v>
      </c>
      <c r="L51" s="109" t="str">
        <f>IF(AND(NOT(OR(H51="Ø",H51="")),J51="Split"),"In Progress",IF(AND(NOT(OR(H51="Ø",H51="")),J51="Needs to be Split"),"Waiting",IF(AND(K51="Review",K52="Review"),"Review",IF(OR(AND(K51="Review",K52="Incomplete"),AND(K51="Incomplete",K52="Review")),"Review",IF(OR(AND(K51="Untraceable",K52="Review"),AND(K51="Review",K52="Untraceable")),"Review",IF(OR(AND(K51="Review",K52="Completed"),AND(K51="Completed",K52="Review")),"Review",IF(OR(AND(K51="Other",K52="Review"),AND(K51="Review",K52="Other")),"Review",IF(OR(AND(K51="Other",K52="Incomplete"),AND(K51="Incomplete",K52="Other")),"Review",IF(OR(AND(K51="Other",K52="Untraceable"),AND(K51="Untraceable",K52="Other")),"Review",IF(OR(AND(K51="Other",K52="Completed"),AND(K51="Completed",K52="Other")),"Review",IF(AND(K51="Waiting",K52="Waiting"),"Waiting",IF(OR(AND(K51="Review",K52="Waiting"),AND(K51="Waiting",K52="Review")),"Waiting",IF(OR(AND(K51="Other",K52="Waiting"),AND(K51="Waiting",K52="Other")),"Waiting",IF(OR(AND(K51="Incomplete",K52="Waiting"),AND(K51="Waiting",K52="Incomplete")),"Waiting",IF(OR(AND(K51="Completed",K52="Waiting"),AND(K51="Waiting",K52="Completed")),"Waiting",IF(OR(K51="In Progress",K52="In Progress"),"In Progress",IF(OR(AND(K51="Completed",K52="Untraceable"),AND(K51="Untraceable",K52="Completed")),"Review",IF(OR(AND(K51="Completed",K52="Incomplete"),AND(K51="Incomplete",K52="Completed")),"Review",IF(OR(AND(K51="Incomplete",K52="Untraceable"),AND(K51="Untraceable",K52="Incomplete")),"Untraceable",IF(AND(NOT(OR(H51="Ø",H51="")),NOT(OR(H52="Ø",H52="")),J51=""),"In Progress",IF(AND(K51="Untraceable",K52="Untraceable"),"Untraceable",IF(AND(NOT(OR(H51="Ø",H51="")),NOT(OR(H52="Ø",H52="")),NOT(OR(J51="Ø",J51="",J51="Split",J51="Needs to be Split"))),"Completed",IF(AND(K51="Incomplete",K52="Incomplete"),"Incomplete",IF(AND(K51="Other",K52="Other"),"Review",IF(AND(K51="Untraceable",K52=""),"Untraceable","")))))))))))))))))))))))))</f>
        <v>Completed</v>
      </c>
      <c r="M51" s="109" t="s">
        <v>0</v>
      </c>
      <c r="N51" s="4" t="s">
        <v>2656</v>
      </c>
      <c r="O51" s="114" t="s">
        <v>25</v>
      </c>
      <c r="P51" s="109" t="s">
        <v>2657</v>
      </c>
    </row>
    <row r="52" spans="1:16" x14ac:dyDescent="0.25">
      <c r="A52" s="109"/>
      <c r="B52" s="109"/>
      <c r="C52" s="109"/>
      <c r="D52" s="86" t="s">
        <v>2404</v>
      </c>
      <c r="E52" s="86" t="s">
        <v>1512</v>
      </c>
      <c r="F52" s="7" t="str">
        <f>IF(AND(D52="Amina",OR(E52="Manual",E52="Assisted Manual")),A51&amp;"_AZ",IF(AND(D52="Amina",OR(E52="De-Novo Merge",E52="Assisted Merge")),A51&amp;"_SA_AZ",IF(AND(D52="Mashtura",OR(E52="Manual",E52="Assisted Manual")),A51&amp;"_MH",IF(AND(D52="Mashtura",OR(E52="De-Novo Merge",E52="Assisted Merge")),A51&amp;"_SA_MH",IF(AND(D52="Perry",OR(E52="Manual",E52="Assisted Manual")),A51&amp;"_PB",IF(AND(D52="Perry",OR(E52="De-Novo Merge",E52="Assisted Merge")),A51&amp;"_SA_PB",IF(AND(D52="Gina",OR(E52="Manual",E52="Assisted Manual")),A51&amp;"_GB",IF(AND(D52="Gina",OR(E52="De-Novo Merge",E52="Assisted Merge")),A51&amp;"_SA_GB",IF(AND(D52="Cameron",OR(E52="Manual",E52="Assisted Manual")),A51&amp;"_CA",IF(AND(D52="Cameron",OR(E52="De-Novo Merge",E52="Assisted Merge")),A51&amp;"_SA_CA",IF(AND(D52="Bruno",OR(E52="Manual",E52="Assisted Manual")),A51&amp;"_BD",IF(AND(D52="Bruno",OR(E52="De-Novo Merge",E52="Assisted Merge")),A51&amp;"_SA_BD",IF(AND(D52="Daniel",OR(E52="Manual",E52="Assisted Manual")),A51&amp;"_DR",IF(AND(D52="Daniel",OR(E52="De-Novo Merge",E52="Assisted Merge")),A51&amp;"_SA_DR",IF(AND(D52="Monet",OR(E52="Manual",E52="Assisted Manual")),A51&amp;"_MW",IF(AND(D52="Monet",OR(E52="De-Novo Merge",E52="Assisted Merge")),A51&amp;"_SA_MW",""))))))))))))))))</f>
        <v>2017-09-11_G-025_MH</v>
      </c>
      <c r="G52" s="89">
        <v>43026</v>
      </c>
      <c r="H52" s="89">
        <v>43027</v>
      </c>
      <c r="I52" s="68">
        <v>6</v>
      </c>
      <c r="J52" s="109"/>
      <c r="K52" s="86" t="str">
        <f>IF(AND(NOT(OR(G52="",G52="Ø")),H52=""),"In Progress",IF(AND(NOT(OR(H52="Ø",H52="")),NOT(OR(G52="Ø",G52=""))),"Completed",IF(AND(NOT(A51=""),NOT(OR(D52="",D52="???")),G52=""),"Waiting",IF(D52="???","Waiting",""))))</f>
        <v>Completed</v>
      </c>
      <c r="L52" s="109"/>
      <c r="M52" s="109"/>
      <c r="N52" s="4"/>
      <c r="O52" s="114"/>
      <c r="P52" s="109"/>
    </row>
    <row r="53" spans="1:16" x14ac:dyDescent="0.25">
      <c r="A53" s="109" t="s">
        <v>2658</v>
      </c>
      <c r="B53" s="110" t="s">
        <v>2659</v>
      </c>
      <c r="C53" s="109" t="s">
        <v>465</v>
      </c>
      <c r="D53" s="86" t="s">
        <v>27</v>
      </c>
      <c r="E53" s="86" t="s">
        <v>24</v>
      </c>
      <c r="F53" s="7" t="str">
        <f>IF(AND(D53="Amina",OR(E53="Manual",E53="Assisted Manual")),A53&amp;"_AZ",IF(AND(D53="Amina",OR(E53="De-Novo Merge",E53="Assisted Merge")),A53&amp;"_SA_AZ",IF(AND(D53="Mashtura",OR(E53="Manual",E53="Assisted Manual")),A53&amp;"_MH",IF(AND(D53="Mashtura",OR(E53="De-Novo Merge",E53="Assisted Merge")),A53&amp;"_SA_MH",IF(AND(D53="Perry",OR(E53="Manual",E53="Assisted Manual")),A53&amp;"_PB",IF(AND(D53="Perry",OR(E53="De-Novo Merge",E53="Assisted Merge")),A53&amp;"_SA_PB",IF(AND(D53="Gina",OR(E53="Manual",E53="Assisted Manual")),A53&amp;"_GB",IF(AND(D53="Gina",OR(E53="De-Novo Merge",E53="Assisted Merge")),A53&amp;"_SA_GB",IF(AND(D53="Cameron",OR(E53="Manual",E53="Assisted Manual")),A53&amp;"_CA",IF(AND(D53="Cameron",OR(E53="De-Novo Merge",E53="Assisted Merge")),A53&amp;"_SA_CA",IF(AND(D53="Bruno",OR(E53="Manual",E53="Assisted Manual")),A53&amp;"_BD",IF(AND(D53="Bruno",OR(E53="De-Novo Merge",E53="Assisted Merge")),A53&amp;"_SA_BD",IF(AND(D53="Daniel",OR(E53="Manual",E53="Assisted Manual")),A53&amp;"_DR",IF(AND(D53="Daniel",OR(E53="De-Novo Merge",E53="Assisted Merge")),A53&amp;"_SA_DR",IF(AND(D53="Monet",OR(E53="Manual",E53="Assisted Manual")),A53&amp;"_MW",IF(AND(D53="Monet",OR(E53="De-Novo Merge",E53="Assisted Merge")),A53&amp;"_SA_MW",""))))))))))))))))</f>
        <v>2017-09-11_G-026_GB</v>
      </c>
      <c r="G53" s="89">
        <v>43019</v>
      </c>
      <c r="H53" s="89">
        <v>43020</v>
      </c>
      <c r="I53" s="68" t="s">
        <v>2471</v>
      </c>
      <c r="J53" s="111">
        <v>43034</v>
      </c>
      <c r="K53" s="86" t="str">
        <f>IF(AND(NOT(OR(G53="",G53="Ø")),H53=""),"In Progress",IF(AND(NOT(OR(H53="Ø",H53="")),NOT(OR(G53="Ø",G53=""))),"Completed",IF(AND(NOT(A53=""),NOT(OR(D53="",D53="???")),G53=""),"Waiting",IF(D53="???","Waiting",""))))</f>
        <v>Completed</v>
      </c>
      <c r="L53" s="109" t="s">
        <v>0</v>
      </c>
      <c r="M53" s="109" t="s">
        <v>0</v>
      </c>
      <c r="N53" s="4"/>
      <c r="O53" s="114" t="s">
        <v>25</v>
      </c>
      <c r="P53" s="109" t="s">
        <v>2660</v>
      </c>
    </row>
    <row r="54" spans="1:16" x14ac:dyDescent="0.25">
      <c r="A54" s="109"/>
      <c r="B54" s="109"/>
      <c r="C54" s="109"/>
      <c r="D54" s="86" t="s">
        <v>161</v>
      </c>
      <c r="E54" s="86" t="s">
        <v>1512</v>
      </c>
      <c r="F54" s="7" t="str">
        <f>IF(AND(D54="Amina",OR(E54="Manual",E54="Assisted Manual")),A53&amp;"_AZ",IF(AND(D54="Amina",OR(E54="De-Novo Merge",E54="Assisted Merge")),A53&amp;"_SA_AZ",IF(AND(D54="Mashtura",OR(E54="Manual",E54="Assisted Manual")),A53&amp;"_MH",IF(AND(D54="Mashtura",OR(E54="De-Novo Merge",E54="Assisted Merge")),A53&amp;"_SA_MH",IF(AND(D54="Perry",OR(E54="Manual",E54="Assisted Manual")),A53&amp;"_PB",IF(AND(D54="Perry",OR(E54="De-Novo Merge",E54="Assisted Merge")),A53&amp;"_SA_PB",IF(AND(D54="Gina",OR(E54="Manual",E54="Assisted Manual")),A53&amp;"_GB",IF(AND(D54="Gina",OR(E54="De-Novo Merge",E54="Assisted Merge")),A53&amp;"_SA_GB",IF(AND(D54="Cameron",OR(E54="Manual",E54="Assisted Manual")),A53&amp;"_CA",IF(AND(D54="Cameron",OR(E54="De-Novo Merge",E54="Assisted Merge")),A53&amp;"_SA_CA",IF(AND(D54="Bruno",OR(E54="Manual",E54="Assisted Manual")),A53&amp;"_BD",IF(AND(D54="Bruno",OR(E54="De-Novo Merge",E54="Assisted Merge")),A53&amp;"_SA_BD",IF(AND(D54="Daniel",OR(E54="Manual",E54="Assisted Manual")),A53&amp;"_DR",IF(AND(D54="Daniel",OR(E54="De-Novo Merge",E54="Assisted Merge")),A53&amp;"_SA_DR",IF(AND(D54="Monet",OR(E54="Manual",E54="Assisted Manual")),A53&amp;"_MW",IF(AND(D54="Monet",OR(E54="De-Novo Merge",E54="Assisted Merge")),A53&amp;"_SA_MW",""))))))))))))))))</f>
        <v>2017-09-11_G-026_BD</v>
      </c>
      <c r="G54" s="89">
        <v>43020</v>
      </c>
      <c r="H54" s="89">
        <v>43021</v>
      </c>
      <c r="I54" s="68" t="s">
        <v>2117</v>
      </c>
      <c r="J54" s="109"/>
      <c r="K54" s="86" t="str">
        <f>IF(AND(NOT(OR(G54="",G54="Ø")),H54=""),"In Progress",IF(AND(NOT(OR(H54="Ø",H54="")),NOT(OR(G54="Ø",G54=""))),"Completed",IF(AND(NOT(A53=""),NOT(OR(D54="",D54="???")),G54=""),"Waiting",IF(D54="???","Waiting",""))))</f>
        <v>Completed</v>
      </c>
      <c r="L54" s="109"/>
      <c r="M54" s="109"/>
      <c r="N54" s="4" t="s">
        <v>2661</v>
      </c>
      <c r="O54" s="114"/>
      <c r="P54" s="109"/>
    </row>
    <row r="55" spans="1:16" x14ac:dyDescent="0.25">
      <c r="A55" s="109" t="s">
        <v>2662</v>
      </c>
      <c r="B55" s="110" t="s">
        <v>2663</v>
      </c>
      <c r="C55" s="109"/>
      <c r="D55" s="86" t="s">
        <v>187</v>
      </c>
      <c r="E55" s="86" t="s">
        <v>24</v>
      </c>
      <c r="F55" s="7" t="str">
        <f>IF(AND(D55="Amina",OR(E55="Manual",E55="Assisted Manual")),A55&amp;"_AZ",IF(AND(D55="Amina",OR(E55="De-Novo Merge",E55="Assisted Merge")),A55&amp;"_SA_AZ",IF(AND(D55="Mashtura",OR(E55="Manual",E55="Assisted Manual")),A55&amp;"_MH",IF(AND(D55="Mashtura",OR(E55="De-Novo Merge",E55="Assisted Merge")),A55&amp;"_SA_MH",IF(AND(D55="Perry",OR(E55="Manual",E55="Assisted Manual")),A55&amp;"_PB",IF(AND(D55="Perry",OR(E55="De-Novo Merge",E55="Assisted Merge")),A55&amp;"_SA_PB",IF(AND(D55="Gina",OR(E55="Manual",E55="Assisted Manual")),A55&amp;"_GB",IF(AND(D55="Gina",OR(E55="De-Novo Merge",E55="Assisted Merge")),A55&amp;"_SA_GB",IF(AND(D55="Cameron",OR(E55="Manual",E55="Assisted Manual")),A55&amp;"_CA",IF(AND(D55="Cameron",OR(E55="De-Novo Merge",E55="Assisted Merge")),A55&amp;"_SA_CA",IF(AND(D55="Bruno",OR(E55="Manual",E55="Assisted Manual")),A55&amp;"_BD",IF(AND(D55="Bruno",OR(E55="De-Novo Merge",E55="Assisted Merge")),A55&amp;"_SA_BD",IF(AND(D55="Daniel",OR(E55="Manual",E55="Assisted Manual")),A55&amp;"_DR",IF(AND(D55="Daniel",OR(E55="De-Novo Merge",E55="Assisted Merge")),A55&amp;"_SA_DR",IF(AND(D55="Monet",OR(E55="Manual",E55="Assisted Manual")),A55&amp;"_MW",IF(AND(D55="Monet",OR(E55="De-Novo Merge",E55="Assisted Merge")),A55&amp;"_SA_MW",""))))))))))))))))</f>
        <v>2017-09-11_G-027_MW</v>
      </c>
      <c r="G55" s="89">
        <v>43020</v>
      </c>
      <c r="H55" s="89" t="s">
        <v>51</v>
      </c>
      <c r="I55" s="68"/>
      <c r="J55" s="109" t="str">
        <f>IF(AND(NOT(OR(H55="",H55="Ø")),NOT(OR(H56="",H56="Ø"))),"Needs to be Split","")</f>
        <v/>
      </c>
      <c r="K55" s="86" t="s">
        <v>2</v>
      </c>
      <c r="L55" s="109" t="s">
        <v>2</v>
      </c>
      <c r="M55" s="109" t="str">
        <f>IF(OR(L55="Untraceable",L55="Incomplete"),"Ignore",IF(OR(L55="Incomplete",L55="Completed"),"Waiting",IF(OR(L55="Waiting",L55="In Progress",L55="Review",L55="Other"),"HOLD","")))</f>
        <v>Ignore</v>
      </c>
      <c r="N55" s="4"/>
      <c r="O55" s="114" t="str">
        <f>IF(OR(L55="Untraceable",L55="Incomplete"),"No",IF(L55="Completed","In Progress",""))</f>
        <v>No</v>
      </c>
      <c r="P55" s="109"/>
    </row>
    <row r="56" spans="1:16" x14ac:dyDescent="0.25">
      <c r="A56" s="109"/>
      <c r="B56" s="109"/>
      <c r="C56" s="109"/>
      <c r="D56" s="86"/>
      <c r="E56" s="86"/>
      <c r="F56" s="7" t="str">
        <f>IF(AND(D56="Amina",OR(E56="Manual",E56="Assisted Manual")),A55&amp;"_AZ",IF(AND(D56="Amina",OR(E56="De-Novo Merge",E56="Assisted Merge")),A55&amp;"_SA_AZ",IF(AND(D56="Mashtura",OR(E56="Manual",E56="Assisted Manual")),A55&amp;"_MH",IF(AND(D56="Mashtura",OR(E56="De-Novo Merge",E56="Assisted Merge")),A55&amp;"_SA_MH",IF(AND(D56="Perry",OR(E56="Manual",E56="Assisted Manual")),A55&amp;"_PB",IF(AND(D56="Perry",OR(E56="De-Novo Merge",E56="Assisted Merge")),A55&amp;"_SA_PB",IF(AND(D56="Gina",OR(E56="Manual",E56="Assisted Manual")),A55&amp;"_GB",IF(AND(D56="Gina",OR(E56="De-Novo Merge",E56="Assisted Merge")),A55&amp;"_SA_GB",IF(AND(D56="Cameron",OR(E56="Manual",E56="Assisted Manual")),A55&amp;"_CA",IF(AND(D56="Cameron",OR(E56="De-Novo Merge",E56="Assisted Merge")),A55&amp;"_SA_CA",IF(AND(D56="Bruno",OR(E56="Manual",E56="Assisted Manual")),A55&amp;"_BD",IF(AND(D56="Bruno",OR(E56="De-Novo Merge",E56="Assisted Merge")),A55&amp;"_SA_BD",IF(AND(D56="Daniel",OR(E56="Manual",E56="Assisted Manual")),A55&amp;"_DR",IF(AND(D56="Daniel",OR(E56="De-Novo Merge",E56="Assisted Merge")),A55&amp;"_SA_DR",IF(AND(D56="Monet",OR(E56="Manual",E56="Assisted Manual")),A55&amp;"_MW",IF(AND(D56="Monet",OR(E56="De-Novo Merge",E56="Assisted Merge")),A55&amp;"_SA_MW",""))))))))))))))))</f>
        <v/>
      </c>
      <c r="G56" s="89"/>
      <c r="H56" s="89"/>
      <c r="I56" s="68"/>
      <c r="J56" s="109"/>
      <c r="K56" s="86"/>
      <c r="L56" s="109"/>
      <c r="M56" s="109"/>
      <c r="N56" s="4"/>
      <c r="O56" s="114"/>
      <c r="P56" s="109"/>
    </row>
    <row r="57" spans="1:16" x14ac:dyDescent="0.25">
      <c r="A57" s="109" t="s">
        <v>2664</v>
      </c>
      <c r="B57" s="110" t="s">
        <v>2665</v>
      </c>
      <c r="C57" s="109"/>
      <c r="D57" s="86" t="s">
        <v>161</v>
      </c>
      <c r="E57" s="86" t="s">
        <v>24</v>
      </c>
      <c r="F57" s="7" t="str">
        <f>IF(AND(D57="Amina",OR(E57="Manual",E57="Assisted Manual")),A57&amp;"_AZ",IF(AND(D57="Amina",OR(E57="De-Novo Merge",E57="Assisted Merge")),A57&amp;"_SA_AZ",IF(AND(D57="Mashtura",OR(E57="Manual",E57="Assisted Manual")),A57&amp;"_MH",IF(AND(D57="Mashtura",OR(E57="De-Novo Merge",E57="Assisted Merge")),A57&amp;"_SA_MH",IF(AND(D57="Perry",OR(E57="Manual",E57="Assisted Manual")),A57&amp;"_PB",IF(AND(D57="Perry",OR(E57="De-Novo Merge",E57="Assisted Merge")),A57&amp;"_SA_PB",IF(AND(D57="Gina",OR(E57="Manual",E57="Assisted Manual")),A57&amp;"_GB",IF(AND(D57="Gina",OR(E57="De-Novo Merge",E57="Assisted Merge")),A57&amp;"_SA_GB",IF(AND(D57="Cameron",OR(E57="Manual",E57="Assisted Manual")),A57&amp;"_CA",IF(AND(D57="Cameron",OR(E57="De-Novo Merge",E57="Assisted Merge")),A57&amp;"_SA_CA",IF(AND(D57="Bruno",OR(E57="Manual",E57="Assisted Manual")),A57&amp;"_BD",IF(AND(D57="Bruno",OR(E57="De-Novo Merge",E57="Assisted Merge")),A57&amp;"_SA_BD",IF(AND(D57="Daniel",OR(E57="Manual",E57="Assisted Manual")),A57&amp;"_DR",IF(AND(D57="Daniel",OR(E57="De-Novo Merge",E57="Assisted Merge")),A57&amp;"_SA_DR",IF(AND(D57="Monet",OR(E57="Manual",E57="Assisted Manual")),A57&amp;"_MW",IF(AND(D57="Monet",OR(E57="De-Novo Merge",E57="Assisted Merge")),A57&amp;"_SA_MW",""))))))))))))))))</f>
        <v>2017-09-11_G-028_BD</v>
      </c>
      <c r="G57" s="89">
        <v>43020</v>
      </c>
      <c r="H57" s="89"/>
      <c r="I57" s="68" t="s">
        <v>2439</v>
      </c>
      <c r="J57" s="109" t="str">
        <f>IF(AND(NOT(OR(H57="",H57="Ø")),NOT(OR(H58="",H58="Ø"))),"Needs to be Split","")</f>
        <v/>
      </c>
      <c r="K57" s="86" t="s">
        <v>2</v>
      </c>
      <c r="L57" s="109" t="s">
        <v>2</v>
      </c>
      <c r="M57" s="109" t="str">
        <f>IF(OR(L57="Untraceable",L57="Incomplete"),"Ignore",IF(OR(L57="Incomplete",L57="Completed"),"Waiting",IF(OR(L57="Waiting",L57="In Progress",L57="Review",L57="Other"),"HOLD","")))</f>
        <v>Ignore</v>
      </c>
      <c r="N57" s="4" t="s">
        <v>2666</v>
      </c>
      <c r="O57" s="114" t="str">
        <f>IF(OR(L57="Untraceable",L57="Incomplete"),"No",IF(L57="Completed","In Progress",""))</f>
        <v>No</v>
      </c>
      <c r="P57" s="109"/>
    </row>
    <row r="58" spans="1:16" x14ac:dyDescent="0.25">
      <c r="A58" s="109"/>
      <c r="B58" s="109"/>
      <c r="C58" s="109"/>
      <c r="D58" s="86"/>
      <c r="E58" s="86"/>
      <c r="F58" s="7" t="str">
        <f>IF(AND(D58="Amina",OR(E58="Manual",E58="Assisted Manual")),A57&amp;"_AZ",IF(AND(D58="Amina",OR(E58="De-Novo Merge",E58="Assisted Merge")),A57&amp;"_SA_AZ",IF(AND(D58="Mashtura",OR(E58="Manual",E58="Assisted Manual")),A57&amp;"_MH",IF(AND(D58="Mashtura",OR(E58="De-Novo Merge",E58="Assisted Merge")),A57&amp;"_SA_MH",IF(AND(D58="Perry",OR(E58="Manual",E58="Assisted Manual")),A57&amp;"_PB",IF(AND(D58="Perry",OR(E58="De-Novo Merge",E58="Assisted Merge")),A57&amp;"_SA_PB",IF(AND(D58="Gina",OR(E58="Manual",E58="Assisted Manual")),A57&amp;"_GB",IF(AND(D58="Gina",OR(E58="De-Novo Merge",E58="Assisted Merge")),A57&amp;"_SA_GB",IF(AND(D58="Cameron",OR(E58="Manual",E58="Assisted Manual")),A57&amp;"_CA",IF(AND(D58="Cameron",OR(E58="De-Novo Merge",E58="Assisted Merge")),A57&amp;"_SA_CA",IF(AND(D58="Bruno",OR(E58="Manual",E58="Assisted Manual")),A57&amp;"_BD",IF(AND(D58="Bruno",OR(E58="De-Novo Merge",E58="Assisted Merge")),A57&amp;"_SA_BD",IF(AND(D58="Daniel",OR(E58="Manual",E58="Assisted Manual")),A57&amp;"_DR",IF(AND(D58="Daniel",OR(E58="De-Novo Merge",E58="Assisted Merge")),A57&amp;"_SA_DR",IF(AND(D58="Monet",OR(E58="Manual",E58="Assisted Manual")),A57&amp;"_MW",IF(AND(D58="Monet",OR(E58="De-Novo Merge",E58="Assisted Merge")),A57&amp;"_SA_MW",""))))))))))))))))</f>
        <v/>
      </c>
      <c r="G58" s="89"/>
      <c r="H58" s="89"/>
      <c r="I58" s="68"/>
      <c r="J58" s="109"/>
      <c r="K58" s="86"/>
      <c r="L58" s="109"/>
      <c r="M58" s="109"/>
      <c r="N58" s="4"/>
      <c r="O58" s="114"/>
      <c r="P58" s="109"/>
    </row>
    <row r="59" spans="1:16" x14ac:dyDescent="0.25">
      <c r="A59" s="109" t="s">
        <v>2667</v>
      </c>
      <c r="B59" s="110" t="s">
        <v>2668</v>
      </c>
      <c r="C59" s="109" t="s">
        <v>2669</v>
      </c>
      <c r="D59" s="86" t="s">
        <v>161</v>
      </c>
      <c r="E59" s="86" t="s">
        <v>24</v>
      </c>
      <c r="F59" s="7" t="str">
        <f>IF(AND(D59="Amina",OR(E59="Manual",E59="Assisted Manual")),A59&amp;"_AZ",IF(AND(D59="Amina",OR(E59="De-Novo Merge",E59="Assisted Merge")),A59&amp;"_SA_AZ",IF(AND(D59="Mashtura",OR(E59="Manual",E59="Assisted Manual")),A59&amp;"_MH",IF(AND(D59="Mashtura",OR(E59="De-Novo Merge",E59="Assisted Merge")),A59&amp;"_SA_MH",IF(AND(D59="Perry",OR(E59="Manual",E59="Assisted Manual")),A59&amp;"_PB",IF(AND(D59="Perry",OR(E59="De-Novo Merge",E59="Assisted Merge")),A59&amp;"_SA_PB",IF(AND(D59="Gina",OR(E59="Manual",E59="Assisted Manual")),A59&amp;"_GB",IF(AND(D59="Gina",OR(E59="De-Novo Merge",E59="Assisted Merge")),A59&amp;"_SA_GB",IF(AND(D59="Cameron",OR(E59="Manual",E59="Assisted Manual")),A59&amp;"_CA",IF(AND(D59="Cameron",OR(E59="De-Novo Merge",E59="Assisted Merge")),A59&amp;"_SA_CA",IF(AND(D59="Bruno",OR(E59="Manual",E59="Assisted Manual")),A59&amp;"_BD",IF(AND(D59="Bruno",OR(E59="De-Novo Merge",E59="Assisted Merge")),A59&amp;"_SA_BD",IF(AND(D59="Daniel",OR(E59="Manual",E59="Assisted Manual")),A59&amp;"_DR",IF(AND(D59="Daniel",OR(E59="De-Novo Merge",E59="Assisted Merge")),A59&amp;"_SA_DR",IF(AND(D59="Monet",OR(E59="Manual",E59="Assisted Manual")),A59&amp;"_MW",IF(AND(D59="Monet",OR(E59="De-Novo Merge",E59="Assisted Merge")),A59&amp;"_SA_MW",""))))))))))))))))</f>
        <v>2017-09-11_G-029_BD</v>
      </c>
      <c r="G59" s="89">
        <v>43020</v>
      </c>
      <c r="H59" s="89" t="s">
        <v>51</v>
      </c>
      <c r="I59" s="68" t="s">
        <v>2670</v>
      </c>
      <c r="J59" s="109" t="str">
        <f>IF(AND(NOT(OR(H59="",H59="Ø")),NOT(OR(H60="",H60="Ø"))),"Needs to be Split","")</f>
        <v/>
      </c>
      <c r="K59" s="86" t="s">
        <v>2</v>
      </c>
      <c r="L59" s="109" t="s">
        <v>2</v>
      </c>
      <c r="M59" s="109" t="str">
        <f>IF(OR(L59="Untraceable",L59="Incomplete"),"Ignore",IF(OR(L59="Incomplete",L59="Completed"),"Waiting",IF(OR(L59="Waiting",L59="In Progress",L59="Review",L59="Other"),"HOLD","")))</f>
        <v>Ignore</v>
      </c>
      <c r="N59" s="4" t="s">
        <v>2671</v>
      </c>
      <c r="O59" s="114" t="str">
        <f>IF(OR(L59="Untraceable",L59="Incomplete"),"No",IF(L59="Completed","In Progress",""))</f>
        <v>No</v>
      </c>
      <c r="P59" s="109"/>
    </row>
    <row r="60" spans="1:16" x14ac:dyDescent="0.25">
      <c r="A60" s="109"/>
      <c r="B60" s="109"/>
      <c r="C60" s="109"/>
      <c r="D60" s="86"/>
      <c r="E60" s="86"/>
      <c r="F60" s="7" t="str">
        <f>IF(AND(D60="Amina",OR(E60="Manual",E60="Assisted Manual")),A59&amp;"_AZ",IF(AND(D60="Amina",OR(E60="De-Novo Merge",E60="Assisted Merge")),A59&amp;"_SA_AZ",IF(AND(D60="Mashtura",OR(E60="Manual",E60="Assisted Manual")),A59&amp;"_MH",IF(AND(D60="Mashtura",OR(E60="De-Novo Merge",E60="Assisted Merge")),A59&amp;"_SA_MH",IF(AND(D60="Perry",OR(E60="Manual",E60="Assisted Manual")),A59&amp;"_PB",IF(AND(D60="Perry",OR(E60="De-Novo Merge",E60="Assisted Merge")),A59&amp;"_SA_PB",IF(AND(D60="Gina",OR(E60="Manual",E60="Assisted Manual")),A59&amp;"_GB",IF(AND(D60="Gina",OR(E60="De-Novo Merge",E60="Assisted Merge")),A59&amp;"_SA_GB",IF(AND(D60="Cameron",OR(E60="Manual",E60="Assisted Manual")),A59&amp;"_CA",IF(AND(D60="Cameron",OR(E60="De-Novo Merge",E60="Assisted Merge")),A59&amp;"_SA_CA",IF(AND(D60="Bruno",OR(E60="Manual",E60="Assisted Manual")),A59&amp;"_BD",IF(AND(D60="Bruno",OR(E60="De-Novo Merge",E60="Assisted Merge")),A59&amp;"_SA_BD",IF(AND(D60="Daniel",OR(E60="Manual",E60="Assisted Manual")),A59&amp;"_DR",IF(AND(D60="Daniel",OR(E60="De-Novo Merge",E60="Assisted Merge")),A59&amp;"_SA_DR",IF(AND(D60="Monet",OR(E60="Manual",E60="Assisted Manual")),A59&amp;"_MW",IF(AND(D60="Monet",OR(E60="De-Novo Merge",E60="Assisted Merge")),A59&amp;"_SA_MW",""))))))))))))))))</f>
        <v/>
      </c>
      <c r="G60" s="89"/>
      <c r="H60" s="89"/>
      <c r="I60" s="68"/>
      <c r="J60" s="109"/>
      <c r="K60" s="86"/>
      <c r="L60" s="109"/>
      <c r="M60" s="109"/>
      <c r="N60" s="4"/>
      <c r="O60" s="114"/>
      <c r="P60" s="109"/>
    </row>
    <row r="61" spans="1:16" x14ac:dyDescent="0.25">
      <c r="A61" s="109" t="s">
        <v>2672</v>
      </c>
      <c r="B61" s="110" t="s">
        <v>2673</v>
      </c>
      <c r="C61" s="109"/>
      <c r="D61" s="86" t="s">
        <v>187</v>
      </c>
      <c r="E61" s="86" t="s">
        <v>24</v>
      </c>
      <c r="F61" s="7" t="str">
        <f>IF(AND(D61="Amina",OR(E61="Manual",E61="Assisted Manual")),A61&amp;"_AZ",IF(AND(D61="Amina",OR(E61="De-Novo Merge",E61="Assisted Merge")),A61&amp;"_SA_AZ",IF(AND(D61="Mashtura",OR(E61="Manual",E61="Assisted Manual")),A61&amp;"_MH",IF(AND(D61="Mashtura",OR(E61="De-Novo Merge",E61="Assisted Merge")),A61&amp;"_SA_MH",IF(AND(D61="Perry",OR(E61="Manual",E61="Assisted Manual")),A61&amp;"_PB",IF(AND(D61="Perry",OR(E61="De-Novo Merge",E61="Assisted Merge")),A61&amp;"_SA_PB",IF(AND(D61="Gina",OR(E61="Manual",E61="Assisted Manual")),A61&amp;"_GB",IF(AND(D61="Gina",OR(E61="De-Novo Merge",E61="Assisted Merge")),A61&amp;"_SA_GB",IF(AND(D61="Cameron",OR(E61="Manual",E61="Assisted Manual")),A61&amp;"_CA",IF(AND(D61="Cameron",OR(E61="De-Novo Merge",E61="Assisted Merge")),A61&amp;"_SA_CA",IF(AND(D61="Bruno",OR(E61="Manual",E61="Assisted Manual")),A61&amp;"_BD",IF(AND(D61="Bruno",OR(E61="De-Novo Merge",E61="Assisted Merge")),A61&amp;"_SA_BD",IF(AND(D61="Daniel",OR(E61="Manual",E61="Assisted Manual")),A61&amp;"_DR",IF(AND(D61="Daniel",OR(E61="De-Novo Merge",E61="Assisted Merge")),A61&amp;"_SA_DR",IF(AND(D61="Monet",OR(E61="Manual",E61="Assisted Manual")),A61&amp;"_MW",IF(AND(D61="Monet",OR(E61="De-Novo Merge",E61="Assisted Merge")),A61&amp;"_SA_MW",""))))))))))))))))</f>
        <v>2017-09-11_G-030_MW</v>
      </c>
      <c r="G61" s="89">
        <v>43020</v>
      </c>
      <c r="H61" s="89">
        <v>43021</v>
      </c>
      <c r="I61" s="68"/>
      <c r="J61" s="111">
        <v>43046</v>
      </c>
      <c r="K61" s="86" t="str">
        <f>IF(AND(NOT(OR(G61="",G61="Ø")),H61=""),"In Progress",IF(AND(NOT(OR(H61="Ø",H61="")),NOT(OR(G61="Ø",G61=""))),"Completed",IF(AND(NOT(A61=""),NOT(OR(D61="",D61="???")),G61=""),"Waiting",IF(D61="???","Waiting",""))))</f>
        <v>Completed</v>
      </c>
      <c r="L61" s="109" t="str">
        <f>IF(AND(NOT(OR(H61="Ø",H61="")),J61="Split"),"In Progress",IF(AND(NOT(OR(H61="Ø",H61="")),J61="Needs to be Split"),"Waiting",IF(AND(K61="Review",K62="Review"),"Review",IF(OR(AND(K61="Review",K62="Incomplete"),AND(K61="Incomplete",K62="Review")),"Review",IF(OR(AND(K61="Untraceable",K62="Review"),AND(K61="Review",K62="Untraceable")),"Review",IF(OR(AND(K61="Review",K62="Completed"),AND(K61="Completed",K62="Review")),"Review",IF(OR(AND(K61="Other",K62="Review"),AND(K61="Review",K62="Other")),"Review",IF(OR(AND(K61="Other",K62="Incomplete"),AND(K61="Incomplete",K62="Other")),"Review",IF(OR(AND(K61="Other",K62="Untraceable"),AND(K61="Untraceable",K62="Other")),"Review",IF(OR(AND(K61="Other",K62="Completed"),AND(K61="Completed",K62="Other")),"Review",IF(AND(K61="Waiting",K62="Waiting"),"Waiting",IF(OR(AND(K61="Review",K62="Waiting"),AND(K61="Waiting",K62="Review")),"Waiting",IF(OR(AND(K61="Other",K62="Waiting"),AND(K61="Waiting",K62="Other")),"Waiting",IF(OR(AND(K61="Incomplete",K62="Waiting"),AND(K61="Waiting",K62="Incomplete")),"Waiting",IF(OR(AND(K61="Completed",K62="Waiting"),AND(K61="Waiting",K62="Completed")),"Waiting",IF(OR(K61="In Progress",K62="In Progress"),"In Progress",IF(OR(AND(K61="Completed",K62="Untraceable"),AND(K61="Untraceable",K62="Completed")),"Review",IF(OR(AND(K61="Completed",K62="Incomplete"),AND(K61="Incomplete",K62="Completed")),"Review",IF(OR(AND(K61="Incomplete",K62="Untraceable"),AND(K61="Untraceable",K62="Incomplete")),"Untraceable",IF(AND(NOT(OR(H61="Ø",H61="")),NOT(OR(H62="Ø",H62="")),J61=""),"In Progress",IF(AND(K61="Untraceable",K62="Untraceable"),"Untraceable",IF(AND(NOT(OR(H61="Ø",H61="")),NOT(OR(H62="Ø",H62="")),NOT(OR(J61="Ø",J61="",J61="Split",J61="Needs to be Split"))),"Completed",IF(AND(K61="Incomplete",K62="Incomplete"),"Incomplete",IF(AND(K61="Other",K62="Other"),"Review",IF(AND(K61="Untraceable",K62=""),"Untraceable","")))))))))))))))))))))))))</f>
        <v>Completed</v>
      </c>
      <c r="M61" s="109" t="s">
        <v>0</v>
      </c>
      <c r="N61" s="4"/>
      <c r="O61" s="114" t="s">
        <v>25</v>
      </c>
      <c r="P61" s="109" t="s">
        <v>2674</v>
      </c>
    </row>
    <row r="62" spans="1:16" x14ac:dyDescent="0.25">
      <c r="A62" s="109"/>
      <c r="B62" s="109"/>
      <c r="C62" s="109"/>
      <c r="D62" s="86" t="s">
        <v>161</v>
      </c>
      <c r="E62" s="86" t="s">
        <v>1512</v>
      </c>
      <c r="F62" s="7" t="str">
        <f>IF(AND(D62="Amina",OR(E62="Manual",E62="Assisted Manual")),A61&amp;"_AZ",IF(AND(D62="Amina",OR(E62="De-Novo Merge",E62="Assisted Merge")),A61&amp;"_SA_AZ",IF(AND(D62="Mashtura",OR(E62="Manual",E62="Assisted Manual")),A61&amp;"_MH",IF(AND(D62="Mashtura",OR(E62="De-Novo Merge",E62="Assisted Merge")),A61&amp;"_SA_MH",IF(AND(D62="Perry",OR(E62="Manual",E62="Assisted Manual")),A61&amp;"_PB",IF(AND(D62="Perry",OR(E62="De-Novo Merge",E62="Assisted Merge")),A61&amp;"_SA_PB",IF(AND(D62="Gina",OR(E62="Manual",E62="Assisted Manual")),A61&amp;"_GB",IF(AND(D62="Gina",OR(E62="De-Novo Merge",E62="Assisted Merge")),A61&amp;"_SA_GB",IF(AND(D62="Cameron",OR(E62="Manual",E62="Assisted Manual")),A61&amp;"_CA",IF(AND(D62="Cameron",OR(E62="De-Novo Merge",E62="Assisted Merge")),A61&amp;"_SA_CA",IF(AND(D62="Bruno",OR(E62="Manual",E62="Assisted Manual")),A61&amp;"_BD",IF(AND(D62="Bruno",OR(E62="De-Novo Merge",E62="Assisted Merge")),A61&amp;"_SA_BD",IF(AND(D62="Daniel",OR(E62="Manual",E62="Assisted Manual")),A61&amp;"_DR",IF(AND(D62="Daniel",OR(E62="De-Novo Merge",E62="Assisted Merge")),A61&amp;"_SA_DR",IF(AND(D62="Monet",OR(E62="Manual",E62="Assisted Manual")),A61&amp;"_MW",IF(AND(D62="Monet",OR(E62="De-Novo Merge",E62="Assisted Merge")),A61&amp;"_SA_MW",""))))))))))))))))</f>
        <v>2017-09-11_G-030_BD</v>
      </c>
      <c r="G62" s="89">
        <v>43020</v>
      </c>
      <c r="H62" s="89">
        <v>43021</v>
      </c>
      <c r="I62" s="69" t="s">
        <v>2655</v>
      </c>
      <c r="J62" s="109"/>
      <c r="K62" s="86" t="str">
        <f>IF(AND(NOT(OR(G62="",G62="Ø")),H62=""),"In Progress",IF(AND(NOT(OR(H62="Ø",H62="")),NOT(OR(G62="Ø",G62=""))),"Completed",IF(AND(NOT(A61=""),NOT(OR(D62="",D62="???")),G62=""),"Waiting",IF(D62="???","Waiting",""))))</f>
        <v>Completed</v>
      </c>
      <c r="L62" s="109"/>
      <c r="M62" s="109"/>
      <c r="N62" s="4"/>
      <c r="O62" s="114"/>
      <c r="P62" s="109"/>
    </row>
    <row r="63" spans="1:16" x14ac:dyDescent="0.25">
      <c r="A63" s="109" t="s">
        <v>2675</v>
      </c>
      <c r="B63" s="110" t="s">
        <v>2676</v>
      </c>
      <c r="C63" s="109"/>
      <c r="D63" s="86" t="s">
        <v>32</v>
      </c>
      <c r="E63" s="86" t="s">
        <v>24</v>
      </c>
      <c r="F63" s="7" t="str">
        <f>IF(AND(D63="Amina",OR(E63="Manual",E63="Assisted Manual")),A63&amp;"_AZ",IF(AND(D63="Amina",OR(E63="De-Novo Merge",E63="Assisted Merge")),A63&amp;"_SA_AZ",IF(AND(D63="Mashtura",OR(E63="Manual",E63="Assisted Manual")),A63&amp;"_MH",IF(AND(D63="Mashtura",OR(E63="De-Novo Merge",E63="Assisted Merge")),A63&amp;"_SA_MH",IF(AND(D63="Perry",OR(E63="Manual",E63="Assisted Manual")),A63&amp;"_PB",IF(AND(D63="Perry",OR(E63="De-Novo Merge",E63="Assisted Merge")),A63&amp;"_SA_PB",IF(AND(D63="Gina",OR(E63="Manual",E63="Assisted Manual")),A63&amp;"_GB",IF(AND(D63="Gina",OR(E63="De-Novo Merge",E63="Assisted Merge")),A63&amp;"_SA_GB",IF(AND(D63="Cameron",OR(E63="Manual",E63="Assisted Manual")),A63&amp;"_CA",IF(AND(D63="Cameron",OR(E63="De-Novo Merge",E63="Assisted Merge")),A63&amp;"_SA_CA",IF(AND(D63="Bruno",OR(E63="Manual",E63="Assisted Manual")),A63&amp;"_BD",IF(AND(D63="Bruno",OR(E63="De-Novo Merge",E63="Assisted Merge")),A63&amp;"_SA_BD",IF(AND(D63="Daniel",OR(E63="Manual",E63="Assisted Manual")),A63&amp;"_DR",IF(AND(D63="Daniel",OR(E63="De-Novo Merge",E63="Assisted Merge")),A63&amp;"_SA_DR",IF(AND(D63="Monet",OR(E63="Manual",E63="Assisted Manual")),A63&amp;"_MW",IF(AND(D63="Monet",OR(E63="De-Novo Merge",E63="Assisted Merge")),A63&amp;"_SA_MW",""))))))))))))))))</f>
        <v>2017-09-11_G-031_AZ</v>
      </c>
      <c r="G63" s="89">
        <v>43021</v>
      </c>
      <c r="H63" s="89">
        <v>43021</v>
      </c>
      <c r="I63" s="68"/>
      <c r="J63" s="111">
        <v>43053</v>
      </c>
      <c r="K63" s="86" t="str">
        <f>IF(AND(NOT(OR(G63="",G63="Ø")),H63=""),"In Progress",IF(AND(NOT(OR(H63="Ø",H63="")),NOT(OR(G63="Ø",G63=""))),"Completed",IF(AND(NOT(A63=""),NOT(OR(D63="",D63="???")),G63=""),"Waiting",IF(D63="???","Waiting",""))))</f>
        <v>Completed</v>
      </c>
      <c r="L63" s="109" t="str">
        <f>IF(AND(NOT(OR(H63="Ø",H63="")),J63="Split"),"In Progress",IF(AND(NOT(OR(H63="Ø",H63="")),J63="Needs to be Split"),"Waiting",IF(AND(K63="Review",K64="Review"),"Review",IF(OR(AND(K63="Review",K64="Incomplete"),AND(K63="Incomplete",K64="Review")),"Review",IF(OR(AND(K63="Untraceable",K64="Review"),AND(K63="Review",K64="Untraceable")),"Review",IF(OR(AND(K63="Review",K64="Completed"),AND(K63="Completed",K64="Review")),"Review",IF(OR(AND(K63="Other",K64="Review"),AND(K63="Review",K64="Other")),"Review",IF(OR(AND(K63="Other",K64="Incomplete"),AND(K63="Incomplete",K64="Other")),"Review",IF(OR(AND(K63="Other",K64="Untraceable"),AND(K63="Untraceable",K64="Other")),"Review",IF(OR(AND(K63="Other",K64="Completed"),AND(K63="Completed",K64="Other")),"Review",IF(AND(K63="Waiting",K64="Waiting"),"Waiting",IF(OR(AND(K63="Review",K64="Waiting"),AND(K63="Waiting",K64="Review")),"Waiting",IF(OR(AND(K63="Other",K64="Waiting"),AND(K63="Waiting",K64="Other")),"Waiting",IF(OR(AND(K63="Incomplete",K64="Waiting"),AND(K63="Waiting",K64="Incomplete")),"Waiting",IF(OR(AND(K63="Completed",K64="Waiting"),AND(K63="Waiting",K64="Completed")),"Waiting",IF(OR(K63="In Progress",K64="In Progress"),"In Progress",IF(OR(AND(K63="Completed",K64="Untraceable"),AND(K63="Untraceable",K64="Completed")),"Review",IF(OR(AND(K63="Completed",K64="Incomplete"),AND(K63="Incomplete",K64="Completed")),"Review",IF(OR(AND(K63="Incomplete",K64="Untraceable"),AND(K63="Untraceable",K64="Incomplete")),"Untraceable",IF(AND(NOT(OR(H63="Ø",H63="")),NOT(OR(H64="Ø",H64="")),J63=""),"In Progress",IF(AND(K63="Untraceable",K64="Untraceable"),"Untraceable",IF(AND(NOT(OR(H63="Ø",H63="")),NOT(OR(H64="Ø",H64="")),NOT(OR(J63="Ø",J63="",J63="Split",J63="Needs to be Split"))),"Completed",IF(AND(K63="Incomplete",K64="Incomplete"),"Incomplete",IF(AND(K63="Other",K64="Other"),"Review",IF(AND(K63="Untraceable",K64=""),"Untraceable","")))))))))))))))))))))))))</f>
        <v>Completed</v>
      </c>
      <c r="M63" s="109" t="s">
        <v>0</v>
      </c>
      <c r="N63" s="4"/>
      <c r="O63" s="114" t="s">
        <v>25</v>
      </c>
      <c r="P63" s="109" t="s">
        <v>2677</v>
      </c>
    </row>
    <row r="64" spans="1:16" x14ac:dyDescent="0.25">
      <c r="A64" s="109"/>
      <c r="B64" s="109"/>
      <c r="C64" s="109"/>
      <c r="D64" s="86" t="s">
        <v>187</v>
      </c>
      <c r="E64" s="86" t="s">
        <v>24</v>
      </c>
      <c r="F64" s="7" t="str">
        <f>IF(AND(D64="Amina",OR(E64="Manual",E64="Assisted Manual")),A63&amp;"_AZ",IF(AND(D64="Amina",OR(E64="De-Novo Merge",E64="Assisted Merge")),A63&amp;"_SA_AZ",IF(AND(D64="Mashtura",OR(E64="Manual",E64="Assisted Manual")),A63&amp;"_MH",IF(AND(D64="Mashtura",OR(E64="De-Novo Merge",E64="Assisted Merge")),A63&amp;"_SA_MH",IF(AND(D64="Perry",OR(E64="Manual",E64="Assisted Manual")),A63&amp;"_PB",IF(AND(D64="Perry",OR(E64="De-Novo Merge",E64="Assisted Merge")),A63&amp;"_SA_PB",IF(AND(D64="Gina",OR(E64="Manual",E64="Assisted Manual")),A63&amp;"_GB",IF(AND(D64="Gina",OR(E64="De-Novo Merge",E64="Assisted Merge")),A63&amp;"_SA_GB",IF(AND(D64="Cameron",OR(E64="Manual",E64="Assisted Manual")),A63&amp;"_CA",IF(AND(D64="Cameron",OR(E64="De-Novo Merge",E64="Assisted Merge")),A63&amp;"_SA_CA",IF(AND(D64="Bruno",OR(E64="Manual",E64="Assisted Manual")),A63&amp;"_BD",IF(AND(D64="Bruno",OR(E64="De-Novo Merge",E64="Assisted Merge")),A63&amp;"_SA_BD",IF(AND(D64="Daniel",OR(E64="Manual",E64="Assisted Manual")),A63&amp;"_DR",IF(AND(D64="Daniel",OR(E64="De-Novo Merge",E64="Assisted Merge")),A63&amp;"_SA_DR",IF(AND(D64="Monet",OR(E64="Manual",E64="Assisted Manual")),A63&amp;"_MW",IF(AND(D64="Monet",OR(E64="De-Novo Merge",E64="Assisted Merge")),A63&amp;"_SA_MW",""))))))))))))))))</f>
        <v>2017-09-11_G-031_MW</v>
      </c>
      <c r="G64" s="89">
        <v>43021</v>
      </c>
      <c r="H64" s="89">
        <v>43024</v>
      </c>
      <c r="I64" s="68"/>
      <c r="J64" s="109"/>
      <c r="K64" s="86" t="str">
        <f>IF(AND(NOT(OR(G64="",G64="Ø")),H64=""),"In Progress",IF(AND(NOT(OR(H64="Ø",H64="")),NOT(OR(G64="Ø",G64=""))),"Completed",IF(AND(NOT(A63=""),NOT(OR(D64="",D64="???")),G64=""),"Waiting",IF(D64="???","Waiting",""))))</f>
        <v>Completed</v>
      </c>
      <c r="L64" s="109"/>
      <c r="M64" s="109"/>
      <c r="N64" s="4"/>
      <c r="O64" s="114"/>
      <c r="P64" s="109"/>
    </row>
    <row r="65" spans="1:16" x14ac:dyDescent="0.25">
      <c r="A65" s="109" t="s">
        <v>2678</v>
      </c>
      <c r="B65" s="110" t="s">
        <v>2679</v>
      </c>
      <c r="C65" s="109"/>
      <c r="D65" s="86" t="s">
        <v>187</v>
      </c>
      <c r="E65" s="86" t="s">
        <v>24</v>
      </c>
      <c r="F65" s="7" t="str">
        <f>IF(AND(D65="Amina",OR(E65="Manual",E65="Assisted Manual")),A65&amp;"_AZ",IF(AND(D65="Amina",OR(E65="De-Novo Merge",E65="Assisted Merge")),A65&amp;"_SA_AZ",IF(AND(D65="Mashtura",OR(E65="Manual",E65="Assisted Manual")),A65&amp;"_MH",IF(AND(D65="Mashtura",OR(E65="De-Novo Merge",E65="Assisted Merge")),A65&amp;"_SA_MH",IF(AND(D65="Perry",OR(E65="Manual",E65="Assisted Manual")),A65&amp;"_PB",IF(AND(D65="Perry",OR(E65="De-Novo Merge",E65="Assisted Merge")),A65&amp;"_SA_PB",IF(AND(D65="Gina",OR(E65="Manual",E65="Assisted Manual")),A65&amp;"_GB",IF(AND(D65="Gina",OR(E65="De-Novo Merge",E65="Assisted Merge")),A65&amp;"_SA_GB",IF(AND(D65="Cameron",OR(E65="Manual",E65="Assisted Manual")),A65&amp;"_CA",IF(AND(D65="Cameron",OR(E65="De-Novo Merge",E65="Assisted Merge")),A65&amp;"_SA_CA",IF(AND(D65="Bruno",OR(E65="Manual",E65="Assisted Manual")),A65&amp;"_BD",IF(AND(D65="Bruno",OR(E65="De-Novo Merge",E65="Assisted Merge")),A65&amp;"_SA_BD",IF(AND(D65="Daniel",OR(E65="Manual",E65="Assisted Manual")),A65&amp;"_DR",IF(AND(D65="Daniel",OR(E65="De-Novo Merge",E65="Assisted Merge")),A65&amp;"_SA_DR",IF(AND(D65="Monet",OR(E65="Manual",E65="Assisted Manual")),A65&amp;"_MW",IF(AND(D65="Monet",OR(E65="De-Novo Merge",E65="Assisted Merge")),A65&amp;"_SA_MW",""))))))))))))))))</f>
        <v>2017-09-11_G-032_MW</v>
      </c>
      <c r="G65" s="89">
        <v>43021</v>
      </c>
      <c r="H65" s="89" t="s">
        <v>51</v>
      </c>
      <c r="I65" s="68"/>
      <c r="J65" s="109" t="str">
        <f>IF(AND(NOT(OR(H65="",H65="Ø")),NOT(OR(H66="",H66="Ø"))),"Needs to be Split","")</f>
        <v/>
      </c>
      <c r="K65" s="86" t="s">
        <v>2</v>
      </c>
      <c r="L65" s="109" t="s">
        <v>2</v>
      </c>
      <c r="M65" s="109" t="str">
        <f>IF(OR(L65="Untraceable",L65="Incomplete"),"Ignore",IF(OR(L65="Incomplete",L65="Completed"),"Waiting",IF(OR(L65="Waiting",L65="In Progress",L65="Review",L65="Other"),"HOLD","")))</f>
        <v>Ignore</v>
      </c>
      <c r="N65" s="4"/>
      <c r="O65" s="114" t="str">
        <f>IF(OR(L65="Untraceable",L65="Incomplete"),"No",IF(L65="Completed","In Progress",""))</f>
        <v>No</v>
      </c>
      <c r="P65" s="109"/>
    </row>
    <row r="66" spans="1:16" x14ac:dyDescent="0.25">
      <c r="A66" s="109"/>
      <c r="B66" s="109"/>
      <c r="C66" s="109"/>
      <c r="D66" s="86"/>
      <c r="E66" s="86"/>
      <c r="F66" s="7" t="str">
        <f>IF(AND(D66="Amina",OR(E66="Manual",E66="Assisted Manual")),A65&amp;"_AZ",IF(AND(D66="Amina",OR(E66="De-Novo Merge",E66="Assisted Merge")),A65&amp;"_SA_AZ",IF(AND(D66="Mashtura",OR(E66="Manual",E66="Assisted Manual")),A65&amp;"_MH",IF(AND(D66="Mashtura",OR(E66="De-Novo Merge",E66="Assisted Merge")),A65&amp;"_SA_MH",IF(AND(D66="Perry",OR(E66="Manual",E66="Assisted Manual")),A65&amp;"_PB",IF(AND(D66="Perry",OR(E66="De-Novo Merge",E66="Assisted Merge")),A65&amp;"_SA_PB",IF(AND(D66="Gina",OR(E66="Manual",E66="Assisted Manual")),A65&amp;"_GB",IF(AND(D66="Gina",OR(E66="De-Novo Merge",E66="Assisted Merge")),A65&amp;"_SA_GB",IF(AND(D66="Cameron",OR(E66="Manual",E66="Assisted Manual")),A65&amp;"_CA",IF(AND(D66="Cameron",OR(E66="De-Novo Merge",E66="Assisted Merge")),A65&amp;"_SA_CA",IF(AND(D66="Bruno",OR(E66="Manual",E66="Assisted Manual")),A65&amp;"_BD",IF(AND(D66="Bruno",OR(E66="De-Novo Merge",E66="Assisted Merge")),A65&amp;"_SA_BD",IF(AND(D66="Daniel",OR(E66="Manual",E66="Assisted Manual")),A65&amp;"_DR",IF(AND(D66="Daniel",OR(E66="De-Novo Merge",E66="Assisted Merge")),A65&amp;"_SA_DR",IF(AND(D66="Monet",OR(E66="Manual",E66="Assisted Manual")),A65&amp;"_MW",IF(AND(D66="Monet",OR(E66="De-Novo Merge",E66="Assisted Merge")),A65&amp;"_SA_MW",""))))))))))))))))</f>
        <v/>
      </c>
      <c r="G66" s="89"/>
      <c r="H66" s="89"/>
      <c r="I66" s="68"/>
      <c r="J66" s="109"/>
      <c r="K66" s="86"/>
      <c r="L66" s="109"/>
      <c r="M66" s="109"/>
      <c r="N66" s="4"/>
      <c r="O66" s="114"/>
      <c r="P66" s="109"/>
    </row>
    <row r="67" spans="1:16" x14ac:dyDescent="0.25">
      <c r="A67" s="109" t="s">
        <v>2680</v>
      </c>
      <c r="B67" s="110" t="s">
        <v>2681</v>
      </c>
      <c r="C67" s="109"/>
      <c r="D67" s="86" t="s">
        <v>32</v>
      </c>
      <c r="E67" s="86" t="s">
        <v>24</v>
      </c>
      <c r="F67" s="7" t="str">
        <f>IF(AND(D67="Amina",OR(E67="Manual",E67="Assisted Manual")),A67&amp;"_AZ",IF(AND(D67="Amina",OR(E67="De-Novo Merge",E67="Assisted Merge")),A67&amp;"_SA_AZ",IF(AND(D67="Mashtura",OR(E67="Manual",E67="Assisted Manual")),A67&amp;"_MH",IF(AND(D67="Mashtura",OR(E67="De-Novo Merge",E67="Assisted Merge")),A67&amp;"_SA_MH",IF(AND(D67="Perry",OR(E67="Manual",E67="Assisted Manual")),A67&amp;"_PB",IF(AND(D67="Perry",OR(E67="De-Novo Merge",E67="Assisted Merge")),A67&amp;"_SA_PB",IF(AND(D67="Gina",OR(E67="Manual",E67="Assisted Manual")),A67&amp;"_GB",IF(AND(D67="Gina",OR(E67="De-Novo Merge",E67="Assisted Merge")),A67&amp;"_SA_GB",IF(AND(D67="Cameron",OR(E67="Manual",E67="Assisted Manual")),A67&amp;"_CA",IF(AND(D67="Cameron",OR(E67="De-Novo Merge",E67="Assisted Merge")),A67&amp;"_SA_CA",IF(AND(D67="Bruno",OR(E67="Manual",E67="Assisted Manual")),A67&amp;"_BD",IF(AND(D67="Bruno",OR(E67="De-Novo Merge",E67="Assisted Merge")),A67&amp;"_SA_BD",IF(AND(D67="Daniel",OR(E67="Manual",E67="Assisted Manual")),A67&amp;"_DR",IF(AND(D67="Daniel",OR(E67="De-Novo Merge",E67="Assisted Merge")),A67&amp;"_SA_DR",IF(AND(D67="Monet",OR(E67="Manual",E67="Assisted Manual")),A67&amp;"_MW",IF(AND(D67="Monet",OR(E67="De-Novo Merge",E67="Assisted Merge")),A67&amp;"_SA_MW",""))))))))))))))))</f>
        <v>2017-09-11_G-033_AZ</v>
      </c>
      <c r="G67" s="89">
        <v>43021</v>
      </c>
      <c r="H67" s="89">
        <v>43021</v>
      </c>
      <c r="I67" s="68"/>
      <c r="J67" s="111">
        <v>43054</v>
      </c>
      <c r="K67" s="86" t="str">
        <f>IF(AND(NOT(OR(G67="",G67="Ø")),H67=""),"In Progress",IF(AND(NOT(OR(H67="Ø",H67="")),NOT(OR(G67="Ø",G67=""))),"Completed",IF(AND(NOT(A67=""),NOT(OR(D67="",D67="???")),G67=""),"Waiting",IF(D67="???","Waiting",""))))</f>
        <v>Completed</v>
      </c>
      <c r="L67" s="109" t="str">
        <f>IF(AND(NOT(OR(H67="Ø",H67="")),J67="Split"),"In Progress",IF(AND(NOT(OR(H67="Ø",H67="")),J67="Needs to be Split"),"Waiting",IF(AND(K67="Review",K68="Review"),"Review",IF(OR(AND(K67="Review",K68="Incomplete"),AND(K67="Incomplete",K68="Review")),"Review",IF(OR(AND(K67="Untraceable",K68="Review"),AND(K67="Review",K68="Untraceable")),"Review",IF(OR(AND(K67="Review",K68="Completed"),AND(K67="Completed",K68="Review")),"Review",IF(OR(AND(K67="Other",K68="Review"),AND(K67="Review",K68="Other")),"Review",IF(OR(AND(K67="Other",K68="Incomplete"),AND(K67="Incomplete",K68="Other")),"Review",IF(OR(AND(K67="Other",K68="Untraceable"),AND(K67="Untraceable",K68="Other")),"Review",IF(OR(AND(K67="Other",K68="Completed"),AND(K67="Completed",K68="Other")),"Review",IF(AND(K67="Waiting",K68="Waiting"),"Waiting",IF(OR(AND(K67="Review",K68="Waiting"),AND(K67="Waiting",K68="Review")),"Waiting",IF(OR(AND(K67="Other",K68="Waiting"),AND(K67="Waiting",K68="Other")),"Waiting",IF(OR(AND(K67="Incomplete",K68="Waiting"),AND(K67="Waiting",K68="Incomplete")),"Waiting",IF(OR(AND(K67="Completed",K68="Waiting"),AND(K67="Waiting",K68="Completed")),"Waiting",IF(OR(K67="In Progress",K68="In Progress"),"In Progress",IF(OR(AND(K67="Completed",K68="Untraceable"),AND(K67="Untraceable",K68="Completed")),"Review",IF(OR(AND(K67="Completed",K68="Incomplete"),AND(K67="Incomplete",K68="Completed")),"Review",IF(OR(AND(K67="Incomplete",K68="Untraceable"),AND(K67="Untraceable",K68="Incomplete")),"Untraceable",IF(AND(NOT(OR(H67="Ø",H67="")),NOT(OR(H68="Ø",H68="")),J67=""),"In Progress",IF(AND(K67="Untraceable",K68="Untraceable"),"Untraceable",IF(AND(NOT(OR(H67="Ø",H67="")),NOT(OR(H68="Ø",H68="")),NOT(OR(J67="Ø",J67="",J67="Split",J67="Needs to be Split"))),"Completed",IF(AND(K67="Incomplete",K68="Incomplete"),"Incomplete",IF(AND(K67="Other",K68="Other"),"Review",IF(AND(K67="Untraceable",K68=""),"Untraceable","")))))))))))))))))))))))))</f>
        <v>Completed</v>
      </c>
      <c r="M67" s="109" t="s">
        <v>0</v>
      </c>
      <c r="N67" s="4"/>
      <c r="O67" s="114" t="s">
        <v>25</v>
      </c>
      <c r="P67" s="109" t="s">
        <v>2682</v>
      </c>
    </row>
    <row r="68" spans="1:16" x14ac:dyDescent="0.25">
      <c r="A68" s="109"/>
      <c r="B68" s="109"/>
      <c r="C68" s="109"/>
      <c r="D68" s="86" t="s">
        <v>187</v>
      </c>
      <c r="E68" s="86" t="s">
        <v>24</v>
      </c>
      <c r="F68" s="7" t="str">
        <f>IF(AND(D68="Amina",OR(E68="Manual",E68="Assisted Manual")),A67&amp;"_AZ",IF(AND(D68="Amina",OR(E68="De-Novo Merge",E68="Assisted Merge")),A67&amp;"_SA_AZ",IF(AND(D68="Mashtura",OR(E68="Manual",E68="Assisted Manual")),A67&amp;"_MH",IF(AND(D68="Mashtura",OR(E68="De-Novo Merge",E68="Assisted Merge")),A67&amp;"_SA_MH",IF(AND(D68="Perry",OR(E68="Manual",E68="Assisted Manual")),A67&amp;"_PB",IF(AND(D68="Perry",OR(E68="De-Novo Merge",E68="Assisted Merge")),A67&amp;"_SA_PB",IF(AND(D68="Gina",OR(E68="Manual",E68="Assisted Manual")),A67&amp;"_GB",IF(AND(D68="Gina",OR(E68="De-Novo Merge",E68="Assisted Merge")),A67&amp;"_SA_GB",IF(AND(D68="Cameron",OR(E68="Manual",E68="Assisted Manual")),A67&amp;"_CA",IF(AND(D68="Cameron",OR(E68="De-Novo Merge",E68="Assisted Merge")),A67&amp;"_SA_CA",IF(AND(D68="Bruno",OR(E68="Manual",E68="Assisted Manual")),A67&amp;"_BD",IF(AND(D68="Bruno",OR(E68="De-Novo Merge",E68="Assisted Merge")),A67&amp;"_SA_BD",IF(AND(D68="Daniel",OR(E68="Manual",E68="Assisted Manual")),A67&amp;"_DR",IF(AND(D68="Daniel",OR(E68="De-Novo Merge",E68="Assisted Merge")),A67&amp;"_SA_DR",IF(AND(D68="Monet",OR(E68="Manual",E68="Assisted Manual")),A67&amp;"_MW",IF(AND(D68="Monet",OR(E68="De-Novo Merge",E68="Assisted Merge")),A67&amp;"_SA_MW",""))))))))))))))))</f>
        <v>2017-09-11_G-033_MW</v>
      </c>
      <c r="G68" s="89">
        <v>43021</v>
      </c>
      <c r="H68" s="89">
        <v>43021</v>
      </c>
      <c r="I68" s="68"/>
      <c r="J68" s="109"/>
      <c r="K68" s="86" t="str">
        <f>IF(AND(NOT(OR(G68="",G68="Ø")),H68=""),"In Progress",IF(AND(NOT(OR(H68="Ø",H68="")),NOT(OR(G68="Ø",G68=""))),"Completed",IF(AND(NOT(A67=""),NOT(OR(D68="",D68="???")),G68=""),"Waiting",IF(D68="???","Waiting",""))))</f>
        <v>Completed</v>
      </c>
      <c r="L68" s="109"/>
      <c r="M68" s="109"/>
      <c r="N68" s="4"/>
      <c r="O68" s="114"/>
      <c r="P68" s="109"/>
    </row>
    <row r="69" spans="1:16" x14ac:dyDescent="0.25">
      <c r="A69" s="109" t="s">
        <v>2683</v>
      </c>
      <c r="B69" s="110" t="s">
        <v>2684</v>
      </c>
      <c r="C69" s="109" t="s">
        <v>2411</v>
      </c>
      <c r="D69" s="86" t="s">
        <v>23</v>
      </c>
      <c r="E69" s="86" t="s">
        <v>24</v>
      </c>
      <c r="F69" s="7" t="str">
        <f>IF(AND(D69="Amina",OR(E69="Manual",E69="Assisted Manual")),A69&amp;"_AZ",IF(AND(D69="Amina",OR(E69="De-Novo Merge",E69="Assisted Merge")),A69&amp;"_SA_AZ",IF(AND(D69="Mashtura",OR(E69="Manual",E69="Assisted Manual")),A69&amp;"_MH",IF(AND(D69="Mashtura",OR(E69="De-Novo Merge",E69="Assisted Merge")),A69&amp;"_SA_MH",IF(AND(D69="Perry",OR(E69="Manual",E69="Assisted Manual")),A69&amp;"_PB",IF(AND(D69="Perry",OR(E69="De-Novo Merge",E69="Assisted Merge")),A69&amp;"_SA_PB",IF(AND(D69="Gina",OR(E69="Manual",E69="Assisted Manual")),A69&amp;"_GB",IF(AND(D69="Gina",OR(E69="De-Novo Merge",E69="Assisted Merge")),A69&amp;"_SA_GB",IF(AND(D69="Cameron",OR(E69="Manual",E69="Assisted Manual")),A69&amp;"_CA",IF(AND(D69="Cameron",OR(E69="De-Novo Merge",E69="Assisted Merge")),A69&amp;"_SA_CA",IF(AND(D69="Bruno",OR(E69="Manual",E69="Assisted Manual")),A69&amp;"_BD",IF(AND(D69="Bruno",OR(E69="De-Novo Merge",E69="Assisted Merge")),A69&amp;"_SA_BD",IF(AND(D69="Daniel",OR(E69="Manual",E69="Assisted Manual")),A69&amp;"_DR",IF(AND(D69="Daniel",OR(E69="De-Novo Merge",E69="Assisted Merge")),A69&amp;"_SA_DR",IF(AND(D69="Monet",OR(E69="Manual",E69="Assisted Manual")),A69&amp;"_MW",IF(AND(D69="Monet",OR(E69="De-Novo Merge",E69="Assisted Merge")),A69&amp;"_SA_MW",""))))))))))))))))</f>
        <v>2017-09-11_G-034_CA</v>
      </c>
      <c r="G69" s="89">
        <v>43020</v>
      </c>
      <c r="H69" s="89">
        <v>43021</v>
      </c>
      <c r="I69" s="68" t="s">
        <v>2685</v>
      </c>
      <c r="J69" s="109" t="str">
        <f>IF(AND(NOT(OR(H69="",H69="Ø")),NOT(OR(H70="",H70="Ø"))),"Needs to be Split","")</f>
        <v/>
      </c>
      <c r="K69" s="86" t="str">
        <f>IF(AND(NOT(OR(G69="",G69="Ø")),H69=""),"In Progress",IF(AND(NOT(OR(H69="Ø",H69="")),NOT(OR(G69="Ø",G69=""))),"Completed",IF(AND(NOT(A69=""),NOT(OR(D69="",D69="???")),G69=""),"Waiting",IF(D69="???","Waiting",""))))</f>
        <v>Completed</v>
      </c>
      <c r="L69" s="109" t="s">
        <v>2</v>
      </c>
      <c r="M69" s="109" t="str">
        <f>IF(OR(L69="Untraceable",L69="Incomplete"),"Ignore",IF(OR(L69="Incomplete",L69="Completed"),"Waiting",IF(OR(L69="Waiting",L69="In Progress",L69="Review",L69="Other"),"HOLD","")))</f>
        <v>Ignore</v>
      </c>
      <c r="N69" s="4"/>
      <c r="O69" s="114" t="str">
        <f>IF(OR(L69="Untraceable",L69="Incomplete"),"No",IF(L69="Completed","In Progress",""))</f>
        <v>No</v>
      </c>
      <c r="P69" s="109"/>
    </row>
    <row r="70" spans="1:16" x14ac:dyDescent="0.25">
      <c r="A70" s="109"/>
      <c r="B70" s="109"/>
      <c r="C70" s="109"/>
      <c r="D70" s="86" t="s">
        <v>32</v>
      </c>
      <c r="E70" s="86" t="s">
        <v>1512</v>
      </c>
      <c r="F70" s="7" t="str">
        <f>IF(AND(D70="Amina",OR(E70="Manual",E70="Assisted Manual")),A69&amp;"_AZ",IF(AND(D70="Amina",OR(E70="De-Novo Merge",E70="Assisted Merge")),A69&amp;"_SA_AZ",IF(AND(D70="Mashtura",OR(E70="Manual",E70="Assisted Manual")),A69&amp;"_MH",IF(AND(D70="Mashtura",OR(E70="De-Novo Merge",E70="Assisted Merge")),A69&amp;"_SA_MH",IF(AND(D70="Perry",OR(E70="Manual",E70="Assisted Manual")),A69&amp;"_PB",IF(AND(D70="Perry",OR(E70="De-Novo Merge",E70="Assisted Merge")),A69&amp;"_SA_PB",IF(AND(D70="Gina",OR(E70="Manual",E70="Assisted Manual")),A69&amp;"_GB",IF(AND(D70="Gina",OR(E70="De-Novo Merge",E70="Assisted Merge")),A69&amp;"_SA_GB",IF(AND(D70="Cameron",OR(E70="Manual",E70="Assisted Manual")),A69&amp;"_CA",IF(AND(D70="Cameron",OR(E70="De-Novo Merge",E70="Assisted Merge")),A69&amp;"_SA_CA",IF(AND(D70="Bruno",OR(E70="Manual",E70="Assisted Manual")),A69&amp;"_BD",IF(AND(D70="Bruno",OR(E70="De-Novo Merge",E70="Assisted Merge")),A69&amp;"_SA_BD",IF(AND(D70="Daniel",OR(E70="Manual",E70="Assisted Manual")),A69&amp;"_DR",IF(AND(D70="Daniel",OR(E70="De-Novo Merge",E70="Assisted Merge")),A69&amp;"_SA_DR",IF(AND(D70="Monet",OR(E70="Manual",E70="Assisted Manual")),A69&amp;"_MW",IF(AND(D70="Monet",OR(E70="De-Novo Merge",E70="Assisted Merge")),A69&amp;"_SA_MW",""))))))))))))))))</f>
        <v>2017-09-11_G-034_AZ</v>
      </c>
      <c r="G70" s="89">
        <v>43024</v>
      </c>
      <c r="H70" s="89"/>
      <c r="I70" s="68"/>
      <c r="J70" s="109"/>
      <c r="K70" s="86" t="s">
        <v>2</v>
      </c>
      <c r="L70" s="109"/>
      <c r="M70" s="109"/>
      <c r="N70" s="4"/>
      <c r="O70" s="114"/>
      <c r="P70" s="109"/>
    </row>
    <row r="71" spans="1:16" x14ac:dyDescent="0.25">
      <c r="A71" s="109" t="s">
        <v>2686</v>
      </c>
      <c r="B71" s="110" t="s">
        <v>2687</v>
      </c>
      <c r="C71" s="109"/>
      <c r="D71" s="86" t="s">
        <v>23</v>
      </c>
      <c r="E71" s="86" t="s">
        <v>24</v>
      </c>
      <c r="F71" s="7" t="str">
        <f>IF(AND(D71="Amina",OR(E71="Manual",E71="Assisted Manual")),A71&amp;"_AZ",IF(AND(D71="Amina",OR(E71="De-Novo Merge",E71="Assisted Merge")),A71&amp;"_SA_AZ",IF(AND(D71="Mashtura",OR(E71="Manual",E71="Assisted Manual")),A71&amp;"_MH",IF(AND(D71="Mashtura",OR(E71="De-Novo Merge",E71="Assisted Merge")),A71&amp;"_SA_MH",IF(AND(D71="Perry",OR(E71="Manual",E71="Assisted Manual")),A71&amp;"_PB",IF(AND(D71="Perry",OR(E71="De-Novo Merge",E71="Assisted Merge")),A71&amp;"_SA_PB",IF(AND(D71="Gina",OR(E71="Manual",E71="Assisted Manual")),A71&amp;"_GB",IF(AND(D71="Gina",OR(E71="De-Novo Merge",E71="Assisted Merge")),A71&amp;"_SA_GB",IF(AND(D71="Cameron",OR(E71="Manual",E71="Assisted Manual")),A71&amp;"_CA",IF(AND(D71="Cameron",OR(E71="De-Novo Merge",E71="Assisted Merge")),A71&amp;"_SA_CA",IF(AND(D71="Bruno",OR(E71="Manual",E71="Assisted Manual")),A71&amp;"_BD",IF(AND(D71="Bruno",OR(E71="De-Novo Merge",E71="Assisted Merge")),A71&amp;"_SA_BD",IF(AND(D71="Daniel",OR(E71="Manual",E71="Assisted Manual")),A71&amp;"_DR",IF(AND(D71="Daniel",OR(E71="De-Novo Merge",E71="Assisted Merge")),A71&amp;"_SA_DR",IF(AND(D71="Monet",OR(E71="Manual",E71="Assisted Manual")),A71&amp;"_MW",IF(AND(D71="Monet",OR(E71="De-Novo Merge",E71="Assisted Merge")),A71&amp;"_SA_MW",""))))))))))))))))</f>
        <v>2017-09-11_G-035_CA</v>
      </c>
      <c r="G71" s="89"/>
      <c r="H71" s="89"/>
      <c r="I71" s="68"/>
      <c r="J71" s="109" t="str">
        <f>IF(AND(NOT(OR(H71="",H71="Ø")),NOT(OR(H72="",H72="Ø"))),"Needs to be Split","")</f>
        <v/>
      </c>
      <c r="K71" s="86" t="str">
        <f>IF(AND(NOT(OR(G71="",G71="Ø")),H71=""),"In Progress",IF(AND(NOT(OR(H71="Ø",H71="")),NOT(OR(G71="Ø",G71=""))),"Completed",IF(AND(NOT(A70=""),NOT(OR(D71="",D71="???")),G71=""),"Waiting",IF(D71="???","Waiting",""))))</f>
        <v/>
      </c>
      <c r="L71" s="109" t="s">
        <v>2</v>
      </c>
      <c r="M71" s="109" t="str">
        <f>IF(OR(L71="Untraceable",L71="Incomplete"),"Ignore",IF(OR(L71="Incomplete",L71="Completed"),"Waiting",IF(OR(L71="Waiting",L71="In Progress",L71="Review",L71="Other"),"HOLD","")))</f>
        <v>Ignore</v>
      </c>
      <c r="N71" s="4"/>
      <c r="O71" s="114" t="str">
        <f>IF(OR(L71="Untraceable",L71="Incomplete"),"No",IF(L71="Completed","In Progress",""))</f>
        <v>No</v>
      </c>
      <c r="P71" s="109"/>
    </row>
    <row r="72" spans="1:16" x14ac:dyDescent="0.25">
      <c r="A72" s="109"/>
      <c r="B72" s="109"/>
      <c r="C72" s="109"/>
      <c r="D72" s="86" t="s">
        <v>32</v>
      </c>
      <c r="E72" s="86"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f>
        <v>2017-09-11_G-035_AZ</v>
      </c>
      <c r="G72" s="89">
        <v>43024</v>
      </c>
      <c r="H72" s="89" t="s">
        <v>51</v>
      </c>
      <c r="I72" s="68"/>
      <c r="J72" s="109"/>
      <c r="K72" s="86" t="s">
        <v>2</v>
      </c>
      <c r="L72" s="109"/>
      <c r="M72" s="109"/>
      <c r="N72" s="4"/>
      <c r="O72" s="114"/>
      <c r="P72" s="109"/>
    </row>
    <row r="73" spans="1:16" x14ac:dyDescent="0.25">
      <c r="A73" s="109" t="s">
        <v>2688</v>
      </c>
      <c r="B73" s="110" t="s">
        <v>2689</v>
      </c>
      <c r="C73" s="109"/>
      <c r="D73" s="86" t="s">
        <v>161</v>
      </c>
      <c r="E73" s="86" t="s">
        <v>24</v>
      </c>
      <c r="F73" s="7" t="str">
        <f>IF(AND(D73="Amina",OR(E73="Manual",E73="Assisted Manual")),A73&amp;"_AZ",IF(AND(D73="Amina",OR(E73="De-Novo Merge",E73="Assisted Merge")),A73&amp;"_SA_AZ",IF(AND(D73="Mashtura",OR(E73="Manual",E73="Assisted Manual")),A73&amp;"_MH",IF(AND(D73="Mashtura",OR(E73="De-Novo Merge",E73="Assisted Merge")),A73&amp;"_SA_MH",IF(AND(D73="Perry",OR(E73="Manual",E73="Assisted Manual")),A73&amp;"_PB",IF(AND(D73="Perry",OR(E73="De-Novo Merge",E73="Assisted Merge")),A73&amp;"_SA_PB",IF(AND(D73="Gina",OR(E73="Manual",E73="Assisted Manual")),A73&amp;"_GB",IF(AND(D73="Gina",OR(E73="De-Novo Merge",E73="Assisted Merge")),A73&amp;"_SA_GB",IF(AND(D73="Cameron",OR(E73="Manual",E73="Assisted Manual")),A73&amp;"_CA",IF(AND(D73="Cameron",OR(E73="De-Novo Merge",E73="Assisted Merge")),A73&amp;"_SA_CA",IF(AND(D73="Bruno",OR(E73="Manual",E73="Assisted Manual")),A73&amp;"_BD",IF(AND(D73="Bruno",OR(E73="De-Novo Merge",E73="Assisted Merge")),A73&amp;"_SA_BD",IF(AND(D73="Daniel",OR(E73="Manual",E73="Assisted Manual")),A73&amp;"_DR",IF(AND(D73="Daniel",OR(E73="De-Novo Merge",E73="Assisted Merge")),A73&amp;"_SA_DR",IF(AND(D73="Monet",OR(E73="Manual",E73="Assisted Manual")),A73&amp;"_MW",IF(AND(D73="Monet",OR(E73="De-Novo Merge",E73="Assisted Merge")),A73&amp;"_SA_MW",""))))))))))))))))</f>
        <v>2017-09-11_G-036_BD</v>
      </c>
      <c r="G73" s="89">
        <v>43025</v>
      </c>
      <c r="H73" s="89"/>
      <c r="I73" s="68"/>
      <c r="J73" s="109" t="str">
        <f>IF(AND(NOT(OR(H73="",H73="Ø")),NOT(OR(H74="",H74="Ø"))),"Needs to be Split","")</f>
        <v/>
      </c>
      <c r="K73" s="86" t="s">
        <v>2</v>
      </c>
      <c r="L73" s="109" t="s">
        <v>2</v>
      </c>
      <c r="M73" s="109" t="str">
        <f>IF(OR(L73="Untraceable",L73="Incomplete"),"Ignore",IF(OR(L73="Incomplete",L73="Completed"),"Waiting",IF(OR(L73="Waiting",L73="In Progress",L73="Review",L73="Other"),"HOLD","")))</f>
        <v>Ignore</v>
      </c>
      <c r="N73" s="4" t="s">
        <v>2666</v>
      </c>
      <c r="O73" s="114" t="str">
        <f>IF(OR(L73="Untraceable",L73="Incomplete"),"No",IF(L73="Completed","In Progress",""))</f>
        <v>No</v>
      </c>
      <c r="P73" s="109"/>
    </row>
    <row r="74" spans="1:16" x14ac:dyDescent="0.25">
      <c r="A74" s="109"/>
      <c r="B74" s="109"/>
      <c r="C74" s="109"/>
      <c r="D74" s="86"/>
      <c r="E74" s="86"/>
      <c r="F74" s="7" t="str">
        <f>IF(AND(D74="Amina",OR(E74="Manual",E74="Assisted Manual")),A73&amp;"_AZ",IF(AND(D74="Amina",OR(E74="De-Novo Merge",E74="Assisted Merge")),A73&amp;"_SA_AZ",IF(AND(D74="Mashtura",OR(E74="Manual",E74="Assisted Manual")),A73&amp;"_MH",IF(AND(D74="Mashtura",OR(E74="De-Novo Merge",E74="Assisted Merge")),A73&amp;"_SA_MH",IF(AND(D74="Perry",OR(E74="Manual",E74="Assisted Manual")),A73&amp;"_PB",IF(AND(D74="Perry",OR(E74="De-Novo Merge",E74="Assisted Merge")),A73&amp;"_SA_PB",IF(AND(D74="Gina",OR(E74="Manual",E74="Assisted Manual")),A73&amp;"_GB",IF(AND(D74="Gina",OR(E74="De-Novo Merge",E74="Assisted Merge")),A73&amp;"_SA_GB",IF(AND(D74="Cameron",OR(E74="Manual",E74="Assisted Manual")),A73&amp;"_CA",IF(AND(D74="Cameron",OR(E74="De-Novo Merge",E74="Assisted Merge")),A73&amp;"_SA_CA",IF(AND(D74="Bruno",OR(E74="Manual",E74="Assisted Manual")),A73&amp;"_BD",IF(AND(D74="Bruno",OR(E74="De-Novo Merge",E74="Assisted Merge")),A73&amp;"_SA_BD",IF(AND(D74="Daniel",OR(E74="Manual",E74="Assisted Manual")),A73&amp;"_DR",IF(AND(D74="Daniel",OR(E74="De-Novo Merge",E74="Assisted Merge")),A73&amp;"_SA_DR",IF(AND(D74="Monet",OR(E74="Manual",E74="Assisted Manual")),A73&amp;"_MW",IF(AND(D74="Monet",OR(E74="De-Novo Merge",E74="Assisted Merge")),A73&amp;"_SA_MW",""))))))))))))))))</f>
        <v/>
      </c>
      <c r="G74" s="89"/>
      <c r="H74" s="89"/>
      <c r="I74" s="68"/>
      <c r="J74" s="109"/>
      <c r="K74" s="86"/>
      <c r="L74" s="109"/>
      <c r="M74" s="109"/>
      <c r="N74" s="4"/>
      <c r="O74" s="114"/>
      <c r="P74" s="109"/>
    </row>
    <row r="75" spans="1:16" x14ac:dyDescent="0.25">
      <c r="A75" s="109" t="s">
        <v>2690</v>
      </c>
      <c r="B75" s="110" t="s">
        <v>2691</v>
      </c>
      <c r="C75" s="109"/>
      <c r="D75" s="86" t="s">
        <v>187</v>
      </c>
      <c r="E75" s="86" t="s">
        <v>24</v>
      </c>
      <c r="F75" s="7" t="str">
        <f>IF(AND(D75="Amina",OR(E75="Manual",E75="Assisted Manual")),A75&amp;"_AZ",IF(AND(D75="Amina",OR(E75="De-Novo Merge",E75="Assisted Merge")),A75&amp;"_SA_AZ",IF(AND(D75="Mashtura",OR(E75="Manual",E75="Assisted Manual")),A75&amp;"_MH",IF(AND(D75="Mashtura",OR(E75="De-Novo Merge",E75="Assisted Merge")),A75&amp;"_SA_MH",IF(AND(D75="Perry",OR(E75="Manual",E75="Assisted Manual")),A75&amp;"_PB",IF(AND(D75="Perry",OR(E75="De-Novo Merge",E75="Assisted Merge")),A75&amp;"_SA_PB",IF(AND(D75="Gina",OR(E75="Manual",E75="Assisted Manual")),A75&amp;"_GB",IF(AND(D75="Gina",OR(E75="De-Novo Merge",E75="Assisted Merge")),A75&amp;"_SA_GB",IF(AND(D75="Cameron",OR(E75="Manual",E75="Assisted Manual")),A75&amp;"_CA",IF(AND(D75="Cameron",OR(E75="De-Novo Merge",E75="Assisted Merge")),A75&amp;"_SA_CA",IF(AND(D75="Bruno",OR(E75="Manual",E75="Assisted Manual")),A75&amp;"_BD",IF(AND(D75="Bruno",OR(E75="De-Novo Merge",E75="Assisted Merge")),A75&amp;"_SA_BD",IF(AND(D75="Daniel",OR(E75="Manual",E75="Assisted Manual")),A75&amp;"_DR",IF(AND(D75="Daniel",OR(E75="De-Novo Merge",E75="Assisted Merge")),A75&amp;"_SA_DR",IF(AND(D75="Monet",OR(E75="Manual",E75="Assisted Manual")),A75&amp;"_MW",IF(AND(D75="Monet",OR(E75="De-Novo Merge",E75="Assisted Merge")),A75&amp;"_SA_MW",""))))))))))))))))</f>
        <v>2017-09-11_G-037_MW</v>
      </c>
      <c r="G75" s="89">
        <v>43025</v>
      </c>
      <c r="H75" s="89">
        <v>43025</v>
      </c>
      <c r="I75" s="68"/>
      <c r="J75" s="111">
        <v>43026</v>
      </c>
      <c r="K75" s="86" t="s">
        <v>0</v>
      </c>
      <c r="L75" s="109" t="str">
        <f>IF(AND(NOT(OR(H75="Ø",H75="")),J75="Split"),"In Progress",IF(AND(NOT(OR(H75="Ø",H75="")),J75="Needs to be Split"),"Waiting",IF(AND(K75="Review",K76="Review"),"Review",IF(OR(AND(K75="Review",K76="Incomplete"),AND(K75="Incomplete",K76="Review")),"Review",IF(OR(AND(K75="Untraceable",K76="Review"),AND(K75="Review",K76="Untraceable")),"Review",IF(OR(AND(K75="Review",K76="Completed"),AND(K75="Completed",K76="Review")),"Review",IF(OR(AND(K75="Other",K76="Review"),AND(K75="Review",K76="Other")),"Review",IF(OR(AND(K75="Other",K76="Incomplete"),AND(K75="Incomplete",K76="Other")),"Review",IF(OR(AND(K75="Other",K76="Untraceable"),AND(K75="Untraceable",K76="Other")),"Review",IF(OR(AND(K75="Other",K76="Completed"),AND(K75="Completed",K76="Other")),"Review",IF(AND(K75="Waiting",K76="Waiting"),"Waiting",IF(OR(AND(K75="Review",K76="Waiting"),AND(K75="Waiting",K76="Review")),"Waiting",IF(OR(AND(K75="Other",K76="Waiting"),AND(K75="Waiting",K76="Other")),"Waiting",IF(OR(AND(K75="Incomplete",K76="Waiting"),AND(K75="Waiting",K76="Incomplete")),"Waiting",IF(OR(AND(K75="Completed",K76="Waiting"),AND(K75="Waiting",K76="Completed")),"Waiting",IF(OR(K75="In Progress",K76="In Progress"),"In Progress",IF(OR(AND(K75="Completed",K76="Untraceable"),AND(K75="Untraceable",K76="Completed")),"Review",IF(OR(AND(K75="Completed",K76="Incomplete"),AND(K75="Incomplete",K76="Completed")),"Review",IF(OR(AND(K75="Incomplete",K76="Untraceable"),AND(K75="Untraceable",K76="Incomplete")),"Untraceable",IF(AND(NOT(OR(H75="Ø",H75="")),NOT(OR(H76="Ø",H76="")),J75=""),"In Progress",IF(AND(K75="Untraceable",K76="Untraceable"),"Untraceable",IF(AND(NOT(OR(H75="Ø",H75="")),NOT(OR(H76="Ø",H76="")),NOT(OR(J75="Ø",J75="",J75="Split",J75="Needs to be Split"))),"Completed",IF(AND(K75="Incomplete",K76="Incomplete"),"Incomplete",IF(AND(K75="Other",K76="Other"),"Review",IF(AND(K75="Untraceable",K76=""),"Untraceable","")))))))))))))))))))))))))</f>
        <v>Completed</v>
      </c>
      <c r="M75" s="109" t="s">
        <v>0</v>
      </c>
      <c r="N75" s="4" t="s">
        <v>2692</v>
      </c>
      <c r="O75" s="114" t="s">
        <v>25</v>
      </c>
      <c r="P75" s="109" t="s">
        <v>2693</v>
      </c>
    </row>
    <row r="76" spans="1:16" x14ac:dyDescent="0.25">
      <c r="A76" s="109"/>
      <c r="B76" s="109"/>
      <c r="C76" s="109"/>
      <c r="D76" s="86" t="s">
        <v>161</v>
      </c>
      <c r="E76" s="86" t="s">
        <v>24</v>
      </c>
      <c r="F76" s="7" t="str">
        <f>IF(AND(D76="Amina",OR(E76="Manual",E76="Assisted Manual")),A75&amp;"_AZ",IF(AND(D76="Amina",OR(E76="De-Novo Merge",E76="Assisted Merge")),A75&amp;"_SA_AZ",IF(AND(D76="Mashtura",OR(E76="Manual",E76="Assisted Manual")),A75&amp;"_MH",IF(AND(D76="Mashtura",OR(E76="De-Novo Merge",E76="Assisted Merge")),A75&amp;"_SA_MH",IF(AND(D76="Perry",OR(E76="Manual",E76="Assisted Manual")),A75&amp;"_PB",IF(AND(D76="Perry",OR(E76="De-Novo Merge",E76="Assisted Merge")),A75&amp;"_SA_PB",IF(AND(D76="Gina",OR(E76="Manual",E76="Assisted Manual")),A75&amp;"_GB",IF(AND(D76="Gina",OR(E76="De-Novo Merge",E76="Assisted Merge")),A75&amp;"_SA_GB",IF(AND(D76="Cameron",OR(E76="Manual",E76="Assisted Manual")),A75&amp;"_CA",IF(AND(D76="Cameron",OR(E76="De-Novo Merge",E76="Assisted Merge")),A75&amp;"_SA_CA",IF(AND(D76="Bruno",OR(E76="Manual",E76="Assisted Manual")),A75&amp;"_BD",IF(AND(D76="Bruno",OR(E76="De-Novo Merge",E76="Assisted Merge")),A75&amp;"_SA_BD",IF(AND(D76="Daniel",OR(E76="Manual",E76="Assisted Manual")),A75&amp;"_DR",IF(AND(D76="Daniel",OR(E76="De-Novo Merge",E76="Assisted Merge")),A75&amp;"_SA_DR",IF(AND(D76="Monet",OR(E76="Manual",E76="Assisted Manual")),A75&amp;"_MW",IF(AND(D76="Monet",OR(E76="De-Novo Merge",E76="Assisted Merge")),A75&amp;"_SA_MW",""))))))))))))))))</f>
        <v>2017-09-11_G-037_BD</v>
      </c>
      <c r="G76" s="89">
        <v>43026</v>
      </c>
      <c r="H76" s="89">
        <v>43026</v>
      </c>
      <c r="I76" s="68" t="s">
        <v>2484</v>
      </c>
      <c r="J76" s="109"/>
      <c r="K76" s="86" t="s">
        <v>0</v>
      </c>
      <c r="L76" s="109"/>
      <c r="M76" s="109"/>
      <c r="N76" s="4" t="s">
        <v>2694</v>
      </c>
      <c r="O76" s="114"/>
      <c r="P76" s="109"/>
    </row>
    <row r="77" spans="1:16" x14ac:dyDescent="0.25">
      <c r="A77" s="109" t="s">
        <v>2695</v>
      </c>
      <c r="B77" s="110" t="s">
        <v>2696</v>
      </c>
      <c r="C77" s="109"/>
      <c r="D77" s="86" t="s">
        <v>187</v>
      </c>
      <c r="E77" s="86" t="s">
        <v>24</v>
      </c>
      <c r="F77" s="7" t="str">
        <f>IF(AND(D77="Amina",OR(E77="Manual",E77="Assisted Manual")),A77&amp;"_AZ",IF(AND(D77="Amina",OR(E77="De-Novo Merge",E77="Assisted Merge")),A77&amp;"_SA_AZ",IF(AND(D77="Mashtura",OR(E77="Manual",E77="Assisted Manual")),A77&amp;"_MH",IF(AND(D77="Mashtura",OR(E77="De-Novo Merge",E77="Assisted Merge")),A77&amp;"_SA_MH",IF(AND(D77="Perry",OR(E77="Manual",E77="Assisted Manual")),A77&amp;"_PB",IF(AND(D77="Perry",OR(E77="De-Novo Merge",E77="Assisted Merge")),A77&amp;"_SA_PB",IF(AND(D77="Gina",OR(E77="Manual",E77="Assisted Manual")),A77&amp;"_GB",IF(AND(D77="Gina",OR(E77="De-Novo Merge",E77="Assisted Merge")),A77&amp;"_SA_GB",IF(AND(D77="Cameron",OR(E77="Manual",E77="Assisted Manual")),A77&amp;"_CA",IF(AND(D77="Cameron",OR(E77="De-Novo Merge",E77="Assisted Merge")),A77&amp;"_SA_CA",IF(AND(D77="Bruno",OR(E77="Manual",E77="Assisted Manual")),A77&amp;"_BD",IF(AND(D77="Bruno",OR(E77="De-Novo Merge",E77="Assisted Merge")),A77&amp;"_SA_BD",IF(AND(D77="Daniel",OR(E77="Manual",E77="Assisted Manual")),A77&amp;"_DR",IF(AND(D77="Daniel",OR(E77="De-Novo Merge",E77="Assisted Merge")),A77&amp;"_SA_DR",IF(AND(D77="Monet",OR(E77="Manual",E77="Assisted Manual")),A77&amp;"_MW",IF(AND(D77="Monet",OR(E77="De-Novo Merge",E77="Assisted Merge")),A77&amp;"_SA_MW",""))))))))))))))))</f>
        <v>2017-09-11_G-038_MW</v>
      </c>
      <c r="G77" s="89">
        <v>43026</v>
      </c>
      <c r="H77" s="89">
        <v>43026</v>
      </c>
      <c r="I77" s="68"/>
      <c r="J77" s="111">
        <v>43055</v>
      </c>
      <c r="K77" s="86" t="str">
        <f>IF(AND(NOT(OR(G77="",G77="Ø")),H77=""),"In Progress",IF(AND(NOT(OR(H77="Ø",H77="")),NOT(OR(G77="Ø",G77=""))),"Completed",IF(AND(NOT(A77=""),NOT(OR(D77="",D77="???")),G77=""),"Waiting",IF(D77="???","Waiting",""))))</f>
        <v>Completed</v>
      </c>
      <c r="L77" s="109" t="s">
        <v>0</v>
      </c>
      <c r="M77" s="109" t="s">
        <v>0</v>
      </c>
      <c r="N77" s="4"/>
      <c r="O77" s="114" t="s">
        <v>25</v>
      </c>
      <c r="P77" s="109" t="s">
        <v>2697</v>
      </c>
    </row>
    <row r="78" spans="1:16" x14ac:dyDescent="0.25">
      <c r="A78" s="109"/>
      <c r="B78" s="109"/>
      <c r="C78" s="109"/>
      <c r="D78" s="86" t="s">
        <v>23</v>
      </c>
      <c r="E78" s="86" t="s">
        <v>24</v>
      </c>
      <c r="F78" s="7" t="str">
        <f>IF(AND(D78="Amina",OR(E78="Manual",E78="Assisted Manual")),A77&amp;"_AZ",IF(AND(D78="Amina",OR(E78="De-Novo Merge",E78="Assisted Merge")),A77&amp;"_SA_AZ",IF(AND(D78="Mashtura",OR(E78="Manual",E78="Assisted Manual")),A77&amp;"_MH",IF(AND(D78="Mashtura",OR(E78="De-Novo Merge",E78="Assisted Merge")),A77&amp;"_SA_MH",IF(AND(D78="Perry",OR(E78="Manual",E78="Assisted Manual")),A77&amp;"_PB",IF(AND(D78="Perry",OR(E78="De-Novo Merge",E78="Assisted Merge")),A77&amp;"_SA_PB",IF(AND(D78="Gina",OR(E78="Manual",E78="Assisted Manual")),A77&amp;"_GB",IF(AND(D78="Gina",OR(E78="De-Novo Merge",E78="Assisted Merge")),A77&amp;"_SA_GB",IF(AND(D78="Cameron",OR(E78="Manual",E78="Assisted Manual")),A77&amp;"_CA",IF(AND(D78="Cameron",OR(E78="De-Novo Merge",E78="Assisted Merge")),A77&amp;"_SA_CA",IF(AND(D78="Bruno",OR(E78="Manual",E78="Assisted Manual")),A77&amp;"_BD",IF(AND(D78="Bruno",OR(E78="De-Novo Merge",E78="Assisted Merge")),A77&amp;"_SA_BD",IF(AND(D78="Daniel",OR(E78="Manual",E78="Assisted Manual")),A77&amp;"_DR",IF(AND(D78="Daniel",OR(E78="De-Novo Merge",E78="Assisted Merge")),A77&amp;"_SA_DR",IF(AND(D78="Monet",OR(E78="Manual",E78="Assisted Manual")),A77&amp;"_MW",IF(AND(D78="Monet",OR(E78="De-Novo Merge",E78="Assisted Merge")),A77&amp;"_SA_MW",""))))))))))))))))</f>
        <v>2017-09-11_G-038_CA</v>
      </c>
      <c r="G78" s="89">
        <v>43026</v>
      </c>
      <c r="H78" s="89">
        <v>43031</v>
      </c>
      <c r="I78" s="68" t="s">
        <v>2422</v>
      </c>
      <c r="J78" s="109"/>
      <c r="K78" s="86" t="str">
        <f>IF(AND(NOT(OR(G78="",G78="Ø")),H78=""),"In Progress",IF(AND(NOT(OR(H78="Ø",H78="")),NOT(OR(G78="Ø",G78=""))),"Completed",IF(AND(NOT(A77=""),NOT(OR(D78="",D78="???")),G78=""),"Waiting",IF(D78="???","Waiting",""))))</f>
        <v>Completed</v>
      </c>
      <c r="L78" s="109"/>
      <c r="M78" s="109"/>
      <c r="N78" s="4"/>
      <c r="O78" s="114"/>
      <c r="P78" s="109"/>
    </row>
    <row r="79" spans="1:16" x14ac:dyDescent="0.25">
      <c r="A79" s="109" t="s">
        <v>2698</v>
      </c>
      <c r="B79" s="110" t="s">
        <v>2699</v>
      </c>
      <c r="C79" s="109"/>
      <c r="D79" s="86" t="s">
        <v>23</v>
      </c>
      <c r="E79" s="86" t="s">
        <v>24</v>
      </c>
      <c r="F79" s="7" t="str">
        <f>IF(AND(D79="Amina",OR(E79="Manual",E79="Assisted Manual")),A79&amp;"_AZ",IF(AND(D79="Amina",OR(E79="De-Novo Merge",E79="Assisted Merge")),A79&amp;"_SA_AZ",IF(AND(D79="Mashtura",OR(E79="Manual",E79="Assisted Manual")),A79&amp;"_MH",IF(AND(D79="Mashtura",OR(E79="De-Novo Merge",E79="Assisted Merge")),A79&amp;"_SA_MH",IF(AND(D79="Perry",OR(E79="Manual",E79="Assisted Manual")),A79&amp;"_PB",IF(AND(D79="Perry",OR(E79="De-Novo Merge",E79="Assisted Merge")),A79&amp;"_SA_PB",IF(AND(D79="Gina",OR(E79="Manual",E79="Assisted Manual")),A79&amp;"_GB",IF(AND(D79="Gina",OR(E79="De-Novo Merge",E79="Assisted Merge")),A79&amp;"_SA_GB",IF(AND(D79="Cameron",OR(E79="Manual",E79="Assisted Manual")),A79&amp;"_CA",IF(AND(D79="Cameron",OR(E79="De-Novo Merge",E79="Assisted Merge")),A79&amp;"_SA_CA",IF(AND(D79="Bruno",OR(E79="Manual",E79="Assisted Manual")),A79&amp;"_BD",IF(AND(D79="Bruno",OR(E79="De-Novo Merge",E79="Assisted Merge")),A79&amp;"_SA_BD",IF(AND(D79="Daniel",OR(E79="Manual",E79="Assisted Manual")),A79&amp;"_DR",IF(AND(D79="Daniel",OR(E79="De-Novo Merge",E79="Assisted Merge")),A79&amp;"_SA_DR",IF(AND(D79="Monet",OR(E79="Manual",E79="Assisted Manual")),A79&amp;"_MW",IF(AND(D79="Monet",OR(E79="De-Novo Merge",E79="Assisted Merge")),A79&amp;"_SA_MW",""))))))))))))))))</f>
        <v>2017-09-11_G-039_CA</v>
      </c>
      <c r="G79" s="89">
        <v>43024</v>
      </c>
      <c r="H79" s="89">
        <v>43025</v>
      </c>
      <c r="I79" s="68" t="s">
        <v>2422</v>
      </c>
      <c r="J79" s="111">
        <v>43046</v>
      </c>
      <c r="K79" s="86" t="str">
        <f>IF(AND(NOT(OR(G79="",G79="Ø")),H79=""),"In Progress",IF(AND(NOT(OR(H79="Ø",H79="")),NOT(OR(G79="Ø",G79=""))),"Completed",IF(AND(NOT(A79=""),NOT(OR(D79="",D79="???")),G79=""),"Waiting",IF(D79="???","Waiting",""))))</f>
        <v>Completed</v>
      </c>
      <c r="L79" s="109" t="str">
        <f>IF(AND(NOT(OR(H79="Ø",H79="")),J79="Split"),"In Progress",IF(AND(NOT(OR(H79="Ø",H79="")),J79="Needs to be Split"),"Waiting",IF(AND(K79="Review",K80="Review"),"Review",IF(OR(AND(K79="Review",K80="Incomplete"),AND(K79="Incomplete",K80="Review")),"Review",IF(OR(AND(K79="Untraceable",K80="Review"),AND(K79="Review",K80="Untraceable")),"Review",IF(OR(AND(K79="Review",K80="Completed"),AND(K79="Completed",K80="Review")),"Review",IF(OR(AND(K79="Other",K80="Review"),AND(K79="Review",K80="Other")),"Review",IF(OR(AND(K79="Other",K80="Incomplete"),AND(K79="Incomplete",K80="Other")),"Review",IF(OR(AND(K79="Other",K80="Untraceable"),AND(K79="Untraceable",K80="Other")),"Review",IF(OR(AND(K79="Other",K80="Completed"),AND(K79="Completed",K80="Other")),"Review",IF(AND(K79="Waiting",K80="Waiting"),"Waiting",IF(OR(AND(K79="Review",K80="Waiting"),AND(K79="Waiting",K80="Review")),"Waiting",IF(OR(AND(K79="Other",K80="Waiting"),AND(K79="Waiting",K80="Other")),"Waiting",IF(OR(AND(K79="Incomplete",K80="Waiting"),AND(K79="Waiting",K80="Incomplete")),"Waiting",IF(OR(AND(K79="Completed",K80="Waiting"),AND(K79="Waiting",K80="Completed")),"Waiting",IF(OR(K79="In Progress",K80="In Progress"),"In Progress",IF(OR(AND(K79="Completed",K80="Untraceable"),AND(K79="Untraceable",K80="Completed")),"Review",IF(OR(AND(K79="Completed",K80="Incomplete"),AND(K79="Incomplete",K80="Completed")),"Review",IF(OR(AND(K79="Incomplete",K80="Untraceable"),AND(K79="Untraceable",K80="Incomplete")),"Untraceable",IF(AND(NOT(OR(H79="Ø",H79="")),NOT(OR(H80="Ø",H80="")),J79=""),"In Progress",IF(AND(K79="Untraceable",K80="Untraceable"),"Untraceable",IF(AND(NOT(OR(H79="Ø",H79="")),NOT(OR(H80="Ø",H80="")),NOT(OR(J79="Ø",J79="",J79="Split",J79="Needs to be Split"))),"Completed",IF(AND(K79="Incomplete",K80="Incomplete"),"Incomplete",IF(AND(K79="Other",K80="Other"),"Review",IF(AND(K79="Untraceable",K80=""),"Untraceable","")))))))))))))))))))))))))</f>
        <v>Completed</v>
      </c>
      <c r="M79" s="109" t="s">
        <v>0</v>
      </c>
      <c r="N79" s="4"/>
      <c r="O79" s="114" t="s">
        <v>25</v>
      </c>
      <c r="P79" s="109" t="s">
        <v>2700</v>
      </c>
    </row>
    <row r="80" spans="1:16" x14ac:dyDescent="0.25">
      <c r="A80" s="109"/>
      <c r="B80" s="109"/>
      <c r="C80" s="109"/>
      <c r="D80" s="86" t="s">
        <v>161</v>
      </c>
      <c r="E80" s="86" t="s">
        <v>24</v>
      </c>
      <c r="F80" s="7" t="str">
        <f>IF(AND(D80="Amina",OR(E80="Manual",E80="Assisted Manual")),A79&amp;"_AZ",IF(AND(D80="Amina",OR(E80="De-Novo Merge",E80="Assisted Merge")),A79&amp;"_SA_AZ",IF(AND(D80="Mashtura",OR(E80="Manual",E80="Assisted Manual")),A79&amp;"_MH",IF(AND(D80="Mashtura",OR(E80="De-Novo Merge",E80="Assisted Merge")),A79&amp;"_SA_MH",IF(AND(D80="Perry",OR(E80="Manual",E80="Assisted Manual")),A79&amp;"_PB",IF(AND(D80="Perry",OR(E80="De-Novo Merge",E80="Assisted Merge")),A79&amp;"_SA_PB",IF(AND(D80="Gina",OR(E80="Manual",E80="Assisted Manual")),A79&amp;"_GB",IF(AND(D80="Gina",OR(E80="De-Novo Merge",E80="Assisted Merge")),A79&amp;"_SA_GB",IF(AND(D80="Cameron",OR(E80="Manual",E80="Assisted Manual")),A79&amp;"_CA",IF(AND(D80="Cameron",OR(E80="De-Novo Merge",E80="Assisted Merge")),A79&amp;"_SA_CA",IF(AND(D80="Bruno",OR(E80="Manual",E80="Assisted Manual")),A79&amp;"_BD",IF(AND(D80="Bruno",OR(E80="De-Novo Merge",E80="Assisted Merge")),A79&amp;"_SA_BD",IF(AND(D80="Daniel",OR(E80="Manual",E80="Assisted Manual")),A79&amp;"_DR",IF(AND(D80="Daniel",OR(E80="De-Novo Merge",E80="Assisted Merge")),A79&amp;"_SA_DR",IF(AND(D80="Monet",OR(E80="Manual",E80="Assisted Manual")),A79&amp;"_MW",IF(AND(D80="Monet",OR(E80="De-Novo Merge",E80="Assisted Merge")),A79&amp;"_SA_MW",""))))))))))))))))</f>
        <v>2017-09-11_G-039_BD</v>
      </c>
      <c r="G80" s="89">
        <v>43026</v>
      </c>
      <c r="H80" s="89">
        <v>43027</v>
      </c>
      <c r="I80" s="68" t="s">
        <v>2206</v>
      </c>
      <c r="J80" s="109"/>
      <c r="K80" s="86" t="str">
        <f>IF(AND(NOT(OR(G80="",G80="Ø")),H80=""),"In Progress",IF(AND(NOT(OR(H80="Ø",H80="")),NOT(OR(G80="Ø",G80=""))),"Completed",IF(AND(NOT(A79=""),NOT(OR(D80="",D80="???")),G80=""),"Waiting",IF(D80="???","Waiting",""))))</f>
        <v>Completed</v>
      </c>
      <c r="L80" s="109"/>
      <c r="M80" s="109"/>
      <c r="N80" s="4"/>
      <c r="O80" s="114"/>
      <c r="P80" s="109"/>
    </row>
    <row r="81" spans="1:16" x14ac:dyDescent="0.25">
      <c r="A81" s="109" t="s">
        <v>2701</v>
      </c>
      <c r="B81" s="110" t="s">
        <v>2702</v>
      </c>
      <c r="C81" s="109" t="s">
        <v>2703</v>
      </c>
      <c r="D81" s="86" t="s">
        <v>187</v>
      </c>
      <c r="E81" s="86" t="s">
        <v>24</v>
      </c>
      <c r="F81" s="7" t="str">
        <f>IF(AND(D81="Amina",OR(E81="Manual",E81="Assisted Manual")),A81&amp;"_AZ",IF(AND(D81="Amina",OR(E81="De-Novo Merge",E81="Assisted Merge")),A81&amp;"_SA_AZ",IF(AND(D81="Mashtura",OR(E81="Manual",E81="Assisted Manual")),A81&amp;"_MH",IF(AND(D81="Mashtura",OR(E81="De-Novo Merge",E81="Assisted Merge")),A81&amp;"_SA_MH",IF(AND(D81="Perry",OR(E81="Manual",E81="Assisted Manual")),A81&amp;"_PB",IF(AND(D81="Perry",OR(E81="De-Novo Merge",E81="Assisted Merge")),A81&amp;"_SA_PB",IF(AND(D81="Gina",OR(E81="Manual",E81="Assisted Manual")),A81&amp;"_GB",IF(AND(D81="Gina",OR(E81="De-Novo Merge",E81="Assisted Merge")),A81&amp;"_SA_GB",IF(AND(D81="Cameron",OR(E81="Manual",E81="Assisted Manual")),A81&amp;"_CA",IF(AND(D81="Cameron",OR(E81="De-Novo Merge",E81="Assisted Merge")),A81&amp;"_SA_CA",IF(AND(D81="Bruno",OR(E81="Manual",E81="Assisted Manual")),A81&amp;"_BD",IF(AND(D81="Bruno",OR(E81="De-Novo Merge",E81="Assisted Merge")),A81&amp;"_SA_BD",IF(AND(D81="Daniel",OR(E81="Manual",E81="Assisted Manual")),A81&amp;"_DR",IF(AND(D81="Daniel",OR(E81="De-Novo Merge",E81="Assisted Merge")),A81&amp;"_SA_DR",IF(AND(D81="Monet",OR(E81="Manual",E81="Assisted Manual")),A81&amp;"_MW",IF(AND(D81="Monet",OR(E81="De-Novo Merge",E81="Assisted Merge")),A81&amp;"_SA_MW",""))))))))))))))))</f>
        <v>2017-09-11_G-040_MW</v>
      </c>
      <c r="G81" s="89">
        <v>43026</v>
      </c>
      <c r="H81" s="89">
        <v>43027</v>
      </c>
      <c r="I81" s="68"/>
      <c r="J81" s="111">
        <v>43034</v>
      </c>
      <c r="K81" s="86" t="str">
        <f>IF(AND(NOT(OR(G81="",G81="Ø")),H81=""),"In Progress",IF(AND(NOT(OR(H81="Ø",H81="")),NOT(OR(G81="Ø",G81=""))),"Completed",IF(AND(NOT(A81=""),NOT(OR(D81="",D81="???")),G81=""),"Waiting",IF(D81="???","Waiting",""))))</f>
        <v>Completed</v>
      </c>
      <c r="L81" s="109" t="str">
        <f>IF(AND(NOT(OR(H81="Ø",H81="")),J81="Split"),"In Progress",IF(AND(NOT(OR(H81="Ø",H81="")),J81="Needs to be Split"),"Waiting",IF(AND(K81="Review",K82="Review"),"Review",IF(OR(AND(K81="Review",K82="Incomplete"),AND(K81="Incomplete",K82="Review")),"Review",IF(OR(AND(K81="Untraceable",K82="Review"),AND(K81="Review",K82="Untraceable")),"Review",IF(OR(AND(K81="Review",K82="Completed"),AND(K81="Completed",K82="Review")),"Review",IF(OR(AND(K81="Other",K82="Review"),AND(K81="Review",K82="Other")),"Review",IF(OR(AND(K81="Other",K82="Incomplete"),AND(K81="Incomplete",K82="Other")),"Review",IF(OR(AND(K81="Other",K82="Untraceable"),AND(K81="Untraceable",K82="Other")),"Review",IF(OR(AND(K81="Other",K82="Completed"),AND(K81="Completed",K82="Other")),"Review",IF(AND(K81="Waiting",K82="Waiting"),"Waiting",IF(OR(AND(K81="Review",K82="Waiting"),AND(K81="Waiting",K82="Review")),"Waiting",IF(OR(AND(K81="Other",K82="Waiting"),AND(K81="Waiting",K82="Other")),"Waiting",IF(OR(AND(K81="Incomplete",K82="Waiting"),AND(K81="Waiting",K82="Incomplete")),"Waiting",IF(OR(AND(K81="Completed",K82="Waiting"),AND(K81="Waiting",K82="Completed")),"Waiting",IF(OR(K81="In Progress",K82="In Progress"),"In Progress",IF(OR(AND(K81="Completed",K82="Untraceable"),AND(K81="Untraceable",K82="Completed")),"Review",IF(OR(AND(K81="Completed",K82="Incomplete"),AND(K81="Incomplete",K82="Completed")),"Review",IF(OR(AND(K81="Incomplete",K82="Untraceable"),AND(K81="Untraceable",K82="Incomplete")),"Untraceable",IF(AND(NOT(OR(H81="Ø",H81="")),NOT(OR(H82="Ø",H82="")),J81=""),"In Progress",IF(AND(K81="Untraceable",K82="Untraceable"),"Untraceable",IF(AND(NOT(OR(H81="Ø",H81="")),NOT(OR(H82="Ø",H82="")),NOT(OR(J81="Ø",J81="",J81="Split",J81="Needs to be Split"))),"Completed",IF(AND(K81="Incomplete",K82="Incomplete"),"Incomplete",IF(AND(K81="Other",K82="Other"),"Review",IF(AND(K81="Untraceable",K82=""),"Untraceable","")))))))))))))))))))))))))</f>
        <v>Completed</v>
      </c>
      <c r="M81" s="109" t="s">
        <v>0</v>
      </c>
      <c r="N81" s="4"/>
      <c r="O81" s="114" t="s">
        <v>25</v>
      </c>
      <c r="P81" s="109" t="s">
        <v>2704</v>
      </c>
    </row>
    <row r="82" spans="1:16" x14ac:dyDescent="0.25">
      <c r="A82" s="109"/>
      <c r="B82" s="109"/>
      <c r="C82" s="109"/>
      <c r="D82" s="86" t="s">
        <v>27</v>
      </c>
      <c r="E82" s="86" t="s">
        <v>1512</v>
      </c>
      <c r="F82" s="7" t="str">
        <f>IF(AND(D82="Amina",OR(E82="Manual",E82="Assisted Manual")),A81&amp;"_AZ",IF(AND(D82="Amina",OR(E82="De-Novo Merge",E82="Assisted Merge")),A81&amp;"_SA_AZ",IF(AND(D82="Mashtura",OR(E82="Manual",E82="Assisted Manual")),A81&amp;"_MH",IF(AND(D82="Mashtura",OR(E82="De-Novo Merge",E82="Assisted Merge")),A81&amp;"_SA_MH",IF(AND(D82="Perry",OR(E82="Manual",E82="Assisted Manual")),A81&amp;"_PB",IF(AND(D82="Perry",OR(E82="De-Novo Merge",E82="Assisted Merge")),A81&amp;"_SA_PB",IF(AND(D82="Gina",OR(E82="Manual",E82="Assisted Manual")),A81&amp;"_GB",IF(AND(D82="Gina",OR(E82="De-Novo Merge",E82="Assisted Merge")),A81&amp;"_SA_GB",IF(AND(D82="Cameron",OR(E82="Manual",E82="Assisted Manual")),A81&amp;"_CA",IF(AND(D82="Cameron",OR(E82="De-Novo Merge",E82="Assisted Merge")),A81&amp;"_SA_CA",IF(AND(D82="Bruno",OR(E82="Manual",E82="Assisted Manual")),A81&amp;"_BD",IF(AND(D82="Bruno",OR(E82="De-Novo Merge",E82="Assisted Merge")),A81&amp;"_SA_BD",IF(AND(D82="Daniel",OR(E82="Manual",E82="Assisted Manual")),A81&amp;"_DR",IF(AND(D82="Daniel",OR(E82="De-Novo Merge",E82="Assisted Merge")),A81&amp;"_SA_DR",IF(AND(D82="Monet",OR(E82="Manual",E82="Assisted Manual")),A81&amp;"_MW",IF(AND(D82="Monet",OR(E82="De-Novo Merge",E82="Assisted Merge")),A81&amp;"_SA_MW",""))))))))))))))))</f>
        <v>2017-09-11_G-040_GB</v>
      </c>
      <c r="G82" s="89">
        <v>43028</v>
      </c>
      <c r="H82" s="89">
        <v>43031</v>
      </c>
      <c r="I82" s="68" t="s">
        <v>2705</v>
      </c>
      <c r="J82" s="109"/>
      <c r="K82" s="86" t="str">
        <f>IF(AND(NOT(OR(G82="",G82="Ø")),H82=""),"In Progress",IF(AND(NOT(OR(H82="Ø",H82="")),NOT(OR(G82="Ø",G82=""))),"Completed",IF(AND(NOT(A81=""),NOT(OR(D82="",D82="???")),G82=""),"Waiting",IF(D82="???","Waiting",""))))</f>
        <v>Completed</v>
      </c>
      <c r="L82" s="109"/>
      <c r="M82" s="109"/>
      <c r="N82" s="4"/>
      <c r="O82" s="114"/>
      <c r="P82" s="109"/>
    </row>
  </sheetData>
  <autoFilter ref="A1:P98"/>
  <mergeCells count="320">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O10:O11"/>
    <mergeCell ref="P10:P11"/>
    <mergeCell ref="A10:A11"/>
    <mergeCell ref="B10:B11"/>
    <mergeCell ref="C10:C11"/>
    <mergeCell ref="J10:J11"/>
    <mergeCell ref="L10:L11"/>
    <mergeCell ref="M10:M11"/>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O17:O18"/>
    <mergeCell ref="P17:P18"/>
    <mergeCell ref="A15:A16"/>
    <mergeCell ref="B15:B16"/>
    <mergeCell ref="C15:C16"/>
    <mergeCell ref="J15:J16"/>
    <mergeCell ref="L15:L16"/>
    <mergeCell ref="M15:M16"/>
    <mergeCell ref="O12:O14"/>
    <mergeCell ref="P12:P14"/>
    <mergeCell ref="O15:O16"/>
    <mergeCell ref="P15:P16"/>
    <mergeCell ref="A17:A18"/>
    <mergeCell ref="B17:B18"/>
    <mergeCell ref="C17:C18"/>
    <mergeCell ref="J17:J18"/>
    <mergeCell ref="L17:L18"/>
    <mergeCell ref="M17:M18"/>
    <mergeCell ref="A12:A14"/>
    <mergeCell ref="B12:B14"/>
    <mergeCell ref="C12:C14"/>
    <mergeCell ref="J12:J14"/>
    <mergeCell ref="L12:L14"/>
    <mergeCell ref="M12:M14"/>
    <mergeCell ref="A19:A20"/>
    <mergeCell ref="B19:B20"/>
    <mergeCell ref="C19:C20"/>
    <mergeCell ref="J19:J20"/>
    <mergeCell ref="L19:L20"/>
    <mergeCell ref="M19:M20"/>
    <mergeCell ref="O19:O20"/>
    <mergeCell ref="P19:P20"/>
    <mergeCell ref="A21:A22"/>
    <mergeCell ref="B21:B22"/>
    <mergeCell ref="C21:C22"/>
    <mergeCell ref="J21:J22"/>
    <mergeCell ref="L21:L22"/>
    <mergeCell ref="M21:M22"/>
    <mergeCell ref="O21:O22"/>
    <mergeCell ref="P21:P22"/>
    <mergeCell ref="A23:A24"/>
    <mergeCell ref="B23:B24"/>
    <mergeCell ref="C23:C24"/>
    <mergeCell ref="J23:J24"/>
    <mergeCell ref="L23:L24"/>
    <mergeCell ref="M23:M24"/>
    <mergeCell ref="O23:O24"/>
    <mergeCell ref="P23:P24"/>
    <mergeCell ref="A25:A26"/>
    <mergeCell ref="B25:B26"/>
    <mergeCell ref="C25:C26"/>
    <mergeCell ref="J25:J26"/>
    <mergeCell ref="L25:L26"/>
    <mergeCell ref="M25:M26"/>
    <mergeCell ref="O25:O26"/>
    <mergeCell ref="P25:P26"/>
    <mergeCell ref="A27:A28"/>
    <mergeCell ref="B27:B28"/>
    <mergeCell ref="C27:C28"/>
    <mergeCell ref="J27:J28"/>
    <mergeCell ref="L27:L28"/>
    <mergeCell ref="M27:M28"/>
    <mergeCell ref="O27:O28"/>
    <mergeCell ref="P27:P28"/>
    <mergeCell ref="A29:A30"/>
    <mergeCell ref="B29:B30"/>
    <mergeCell ref="C29:C30"/>
    <mergeCell ref="J29:J30"/>
    <mergeCell ref="L29:L30"/>
    <mergeCell ref="M29:M30"/>
    <mergeCell ref="O29:O30"/>
    <mergeCell ref="P29:P30"/>
    <mergeCell ref="A31:A32"/>
    <mergeCell ref="B31:B32"/>
    <mergeCell ref="C31:C32"/>
    <mergeCell ref="J31:J32"/>
    <mergeCell ref="L31:L32"/>
    <mergeCell ref="M31:M32"/>
    <mergeCell ref="O31:O32"/>
    <mergeCell ref="P31:P32"/>
    <mergeCell ref="A33:A34"/>
    <mergeCell ref="B33:B34"/>
    <mergeCell ref="C33:C34"/>
    <mergeCell ref="J33:J34"/>
    <mergeCell ref="L33:L34"/>
    <mergeCell ref="M33:M34"/>
    <mergeCell ref="O33:O34"/>
    <mergeCell ref="P33:P34"/>
    <mergeCell ref="A35:A36"/>
    <mergeCell ref="B35:B36"/>
    <mergeCell ref="C35:C36"/>
    <mergeCell ref="J35:J36"/>
    <mergeCell ref="L35:L36"/>
    <mergeCell ref="M35:M36"/>
    <mergeCell ref="O35:O36"/>
    <mergeCell ref="P35:P36"/>
    <mergeCell ref="A37:A38"/>
    <mergeCell ref="B37:B38"/>
    <mergeCell ref="C37:C38"/>
    <mergeCell ref="J37:J38"/>
    <mergeCell ref="L37:L38"/>
    <mergeCell ref="M37:M38"/>
    <mergeCell ref="O37:O38"/>
    <mergeCell ref="P37:P38"/>
    <mergeCell ref="A39:A40"/>
    <mergeCell ref="B39:B40"/>
    <mergeCell ref="C39:C40"/>
    <mergeCell ref="J39:J40"/>
    <mergeCell ref="L39:L40"/>
    <mergeCell ref="M39:M40"/>
    <mergeCell ref="O39:O40"/>
    <mergeCell ref="P39:P40"/>
    <mergeCell ref="A41:A42"/>
    <mergeCell ref="B41:B42"/>
    <mergeCell ref="C41:C42"/>
    <mergeCell ref="J41:J42"/>
    <mergeCell ref="L41:L42"/>
    <mergeCell ref="M41:M42"/>
    <mergeCell ref="O41:O42"/>
    <mergeCell ref="P41:P42"/>
    <mergeCell ref="A43:A44"/>
    <mergeCell ref="B43:B44"/>
    <mergeCell ref="C43:C44"/>
    <mergeCell ref="J43:J44"/>
    <mergeCell ref="L43:L44"/>
    <mergeCell ref="M43:M44"/>
    <mergeCell ref="O43:O44"/>
    <mergeCell ref="P43:P44"/>
    <mergeCell ref="A45:A46"/>
    <mergeCell ref="B45:B46"/>
    <mergeCell ref="C45:C46"/>
    <mergeCell ref="J45:J46"/>
    <mergeCell ref="L45:L46"/>
    <mergeCell ref="M45:M46"/>
    <mergeCell ref="O45:O46"/>
    <mergeCell ref="P45:P46"/>
    <mergeCell ref="A47:A48"/>
    <mergeCell ref="B47:B48"/>
    <mergeCell ref="C47:C48"/>
    <mergeCell ref="J47:J48"/>
    <mergeCell ref="L47:L48"/>
    <mergeCell ref="M47:M48"/>
    <mergeCell ref="O47:O48"/>
    <mergeCell ref="P47:P48"/>
    <mergeCell ref="A49:A50"/>
    <mergeCell ref="B49:B50"/>
    <mergeCell ref="C49:C50"/>
    <mergeCell ref="J49:J50"/>
    <mergeCell ref="L49:L50"/>
    <mergeCell ref="M49:M50"/>
    <mergeCell ref="O49:O50"/>
    <mergeCell ref="P49:P50"/>
    <mergeCell ref="A51:A52"/>
    <mergeCell ref="B51:B52"/>
    <mergeCell ref="C51:C52"/>
    <mergeCell ref="J51:J52"/>
    <mergeCell ref="L51:L52"/>
    <mergeCell ref="M51:M52"/>
    <mergeCell ref="O51:O52"/>
    <mergeCell ref="P51:P52"/>
    <mergeCell ref="A53:A54"/>
    <mergeCell ref="B53:B54"/>
    <mergeCell ref="C53:C54"/>
    <mergeCell ref="J53:J54"/>
    <mergeCell ref="L53:L54"/>
    <mergeCell ref="M53:M54"/>
    <mergeCell ref="O53:O54"/>
    <mergeCell ref="P53:P54"/>
    <mergeCell ref="A55:A56"/>
    <mergeCell ref="B55:B56"/>
    <mergeCell ref="C55:C56"/>
    <mergeCell ref="J55:J56"/>
    <mergeCell ref="L55:L56"/>
    <mergeCell ref="M55:M56"/>
    <mergeCell ref="O55:O56"/>
    <mergeCell ref="P55:P56"/>
    <mergeCell ref="A57:A58"/>
    <mergeCell ref="B57:B58"/>
    <mergeCell ref="C57:C58"/>
    <mergeCell ref="J57:J58"/>
    <mergeCell ref="L57:L58"/>
    <mergeCell ref="M57:M58"/>
    <mergeCell ref="O57:O58"/>
    <mergeCell ref="P57:P58"/>
    <mergeCell ref="O59:O60"/>
    <mergeCell ref="P59:P60"/>
    <mergeCell ref="A61:A62"/>
    <mergeCell ref="B61:B62"/>
    <mergeCell ref="C61:C62"/>
    <mergeCell ref="J61:J62"/>
    <mergeCell ref="L61:L62"/>
    <mergeCell ref="M61:M62"/>
    <mergeCell ref="O61:O62"/>
    <mergeCell ref="P61:P62"/>
    <mergeCell ref="A59:A60"/>
    <mergeCell ref="B59:B60"/>
    <mergeCell ref="C59:C60"/>
    <mergeCell ref="J59:J60"/>
    <mergeCell ref="L59:L60"/>
    <mergeCell ref="M59:M60"/>
    <mergeCell ref="O63:O64"/>
    <mergeCell ref="P63:P64"/>
    <mergeCell ref="A65:A66"/>
    <mergeCell ref="B65:B66"/>
    <mergeCell ref="C65:C66"/>
    <mergeCell ref="J65:J66"/>
    <mergeCell ref="L65:L66"/>
    <mergeCell ref="M65:M66"/>
    <mergeCell ref="O65:O66"/>
    <mergeCell ref="P65:P66"/>
    <mergeCell ref="A63:A64"/>
    <mergeCell ref="B63:B64"/>
    <mergeCell ref="C63:C64"/>
    <mergeCell ref="J63:J64"/>
    <mergeCell ref="L63:L64"/>
    <mergeCell ref="M63:M64"/>
    <mergeCell ref="O67:O68"/>
    <mergeCell ref="P67:P68"/>
    <mergeCell ref="A69:A70"/>
    <mergeCell ref="B69:B70"/>
    <mergeCell ref="C69:C70"/>
    <mergeCell ref="J69:J70"/>
    <mergeCell ref="L69:L70"/>
    <mergeCell ref="M69:M70"/>
    <mergeCell ref="O69:O70"/>
    <mergeCell ref="P69:P70"/>
    <mergeCell ref="A67:A68"/>
    <mergeCell ref="B67:B68"/>
    <mergeCell ref="C67:C68"/>
    <mergeCell ref="J67:J68"/>
    <mergeCell ref="L67:L68"/>
    <mergeCell ref="M67:M68"/>
    <mergeCell ref="O71:O72"/>
    <mergeCell ref="P71:P72"/>
    <mergeCell ref="A73:A74"/>
    <mergeCell ref="B73:B74"/>
    <mergeCell ref="C73:C74"/>
    <mergeCell ref="J73:J74"/>
    <mergeCell ref="L73:L74"/>
    <mergeCell ref="M73:M74"/>
    <mergeCell ref="O73:O74"/>
    <mergeCell ref="P73:P74"/>
    <mergeCell ref="A71:A72"/>
    <mergeCell ref="B71:B72"/>
    <mergeCell ref="C71:C72"/>
    <mergeCell ref="J71:J72"/>
    <mergeCell ref="L71:L72"/>
    <mergeCell ref="M71:M72"/>
    <mergeCell ref="O75:O76"/>
    <mergeCell ref="P75:P76"/>
    <mergeCell ref="A77:A78"/>
    <mergeCell ref="B77:B78"/>
    <mergeCell ref="C77:C78"/>
    <mergeCell ref="J77:J78"/>
    <mergeCell ref="L77:L78"/>
    <mergeCell ref="M77:M78"/>
    <mergeCell ref="O77:O78"/>
    <mergeCell ref="P77:P78"/>
    <mergeCell ref="A75:A76"/>
    <mergeCell ref="B75:B76"/>
    <mergeCell ref="C75:C76"/>
    <mergeCell ref="J75:J76"/>
    <mergeCell ref="L75:L76"/>
    <mergeCell ref="M75:M76"/>
    <mergeCell ref="O81:O82"/>
    <mergeCell ref="P81:P82"/>
    <mergeCell ref="A79:A80"/>
    <mergeCell ref="B79:B80"/>
    <mergeCell ref="C79:C80"/>
    <mergeCell ref="J79:J80"/>
    <mergeCell ref="L79:L80"/>
    <mergeCell ref="M79:M80"/>
    <mergeCell ref="O79:O80"/>
    <mergeCell ref="P79:P80"/>
    <mergeCell ref="A81:A82"/>
    <mergeCell ref="B81:B82"/>
    <mergeCell ref="C81:C82"/>
    <mergeCell ref="J81:J82"/>
    <mergeCell ref="L81:L82"/>
    <mergeCell ref="M81:M82"/>
  </mergeCells>
  <conditionalFormatting sqref="M1">
    <cfRule type="containsText" dxfId="1832" priority="37" operator="containsText" text="HOLD">
      <formula>NOT(ISERROR(SEARCH("HOLD",M1)))</formula>
    </cfRule>
    <cfRule type="containsText" dxfId="1831" priority="46" operator="containsText" text="Ignore">
      <formula>NOT(ISERROR(SEARCH("Ignore",M1)))</formula>
    </cfRule>
  </conditionalFormatting>
  <conditionalFormatting sqref="K1:M1">
    <cfRule type="containsText" dxfId="1830" priority="36" operator="containsText" text="Waiting">
      <formula>NOT(ISERROR(SEARCH("Waiting",K1)))</formula>
    </cfRule>
    <cfRule type="containsText" dxfId="1829" priority="40" operator="containsText" text="Review">
      <formula>NOT(ISERROR(SEARCH("Review",K1)))</formula>
    </cfRule>
    <cfRule type="containsText" dxfId="1828" priority="41" operator="containsText" text="Other">
      <formula>NOT(ISERROR(SEARCH("Other",K1)))</formula>
    </cfRule>
    <cfRule type="containsText" dxfId="1827" priority="42" operator="containsText" text="Incomplete">
      <formula>NOT(ISERROR(SEARCH("Incomplete",K1)))</formula>
    </cfRule>
    <cfRule type="containsText" dxfId="1826" priority="43" operator="containsText" text="Untraceable">
      <formula>NOT(ISERROR(SEARCH("Untraceable",K1)))</formula>
    </cfRule>
    <cfRule type="containsText" dxfId="1825" priority="44" operator="containsText" text="Completed">
      <formula>NOT(ISERROR(SEARCH("Completed",K1)))</formula>
    </cfRule>
  </conditionalFormatting>
  <conditionalFormatting sqref="O1 K1:M1">
    <cfRule type="containsText" dxfId="1824" priority="45" operator="containsText" text="In Progress">
      <formula>NOT(ISERROR(SEARCH("In Progress",K1)))</formula>
    </cfRule>
  </conditionalFormatting>
  <conditionalFormatting sqref="O1">
    <cfRule type="containsText" dxfId="1823" priority="38" operator="containsText" text="No">
      <formula>NOT(ISERROR(SEARCH("No",O1)))</formula>
    </cfRule>
    <cfRule type="containsText" dxfId="1822" priority="39" operator="containsText" text="Yes">
      <formula>NOT(ISERROR(SEARCH("Yes",O1)))</formula>
    </cfRule>
  </conditionalFormatting>
  <conditionalFormatting sqref="J1">
    <cfRule type="containsText" dxfId="1821" priority="35" operator="containsText" text="Needs to be">
      <formula>NOT(ISERROR(SEARCH("Needs to be",J1)))</formula>
    </cfRule>
  </conditionalFormatting>
  <conditionalFormatting sqref="I1">
    <cfRule type="containsText" dxfId="1820" priority="34" operator="containsText" text="Please Enter Tracing Time">
      <formula>NOT(ISERROR(SEARCH("Please Enter Tracing Time",I1)))</formula>
    </cfRule>
  </conditionalFormatting>
  <conditionalFormatting sqref="M2:M12 M15:M80">
    <cfRule type="containsText" dxfId="1819" priority="24" operator="containsText" text="HOLD">
      <formula>NOT(ISERROR(SEARCH("HOLD",M2)))</formula>
    </cfRule>
    <cfRule type="containsText" dxfId="1818" priority="33" operator="containsText" text="Ignore">
      <formula>NOT(ISERROR(SEARCH("Ignore",M2)))</formula>
    </cfRule>
  </conditionalFormatting>
  <conditionalFormatting sqref="K2:M12 K13:K14 K15:M80">
    <cfRule type="containsText" dxfId="1817" priority="23" operator="containsText" text="Waiting">
      <formula>NOT(ISERROR(SEARCH("Waiting",K2)))</formula>
    </cfRule>
    <cfRule type="containsText" dxfId="1816" priority="27" operator="containsText" text="Review">
      <formula>NOT(ISERROR(SEARCH("Review",K2)))</formula>
    </cfRule>
    <cfRule type="containsText" dxfId="1815" priority="28" operator="containsText" text="Other">
      <formula>NOT(ISERROR(SEARCH("Other",K2)))</formula>
    </cfRule>
    <cfRule type="containsText" dxfId="1814" priority="29" operator="containsText" text="Incomplete">
      <formula>NOT(ISERROR(SEARCH("Incomplete",K2)))</formula>
    </cfRule>
    <cfRule type="containsText" dxfId="1813" priority="30" operator="containsText" text="Untraceable">
      <formula>NOT(ISERROR(SEARCH("Untraceable",K2)))</formula>
    </cfRule>
    <cfRule type="containsText" dxfId="1812" priority="31" operator="containsText" text="Completed">
      <formula>NOT(ISERROR(SEARCH("Completed",K2)))</formula>
    </cfRule>
  </conditionalFormatting>
  <conditionalFormatting sqref="O2:O12 K2:M12 K13:K14 O15:O80 K15:M80">
    <cfRule type="containsText" dxfId="1811" priority="32" operator="containsText" text="In Progress">
      <formula>NOT(ISERROR(SEARCH("In Progress",K2)))</formula>
    </cfRule>
  </conditionalFormatting>
  <conditionalFormatting sqref="O2:O12 O15:O80">
    <cfRule type="containsText" dxfId="1810" priority="25" operator="containsText" text="No">
      <formula>NOT(ISERROR(SEARCH("No",O2)))</formula>
    </cfRule>
    <cfRule type="containsText" dxfId="1809" priority="26" operator="containsText" text="Yes">
      <formula>NOT(ISERROR(SEARCH("Yes",O2)))</formula>
    </cfRule>
  </conditionalFormatting>
  <conditionalFormatting sqref="J2:J12 J15:J80">
    <cfRule type="containsText" dxfId="1808" priority="22" operator="containsText" text="Needs to be">
      <formula>NOT(ISERROR(SEARCH("Needs to be",J2)))</formula>
    </cfRule>
  </conditionalFormatting>
  <conditionalFormatting sqref="I2:I80">
    <cfRule type="containsText" dxfId="1807" priority="21" operator="containsText" text="Please Enter Tracing Time">
      <formula>NOT(ISERROR(SEARCH("Please Enter Tracing Time",I2)))</formula>
    </cfRule>
  </conditionalFormatting>
  <conditionalFormatting sqref="K81:L82">
    <cfRule type="containsText" dxfId="1806" priority="12" operator="containsText" text="Waiting">
      <formula>NOT(ISERROR(SEARCH("Waiting",K81)))</formula>
    </cfRule>
    <cfRule type="containsText" dxfId="1805" priority="15" operator="containsText" text="Review">
      <formula>NOT(ISERROR(SEARCH("Review",K81)))</formula>
    </cfRule>
    <cfRule type="containsText" dxfId="1804" priority="16" operator="containsText" text="Other">
      <formula>NOT(ISERROR(SEARCH("Other",K81)))</formula>
    </cfRule>
    <cfRule type="containsText" dxfId="1803" priority="17" operator="containsText" text="Incomplete">
      <formula>NOT(ISERROR(SEARCH("Incomplete",K81)))</formula>
    </cfRule>
    <cfRule type="containsText" dxfId="1802" priority="18" operator="containsText" text="Untraceable">
      <formula>NOT(ISERROR(SEARCH("Untraceable",K81)))</formula>
    </cfRule>
    <cfRule type="containsText" dxfId="1801" priority="19" operator="containsText" text="Completed">
      <formula>NOT(ISERROR(SEARCH("Completed",K81)))</formula>
    </cfRule>
  </conditionalFormatting>
  <conditionalFormatting sqref="O81:O82 K81:L82">
    <cfRule type="containsText" dxfId="1800" priority="20" operator="containsText" text="In Progress">
      <formula>NOT(ISERROR(SEARCH("In Progress",K81)))</formula>
    </cfRule>
  </conditionalFormatting>
  <conditionalFormatting sqref="O81:O82">
    <cfRule type="containsText" dxfId="1799" priority="13" operator="containsText" text="No">
      <formula>NOT(ISERROR(SEARCH("No",O81)))</formula>
    </cfRule>
    <cfRule type="containsText" dxfId="1798" priority="14" operator="containsText" text="Yes">
      <formula>NOT(ISERROR(SEARCH("Yes",O81)))</formula>
    </cfRule>
  </conditionalFormatting>
  <conditionalFormatting sqref="J81:J82">
    <cfRule type="containsText" dxfId="1797" priority="11" operator="containsText" text="Needs to be">
      <formula>NOT(ISERROR(SEARCH("Needs to be",J81)))</formula>
    </cfRule>
  </conditionalFormatting>
  <conditionalFormatting sqref="I81:I82">
    <cfRule type="containsText" dxfId="1796" priority="10" operator="containsText" text="Please Enter Tracing Time">
      <formula>NOT(ISERROR(SEARCH("Please Enter Tracing Time",I81)))</formula>
    </cfRule>
  </conditionalFormatting>
  <conditionalFormatting sqref="M81:M82">
    <cfRule type="containsText" dxfId="1795" priority="2" operator="containsText" text="HOLD">
      <formula>NOT(ISERROR(SEARCH("HOLD",M81)))</formula>
    </cfRule>
    <cfRule type="containsText" dxfId="1794" priority="9" operator="containsText" text="Ignore">
      <formula>NOT(ISERROR(SEARCH("Ignore",M81)))</formula>
    </cfRule>
  </conditionalFormatting>
  <conditionalFormatting sqref="M81:M82">
    <cfRule type="containsText" dxfId="1793" priority="1" operator="containsText" text="Waiting">
      <formula>NOT(ISERROR(SEARCH("Waiting",M81)))</formula>
    </cfRule>
    <cfRule type="containsText" dxfId="1792" priority="3" operator="containsText" text="Review">
      <formula>NOT(ISERROR(SEARCH("Review",M81)))</formula>
    </cfRule>
    <cfRule type="containsText" dxfId="1791" priority="4" operator="containsText" text="Other">
      <formula>NOT(ISERROR(SEARCH("Other",M81)))</formula>
    </cfRule>
    <cfRule type="containsText" dxfId="1790" priority="5" operator="containsText" text="Incomplete">
      <formula>NOT(ISERROR(SEARCH("Incomplete",M81)))</formula>
    </cfRule>
    <cfRule type="containsText" dxfId="1789" priority="6" operator="containsText" text="Untraceable">
      <formula>NOT(ISERROR(SEARCH("Untraceable",M81)))</formula>
    </cfRule>
    <cfRule type="containsText" dxfId="1788" priority="7" operator="containsText" text="Completed">
      <formula>NOT(ISERROR(SEARCH("Completed",M81)))</formula>
    </cfRule>
  </conditionalFormatting>
  <conditionalFormatting sqref="M81:M82">
    <cfRule type="containsText" dxfId="1787" priority="8" operator="containsText" text="In Progress">
      <formula>NOT(ISERROR(SEARCH("In Progress",M81)))</formula>
    </cfRule>
  </conditionalFormatting>
  <dataValidations count="8">
    <dataValidation type="list" allowBlank="1" showInputMessage="1" sqref="J2:J12 J15:J82">
      <formula1>"Ø, Split"</formula1>
    </dataValidation>
    <dataValidation type="list" operator="equal" allowBlank="1" showInputMessage="1" showErrorMessage="1" sqref="D2:D82">
      <formula1>"Amina,Bruno,Cameron,Daniel,Gina,Mashtura,Monet,Perry,???"</formula1>
    </dataValidation>
    <dataValidation type="list" allowBlank="1" showInputMessage="1" showErrorMessage="1" sqref="K2:K80 L2:L12 L15:L80 K81:L82">
      <formula1>"In Progress, Completed, Untraceable, Incomplete, Other, Review"</formula1>
    </dataValidation>
    <dataValidation type="list" operator="equal" allowBlank="1" showInputMessage="1" showErrorMessage="1" sqref="E2:E82">
      <formula1>"Manual,Assisted Manual, De-Novo Merge, Assisted Merge"</formula1>
    </dataValidation>
    <dataValidation type="list" operator="equal" allowBlank="1" showInputMessage="1" sqref="H2:H82">
      <formula1>"Ø"</formula1>
    </dataValidation>
    <dataValidation type="list" allowBlank="1" showInputMessage="1" sqref="G2:G82">
      <formula1>"Ø"</formula1>
    </dataValidation>
    <dataValidation type="list" allowBlank="1" showInputMessage="1" sqref="O2:O12 O15:O82">
      <formula1>"Yes, No, In Progress"</formula1>
    </dataValidation>
    <dataValidation type="list" allowBlank="1" showInputMessage="1" showErrorMessage="1" sqref="M2:M12 M15:M82">
      <formula1>"In Progress, Completed, Untraceable, Review, Ignore"</formula1>
    </dataValidation>
  </dataValidation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7"/>
  <sheetViews>
    <sheetView topLeftCell="A12" zoomScale="90" zoomScaleNormal="90" workbookViewId="0">
      <selection activeCell="B32" sqref="B32:B33"/>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46.14062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5" t="s">
        <v>2706</v>
      </c>
      <c r="B2" s="110" t="s">
        <v>2707</v>
      </c>
      <c r="C2" s="109"/>
      <c r="D2" s="86" t="s">
        <v>32</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2017-09-19_R-001_AZ</v>
      </c>
      <c r="G2" s="89">
        <v>43026</v>
      </c>
      <c r="H2" s="89">
        <v>43032</v>
      </c>
      <c r="I2" s="68" t="str">
        <f>IF(H2="Ø","Ø",IF(NOT(OR(H2="Ø",H2="")),"Enter Tracing Time",""))</f>
        <v>Enter Tracing Time</v>
      </c>
      <c r="J2" s="111">
        <v>43067</v>
      </c>
      <c r="K2" s="86" t="s">
        <v>0</v>
      </c>
      <c r="L2" s="109"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09" t="s">
        <v>0</v>
      </c>
      <c r="N2" s="49"/>
      <c r="O2" s="114" t="s">
        <v>25</v>
      </c>
      <c r="P2" s="109" t="s">
        <v>2708</v>
      </c>
    </row>
    <row r="3" spans="1:16" x14ac:dyDescent="0.25">
      <c r="A3" s="109"/>
      <c r="B3" s="109"/>
      <c r="C3" s="109"/>
      <c r="D3" s="86" t="s">
        <v>187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2017-09-19_R-001_MW</v>
      </c>
      <c r="G3" s="89">
        <v>43054</v>
      </c>
      <c r="H3" s="89">
        <v>43055</v>
      </c>
      <c r="I3" s="68" t="s">
        <v>2637</v>
      </c>
      <c r="J3" s="109"/>
      <c r="K3" s="86" t="s">
        <v>0</v>
      </c>
      <c r="L3" s="109"/>
      <c r="M3" s="109"/>
      <c r="N3" s="50"/>
      <c r="O3" s="114"/>
      <c r="P3" s="109"/>
    </row>
    <row r="4" spans="1:16" x14ac:dyDescent="0.25">
      <c r="A4" s="115" t="s">
        <v>2709</v>
      </c>
      <c r="B4" s="109" t="s">
        <v>2710</v>
      </c>
      <c r="C4" s="109"/>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2017-09-19_R-002_BD</v>
      </c>
      <c r="G4" s="89">
        <v>43027</v>
      </c>
      <c r="H4" s="89">
        <v>43031</v>
      </c>
      <c r="I4" s="68" t="s">
        <v>2206</v>
      </c>
      <c r="J4" s="111">
        <v>43046</v>
      </c>
      <c r="K4" s="86" t="str">
        <f>IF(AND(NOT(OR(G4="",G4="Ø")),H4=""),"In Progress",IF(AND(NOT(OR(H4="Ø",H4="")),NOT(OR(G4="Ø",G4=""))),"Completed",IF(AND(NOT(A4=""),NOT(OR(D4="",D4="???")),G4=""),"Waiting",IF(D4="???","Waiting",""))))</f>
        <v>Completed</v>
      </c>
      <c r="L4" s="109"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09" t="s">
        <v>0</v>
      </c>
      <c r="N4" s="4" t="s">
        <v>2711</v>
      </c>
      <c r="O4" s="114" t="s">
        <v>25</v>
      </c>
      <c r="P4" s="109" t="s">
        <v>2712</v>
      </c>
    </row>
    <row r="5" spans="1:16" x14ac:dyDescent="0.25">
      <c r="A5" s="109"/>
      <c r="B5" s="109"/>
      <c r="C5" s="109"/>
      <c r="D5" s="86" t="s">
        <v>23</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2017-09-19_R-002_CA</v>
      </c>
      <c r="G5" s="89">
        <v>43031</v>
      </c>
      <c r="H5" s="89">
        <v>43033</v>
      </c>
      <c r="I5" s="68" t="s">
        <v>2448</v>
      </c>
      <c r="J5" s="109"/>
      <c r="K5" s="86" t="str">
        <f>IF(AND(NOT(OR(G5="",G5="Ø")),H5=""),"In Progress",IF(AND(NOT(OR(H5="Ø",H5="")),NOT(OR(G5="Ø",G5=""))),"Completed",IF(AND(NOT(A4=""),NOT(OR(D5="",D5="???")),G5=""),"Waiting",IF(D5="???","Waiting",""))))</f>
        <v>Completed</v>
      </c>
      <c r="L5" s="109"/>
      <c r="M5" s="109"/>
      <c r="N5" s="4"/>
      <c r="O5" s="114"/>
      <c r="P5" s="109"/>
    </row>
    <row r="6" spans="1:16" x14ac:dyDescent="0.25">
      <c r="A6" s="115" t="s">
        <v>2713</v>
      </c>
      <c r="B6" s="109" t="s">
        <v>2714</v>
      </c>
      <c r="C6" s="109"/>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2017-09-19_R-003_MW</v>
      </c>
      <c r="G6" s="89">
        <v>43027</v>
      </c>
      <c r="H6" s="89">
        <v>43052</v>
      </c>
      <c r="I6" s="68" t="s">
        <v>2715</v>
      </c>
      <c r="J6" s="111">
        <v>43067</v>
      </c>
      <c r="K6" s="86" t="s">
        <v>0</v>
      </c>
      <c r="L6" s="109" t="s">
        <v>0</v>
      </c>
      <c r="M6" s="109" t="s">
        <v>0</v>
      </c>
      <c r="N6" s="4" t="s">
        <v>2716</v>
      </c>
      <c r="O6" s="114" t="s">
        <v>25</v>
      </c>
      <c r="P6" s="109" t="s">
        <v>2717</v>
      </c>
    </row>
    <row r="7" spans="1:16" x14ac:dyDescent="0.25">
      <c r="A7" s="109"/>
      <c r="B7" s="109"/>
      <c r="C7" s="109"/>
      <c r="D7" s="86" t="s">
        <v>161</v>
      </c>
      <c r="E7" s="86"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2017-09-19_R-003_BD</v>
      </c>
      <c r="G7" s="89">
        <v>43035</v>
      </c>
      <c r="H7" s="89">
        <v>43038</v>
      </c>
      <c r="I7" s="68" t="s">
        <v>1405</v>
      </c>
      <c r="J7" s="109"/>
      <c r="K7" s="86" t="str">
        <f>IF(AND(NOT(OR(G7="",G7="Ø")),H7=""),"In Progress",IF(AND(NOT(OR(H7="Ø",H7="")),NOT(OR(G7="Ø",G7=""))),"Completed",IF(AND(NOT(A6=""),NOT(OR(D7="",D7="???")),G7=""),"Waiting",IF(D7="???","Waiting",""))))</f>
        <v>Completed</v>
      </c>
      <c r="L7" s="109"/>
      <c r="M7" s="109"/>
      <c r="N7" s="4" t="s">
        <v>2718</v>
      </c>
      <c r="O7" s="114"/>
      <c r="P7" s="109"/>
    </row>
    <row r="8" spans="1:16" x14ac:dyDescent="0.25">
      <c r="A8" s="115" t="s">
        <v>2719</v>
      </c>
      <c r="B8" s="109" t="s">
        <v>2720</v>
      </c>
      <c r="C8" s="109"/>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2017-09-19_R-004_MW</v>
      </c>
      <c r="G8" s="89">
        <v>43027</v>
      </c>
      <c r="H8" s="89">
        <v>43028</v>
      </c>
      <c r="I8" s="68" t="str">
        <f>IF(H8="Ø","Ø",IF(NOT(OR(H8="Ø",H8="")),"Enter Tracing Time",""))</f>
        <v>Enter Tracing Time</v>
      </c>
      <c r="J8" s="111">
        <v>43054</v>
      </c>
      <c r="K8" s="86" t="str">
        <f>IF(AND(NOT(OR(G8="",G8="Ø")),H8=""),"In Progress",IF(AND(NOT(OR(H8="Ø",H8="")),NOT(OR(G8="Ø",G8=""))),"Completed",IF(AND(NOT(A8=""),NOT(OR(D8="",D8="???")),G8=""),"Waiting",IF(D8="???","Waiting",""))))</f>
        <v>Completed</v>
      </c>
      <c r="L8" s="109"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09" t="s">
        <v>0</v>
      </c>
      <c r="N8" s="4"/>
      <c r="O8" s="114" t="s">
        <v>25</v>
      </c>
      <c r="P8" s="109" t="s">
        <v>2721</v>
      </c>
    </row>
    <row r="9" spans="1:16" x14ac:dyDescent="0.25">
      <c r="A9" s="109"/>
      <c r="B9" s="109"/>
      <c r="C9" s="109"/>
      <c r="D9" s="86" t="s">
        <v>32</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2017-09-19_R-004_AZ</v>
      </c>
      <c r="G9" s="89">
        <v>43038</v>
      </c>
      <c r="H9" s="89">
        <v>43040</v>
      </c>
      <c r="I9" s="68" t="s">
        <v>1405</v>
      </c>
      <c r="J9" s="109"/>
      <c r="K9" s="86" t="str">
        <f>IF(AND(NOT(OR(G9="",G9="Ø")),H9=""),"In Progress",IF(AND(NOT(OR(H9="Ø",H9="")),NOT(OR(G9="Ø",G9=""))),"Completed",IF(AND(NOT(A8=""),NOT(OR(D9="",D9="???")),G9=""),"Waiting",IF(D9="???","Waiting",""))))</f>
        <v>Completed</v>
      </c>
      <c r="L9" s="109"/>
      <c r="M9" s="109"/>
      <c r="N9" s="4"/>
      <c r="O9" s="114"/>
      <c r="P9" s="109"/>
    </row>
    <row r="10" spans="1:16" x14ac:dyDescent="0.25">
      <c r="A10" s="115" t="s">
        <v>2722</v>
      </c>
      <c r="B10" s="109" t="s">
        <v>2723</v>
      </c>
      <c r="C10" s="109"/>
      <c r="D10" s="86" t="s">
        <v>2404</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2017-09-19_R-005_MH</v>
      </c>
      <c r="G10" s="89">
        <v>43028</v>
      </c>
      <c r="H10" s="89">
        <v>43031</v>
      </c>
      <c r="I10" s="68" t="s">
        <v>2467</v>
      </c>
      <c r="J10" s="111">
        <v>43046</v>
      </c>
      <c r="K10" s="86" t="str">
        <f>IF(AND(NOT(OR(G10="",G10="Ø")),H10=""),"In Progress",IF(AND(NOT(OR(H10="Ø",H10="")),NOT(OR(G10="Ø",G10=""))),"Completed",IF(AND(NOT(A10=""),NOT(OR(D10="",D10="???")),G10=""),"Waiting",IF(D10="???","Waiting",""))))</f>
        <v>Completed</v>
      </c>
      <c r="L10" s="109" t="s">
        <v>0</v>
      </c>
      <c r="M10" s="109" t="s">
        <v>0</v>
      </c>
      <c r="N10" s="4"/>
      <c r="O10" s="114" t="s">
        <v>25</v>
      </c>
      <c r="P10" s="109" t="s">
        <v>2724</v>
      </c>
    </row>
    <row r="11" spans="1:16" x14ac:dyDescent="0.25">
      <c r="A11" s="109"/>
      <c r="B11" s="109"/>
      <c r="C11" s="109"/>
      <c r="D11" s="86" t="s">
        <v>161</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2017-09-19_R-005_BD</v>
      </c>
      <c r="G11" s="89">
        <v>43045</v>
      </c>
      <c r="H11" s="89">
        <v>43046</v>
      </c>
      <c r="I11" s="68" t="s">
        <v>2725</v>
      </c>
      <c r="J11" s="109"/>
      <c r="K11" s="86" t="str">
        <f>IF(AND(NOT(OR(G11="",G11="Ø")),H11=""),"In Progress",IF(AND(NOT(OR(H11="Ø",H11="")),NOT(OR(G11="Ø",G11=""))),"Completed",IF(AND(NOT(A10=""),NOT(OR(D11="",D11="???")),G11=""),"Waiting",IF(D11="???","Waiting",""))))</f>
        <v>Completed</v>
      </c>
      <c r="L11" s="109"/>
      <c r="M11" s="109"/>
      <c r="N11" s="4"/>
      <c r="O11" s="114"/>
      <c r="P11" s="109"/>
    </row>
    <row r="12" spans="1:16" x14ac:dyDescent="0.25">
      <c r="A12" s="115" t="s">
        <v>2726</v>
      </c>
      <c r="B12" s="109" t="s">
        <v>2727</v>
      </c>
      <c r="C12" s="109"/>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2017-09-19_R-006_MW</v>
      </c>
      <c r="G12" s="89">
        <v>43028</v>
      </c>
      <c r="H12" s="89">
        <v>43032</v>
      </c>
      <c r="I12" s="68" t="s">
        <v>2117</v>
      </c>
      <c r="J12" s="111">
        <v>43070</v>
      </c>
      <c r="K12" s="86" t="str">
        <f>IF(AND(NOT(OR(G12="",G12="Ø")),H12=""),"In Progress",IF(AND(NOT(OR(H12="Ø",H12="")),NOT(OR(G12="Ø",G12=""))),"Completed",IF(AND(NOT(A12=""),NOT(OR(D12="",D12="???")),G12=""),"Waiting",IF(D12="???","Waiting",""))))</f>
        <v>Completed</v>
      </c>
      <c r="L12" s="109" t="s">
        <v>0</v>
      </c>
      <c r="M12" s="109" t="s">
        <v>0</v>
      </c>
      <c r="N12" s="4"/>
      <c r="O12" s="114" t="s">
        <v>25</v>
      </c>
      <c r="P12" s="109" t="s">
        <v>2728</v>
      </c>
    </row>
    <row r="13" spans="1:16" x14ac:dyDescent="0.25">
      <c r="A13" s="109"/>
      <c r="B13" s="109"/>
      <c r="C13" s="109"/>
      <c r="D13" s="86" t="s">
        <v>23</v>
      </c>
      <c r="E13" s="86"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2017-09-19_R-006_CA</v>
      </c>
      <c r="G13" s="89">
        <v>43034</v>
      </c>
      <c r="H13" s="89">
        <v>43035</v>
      </c>
      <c r="I13" s="68" t="s">
        <v>2117</v>
      </c>
      <c r="J13" s="109"/>
      <c r="K13" s="86" t="str">
        <f>IF(AND(NOT(OR(G13="",G13="Ø")),H13=""),"In Progress",IF(AND(NOT(OR(H13="Ø",H13="")),NOT(OR(G13="Ø",G13=""))),"Completed",IF(AND(NOT(A12=""),NOT(OR(D13="",D13="???")),G13=""),"Waiting",IF(D13="???","Waiting",""))))</f>
        <v>Completed</v>
      </c>
      <c r="L13" s="109"/>
      <c r="M13" s="109"/>
      <c r="N13" s="4"/>
      <c r="O13" s="114"/>
      <c r="P13" s="109"/>
    </row>
    <row r="14" spans="1:16" x14ac:dyDescent="0.25">
      <c r="A14" s="115" t="s">
        <v>2729</v>
      </c>
      <c r="B14" s="109" t="s">
        <v>2730</v>
      </c>
      <c r="C14" s="109"/>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2017-09-19_R-007_BD</v>
      </c>
      <c r="G14" s="89">
        <v>43031</v>
      </c>
      <c r="H14" s="89">
        <v>43032</v>
      </c>
      <c r="I14" s="68" t="s">
        <v>1405</v>
      </c>
      <c r="J14" s="111">
        <v>43049</v>
      </c>
      <c r="K14" s="86" t="s">
        <v>0</v>
      </c>
      <c r="L14" s="109" t="s">
        <v>0</v>
      </c>
      <c r="M14" s="109" t="s">
        <v>0</v>
      </c>
      <c r="N14" s="4" t="s">
        <v>2711</v>
      </c>
      <c r="O14" s="114" t="s">
        <v>25</v>
      </c>
      <c r="P14" s="109" t="s">
        <v>2731</v>
      </c>
    </row>
    <row r="15" spans="1:16" x14ac:dyDescent="0.25">
      <c r="A15" s="109"/>
      <c r="B15" s="109"/>
      <c r="C15" s="109"/>
      <c r="D15" s="86" t="s">
        <v>32</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2017-09-19_R-007_AZ</v>
      </c>
      <c r="G15" s="89">
        <v>43034</v>
      </c>
      <c r="H15" s="89">
        <v>43035</v>
      </c>
      <c r="I15" s="68" t="s">
        <v>1405</v>
      </c>
      <c r="J15" s="109"/>
      <c r="K15" s="86" t="str">
        <f>IF(AND(NOT(OR(G15="",G15="Ø")),H15=""),"In Progress",IF(AND(NOT(OR(H15="Ø",H15="")),NOT(OR(G15="Ø",G15=""))),"Completed",IF(AND(NOT(A14=""),NOT(OR(D15="",D15="???")),G15=""),"Waiting",IF(D15="???","Waiting",""))))</f>
        <v>Completed</v>
      </c>
      <c r="L15" s="109"/>
      <c r="M15" s="109"/>
      <c r="N15" s="4"/>
      <c r="O15" s="114"/>
      <c r="P15" s="109"/>
    </row>
    <row r="16" spans="1:16" x14ac:dyDescent="0.25">
      <c r="A16" s="115" t="s">
        <v>2732</v>
      </c>
      <c r="B16" s="109" t="s">
        <v>2733</v>
      </c>
      <c r="C16" s="109"/>
      <c r="D16" s="86" t="s">
        <v>23</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2017-09-19_R-008_CA</v>
      </c>
      <c r="G16" s="89">
        <v>43039</v>
      </c>
      <c r="H16" s="89"/>
      <c r="I16" s="68" t="str">
        <f>IF(H16="Ø","Ø",IF(NOT(OR(H16="Ø",H16="")),"Enter Tracing Time",""))</f>
        <v/>
      </c>
      <c r="J16" s="109" t="str">
        <f>IF(AND(NOT(OR(H16="",H16="Ø")),NOT(OR(H17="",H17="Ø"))),"Needs to be Split","")</f>
        <v/>
      </c>
      <c r="K16" s="86" t="s">
        <v>1</v>
      </c>
      <c r="L16" s="109"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09" t="str">
        <f>IF(OR(L16="Untraceable",L16="Incomplete"),"Ignore",IF(OR(L16="Incomplete",L16="Completed"),"Waiting",IF(OR(L16="Waiting",L16="In Progress",L16="Review",L16="Other"),"HOLD","")))</f>
        <v>Ignore</v>
      </c>
      <c r="N16" s="4" t="s">
        <v>2734</v>
      </c>
      <c r="O16" s="114" t="str">
        <f>IF(OR(L16="Untraceable",L16="Incomplete"),"No",IF(L16="Completed","In Progress",""))</f>
        <v>No</v>
      </c>
      <c r="P16" s="109"/>
    </row>
    <row r="17" spans="1:16" x14ac:dyDescent="0.25">
      <c r="A17" s="109"/>
      <c r="B17" s="109"/>
      <c r="C17" s="109"/>
      <c r="D17" s="86" t="str">
        <f>IF(AND(NOT(A16=""),NOT(K16="Untraceable")),"???","")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IF(H17="Ø","Ø",IF(NOT(OR(H17="Ø",H17="")),"Enter Tracing Time",""))</f>
        <v/>
      </c>
      <c r="J17" s="109"/>
      <c r="K17" s="86" t="str">
        <f>IF(AND(NOT(OR(G17="",G17="Ø")),H17=""),"In Progress",IF(AND(NOT(OR(H17="Ø",H17="")),NOT(OR(G17="Ø",G17=""))),"Completed",IF(AND(NOT(A16=""),NOT(OR(D17="",D17="???")),G17=""),"Waiting",IF(D17="???","Waiting",""))))</f>
        <v/>
      </c>
      <c r="L17" s="109"/>
      <c r="M17" s="109"/>
      <c r="N17" s="4"/>
      <c r="O17" s="114"/>
      <c r="P17" s="109"/>
    </row>
    <row r="18" spans="1:16" x14ac:dyDescent="0.25">
      <c r="A18" s="115" t="s">
        <v>2735</v>
      </c>
      <c r="B18" s="109" t="s">
        <v>2736</v>
      </c>
      <c r="C18" s="109" t="s">
        <v>2737</v>
      </c>
      <c r="D18" s="86" t="s">
        <v>27</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2017-09-19_R-009_GB</v>
      </c>
      <c r="G18" s="89">
        <v>43031</v>
      </c>
      <c r="H18" s="89">
        <v>43031</v>
      </c>
      <c r="I18" s="68" t="s">
        <v>2537</v>
      </c>
      <c r="J18" s="109" t="s">
        <v>51</v>
      </c>
      <c r="K18" s="86" t="str">
        <f>IF(AND(NOT(OR(G18="",G18="Ø")),H18=""),"In Progress",IF(AND(NOT(OR(H18="Ø",H18="")),NOT(OR(G18="Ø",G18=""))),"Completed",IF(AND(NOT(A18=""),NOT(OR(D18="",D18="???")),G18=""),"Waiting",IF(D18="???","Waiting",""))))</f>
        <v>Completed</v>
      </c>
      <c r="L18" s="109" t="s">
        <v>2</v>
      </c>
      <c r="M18" s="109" t="str">
        <f>IF(OR(L18="Untraceable",L18="Incomplete"),"Ignore",IF(OR(L18="Incomplete",L18="Completed"),"Waiting",IF(OR(L18="Waiting",L18="In Progress",L18="Review",L18="Other"),"HOLD","")))</f>
        <v>Ignore</v>
      </c>
      <c r="N18" s="4" t="s">
        <v>2738</v>
      </c>
      <c r="O18" s="114" t="str">
        <f>IF(OR(L18="Untraceable",L18="Incomplete"),"No",IF(L18="Completed","In Progress",""))</f>
        <v>No</v>
      </c>
      <c r="P18" s="109"/>
    </row>
    <row r="19" spans="1:16" x14ac:dyDescent="0.25">
      <c r="A19" s="109"/>
      <c r="B19" s="109"/>
      <c r="C19" s="109"/>
      <c r="D19" s="86" t="s">
        <v>161</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2017-09-19_R-009_BD</v>
      </c>
      <c r="G19" s="89">
        <v>43067</v>
      </c>
      <c r="H19" s="89" t="s">
        <v>51</v>
      </c>
      <c r="I19" s="89" t="s">
        <v>51</v>
      </c>
      <c r="J19" s="109"/>
      <c r="K19" s="86" t="s">
        <v>2</v>
      </c>
      <c r="L19" s="109"/>
      <c r="M19" s="109"/>
      <c r="N19" s="4" t="s">
        <v>1575</v>
      </c>
      <c r="O19" s="114"/>
      <c r="P19" s="109"/>
    </row>
    <row r="20" spans="1:16" x14ac:dyDescent="0.25">
      <c r="A20" s="115" t="s">
        <v>2739</v>
      </c>
      <c r="B20" s="109" t="s">
        <v>2740</v>
      </c>
      <c r="C20" s="109"/>
      <c r="D20" s="86" t="s">
        <v>2404</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2017-09-19_R-010_MH</v>
      </c>
      <c r="G20" s="89">
        <v>43031</v>
      </c>
      <c r="H20" s="89">
        <v>43033</v>
      </c>
      <c r="I20" s="68" t="s">
        <v>2206</v>
      </c>
      <c r="J20" s="111">
        <v>43049</v>
      </c>
      <c r="K20" s="86" t="str">
        <f>IF(AND(NOT(OR(G20="",G20="Ø")),H20=""),"In Progress",IF(AND(NOT(OR(H20="Ø",H20="")),NOT(OR(G20="Ø",G20=""))),"Completed",IF(AND(NOT(A20=""),NOT(OR(D20="",D20="???")),G20=""),"Waiting",IF(D20="???","Waiting",""))))</f>
        <v>Completed</v>
      </c>
      <c r="L20" s="109"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09" t="s">
        <v>0</v>
      </c>
      <c r="N20" s="4"/>
      <c r="O20" s="114" t="s">
        <v>25</v>
      </c>
      <c r="P20" s="109" t="s">
        <v>2741</v>
      </c>
    </row>
    <row r="21" spans="1:16" x14ac:dyDescent="0.25">
      <c r="A21" s="109"/>
      <c r="B21" s="109"/>
      <c r="C21" s="109"/>
      <c r="D21" s="86" t="s">
        <v>161</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2017-09-19_R-010_BD</v>
      </c>
      <c r="G21" s="89">
        <v>43048</v>
      </c>
      <c r="H21" s="89">
        <v>43049</v>
      </c>
      <c r="I21" s="68" t="s">
        <v>2206</v>
      </c>
      <c r="J21" s="109"/>
      <c r="K21" s="86" t="str">
        <f>IF(AND(NOT(OR(G21="",G21="Ø")),H21=""),"In Progress",IF(AND(NOT(OR(H21="Ø",H21="")),NOT(OR(G21="Ø",G21=""))),"Completed",IF(AND(NOT(A20=""),NOT(OR(D21="",D21="???")),G21=""),"Waiting",IF(D21="???","Waiting",""))))</f>
        <v>Completed</v>
      </c>
      <c r="L21" s="109"/>
      <c r="M21" s="109"/>
      <c r="N21" s="4"/>
      <c r="O21" s="114"/>
      <c r="P21" s="109"/>
    </row>
    <row r="22" spans="1:16" x14ac:dyDescent="0.25">
      <c r="A22" s="115" t="s">
        <v>2742</v>
      </c>
      <c r="B22" s="109" t="s">
        <v>2743</v>
      </c>
      <c r="C22" s="109"/>
      <c r="D22" s="86" t="s">
        <v>32</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2017-09-19_R-011_AZ</v>
      </c>
      <c r="G22" s="89">
        <v>43032</v>
      </c>
      <c r="H22" s="89">
        <v>43033</v>
      </c>
      <c r="I22" s="68" t="str">
        <f>IF(H22="Ø","Ø",IF(NOT(OR(H22="Ø",H22="")),"Enter Tracing Time",""))</f>
        <v>Enter Tracing Time</v>
      </c>
      <c r="J22" s="111">
        <v>43054</v>
      </c>
      <c r="K22" s="86" t="str">
        <f>IF(AND(NOT(OR(G22="",G22="Ø")),H22=""),"In Progress",IF(AND(NOT(OR(H22="Ø",H22="")),NOT(OR(G22="Ø",G22=""))),"Completed",IF(AND(NOT(A22=""),NOT(OR(D22="",D22="???")),G22=""),"Waiting",IF(D22="???","Waiting",""))))</f>
        <v>Completed</v>
      </c>
      <c r="L22" s="109"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09" t="s">
        <v>0</v>
      </c>
      <c r="N22" s="4"/>
      <c r="O22" s="114" t="s">
        <v>25</v>
      </c>
      <c r="P22" s="109" t="s">
        <v>2744</v>
      </c>
    </row>
    <row r="23" spans="1:16" x14ac:dyDescent="0.25">
      <c r="A23" s="109"/>
      <c r="B23" s="109"/>
      <c r="C23" s="109"/>
      <c r="D23" s="86" t="s">
        <v>23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2017-09-19_R-011_CA</v>
      </c>
      <c r="G23" s="89">
        <v>43035</v>
      </c>
      <c r="H23" s="89">
        <v>43039</v>
      </c>
      <c r="I23" s="69" t="s">
        <v>1405</v>
      </c>
      <c r="J23" s="109"/>
      <c r="K23" s="86" t="str">
        <f>IF(AND(NOT(OR(G23="",G23="Ø")),H23=""),"In Progress",IF(AND(NOT(OR(H23="Ø",H23="")),NOT(OR(G23="Ø",G23=""))),"Completed",IF(AND(NOT(A22=""),NOT(OR(D23="",D23="???")),G23=""),"Waiting",IF(D23="???","Waiting",""))))</f>
        <v>Completed</v>
      </c>
      <c r="L23" s="109"/>
      <c r="M23" s="109"/>
      <c r="N23" s="4"/>
      <c r="O23" s="114"/>
      <c r="P23" s="109"/>
    </row>
    <row r="24" spans="1:16" x14ac:dyDescent="0.25">
      <c r="A24" s="115" t="s">
        <v>2745</v>
      </c>
      <c r="B24" s="109" t="s">
        <v>2746</v>
      </c>
      <c r="C24" s="109"/>
      <c r="D24" s="86" t="s">
        <v>187</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2017-09-19_R-012_MW</v>
      </c>
      <c r="G24" s="89">
        <v>43032</v>
      </c>
      <c r="H24" s="89">
        <v>43033</v>
      </c>
      <c r="I24" s="68" t="s">
        <v>2637</v>
      </c>
      <c r="J24" s="111">
        <v>43055</v>
      </c>
      <c r="K24" s="86" t="str">
        <f>IF(AND(NOT(OR(G24="",G24="Ø")),H24=""),"In Progress",IF(AND(NOT(OR(H24="Ø",H24="")),NOT(OR(G24="Ø",G24=""))),"Completed",IF(AND(NOT(A24=""),NOT(OR(D24="",D24="???")),G24=""),"Waiting",IF(D24="???","Waiting",""))))</f>
        <v>Completed</v>
      </c>
      <c r="L24" s="109" t="str">
        <f>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09" t="s">
        <v>0</v>
      </c>
      <c r="N24" s="4"/>
      <c r="O24" s="114" t="s">
        <v>25</v>
      </c>
      <c r="P24" s="109" t="s">
        <v>2747</v>
      </c>
    </row>
    <row r="25" spans="1:16" x14ac:dyDescent="0.25">
      <c r="A25" s="109"/>
      <c r="B25" s="109"/>
      <c r="C25" s="109"/>
      <c r="D25" s="86" t="s">
        <v>2404</v>
      </c>
      <c r="E25" s="86"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2017-09-19_R-012_MH</v>
      </c>
      <c r="G25" s="89">
        <v>43038</v>
      </c>
      <c r="H25" s="89">
        <v>43040</v>
      </c>
      <c r="I25" s="68" t="s">
        <v>1405</v>
      </c>
      <c r="J25" s="109"/>
      <c r="K25" s="86" t="str">
        <f>IF(AND(NOT(OR(G25="",G25="Ø")),H25=""),"In Progress",IF(AND(NOT(OR(H25="Ø",H25="")),NOT(OR(G25="Ø",G25=""))),"Completed",IF(AND(NOT(A24=""),NOT(OR(D25="",D25="???")),G25=""),"Waiting",IF(D25="???","Waiting",""))))</f>
        <v>Completed</v>
      </c>
      <c r="L25" s="109"/>
      <c r="M25" s="109"/>
      <c r="N25" s="4"/>
      <c r="O25" s="114"/>
      <c r="P25" s="109"/>
    </row>
    <row r="26" spans="1:16" x14ac:dyDescent="0.25">
      <c r="A26" s="115" t="s">
        <v>2748</v>
      </c>
      <c r="B26" s="109" t="s">
        <v>2749</v>
      </c>
      <c r="C26" s="109" t="s">
        <v>465</v>
      </c>
      <c r="D26" s="86" t="s">
        <v>27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2017-09-19_R-013_GB</v>
      </c>
      <c r="G26" s="89">
        <v>43032</v>
      </c>
      <c r="H26" s="89">
        <v>43032</v>
      </c>
      <c r="I26" s="68" t="s">
        <v>2750</v>
      </c>
      <c r="J26" s="111">
        <v>43048</v>
      </c>
      <c r="K26" s="86" t="str">
        <f>IF(AND(NOT(OR(G26="",G26="Ø")),H26=""),"In Progress",IF(AND(NOT(OR(H26="Ø",H26="")),NOT(OR(G26="Ø",G26=""))),"Completed",IF(AND(NOT(A26=""),NOT(OR(D26="",D26="???")),G26=""),"Waiting",IF(D26="???","Waiting",""))))</f>
        <v>Completed</v>
      </c>
      <c r="L26" s="109" t="s">
        <v>0</v>
      </c>
      <c r="M26" s="109" t="s">
        <v>0</v>
      </c>
      <c r="N26" s="4"/>
      <c r="O26" s="114" t="s">
        <v>25</v>
      </c>
      <c r="P26" s="109" t="s">
        <v>2751</v>
      </c>
    </row>
    <row r="27" spans="1:16" x14ac:dyDescent="0.25">
      <c r="A27" s="109"/>
      <c r="B27" s="109"/>
      <c r="C27" s="109"/>
      <c r="D27" s="86" t="s">
        <v>2404</v>
      </c>
      <c r="E27" s="86"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2017-09-19_R-013_MH</v>
      </c>
      <c r="G27" s="89">
        <v>43040</v>
      </c>
      <c r="H27" s="89">
        <v>43041</v>
      </c>
      <c r="I27" s="68" t="s">
        <v>2752</v>
      </c>
      <c r="J27" s="109"/>
      <c r="K27" s="86" t="str">
        <f>IF(AND(NOT(OR(G27="",G27="Ø")),H27=""),"In Progress",IF(AND(NOT(OR(H27="Ø",H27="")),NOT(OR(G27="Ø",G27=""))),"Completed",IF(AND(NOT(A26=""),NOT(OR(D27="",D27="???")),G27=""),"Waiting",IF(D27="???","Waiting",""))))</f>
        <v>Completed</v>
      </c>
      <c r="L27" s="109"/>
      <c r="M27" s="109"/>
      <c r="N27" s="4"/>
      <c r="O27" s="114"/>
      <c r="P27" s="109"/>
    </row>
    <row r="28" spans="1:16" x14ac:dyDescent="0.25">
      <c r="A28" s="115" t="s">
        <v>2753</v>
      </c>
      <c r="B28" s="109" t="s">
        <v>2754</v>
      </c>
      <c r="C28" s="109"/>
      <c r="D28" s="86" t="s">
        <v>187</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2017-09-19_R-014_MW</v>
      </c>
      <c r="G28" s="89">
        <v>43033</v>
      </c>
      <c r="H28" s="89">
        <v>43034</v>
      </c>
      <c r="I28" s="68" t="s">
        <v>2755</v>
      </c>
      <c r="J28" s="111">
        <v>43068</v>
      </c>
      <c r="K28" s="86" t="s">
        <v>0</v>
      </c>
      <c r="L28" s="109"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09" t="s">
        <v>0</v>
      </c>
      <c r="N28" s="4" t="s">
        <v>2756</v>
      </c>
      <c r="O28" s="114" t="s">
        <v>25</v>
      </c>
      <c r="P28" s="109" t="s">
        <v>2757</v>
      </c>
    </row>
    <row r="29" spans="1:16" x14ac:dyDescent="0.25">
      <c r="A29" s="109"/>
      <c r="B29" s="109"/>
      <c r="C29" s="109"/>
      <c r="D29" s="86" t="s">
        <v>161</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2017-09-19_R-014_BD</v>
      </c>
      <c r="G29" s="89">
        <v>43067</v>
      </c>
      <c r="H29" s="89">
        <v>43067</v>
      </c>
      <c r="I29" s="68" t="s">
        <v>2758</v>
      </c>
      <c r="J29" s="109"/>
      <c r="K29" s="86" t="str">
        <f>IF(AND(NOT(OR(G29="",G29="Ø")),H29=""),"In Progress",IF(AND(NOT(OR(H29="Ø",H29="")),NOT(OR(G29="Ø",G29=""))),"Completed",IF(AND(NOT(A28=""),NOT(OR(D29="",D29="???")),G29=""),"Waiting",IF(D29="???","Waiting",""))))</f>
        <v>Completed</v>
      </c>
      <c r="L29" s="109"/>
      <c r="M29" s="109"/>
      <c r="N29" s="4"/>
      <c r="O29" s="114"/>
      <c r="P29" s="109"/>
    </row>
    <row r="30" spans="1:16" x14ac:dyDescent="0.25">
      <c r="A30" s="115" t="s">
        <v>2759</v>
      </c>
      <c r="B30" s="109" t="s">
        <v>2760</v>
      </c>
      <c r="C30" s="109"/>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2017-09-19_R-015_BD</v>
      </c>
      <c r="G30" s="89">
        <v>43033</v>
      </c>
      <c r="H30" s="89">
        <v>43035</v>
      </c>
      <c r="I30" s="68" t="s">
        <v>2761</v>
      </c>
      <c r="J30" s="111">
        <v>43049</v>
      </c>
      <c r="K30" s="86" t="str">
        <f>IF(AND(NOT(OR(G30="",G30="Ø")),H30=""),"In Progress",IF(AND(NOT(OR(H30="Ø",H30="")),NOT(OR(G30="Ø",G30=""))),"Completed",IF(AND(NOT(A30=""),NOT(OR(D30="",D30="???")),G30=""),"Waiting",IF(D30="???","Waiting",""))))</f>
        <v>Completed</v>
      </c>
      <c r="L30" s="109"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09" t="s">
        <v>0</v>
      </c>
      <c r="N30" s="6"/>
      <c r="O30" s="114" t="s">
        <v>25</v>
      </c>
      <c r="P30" s="109" t="s">
        <v>2762</v>
      </c>
    </row>
    <row r="31" spans="1:16" x14ac:dyDescent="0.25">
      <c r="A31" s="109"/>
      <c r="B31" s="109"/>
      <c r="C31" s="109"/>
      <c r="D31" s="86" t="s">
        <v>23</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2017-09-19_R-015_CA</v>
      </c>
      <c r="G31" s="89">
        <v>43039</v>
      </c>
      <c r="H31" s="89">
        <v>43040</v>
      </c>
      <c r="I31" s="68" t="s">
        <v>2459</v>
      </c>
      <c r="J31" s="109"/>
      <c r="K31" s="86" t="str">
        <f>IF(AND(NOT(OR(G31="",G31="Ø")),H31=""),"In Progress",IF(AND(NOT(OR(H31="Ø",H31="")),NOT(OR(G31="Ø",G31=""))),"Completed",IF(AND(NOT(A30=""),NOT(OR(D31="",D31="???")),G31=""),"Waiting",IF(D31="???","Waiting",""))))</f>
        <v>Completed</v>
      </c>
      <c r="L31" s="109"/>
      <c r="M31" s="109"/>
      <c r="N31" s="4"/>
      <c r="O31" s="114"/>
      <c r="P31" s="109"/>
    </row>
    <row r="32" spans="1:16" x14ac:dyDescent="0.25">
      <c r="A32" s="115" t="s">
        <v>2763</v>
      </c>
      <c r="B32" s="109" t="s">
        <v>2764</v>
      </c>
      <c r="C32" s="109" t="s">
        <v>465</v>
      </c>
      <c r="D32" s="86" t="s">
        <v>27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2017-09-19_R-016_GB</v>
      </c>
      <c r="G32" s="89">
        <v>43033</v>
      </c>
      <c r="H32" s="89">
        <v>43034</v>
      </c>
      <c r="I32" s="68" t="s">
        <v>2750</v>
      </c>
      <c r="J32" s="111">
        <v>43048</v>
      </c>
      <c r="K32" s="86" t="str">
        <f>IF(AND(NOT(OR(G32="",G32="Ø")),H32=""),"In Progress",IF(AND(NOT(OR(H32="Ø",H32="")),NOT(OR(G32="Ø",G32=""))),"Completed",IF(AND(NOT(A32=""),NOT(OR(D32="",D32="???")),G32=""),"Waiting",IF(D32="???","Waiting",""))))</f>
        <v>Completed</v>
      </c>
      <c r="L32" s="109" t="s">
        <v>0</v>
      </c>
      <c r="M32" s="109" t="s">
        <v>0</v>
      </c>
      <c r="N32" s="4"/>
      <c r="O32" s="114" t="s">
        <v>25</v>
      </c>
      <c r="P32" s="109" t="s">
        <v>2765</v>
      </c>
    </row>
    <row r="33" spans="1:16" x14ac:dyDescent="0.25">
      <c r="A33" s="109"/>
      <c r="B33" s="109"/>
      <c r="C33" s="109"/>
      <c r="D33" s="86" t="s">
        <v>23</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2017-09-19_R-016_CA</v>
      </c>
      <c r="G33" s="89">
        <v>43040</v>
      </c>
      <c r="H33" s="89">
        <v>43041</v>
      </c>
      <c r="I33" s="69" t="s">
        <v>1769</v>
      </c>
      <c r="J33" s="109"/>
      <c r="K33" s="86" t="str">
        <f>IF(AND(NOT(OR(G33="",G33="Ø")),H33=""),"In Progress",IF(AND(NOT(OR(H33="Ø",H33="")),NOT(OR(G33="Ø",G33=""))),"Completed",IF(AND(NOT(A32=""),NOT(OR(D33="",D33="???")),G33=""),"Waiting",IF(D33="???","Waiting",""))))</f>
        <v>Completed</v>
      </c>
      <c r="L33" s="109"/>
      <c r="M33" s="109"/>
      <c r="N33" s="4"/>
      <c r="O33" s="114"/>
      <c r="P33" s="109"/>
    </row>
    <row r="34" spans="1:16" x14ac:dyDescent="0.25">
      <c r="A34" s="115" t="s">
        <v>2766</v>
      </c>
      <c r="B34" s="109" t="s">
        <v>2767</v>
      </c>
      <c r="C34" s="109"/>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2017-09-19_R-017_CA</v>
      </c>
      <c r="G34" s="89">
        <v>43033</v>
      </c>
      <c r="H34" s="89">
        <v>43034</v>
      </c>
      <c r="I34" s="68" t="s">
        <v>2422</v>
      </c>
      <c r="J34" s="111">
        <v>43054</v>
      </c>
      <c r="K34" s="86" t="str">
        <f>IF(AND(NOT(OR(G34="",G34="Ø")),H34=""),"In Progress",IF(AND(NOT(OR(H34="Ø",H34="")),NOT(OR(G34="Ø",G34=""))),"Completed",IF(AND(NOT(A34=""),NOT(OR(D34="",D34="???")),G34=""),"Waiting",IF(D34="???","Waiting",""))))</f>
        <v>Completed</v>
      </c>
      <c r="L34" s="109" t="str">
        <f>IF(AND(NOT(OR(H34="Ø",H34="")),J34="Split"),"In Progress",IF(AND(NOT(OR(H34="Ø",H34="")),J34="Needs to be Split"),"Waiting",IF(AND(K34="Review",K35="Review"),"Review",IF(OR(AND(K34="Review",K35="Incomplete"),AND(K34="Incomplete",K35="Review")),"Review",IF(OR(AND(K34="Untraceable",K35="Review"),AND(K34="Review",K35="Untraceable")),"Review",IF(OR(AND(K34="Review",K35="Completed"),AND(K34="Completed",K35="Review")),"Review",IF(OR(AND(K34="Other",K35="Review"),AND(K34="Review",K35="Other")),"Review",IF(OR(AND(K34="Other",K35="Incomplete"),AND(K34="Incomplete",K35="Other")),"Review",IF(OR(AND(K34="Other",K35="Untraceable"),AND(K34="Untraceable",K35="Other")),"Review",IF(OR(AND(K34="Other",K35="Completed"),AND(K34="Completed",K35="Other")),"Review",IF(AND(K34="Waiting",K35="Waiting"),"Waiting",IF(OR(AND(K34="Review",K35="Waiting"),AND(K34="Waiting",K35="Review")),"Waiting",IF(OR(AND(K34="Other",K35="Waiting"),AND(K34="Waiting",K35="Other")),"Waiting",IF(OR(AND(K34="Incomplete",K35="Waiting"),AND(K34="Waiting",K35="Incomplete")),"Waiting",IF(OR(AND(K34="Completed",K35="Waiting"),AND(K34="Waiting",K35="Completed")),"Waiting",IF(OR(K34="In Progress",K35="In Progress"),"In Progress",IF(OR(AND(K34="Completed",K35="Untraceable"),AND(K34="Untraceable",K35="Completed")),"Review",IF(OR(AND(K34="Completed",K35="Incomplete"),AND(K34="Incomplete",K35="Completed")),"Review",IF(OR(AND(K34="Incomplete",K35="Untraceable"),AND(K34="Untraceable",K35="Incomplete")),"Untraceable",IF(AND(NOT(OR(H34="Ø",H34="")),NOT(OR(H35="Ø",H35="")),J34=""),"In Progress",IF(AND(K34="Untraceable",K35="Untraceable"),"Untraceable",IF(AND(NOT(OR(H34="Ø",H34="")),NOT(OR(H35="Ø",H35="")),NOT(OR(J34="Ø",J34="",J34="Split",J34="Needs to be Split"))),"Completed",IF(AND(K34="Incomplete",K35="Incomplete"),"Incomplete",IF(AND(K34="Other",K35="Other"),"Review",IF(AND(K34="Untraceable",K35=""),"Untraceable","")))))))))))))))))))))))))</f>
        <v>Completed</v>
      </c>
      <c r="M34" s="109" t="s">
        <v>0</v>
      </c>
      <c r="N34" s="4"/>
      <c r="O34" s="114" t="s">
        <v>25</v>
      </c>
      <c r="P34" s="109" t="s">
        <v>2768</v>
      </c>
    </row>
    <row r="35" spans="1:16" x14ac:dyDescent="0.25">
      <c r="A35" s="109"/>
      <c r="B35" s="109"/>
      <c r="C35" s="109"/>
      <c r="D35" s="86" t="s">
        <v>32</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2017-09-19_R-017_AZ</v>
      </c>
      <c r="G35" s="89">
        <v>43040</v>
      </c>
      <c r="H35" s="89">
        <v>43040</v>
      </c>
      <c r="I35" s="68" t="s">
        <v>2117</v>
      </c>
      <c r="J35" s="109"/>
      <c r="K35" s="86" t="str">
        <f>IF(AND(NOT(OR(G35="",G35="Ø")),H35=""),"In Progress",IF(AND(NOT(OR(H35="Ø",H35="")),NOT(OR(G35="Ø",G35=""))),"Completed",IF(AND(NOT(A34=""),NOT(OR(D35="",D35="???")),G35=""),"Waiting",IF(D35="???","Waiting",""))))</f>
        <v>Completed</v>
      </c>
      <c r="L35" s="109"/>
      <c r="M35" s="109"/>
      <c r="N35" s="4"/>
      <c r="O35" s="114"/>
      <c r="P35" s="109"/>
    </row>
    <row r="36" spans="1:16" x14ac:dyDescent="0.25">
      <c r="A36" s="115" t="s">
        <v>2769</v>
      </c>
      <c r="B36" s="109" t="s">
        <v>2770</v>
      </c>
      <c r="C36" s="109"/>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2017-09-19_R-018_AZ</v>
      </c>
      <c r="G36" s="89">
        <v>43033</v>
      </c>
      <c r="H36" s="89">
        <v>43033</v>
      </c>
      <c r="I36" s="68" t="s">
        <v>1463</v>
      </c>
      <c r="J36" s="109" t="s">
        <v>51</v>
      </c>
      <c r="K36" s="86" t="s">
        <v>2</v>
      </c>
      <c r="L36" s="109"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09" t="str">
        <f>IF(OR(L36="Untraceable",L36="Incomplete"),"Ignore",IF(OR(L36="Incomplete",L36="Completed"),"Waiting",IF(OR(L36="Waiting",L36="In Progress",L36="Review",L36="Other"),"HOLD","")))</f>
        <v>Ignore</v>
      </c>
      <c r="N36" s="4"/>
      <c r="O36" s="114" t="str">
        <f>IF(OR(L36="Untraceable",L36="Incomplete"),"No",IF(L36="Completed","In Progress",""))</f>
        <v>No</v>
      </c>
      <c r="P36" s="109"/>
    </row>
    <row r="37" spans="1:16" x14ac:dyDescent="0.25">
      <c r="A37" s="109"/>
      <c r="B37" s="109"/>
      <c r="C37" s="109"/>
      <c r="D37" s="86" t="s">
        <v>23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2017-09-19_R-018_CA</v>
      </c>
      <c r="G37" s="89">
        <v>43041</v>
      </c>
      <c r="H37" s="89" t="s">
        <v>51</v>
      </c>
      <c r="I37" s="68" t="str">
        <f>IF(H37="Ø","Ø",IF(NOT(OR(H37="Ø",H37="")),"Enter Tracing Time",""))</f>
        <v>Ø</v>
      </c>
      <c r="J37" s="109"/>
      <c r="K37" s="86" t="s">
        <v>2</v>
      </c>
      <c r="L37" s="109"/>
      <c r="M37" s="109"/>
      <c r="N37" s="4" t="s">
        <v>2771</v>
      </c>
      <c r="O37" s="114"/>
      <c r="P37" s="109"/>
    </row>
    <row r="38" spans="1:16" x14ac:dyDescent="0.25">
      <c r="A38" s="115" t="s">
        <v>2772</v>
      </c>
      <c r="B38" s="109" t="s">
        <v>2773</v>
      </c>
      <c r="C38" s="109"/>
      <c r="D38" s="86" t="s">
        <v>32</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2017-09-19_R-019_AZ</v>
      </c>
      <c r="G38" s="89">
        <v>43033</v>
      </c>
      <c r="H38" s="89">
        <v>43033</v>
      </c>
      <c r="I38" s="68" t="s">
        <v>2774</v>
      </c>
      <c r="J38" s="109" t="s">
        <v>51</v>
      </c>
      <c r="K38" s="86" t="s">
        <v>2</v>
      </c>
      <c r="L38" s="109"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Untraceable</v>
      </c>
      <c r="M38" s="109" t="str">
        <f>IF(OR(L38="Untraceable",L38="Incomplete"),"Ignore",IF(OR(L38="Incomplete",L38="Completed"),"Waiting",IF(OR(L38="Waiting",L38="In Progress",L38="Review",L38="Other"),"HOLD","")))</f>
        <v>Ignore</v>
      </c>
      <c r="N38" s="4" t="s">
        <v>2771</v>
      </c>
      <c r="O38" s="114" t="str">
        <f>IF(OR(L38="Untraceable",L38="Incomplete"),"No",IF(L38="Completed","In Progress",""))</f>
        <v>No</v>
      </c>
      <c r="P38" s="109"/>
    </row>
    <row r="39" spans="1:16" x14ac:dyDescent="0.25">
      <c r="A39" s="109"/>
      <c r="B39" s="109"/>
      <c r="C39" s="109"/>
      <c r="D39" s="86" t="s">
        <v>23</v>
      </c>
      <c r="E39" s="86" t="s">
        <v>24</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2017-09-19_R-019_CA</v>
      </c>
      <c r="G39" s="89">
        <v>43041</v>
      </c>
      <c r="H39" s="89" t="s">
        <v>51</v>
      </c>
      <c r="I39" s="68" t="str">
        <f>IF(H39="Ø","Ø",IF(NOT(OR(H39="Ø",H39="")),"Enter Tracing Time",""))</f>
        <v>Ø</v>
      </c>
      <c r="J39" s="109"/>
      <c r="K39" s="86" t="s">
        <v>1</v>
      </c>
      <c r="L39" s="109"/>
      <c r="M39" s="109"/>
      <c r="N39" s="4"/>
      <c r="O39" s="114"/>
      <c r="P39" s="109"/>
    </row>
    <row r="40" spans="1:16" x14ac:dyDescent="0.25">
      <c r="A40" s="115" t="s">
        <v>2775</v>
      </c>
      <c r="B40" s="109" t="s">
        <v>2776</v>
      </c>
      <c r="C40" s="109"/>
      <c r="D40" s="86" t="s">
        <v>2404</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2017-09-19_R-020_MH</v>
      </c>
      <c r="G40" s="89">
        <v>43034</v>
      </c>
      <c r="H40" s="89">
        <v>43038</v>
      </c>
      <c r="I40" s="68" t="str">
        <f>IF(H40="Ø","Ø",IF(NOT(OR(H40="Ø",H40="")),"Enter Tracing Time",""))</f>
        <v>Enter Tracing Time</v>
      </c>
      <c r="J40" s="111">
        <v>43070</v>
      </c>
      <c r="K40" s="86" t="str">
        <f>IF(AND(NOT(OR(G40="",G40="Ø")),H40=""),"In Progress",IF(AND(NOT(OR(H40="Ø",H40="")),NOT(OR(G40="Ø",G40=""))),"Completed",IF(AND(NOT(A40=""),NOT(OR(D40="",D40="???")),G40=""),"Waiting",IF(D40="???","Waiting",""))))</f>
        <v>Completed</v>
      </c>
      <c r="L40" s="109" t="s">
        <v>0</v>
      </c>
      <c r="M40" s="109" t="s">
        <v>0</v>
      </c>
      <c r="N40" s="4"/>
      <c r="O40" s="114" t="s">
        <v>25</v>
      </c>
      <c r="P40" s="109" t="s">
        <v>2777</v>
      </c>
    </row>
    <row r="41" spans="1:16" x14ac:dyDescent="0.25">
      <c r="A41" s="109"/>
      <c r="B41" s="109"/>
      <c r="C41" s="109"/>
      <c r="D41" s="86" t="s">
        <v>23</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2017-09-19_R-020_CA</v>
      </c>
      <c r="G41" s="89">
        <v>43042</v>
      </c>
      <c r="H41" s="89">
        <v>43042</v>
      </c>
      <c r="I41" s="68" t="s">
        <v>2778</v>
      </c>
      <c r="J41" s="109"/>
      <c r="K41" s="86" t="str">
        <f>IF(AND(NOT(OR(G41="",G41="Ø")),H41=""),"In Progress",IF(AND(NOT(OR(H41="Ø",H41="")),NOT(OR(G41="Ø",G41=""))),"Completed",IF(AND(NOT(A40=""),NOT(OR(D41="",D41="???")),G41=""),"Waiting",IF(D41="???","Waiting",""))))</f>
        <v>Completed</v>
      </c>
      <c r="L41" s="109"/>
      <c r="M41" s="109"/>
      <c r="N41" s="4"/>
      <c r="O41" s="114"/>
      <c r="P41" s="109"/>
    </row>
    <row r="42" spans="1:16" x14ac:dyDescent="0.25">
      <c r="A42" s="115" t="s">
        <v>2779</v>
      </c>
      <c r="B42" s="109" t="s">
        <v>2780</v>
      </c>
      <c r="C42" s="109"/>
      <c r="D42" s="86" t="s">
        <v>187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2017-09-19_R-021_MW</v>
      </c>
      <c r="G42" s="89">
        <v>43034</v>
      </c>
      <c r="H42" s="89">
        <v>43038</v>
      </c>
      <c r="I42" s="68" t="s">
        <v>1769</v>
      </c>
      <c r="J42" s="111">
        <v>43055</v>
      </c>
      <c r="K42" s="86" t="str">
        <f>IF(AND(NOT(OR(G42="",G42="Ø")),H42=""),"In Progress",IF(AND(NOT(OR(H42="Ø",H42="")),NOT(OR(G42="Ø",G42=""))),"Completed",IF(AND(NOT(A42=""),NOT(OR(D42="",D42="???")),G42=""),"Waiting",IF(D42="???","Waiting",""))))</f>
        <v>Completed</v>
      </c>
      <c r="L42" s="109"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09" t="s">
        <v>0</v>
      </c>
      <c r="N42" s="4"/>
      <c r="O42" s="114" t="s">
        <v>25</v>
      </c>
      <c r="P42" s="109" t="s">
        <v>2781</v>
      </c>
    </row>
    <row r="43" spans="1:16" x14ac:dyDescent="0.25">
      <c r="A43" s="109"/>
      <c r="B43" s="109"/>
      <c r="C43" s="109"/>
      <c r="D43" s="86" t="s">
        <v>2404</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2017-09-19_R-021_MH</v>
      </c>
      <c r="G43" s="89">
        <v>43047</v>
      </c>
      <c r="H43" s="89">
        <v>43048</v>
      </c>
      <c r="I43" s="68" t="s">
        <v>2117</v>
      </c>
      <c r="J43" s="109"/>
      <c r="K43" s="86" t="str">
        <f>IF(AND(NOT(OR(G43="",G43="Ø")),H43=""),"In Progress",IF(AND(NOT(OR(H43="Ø",H43="")),NOT(OR(G43="Ø",G43=""))),"Completed",IF(AND(NOT(A42=""),NOT(OR(D43="",D43="???")),G43=""),"Waiting",IF(D43="???","Waiting",""))))</f>
        <v>Completed</v>
      </c>
      <c r="L43" s="109"/>
      <c r="M43" s="109"/>
      <c r="N43" s="4"/>
      <c r="O43" s="114"/>
      <c r="P43" s="109"/>
    </row>
    <row r="44" spans="1:16" ht="26.25" x14ac:dyDescent="0.25">
      <c r="A44" s="115" t="s">
        <v>2782</v>
      </c>
      <c r="B44" s="109" t="s">
        <v>2783</v>
      </c>
      <c r="C44" s="109"/>
      <c r="D44" s="86" t="s">
        <v>161</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2017-09-19_R-022_BD</v>
      </c>
      <c r="G44" s="89">
        <v>43035</v>
      </c>
      <c r="H44" s="89">
        <v>43035</v>
      </c>
      <c r="I44" s="68" t="s">
        <v>2670</v>
      </c>
      <c r="J44" s="111">
        <v>43068</v>
      </c>
      <c r="K44" s="86" t="str">
        <f>IF(AND(NOT(OR(G44="",G44="Ø")),H44=""),"In Progress",IF(AND(NOT(OR(H44="Ø",H44="")),NOT(OR(G44="Ø",G44=""))),"Completed",IF(AND(NOT(A44=""),NOT(OR(D44="",D44="???")),G44=""),"Waiting",IF(D44="???","Waiting",""))))</f>
        <v>Completed</v>
      </c>
      <c r="L44" s="109"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09" t="s">
        <v>0</v>
      </c>
      <c r="N44" s="6" t="s">
        <v>2784</v>
      </c>
      <c r="O44" s="114" t="s">
        <v>25</v>
      </c>
      <c r="P44" s="109" t="s">
        <v>2785</v>
      </c>
    </row>
    <row r="45" spans="1:16" x14ac:dyDescent="0.25">
      <c r="A45" s="109"/>
      <c r="B45" s="109"/>
      <c r="C45" s="109"/>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2017-09-19_R-022_MH</v>
      </c>
      <c r="G45" s="89">
        <v>43053</v>
      </c>
      <c r="H45" s="89">
        <v>43053</v>
      </c>
      <c r="I45" s="68" t="s">
        <v>2439</v>
      </c>
      <c r="J45" s="109"/>
      <c r="K45" s="86" t="str">
        <f>IF(AND(NOT(OR(G45="",G45="Ø")),H45=""),"In Progress",IF(AND(NOT(OR(H45="Ø",H45="")),NOT(OR(G45="Ø",G45=""))),"Completed",IF(AND(NOT(A44=""),NOT(OR(D45="",D45="???")),G45=""),"Waiting",IF(D45="???","Waiting",""))))</f>
        <v>Completed</v>
      </c>
      <c r="L45" s="109"/>
      <c r="M45" s="109"/>
      <c r="N45" s="4"/>
      <c r="O45" s="114"/>
      <c r="P45" s="109"/>
    </row>
    <row r="46" spans="1:16" x14ac:dyDescent="0.25">
      <c r="A46" s="115" t="s">
        <v>2786</v>
      </c>
      <c r="B46" s="109" t="s">
        <v>2787</v>
      </c>
      <c r="C46" s="109"/>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2017-09-19_R-023_AZ</v>
      </c>
      <c r="G46" s="89">
        <v>43035</v>
      </c>
      <c r="H46" s="89">
        <v>43038</v>
      </c>
      <c r="I46" s="68" t="s">
        <v>2637</v>
      </c>
      <c r="J46" s="111">
        <v>43054</v>
      </c>
      <c r="K46" s="86" t="str">
        <f>IF(AND(NOT(OR(G46="",G46="Ø")),H46=""),"In Progress",IF(AND(NOT(OR(H46="Ø",H46="")),NOT(OR(G46="Ø",G46=""))),"Completed",IF(AND(NOT(A46=""),NOT(OR(D46="",D46="???")),G46=""),"Waiting",IF(D46="???","Waiting",""))))</f>
        <v>Completed</v>
      </c>
      <c r="L46" s="109"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09" t="s">
        <v>0</v>
      </c>
      <c r="N46" s="4"/>
      <c r="O46" s="114" t="s">
        <v>25</v>
      </c>
      <c r="P46" s="109" t="s">
        <v>2788</v>
      </c>
    </row>
    <row r="47" spans="1:16" x14ac:dyDescent="0.25">
      <c r="A47" s="109"/>
      <c r="B47" s="109"/>
      <c r="C47" s="109"/>
      <c r="D47" s="86" t="s">
        <v>2404</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2017-09-19_R-023_MH</v>
      </c>
      <c r="G47" s="89">
        <v>43045</v>
      </c>
      <c r="H47" s="89">
        <v>43046</v>
      </c>
      <c r="I47" s="68" t="s">
        <v>2789</v>
      </c>
      <c r="J47" s="109"/>
      <c r="K47" s="86" t="str">
        <f>IF(AND(NOT(OR(G47="",G47="Ø")),H47=""),"In Progress",IF(AND(NOT(OR(H47="Ø",H47="")),NOT(OR(G47="Ø",G47=""))),"Completed",IF(AND(NOT(A46=""),NOT(OR(D47="",D47="???")),G47=""),"Waiting",IF(D47="???","Waiting",""))))</f>
        <v>Completed</v>
      </c>
      <c r="L47" s="109"/>
      <c r="M47" s="109"/>
      <c r="N47" s="4"/>
      <c r="O47" s="114"/>
      <c r="P47" s="109"/>
    </row>
    <row r="48" spans="1:16" x14ac:dyDescent="0.25">
      <c r="A48" s="115" t="s">
        <v>2790</v>
      </c>
      <c r="B48" s="110" t="s">
        <v>2791</v>
      </c>
      <c r="C48" s="110" t="s">
        <v>465</v>
      </c>
      <c r="D48" s="86" t="s">
        <v>27</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2017-09-19_R-024_GB</v>
      </c>
      <c r="G48" s="89">
        <v>43038</v>
      </c>
      <c r="H48" s="89">
        <v>43039</v>
      </c>
      <c r="I48" s="68" t="s">
        <v>2792</v>
      </c>
      <c r="J48" s="111">
        <v>43054</v>
      </c>
      <c r="K48" s="86" t="str">
        <f>IF(AND(NOT(OR(G48="",G48="Ø")),H48=""),"In Progress",IF(AND(NOT(OR(H48="Ø",H48="")),NOT(OR(G48="Ø",G48=""))),"Completed",IF(AND(NOT(A48=""),NOT(OR(D48="",D48="???")),G48=""),"Waiting",IF(D48="???","Waiting",""))))</f>
        <v>Completed</v>
      </c>
      <c r="L48" s="109" t="s">
        <v>0</v>
      </c>
      <c r="M48" s="109" t="s">
        <v>0</v>
      </c>
      <c r="N48" s="6"/>
      <c r="O48" s="114" t="s">
        <v>25</v>
      </c>
      <c r="P48" s="109" t="s">
        <v>2793</v>
      </c>
    </row>
    <row r="49" spans="1:16" x14ac:dyDescent="0.25">
      <c r="A49" s="109"/>
      <c r="B49" s="109"/>
      <c r="C49" s="109"/>
      <c r="D49" s="86" t="s">
        <v>187</v>
      </c>
      <c r="E49" s="86"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2017-09-19_R-024_MW</v>
      </c>
      <c r="G49" s="89">
        <v>43047</v>
      </c>
      <c r="H49" s="89">
        <v>43048</v>
      </c>
      <c r="I49" s="68" t="s">
        <v>2794</v>
      </c>
      <c r="J49" s="109"/>
      <c r="K49" s="86" t="str">
        <f>IF(AND(NOT(OR(G49="",G49="Ø")),H49=""),"In Progress",IF(AND(NOT(OR(H49="Ø",H49="")),NOT(OR(G49="Ø",G49=""))),"Completed",IF(AND(NOT(A48=""),NOT(OR(D49="",D49="???")),G49=""),"Waiting",IF(D49="???","Waiting",""))))</f>
        <v>Completed</v>
      </c>
      <c r="L49" s="109"/>
      <c r="M49" s="109"/>
      <c r="N49" s="4"/>
      <c r="O49" s="114"/>
      <c r="P49" s="109"/>
    </row>
    <row r="50" spans="1:16" x14ac:dyDescent="0.25">
      <c r="A50" s="115" t="s">
        <v>2795</v>
      </c>
      <c r="B50" s="110" t="s">
        <v>2796</v>
      </c>
      <c r="C50" s="109"/>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2017-09-19_R-025_MW</v>
      </c>
      <c r="G50" s="89">
        <v>43038</v>
      </c>
      <c r="H50" s="89">
        <v>43039</v>
      </c>
      <c r="I50" s="68" t="s">
        <v>2794</v>
      </c>
      <c r="J50" s="111">
        <v>43069</v>
      </c>
      <c r="K50" s="86" t="str">
        <f>IF(AND(NOT(OR(G50="",G50="Ø")),H50=""),"In Progress",IF(AND(NOT(OR(H50="Ø",H50="")),NOT(OR(G50="Ø",G50=""))),"Completed",IF(AND(NOT(A50=""),NOT(OR(D50="",D50="???")),G50=""),"Waiting",IF(D50="???","Waiting",""))))</f>
        <v>Completed</v>
      </c>
      <c r="L50" s="109" t="s">
        <v>0</v>
      </c>
      <c r="M50" s="109" t="s">
        <v>0</v>
      </c>
      <c r="N50" s="4"/>
      <c r="O50" s="114" t="s">
        <v>25</v>
      </c>
      <c r="P50" s="109" t="s">
        <v>2797</v>
      </c>
    </row>
    <row r="51" spans="1:16" x14ac:dyDescent="0.25">
      <c r="A51" s="109"/>
      <c r="B51" s="109"/>
      <c r="C51" s="109"/>
      <c r="D51" s="86" t="s">
        <v>23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2017-09-19_R-025_CA</v>
      </c>
      <c r="G51" s="89">
        <v>43048</v>
      </c>
      <c r="H51" s="89">
        <v>43048</v>
      </c>
      <c r="I51" s="68" t="s">
        <v>2176</v>
      </c>
      <c r="J51" s="109"/>
      <c r="K51" s="86" t="str">
        <f>IF(AND(NOT(OR(G51="",G51="Ø")),H51=""),"In Progress",IF(AND(NOT(OR(H51="Ø",H51="")),NOT(OR(G51="Ø",G51=""))),"Completed",IF(AND(NOT(A50=""),NOT(OR(D51="",D51="???")),G51=""),"Waiting",IF(D51="???","Waiting",""))))</f>
        <v>Completed</v>
      </c>
      <c r="L51" s="109"/>
      <c r="M51" s="109"/>
      <c r="N51" s="8"/>
      <c r="O51" s="114"/>
      <c r="P51" s="109"/>
    </row>
    <row r="52" spans="1:16" x14ac:dyDescent="0.25">
      <c r="A52" s="115" t="s">
        <v>2798</v>
      </c>
      <c r="B52" s="110" t="s">
        <v>2799</v>
      </c>
      <c r="C52" s="110"/>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2017-09-19_R-026_BD</v>
      </c>
      <c r="G52" s="89">
        <v>43040</v>
      </c>
      <c r="H52" s="89">
        <v>43040</v>
      </c>
      <c r="I52" s="68" t="s">
        <v>2800</v>
      </c>
      <c r="J52" s="111">
        <v>43068</v>
      </c>
      <c r="K52" s="86" t="s">
        <v>0</v>
      </c>
      <c r="L52" s="109"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Completed</v>
      </c>
      <c r="M52" s="109" t="s">
        <v>0</v>
      </c>
      <c r="N52" s="4" t="s">
        <v>2801</v>
      </c>
      <c r="O52" s="114" t="s">
        <v>25</v>
      </c>
      <c r="P52" s="109" t="s">
        <v>2802</v>
      </c>
    </row>
    <row r="53" spans="1:16" x14ac:dyDescent="0.25">
      <c r="A53" s="109"/>
      <c r="B53" s="109"/>
      <c r="C53" s="109"/>
      <c r="D53" s="86" t="s">
        <v>23</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2017-09-19_R-026_CA</v>
      </c>
      <c r="G53" s="89">
        <v>43049</v>
      </c>
      <c r="H53" s="89">
        <v>43053</v>
      </c>
      <c r="I53" s="68" t="s">
        <v>1769</v>
      </c>
      <c r="J53" s="109"/>
      <c r="K53" s="86" t="str">
        <f>IF(AND(NOT(OR(G53="",G53="Ø")),H53=""),"In Progress",IF(AND(NOT(OR(H53="Ø",H53="")),NOT(OR(G53="Ø",G53=""))),"Completed",IF(AND(NOT(A52=""),NOT(OR(D53="",D53="???")),G53=""),"Waiting",IF(D53="???","Waiting",""))))</f>
        <v>Completed</v>
      </c>
      <c r="L53" s="109"/>
      <c r="M53" s="109"/>
      <c r="N53" s="4"/>
      <c r="O53" s="114"/>
      <c r="P53" s="109"/>
    </row>
    <row r="54" spans="1:16" x14ac:dyDescent="0.25">
      <c r="A54" s="115" t="s">
        <v>2803</v>
      </c>
      <c r="B54" s="110" t="s">
        <v>2804</v>
      </c>
      <c r="C54" s="110"/>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2017-09-19_R-027_BD</v>
      </c>
      <c r="G54" s="89">
        <v>43038</v>
      </c>
      <c r="H54" s="89">
        <v>43040</v>
      </c>
      <c r="I54" s="69" t="s">
        <v>2805</v>
      </c>
      <c r="J54" s="111">
        <v>43048</v>
      </c>
      <c r="K54" s="86" t="str">
        <f>IF(AND(NOT(OR(G54="",G54="Ø")),H54=""),"In Progress",IF(AND(NOT(OR(H54="Ø",H54="")),NOT(OR(G54="Ø",G54=""))),"Completed",IF(AND(NOT(A54=""),NOT(OR(D54="",D54="???")),G54=""),"Waiting",IF(D54="???","Waiting",""))))</f>
        <v>Completed</v>
      </c>
      <c r="L54" s="109"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09" t="s">
        <v>0</v>
      </c>
      <c r="N54" s="4"/>
      <c r="O54" s="114" t="s">
        <v>25</v>
      </c>
      <c r="P54" s="109" t="s">
        <v>2806</v>
      </c>
    </row>
    <row r="55" spans="1:16" x14ac:dyDescent="0.25">
      <c r="A55" s="109"/>
      <c r="B55" s="109"/>
      <c r="C55" s="109"/>
      <c r="D55" s="86" t="s">
        <v>32</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2017-09-19_R-027_AZ</v>
      </c>
      <c r="G55" s="89">
        <v>43040</v>
      </c>
      <c r="H55" s="89">
        <v>43046</v>
      </c>
      <c r="I55" s="68" t="str">
        <f>IF(H55="Ø","Ø",IF(NOT(OR(H55="Ø",H55="")),"Enter Tracing Time",""))</f>
        <v>Enter Tracing Time</v>
      </c>
      <c r="J55" s="109"/>
      <c r="K55" s="86" t="str">
        <f>IF(AND(NOT(OR(G55="",G55="Ø")),H55=""),"In Progress",IF(AND(NOT(OR(H55="Ø",H55="")),NOT(OR(G55="Ø",G55=""))),"Completed",IF(AND(NOT(A54=""),NOT(OR(D55="",D55="???")),G55=""),"Waiting",IF(D55="???","Waiting",""))))</f>
        <v>Completed</v>
      </c>
      <c r="L55" s="109"/>
      <c r="M55" s="109"/>
      <c r="N55" s="4"/>
      <c r="O55" s="114"/>
      <c r="P55" s="109"/>
    </row>
    <row r="56" spans="1:16" x14ac:dyDescent="0.25">
      <c r="A56" s="115" t="s">
        <v>2807</v>
      </c>
      <c r="B56" s="110" t="s">
        <v>2808</v>
      </c>
      <c r="C56" s="109"/>
      <c r="D56" s="86" t="s">
        <v>187</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2017-09-19_R-028_MW</v>
      </c>
      <c r="G56" s="89">
        <v>43039</v>
      </c>
      <c r="H56" s="89">
        <v>43040</v>
      </c>
      <c r="I56" s="68" t="s">
        <v>2809</v>
      </c>
      <c r="J56" s="111">
        <v>43054</v>
      </c>
      <c r="K56" s="86" t="str">
        <f>IF(AND(NOT(OR(G56="",G56="Ø")),H56=""),"In Progress",IF(AND(NOT(OR(H56="Ø",H56="")),NOT(OR(G56="Ø",G56=""))),"Completed",IF(AND(NOT(A56=""),NOT(OR(D56="",D56="???")),G56=""),"Waiting",IF(D56="???","Waiting",""))))</f>
        <v>Completed</v>
      </c>
      <c r="L56" s="109"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Completed</v>
      </c>
      <c r="M56" s="109" t="s">
        <v>0</v>
      </c>
      <c r="N56" s="4"/>
      <c r="O56" s="114" t="s">
        <v>25</v>
      </c>
      <c r="P56" s="109" t="s">
        <v>2810</v>
      </c>
    </row>
    <row r="57" spans="1:16" x14ac:dyDescent="0.25">
      <c r="A57" s="109"/>
      <c r="B57" s="109"/>
      <c r="C57" s="109"/>
      <c r="D57" s="86" t="s">
        <v>32</v>
      </c>
      <c r="E57" s="86"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2017-09-19_R-028_AZ</v>
      </c>
      <c r="G57" s="89">
        <v>43047</v>
      </c>
      <c r="H57" s="89">
        <v>43048</v>
      </c>
      <c r="I57" s="68" t="s">
        <v>2794</v>
      </c>
      <c r="J57" s="109"/>
      <c r="K57" s="86" t="str">
        <f>IF(AND(NOT(OR(G57="",G57="Ø")),H57=""),"In Progress",IF(AND(NOT(OR(H57="Ø",H57="")),NOT(OR(G57="Ø",G57=""))),"Completed",IF(AND(NOT(A56=""),NOT(OR(D57="",D57="???")),G57=""),"Waiting",IF(D57="???","Waiting",""))))</f>
        <v>Completed</v>
      </c>
      <c r="L57" s="109"/>
      <c r="M57" s="109"/>
      <c r="N57" s="4" t="s">
        <v>2811</v>
      </c>
      <c r="O57" s="114"/>
      <c r="P57" s="109"/>
    </row>
    <row r="58" spans="1:16" x14ac:dyDescent="0.25">
      <c r="A58" s="115" t="s">
        <v>2812</v>
      </c>
      <c r="B58" s="110" t="s">
        <v>2813</v>
      </c>
      <c r="C58" s="109" t="s">
        <v>465</v>
      </c>
      <c r="D58" s="86" t="s">
        <v>27</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2017-09-19_R-029_GB</v>
      </c>
      <c r="G58" s="89">
        <v>43039</v>
      </c>
      <c r="H58" s="89">
        <v>43040</v>
      </c>
      <c r="I58" s="68" t="s">
        <v>2637</v>
      </c>
      <c r="J58" s="111">
        <v>43048</v>
      </c>
      <c r="K58" s="86" t="str">
        <f>IF(AND(NOT(OR(G58="",G58="Ø")),H58=""),"In Progress",IF(AND(NOT(OR(H58="Ø",H58="")),NOT(OR(G58="Ø",G58=""))),"Completed",IF(AND(NOT(A58=""),NOT(OR(D58="",D58="???")),G58=""),"Waiting",IF(D58="???","Waiting",""))))</f>
        <v>Completed</v>
      </c>
      <c r="L58" s="109" t="s">
        <v>0</v>
      </c>
      <c r="M58" s="109" t="s">
        <v>0</v>
      </c>
      <c r="N58" s="4" t="s">
        <v>2814</v>
      </c>
      <c r="O58" s="114" t="s">
        <v>25</v>
      </c>
      <c r="P58" s="109" t="s">
        <v>2815</v>
      </c>
    </row>
    <row r="59" spans="1:16" ht="15.75" customHeight="1" x14ac:dyDescent="0.25">
      <c r="A59" s="109"/>
      <c r="B59" s="109"/>
      <c r="C59" s="109"/>
      <c r="D59" s="86" t="s">
        <v>23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2017-09-19_R-029_CA</v>
      </c>
      <c r="G59" s="89">
        <v>43045</v>
      </c>
      <c r="H59" s="89">
        <v>43046</v>
      </c>
      <c r="I59" s="68" t="str">
        <f>IF(H59="Ø","Ø",IF(NOT(OR(H59="Ø",H59="")),"Enter Tracing Time",""))</f>
        <v>Enter Tracing Time</v>
      </c>
      <c r="J59" s="109"/>
      <c r="K59" s="86" t="str">
        <f>IF(AND(NOT(OR(G59="",G59="Ø")),H59=""),"In Progress",IF(AND(NOT(OR(H59="Ø",H59="")),NOT(OR(G59="Ø",G59=""))),"Completed",IF(AND(NOT(A58=""),NOT(OR(D59="",D59="???")),G59=""),"Waiting",IF(D59="???","Waiting",""))))</f>
        <v>Completed</v>
      </c>
      <c r="L59" s="109"/>
      <c r="M59" s="109"/>
      <c r="N59" s="4" t="s">
        <v>2816</v>
      </c>
      <c r="O59" s="114"/>
      <c r="P59" s="109"/>
    </row>
    <row r="60" spans="1:16" x14ac:dyDescent="0.25">
      <c r="A60" s="115" t="s">
        <v>2817</v>
      </c>
      <c r="B60" s="124" t="s">
        <v>2818</v>
      </c>
      <c r="C60" s="109"/>
      <c r="D60" s="86" t="s">
        <v>187</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2017-09-19_R-030_MW</v>
      </c>
      <c r="G60" s="89">
        <v>43040</v>
      </c>
      <c r="H60" s="89">
        <v>43041</v>
      </c>
      <c r="I60" s="68" t="s">
        <v>2789</v>
      </c>
      <c r="J60" s="109" t="str">
        <f>IF(AND(NOT(OR(H60="",H60="Ø")),NOT(OR(H61="",H61="Ø"))),"Needs to be Split","")</f>
        <v/>
      </c>
      <c r="K60" s="86" t="str">
        <f>IF(AND(NOT(OR(G60="",G60="Ø")),H60=""),"In Progress",IF(AND(NOT(OR(H60="Ø",H60="")),NOT(OR(G60="Ø",G60=""))),"Completed",IF(AND(NOT(A60=""),NOT(OR(D60="",D60="???")),G60=""),"Waiting",IF(D60="???","Waiting",""))))</f>
        <v>Completed</v>
      </c>
      <c r="L60" s="109" t="s">
        <v>2</v>
      </c>
      <c r="M60" s="109" t="str">
        <f>IF(OR(L60="Untraceable",L60="Incomplete"),"Ignore",IF(OR(L60="Incomplete",L60="Completed"),"Waiting",IF(OR(L60="Waiting",L60="In Progress",L60="Review",L60="Other"),"HOLD","")))</f>
        <v>Ignore</v>
      </c>
      <c r="N60" s="4"/>
      <c r="O60" s="114" t="str">
        <f>IF(OR(L60="Untraceable",L60="Incomplete"),"No",IF(L60="Completed","In Progress",""))</f>
        <v>No</v>
      </c>
      <c r="P60" s="109"/>
    </row>
    <row r="61" spans="1:16" x14ac:dyDescent="0.25">
      <c r="A61" s="109"/>
      <c r="B61" s="118"/>
      <c r="C61" s="109"/>
      <c r="D61" s="86" t="s">
        <v>23</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2017-09-19_R-030_CA</v>
      </c>
      <c r="G61" s="89">
        <v>43046</v>
      </c>
      <c r="H61" s="89" t="s">
        <v>51</v>
      </c>
      <c r="I61" s="68" t="str">
        <f>IF(H61="Ø","Ø",IF(NOT(OR(H61="Ø",H61="")),"Enter Tracing Time",""))</f>
        <v>Ø</v>
      </c>
      <c r="J61" s="109"/>
      <c r="K61" s="86" t="s">
        <v>2</v>
      </c>
      <c r="L61" s="109"/>
      <c r="M61" s="109"/>
      <c r="N61" s="4" t="s">
        <v>2819</v>
      </c>
      <c r="O61" s="114"/>
      <c r="P61" s="109"/>
    </row>
    <row r="62" spans="1:16" x14ac:dyDescent="0.25">
      <c r="A62" s="115" t="s">
        <v>2820</v>
      </c>
      <c r="B62" s="124" t="s">
        <v>2821</v>
      </c>
      <c r="C62" s="109"/>
      <c r="D62" s="86" t="s">
        <v>161</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2017-09-19_R-031_BD</v>
      </c>
      <c r="G62" s="89">
        <v>43040</v>
      </c>
      <c r="H62" s="89">
        <v>43041</v>
      </c>
      <c r="I62" s="68" t="s">
        <v>2800</v>
      </c>
      <c r="J62" s="111">
        <v>43049</v>
      </c>
      <c r="K62" s="86" t="str">
        <f>IF(AND(NOT(OR(G62="",G62="Ø")),H62=""),"In Progress",IF(AND(NOT(OR(H62="Ø",H62="")),NOT(OR(G62="Ø",G62=""))),"Completed",IF(AND(NOT(A62=""),NOT(OR(D62="",D62="???")),G62=""),"Waiting",IF(D62="???","Waiting",""))))</f>
        <v>Completed</v>
      </c>
      <c r="L62" s="109"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09" t="s">
        <v>0</v>
      </c>
      <c r="N62" s="4"/>
      <c r="O62" s="114" t="s">
        <v>25</v>
      </c>
      <c r="P62" s="109" t="s">
        <v>2822</v>
      </c>
    </row>
    <row r="63" spans="1:16" x14ac:dyDescent="0.25">
      <c r="A63" s="109"/>
      <c r="B63" s="118"/>
      <c r="C63" s="109"/>
      <c r="D63" s="86" t="s">
        <v>32</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2017-09-19_R-031_AZ</v>
      </c>
      <c r="G63" s="89">
        <v>43046</v>
      </c>
      <c r="H63" s="89">
        <v>43047</v>
      </c>
      <c r="I63" s="68" t="s">
        <v>2789</v>
      </c>
      <c r="J63" s="109"/>
      <c r="K63" s="86" t="str">
        <f>IF(AND(NOT(OR(G63="",G63="Ø")),H63=""),"In Progress",IF(AND(NOT(OR(H63="Ø",H63="")),NOT(OR(G63="Ø",G63=""))),"Completed",IF(AND(NOT(A62=""),NOT(OR(D63="",D63="???")),G63=""),"Waiting",IF(D63="???","Waiting",""))))</f>
        <v>Completed</v>
      </c>
      <c r="L63" s="109"/>
      <c r="M63" s="109"/>
      <c r="N63" s="4" t="s">
        <v>2823</v>
      </c>
      <c r="O63" s="114"/>
      <c r="P63" s="109"/>
    </row>
    <row r="64" spans="1:16" x14ac:dyDescent="0.25">
      <c r="A64" s="115" t="s">
        <v>2824</v>
      </c>
      <c r="B64" s="110" t="s">
        <v>2825</v>
      </c>
      <c r="C64" s="110" t="s">
        <v>2826</v>
      </c>
      <c r="D64" s="86" t="s">
        <v>27</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2017-09-19_R-032_GB</v>
      </c>
      <c r="G64" s="89">
        <v>43041</v>
      </c>
      <c r="H64" s="89">
        <v>43041</v>
      </c>
      <c r="I64" s="68" t="s">
        <v>2827</v>
      </c>
      <c r="J64" s="111">
        <v>43047</v>
      </c>
      <c r="K64" s="86" t="str">
        <f>IF(AND(NOT(OR(G64="",G64="Ø")),H64=""),"In Progress",IF(AND(NOT(OR(H64="Ø",H64="")),NOT(OR(G64="Ø",G64=""))),"Completed",IF(AND(NOT(A64=""),NOT(OR(D64="",D64="???")),G64=""),"Waiting",IF(D64="???","Waiting",""))))</f>
        <v>Completed</v>
      </c>
      <c r="L64" s="109"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Completed</v>
      </c>
      <c r="M64" s="109" t="s">
        <v>0</v>
      </c>
      <c r="N64" s="4"/>
      <c r="O64" s="114" t="s">
        <v>25</v>
      </c>
      <c r="P64" s="109" t="s">
        <v>2828</v>
      </c>
    </row>
    <row r="65" spans="1:16" x14ac:dyDescent="0.25">
      <c r="A65" s="109"/>
      <c r="B65" s="109"/>
      <c r="C65" s="109"/>
      <c r="D65" s="86" t="s">
        <v>161</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2017-09-19_R-032_BD</v>
      </c>
      <c r="G65" s="89">
        <v>43047</v>
      </c>
      <c r="H65" s="89">
        <v>43047</v>
      </c>
      <c r="I65" s="68" t="s">
        <v>2829</v>
      </c>
      <c r="J65" s="109"/>
      <c r="K65" s="86" t="s">
        <v>0</v>
      </c>
      <c r="L65" s="109"/>
      <c r="M65" s="109"/>
      <c r="N65" s="4"/>
      <c r="O65" s="114"/>
      <c r="P65" s="109"/>
    </row>
    <row r="66" spans="1:16" x14ac:dyDescent="0.25">
      <c r="A66" s="115" t="s">
        <v>2830</v>
      </c>
      <c r="B66" s="110" t="s">
        <v>2831</v>
      </c>
      <c r="C66" s="109" t="s">
        <v>2826</v>
      </c>
      <c r="D66" s="86" t="s">
        <v>27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2017-09-19_R-033_GB</v>
      </c>
      <c r="G66" s="89">
        <v>43041</v>
      </c>
      <c r="H66" s="89">
        <v>43041</v>
      </c>
      <c r="I66" s="68" t="s">
        <v>2827</v>
      </c>
      <c r="J66" s="111">
        <v>43047</v>
      </c>
      <c r="K66" s="86" t="str">
        <f>IF(AND(NOT(OR(G66="",G66="Ø")),H66=""),"In Progress",IF(AND(NOT(OR(H66="Ø",H66="")),NOT(OR(G66="Ø",G66=""))),"Completed",IF(AND(NOT(A66=""),NOT(OR(D66="",D66="???")),G66=""),"Waiting",IF(D66="???","Waiting",""))))</f>
        <v>Completed</v>
      </c>
      <c r="L66" s="109"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09" t="s">
        <v>0</v>
      </c>
      <c r="N66" s="4"/>
      <c r="O66" s="114" t="s">
        <v>25</v>
      </c>
      <c r="P66" s="109" t="s">
        <v>2832</v>
      </c>
    </row>
    <row r="67" spans="1:16" x14ac:dyDescent="0.25">
      <c r="A67" s="109"/>
      <c r="B67" s="109"/>
      <c r="C67" s="109"/>
      <c r="D67" s="86" t="s">
        <v>161</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2017-09-19_R-033_BD</v>
      </c>
      <c r="G67" s="89">
        <v>43047</v>
      </c>
      <c r="H67" s="89">
        <v>43047</v>
      </c>
      <c r="I67" s="68" t="s">
        <v>2829</v>
      </c>
      <c r="J67" s="109"/>
      <c r="K67" s="86" t="str">
        <f>IF(AND(NOT(OR(G67="",G67="Ø")),H67=""),"In Progress",IF(AND(NOT(OR(H67="Ø",H67="")),NOT(OR(G67="Ø",G67=""))),"Completed",IF(AND(NOT(A66=""),NOT(OR(D67="",D67="???")),G67=""),"Waiting",IF(D67="???","Waiting",""))))</f>
        <v>Completed</v>
      </c>
      <c r="L67" s="109"/>
      <c r="M67" s="109"/>
      <c r="N67" s="4"/>
      <c r="O67" s="114"/>
      <c r="P67" s="109"/>
    </row>
    <row r="68" spans="1:16" x14ac:dyDescent="0.25">
      <c r="A68" s="115" t="s">
        <v>2833</v>
      </c>
      <c r="B68" s="110" t="s">
        <v>2834</v>
      </c>
      <c r="C68" s="109" t="s">
        <v>2826</v>
      </c>
      <c r="D68" s="86" t="s">
        <v>27</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2017-09-19_R-034_GB</v>
      </c>
      <c r="G68" s="89">
        <v>43041</v>
      </c>
      <c r="H68" s="89">
        <v>43041</v>
      </c>
      <c r="I68" s="68" t="s">
        <v>2827</v>
      </c>
      <c r="J68" s="111">
        <v>43047</v>
      </c>
      <c r="K68" s="86" t="str">
        <f>IF(AND(NOT(OR(G68="",G68="Ø")),H68=""),"In Progress",IF(AND(NOT(OR(H68="Ø",H68="")),NOT(OR(G68="Ø",G68=""))),"Completed",IF(AND(NOT(A68=""),NOT(OR(D68="",D68="???")),G68=""),"Waiting",IF(D68="???","Waiting",""))))</f>
        <v>Completed</v>
      </c>
      <c r="L68" s="109"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Completed</v>
      </c>
      <c r="M68" s="109" t="s">
        <v>0</v>
      </c>
      <c r="N68" s="4"/>
      <c r="O68" s="114" t="s">
        <v>25</v>
      </c>
      <c r="P68" s="109" t="s">
        <v>2835</v>
      </c>
    </row>
    <row r="69" spans="1:16" x14ac:dyDescent="0.25">
      <c r="A69" s="109"/>
      <c r="B69" s="109"/>
      <c r="C69" s="109"/>
      <c r="D69" s="86" t="s">
        <v>161</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2017-09-19_R-034_BD</v>
      </c>
      <c r="G69" s="89">
        <v>43047</v>
      </c>
      <c r="H69" s="89">
        <v>43047</v>
      </c>
      <c r="I69" s="68" t="s">
        <v>2829</v>
      </c>
      <c r="J69" s="109"/>
      <c r="K69" s="86" t="str">
        <f>IF(AND(NOT(OR(G69="",G69="Ø")),H69=""),"In Progress",IF(AND(NOT(OR(H69="Ø",H69="")),NOT(OR(G69="Ø",G69=""))),"Completed",IF(AND(NOT(A68=""),NOT(OR(D69="",D69="???")),G69=""),"Waiting",IF(D69="???","Waiting",""))))</f>
        <v>Completed</v>
      </c>
      <c r="L69" s="109"/>
      <c r="M69" s="109"/>
      <c r="N69" s="4"/>
      <c r="O69" s="114"/>
      <c r="P69" s="109"/>
    </row>
    <row r="70" spans="1:16" x14ac:dyDescent="0.25">
      <c r="A70" s="115" t="s">
        <v>2836</v>
      </c>
      <c r="B70" s="110" t="s">
        <v>2837</v>
      </c>
      <c r="C70" s="110" t="s">
        <v>465</v>
      </c>
      <c r="D70" s="86" t="s">
        <v>27</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2017-09-19_R-035_GB</v>
      </c>
      <c r="G70" s="89">
        <v>43041</v>
      </c>
      <c r="H70" s="89">
        <v>43045</v>
      </c>
      <c r="I70" s="68" t="s">
        <v>2838</v>
      </c>
      <c r="J70" s="111">
        <v>43052</v>
      </c>
      <c r="K70" s="86" t="str">
        <f>IF(AND(NOT(OR(G70="",G70="Ø")),H70=""),"In Progress",IF(AND(NOT(OR(H70="Ø",H70="")),NOT(OR(G70="Ø",G70=""))),"Completed",IF(AND(NOT(A70=""),NOT(OR(D70="",D70="???")),G70=""),"Waiting",IF(D70="???","Waiting",""))))</f>
        <v>Completed</v>
      </c>
      <c r="L70" s="109"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09" t="s">
        <v>0</v>
      </c>
      <c r="N70" s="4"/>
      <c r="O70" s="114" t="s">
        <v>25</v>
      </c>
      <c r="P70" s="109" t="s">
        <v>2839</v>
      </c>
    </row>
    <row r="71" spans="1:16" x14ac:dyDescent="0.25">
      <c r="A71" s="109"/>
      <c r="B71" s="109"/>
      <c r="C71" s="109"/>
      <c r="D71" s="86" t="s">
        <v>161</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2017-09-19_R-035_BD</v>
      </c>
      <c r="G71" s="89">
        <v>43047</v>
      </c>
      <c r="H71" s="89">
        <v>43047</v>
      </c>
      <c r="I71" s="68" t="s">
        <v>2789</v>
      </c>
      <c r="J71" s="109"/>
      <c r="K71" s="86" t="str">
        <f>IF(AND(NOT(OR(G71="",G71="Ø")),H71=""),"In Progress",IF(AND(NOT(OR(H71="Ø",H71="")),NOT(OR(G71="Ø",G71=""))),"Completed",IF(AND(NOT(A70=""),NOT(OR(D71="",D71="???")),G71=""),"Waiting",IF(D71="???","Waiting",""))))</f>
        <v>Completed</v>
      </c>
      <c r="L71" s="109"/>
      <c r="M71" s="109"/>
      <c r="N71" s="4"/>
      <c r="O71" s="114"/>
      <c r="P71" s="109"/>
    </row>
    <row r="72" spans="1:16" x14ac:dyDescent="0.25">
      <c r="A72" s="115" t="s">
        <v>2840</v>
      </c>
      <c r="B72" s="124" t="s">
        <v>2841</v>
      </c>
      <c r="C72" s="117"/>
      <c r="D72" s="86" t="s">
        <v>187</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2017-09-19_R-036_MW</v>
      </c>
      <c r="G72" s="89">
        <v>43041</v>
      </c>
      <c r="H72" s="89">
        <v>43042</v>
      </c>
      <c r="I72" s="68" t="s">
        <v>2842</v>
      </c>
      <c r="J72" s="111">
        <v>43052</v>
      </c>
      <c r="K72" s="86" t="str">
        <f>IF(AND(NOT(OR(G72="",G72="Ø")),H72=""),"In Progress",IF(AND(NOT(OR(H72="Ø",H72="")),NOT(OR(G72="Ø",G72=""))),"Completed",IF(AND(NOT(A72=""),NOT(OR(D72="",D72="???")),G72=""),"Waiting",IF(D72="???","Waiting",""))))</f>
        <v>Completed</v>
      </c>
      <c r="L72" s="109"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09" t="s">
        <v>0</v>
      </c>
      <c r="N72" s="4"/>
      <c r="O72" s="114" t="s">
        <v>25</v>
      </c>
      <c r="P72" s="109" t="s">
        <v>2843</v>
      </c>
    </row>
    <row r="73" spans="1:16" x14ac:dyDescent="0.25">
      <c r="A73" s="109"/>
      <c r="B73" s="125"/>
      <c r="C73" s="118"/>
      <c r="D73" s="86" t="s">
        <v>161</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2017-09-19_R-036_BD</v>
      </c>
      <c r="G73" s="89">
        <v>43052</v>
      </c>
      <c r="H73" s="89">
        <v>43052</v>
      </c>
      <c r="I73" s="68" t="s">
        <v>2758</v>
      </c>
      <c r="J73" s="109"/>
      <c r="K73" s="86" t="str">
        <f>IF(AND(NOT(OR(G73="",G73="Ø")),H73=""),"In Progress",IF(AND(NOT(OR(H73="Ø",H73="")),NOT(OR(G73="Ø",G73=""))),"Completed",IF(AND(NOT(A72=""),NOT(OR(D73="",D73="???")),G73=""),"Waiting",IF(D73="???","Waiting",""))))</f>
        <v>Completed</v>
      </c>
      <c r="L73" s="109"/>
      <c r="M73" s="109"/>
      <c r="N73" s="4"/>
      <c r="O73" s="114"/>
      <c r="P73" s="109"/>
    </row>
    <row r="74" spans="1:16" x14ac:dyDescent="0.25">
      <c r="A74" s="115" t="s">
        <v>2844</v>
      </c>
      <c r="B74" s="110" t="s">
        <v>2845</v>
      </c>
      <c r="C74" s="110"/>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2017-09-19_R-037_BD</v>
      </c>
      <c r="G74" s="89">
        <v>43041</v>
      </c>
      <c r="H74" s="89">
        <v>43045</v>
      </c>
      <c r="I74" s="68" t="s">
        <v>2846</v>
      </c>
      <c r="J74" s="111">
        <v>43069</v>
      </c>
      <c r="K74" s="86" t="str">
        <f>IF(AND(NOT(OR(G74="",G74="Ø")),H74=""),"In Progress",IF(AND(NOT(OR(H74="Ø",H74="")),NOT(OR(G74="Ø",G74=""))),"Completed",IF(AND(NOT(A74=""),NOT(OR(D74="",D74="???")),G74=""),"Waiting",IF(D74="???","Waiting",""))))</f>
        <v>Completed</v>
      </c>
      <c r="L74" s="109"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09" t="s">
        <v>0</v>
      </c>
      <c r="N74" s="4" t="s">
        <v>2847</v>
      </c>
      <c r="O74" s="114" t="s">
        <v>25</v>
      </c>
      <c r="P74" s="109" t="s">
        <v>2848</v>
      </c>
    </row>
    <row r="75" spans="1:16" x14ac:dyDescent="0.25">
      <c r="A75" s="109"/>
      <c r="B75" s="109"/>
      <c r="C75" s="109"/>
      <c r="D75" s="86" t="s">
        <v>23</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2017-09-19_R-037_CA</v>
      </c>
      <c r="G75" s="89">
        <v>43046</v>
      </c>
      <c r="H75" s="89">
        <v>43048</v>
      </c>
      <c r="I75" s="68" t="s">
        <v>2685</v>
      </c>
      <c r="J75" s="109"/>
      <c r="K75" s="86" t="str">
        <f>IF(AND(NOT(OR(G75="",G75="Ø")),H75=""),"In Progress",IF(AND(NOT(OR(H75="Ø",H75="")),NOT(OR(G75="Ø",G75=""))),"Completed",IF(AND(NOT(A74=""),NOT(OR(D75="",D75="???")),G75=""),"Waiting",IF(D75="???","Waiting",""))))</f>
        <v>Completed</v>
      </c>
      <c r="L75" s="109"/>
      <c r="M75" s="109"/>
      <c r="N75" s="4"/>
      <c r="O75" s="114"/>
      <c r="P75" s="109"/>
    </row>
    <row r="76" spans="1:16" x14ac:dyDescent="0.25">
      <c r="A76" s="115" t="s">
        <v>2849</v>
      </c>
      <c r="B76" s="110" t="s">
        <v>2850</v>
      </c>
      <c r="C76" s="109"/>
      <c r="D76" s="86" t="s">
        <v>187</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2017-09-19_R-038_MW</v>
      </c>
      <c r="G76" s="89">
        <v>43042</v>
      </c>
      <c r="H76" s="89">
        <v>43046</v>
      </c>
      <c r="I76" s="68" t="s">
        <v>2758</v>
      </c>
      <c r="J76" s="111">
        <v>43068</v>
      </c>
      <c r="K76" s="86" t="str">
        <f>IF(AND(NOT(OR(G76="",G76="Ø")),H76=""),"In Progress",IF(AND(NOT(OR(H76="Ø",H76="")),NOT(OR(G76="Ø",G76=""))),"Completed",IF(AND(NOT(A76=""),NOT(OR(D76="",D76="???")),G76=""),"Waiting",IF(D76="???","Waiting",""))))</f>
        <v>Completed</v>
      </c>
      <c r="L76" s="109"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09" t="s">
        <v>0</v>
      </c>
      <c r="N76" s="4"/>
      <c r="O76" s="114" t="s">
        <v>25</v>
      </c>
      <c r="P76" s="109" t="s">
        <v>2851</v>
      </c>
    </row>
    <row r="77" spans="1:16" x14ac:dyDescent="0.25">
      <c r="A77" s="109"/>
      <c r="B77" s="109"/>
      <c r="C77" s="109"/>
      <c r="D77" s="86" t="s">
        <v>2404</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2017-09-19_R-038_MH</v>
      </c>
      <c r="G77" s="89">
        <v>43049</v>
      </c>
      <c r="H77" s="89">
        <v>43052</v>
      </c>
      <c r="I77" s="68" t="str">
        <f>IF(H77="Ø","Ø",IF(NOT(OR(H77="Ø",H77="")),"Enter Tracing Time",""))</f>
        <v>Enter Tracing Time</v>
      </c>
      <c r="J77" s="109"/>
      <c r="K77" s="86" t="str">
        <f>IF(AND(NOT(OR(G77="",G77="Ø")),H77=""),"In Progress",IF(AND(NOT(OR(H77="Ø",H77="")),NOT(OR(G77="Ø",G77=""))),"Completed",IF(AND(NOT(A76=""),NOT(OR(D77="",D77="???")),G77=""),"Waiting",IF(D77="???","Waiting",""))))</f>
        <v>Completed</v>
      </c>
      <c r="L77" s="109"/>
      <c r="M77" s="109"/>
      <c r="N77" s="4"/>
      <c r="O77" s="114"/>
      <c r="P77" s="109"/>
    </row>
    <row r="78" spans="1:16" x14ac:dyDescent="0.25">
      <c r="A78" s="115" t="s">
        <v>2852</v>
      </c>
      <c r="B78" s="110" t="s">
        <v>2853</v>
      </c>
      <c r="C78" s="109" t="s">
        <v>465</v>
      </c>
      <c r="D78" s="86" t="s">
        <v>27</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2017-09-19_R-039_GB</v>
      </c>
      <c r="G78" s="89">
        <v>43045</v>
      </c>
      <c r="H78" s="89">
        <v>43047</v>
      </c>
      <c r="I78" s="68" t="s">
        <v>2842</v>
      </c>
      <c r="J78" s="111">
        <v>43054</v>
      </c>
      <c r="K78" s="86" t="str">
        <f>IF(AND(NOT(OR(G78="",G78="Ø")),H78=""),"In Progress",IF(AND(NOT(OR(H78="Ø",H78="")),NOT(OR(G78="Ø",G78=""))),"Completed",IF(AND(NOT(A78=""),NOT(OR(D78="",D78="???")),G78=""),"Waiting",IF(D78="???","Waiting",""))))</f>
        <v>Completed</v>
      </c>
      <c r="L78" s="109"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Completed</v>
      </c>
      <c r="M78" s="109" t="s">
        <v>0</v>
      </c>
      <c r="N78" s="6"/>
      <c r="O78" s="114" t="s">
        <v>25</v>
      </c>
      <c r="P78" s="109" t="s">
        <v>2854</v>
      </c>
    </row>
    <row r="79" spans="1:16" x14ac:dyDescent="0.25">
      <c r="A79" s="109"/>
      <c r="B79" s="109"/>
      <c r="C79" s="109"/>
      <c r="D79" s="86" t="s">
        <v>32</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2017-09-19_R-039_AZ</v>
      </c>
      <c r="G79" s="89">
        <v>43049</v>
      </c>
      <c r="H79" s="89">
        <v>43053</v>
      </c>
      <c r="I79" s="68" t="str">
        <f>IF(H79="Ø","Ø",IF(NOT(OR(H79="Ø",H79="")),"Enter Tracing Time",""))</f>
        <v>Enter Tracing Time</v>
      </c>
      <c r="J79" s="109"/>
      <c r="K79" s="86" t="str">
        <f>IF(AND(NOT(OR(G79="",G79="Ø")),H79=""),"In Progress",IF(AND(NOT(OR(H79="Ø",H79="")),NOT(OR(G79="Ø",G79=""))),"Completed",IF(AND(NOT(A78=""),NOT(OR(D79="",D79="???")),G79=""),"Waiting",IF(D79="???","Waiting",""))))</f>
        <v>Completed</v>
      </c>
      <c r="L79" s="109"/>
      <c r="M79" s="109"/>
      <c r="N79" s="6"/>
      <c r="O79" s="114"/>
      <c r="P79" s="109"/>
    </row>
    <row r="80" spans="1:16" x14ac:dyDescent="0.25">
      <c r="A80" s="115" t="s">
        <v>2855</v>
      </c>
      <c r="B80" s="110" t="s">
        <v>2856</v>
      </c>
      <c r="C80" s="109"/>
      <c r="D80" s="86" t="s">
        <v>187</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2017-09-19_R-040_MW</v>
      </c>
      <c r="G80" s="89">
        <v>43048</v>
      </c>
      <c r="H80" s="89">
        <v>43048</v>
      </c>
      <c r="I80" s="68" t="s">
        <v>2789</v>
      </c>
      <c r="J80" s="111">
        <v>43069</v>
      </c>
      <c r="K80" s="86" t="s">
        <v>0</v>
      </c>
      <c r="L80" s="109" t="s">
        <v>0</v>
      </c>
      <c r="M80" s="109" t="s">
        <v>0</v>
      </c>
      <c r="N80" s="4"/>
      <c r="O80" s="114" t="s">
        <v>25</v>
      </c>
      <c r="P80" s="109" t="s">
        <v>2857</v>
      </c>
    </row>
    <row r="81" spans="1:16" x14ac:dyDescent="0.25">
      <c r="A81" s="109"/>
      <c r="B81" s="109"/>
      <c r="C81" s="109"/>
      <c r="D81" t="s">
        <v>2858</v>
      </c>
      <c r="E81" s="86" t="s">
        <v>1512</v>
      </c>
      <c r="F81" s="7" t="s">
        <v>2859</v>
      </c>
      <c r="G81" s="89">
        <v>43053</v>
      </c>
      <c r="H81" s="89">
        <v>43055</v>
      </c>
      <c r="I81" s="68" t="str">
        <f>IF(H81="Ø","Ø",IF(NOT(OR(H81="Ø",H81="")),"Enter Tracing Time",""))</f>
        <v>Enter Tracing Time</v>
      </c>
      <c r="J81" s="109"/>
      <c r="K81" s="86" t="str">
        <f>IF(AND(NOT(OR(G81="",G81="Ø")),H81=""),"In Progress",IF(AND(NOT(OR(H81="Ø",H81="")),NOT(OR(G81="Ø",G81=""))),"Completed",IF(AND(NOT(A80=""),NOT(OR(E81="",E81="???")),G81=""),"Waiting",IF(E81="???","Waiting",""))))</f>
        <v>Completed</v>
      </c>
      <c r="L81" s="109"/>
      <c r="M81" s="109"/>
      <c r="N81" s="4"/>
      <c r="O81" s="114"/>
      <c r="P81" s="109"/>
    </row>
    <row r="82" spans="1:16" x14ac:dyDescent="0.25">
      <c r="A82" s="115" t="s">
        <v>2860</v>
      </c>
      <c r="B82" s="110" t="s">
        <v>2861</v>
      </c>
      <c r="C82" s="109"/>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2017-09-19_R-041_AZ</v>
      </c>
      <c r="G82" s="89">
        <v>43048</v>
      </c>
      <c r="H82" s="89" t="s">
        <v>51</v>
      </c>
      <c r="I82" s="68" t="str">
        <f>IF(H82="Ø","Ø",IF(NOT(OR(H82="Ø",H82="")),"Enter Tracing Time",""))</f>
        <v>Ø</v>
      </c>
      <c r="J82" s="109" t="str">
        <f>IF(AND(NOT(OR(H82="",H82="Ø")),NOT(OR(H83="",H83="Ø"))),"Needs to be Split","")</f>
        <v/>
      </c>
      <c r="K82" s="86" t="s">
        <v>2</v>
      </c>
      <c r="L82" s="109" t="s">
        <v>2</v>
      </c>
      <c r="M82" s="109" t="str">
        <f>IF(OR(L82="Untraceable",L82="Incomplete"),"Ignore",IF(OR(L82="Incomplete",L82="Completed"),"Waiting",IF(OR(L82="Waiting",L82="In Progress",L82="Review",L82="Other"),"HOLD","")))</f>
        <v>Ignore</v>
      </c>
      <c r="N82" s="4" t="s">
        <v>2862</v>
      </c>
      <c r="O82" s="114" t="str">
        <f>IF(OR(L82="Untraceable",L82="Incomplete"),"No",IF(L82="Completed","In Progress",""))</f>
        <v>No</v>
      </c>
      <c r="P82" s="109"/>
    </row>
    <row r="83" spans="1:16" x14ac:dyDescent="0.25">
      <c r="A83" s="109"/>
      <c r="B83" s="109"/>
      <c r="C83" s="109"/>
      <c r="D83" s="86" t="str">
        <f>IF(AND(NOT(A82=""),NOT(K82="Untraceable")),"???","")</f>
        <v>???</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
      </c>
      <c r="G83" s="89"/>
      <c r="H83" s="89"/>
      <c r="I83" s="68" t="str">
        <f>IF(H83="Ø","Ø",IF(NOT(OR(H83="Ø",H83="")),"Enter Tracing Time",""))</f>
        <v/>
      </c>
      <c r="J83" s="109"/>
      <c r="K83" s="86"/>
      <c r="L83" s="109"/>
      <c r="M83" s="109"/>
      <c r="N83" s="4"/>
      <c r="O83" s="114"/>
      <c r="P83" s="109"/>
    </row>
    <row r="84" spans="1:16" x14ac:dyDescent="0.25">
      <c r="A84" s="115" t="s">
        <v>2863</v>
      </c>
      <c r="B84" s="110" t="s">
        <v>2864</v>
      </c>
      <c r="C84" s="109" t="s">
        <v>465</v>
      </c>
      <c r="D84" s="86" t="s">
        <v>27</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2017-09-19_R-042_GB</v>
      </c>
      <c r="G84" s="89">
        <v>43049</v>
      </c>
      <c r="H84" s="89">
        <v>43049</v>
      </c>
      <c r="I84" s="68" t="s">
        <v>2670</v>
      </c>
      <c r="J84" s="111">
        <v>43069</v>
      </c>
      <c r="K84" s="86" t="str">
        <f>IF(AND(NOT(OR(G84="",G84="Ø")),H84=""),"In Progress",IF(AND(NOT(OR(H84="Ø",H84="")),NOT(OR(G84="Ø",G84=""))),"Completed",IF(AND(NOT(A84=""),NOT(OR(D84="",D84="???")),G84=""),"Waiting",IF(D84="???","Waiting",""))))</f>
        <v>Completed</v>
      </c>
      <c r="L84" s="109"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09" t="s">
        <v>0</v>
      </c>
      <c r="N84" s="4" t="s">
        <v>2814</v>
      </c>
      <c r="O84" s="114" t="s">
        <v>25</v>
      </c>
      <c r="P84" s="109" t="s">
        <v>2865</v>
      </c>
    </row>
    <row r="85" spans="1:16" x14ac:dyDescent="0.25">
      <c r="A85" s="109"/>
      <c r="B85" s="109"/>
      <c r="C85" s="109"/>
      <c r="D85" s="86" t="s">
        <v>2404</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2017-09-19_R-042_MH</v>
      </c>
      <c r="G85" s="89">
        <v>43054</v>
      </c>
      <c r="H85" s="89">
        <v>43054</v>
      </c>
      <c r="I85" s="68" t="s">
        <v>2670</v>
      </c>
      <c r="J85" s="109"/>
      <c r="K85" s="86" t="str">
        <f>IF(AND(NOT(OR(G85="",G85="Ø")),H85=""),"In Progress",IF(AND(NOT(OR(H85="Ø",H85="")),NOT(OR(G85="Ø",G85=""))),"Completed",IF(AND(NOT(A84=""),NOT(OR(D85="",D85="???")),G85=""),"Waiting",IF(D85="???","Waiting",""))))</f>
        <v>Completed</v>
      </c>
      <c r="L85" s="109"/>
      <c r="M85" s="109"/>
      <c r="N85" s="4"/>
      <c r="O85" s="114"/>
      <c r="P85" s="109"/>
    </row>
    <row r="86" spans="1:16" x14ac:dyDescent="0.25">
      <c r="A86" s="115" t="s">
        <v>2866</v>
      </c>
      <c r="B86" s="110" t="s">
        <v>2867</v>
      </c>
      <c r="C86" s="109" t="s">
        <v>465</v>
      </c>
      <c r="D86" s="86" t="s">
        <v>27</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2017-09-19_R-043_GB</v>
      </c>
      <c r="G86" s="89">
        <v>43049</v>
      </c>
      <c r="H86" s="89">
        <v>43052</v>
      </c>
      <c r="I86" s="68" t="s">
        <v>2809</v>
      </c>
      <c r="J86" s="111">
        <v>43069</v>
      </c>
      <c r="K86" s="86" t="str">
        <f>IF(AND(NOT(OR(G86="",G86="Ø")),H86=""),"In Progress",IF(AND(NOT(OR(H86="Ø",H86="")),NOT(OR(G86="Ø",G86=""))),"Completed",IF(AND(NOT(A86=""),NOT(OR(D86="",D86="???")),G86=""),"Waiting",IF(D86="???","Waiting",""))))</f>
        <v>Completed</v>
      </c>
      <c r="L86" s="109" t="s">
        <v>0</v>
      </c>
      <c r="M86" s="109" t="s">
        <v>0</v>
      </c>
      <c r="N86" s="4" t="s">
        <v>2868</v>
      </c>
      <c r="O86" s="114" t="s">
        <v>25</v>
      </c>
      <c r="P86" s="109" t="s">
        <v>2869</v>
      </c>
    </row>
    <row r="87" spans="1:16" x14ac:dyDescent="0.25">
      <c r="A87" s="109"/>
      <c r="B87" s="109"/>
      <c r="C87" s="109"/>
      <c r="D87" s="86" t="s">
        <v>187</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2017-09-19_R-043_MW</v>
      </c>
      <c r="G87" s="89">
        <v>43052</v>
      </c>
      <c r="H87" s="89">
        <v>43054</v>
      </c>
      <c r="I87" s="68" t="s">
        <v>2870</v>
      </c>
      <c r="J87" s="109"/>
      <c r="K87" s="86" t="str">
        <f>IF(AND(NOT(OR(G87="",G87="Ø")),H87=""),"In Progress",IF(AND(NOT(OR(H87="Ø",H87="")),NOT(OR(G87="Ø",G87=""))),"Completed",IF(AND(NOT(A86=""),NOT(OR(D87="",D87="???")),G87=""),"Waiting",IF(D87="???","Waiting",""))))</f>
        <v>Completed</v>
      </c>
      <c r="L87" s="109"/>
      <c r="M87" s="109"/>
      <c r="N87" s="4"/>
      <c r="O87" s="114"/>
      <c r="P87" s="109"/>
    </row>
    <row r="88" spans="1:16" x14ac:dyDescent="0.25">
      <c r="A88" s="115" t="s">
        <v>2871</v>
      </c>
      <c r="B88" s="110" t="s">
        <v>2872</v>
      </c>
      <c r="C88" s="109" t="s">
        <v>465</v>
      </c>
      <c r="D88" s="86" t="s">
        <v>27</v>
      </c>
      <c r="E88" s="86" t="s">
        <v>24</v>
      </c>
      <c r="F88" s="7" t="s">
        <v>2873</v>
      </c>
      <c r="G88" s="89">
        <v>43052</v>
      </c>
      <c r="H88" s="89">
        <v>43053</v>
      </c>
      <c r="I88" s="68" t="s">
        <v>2792</v>
      </c>
      <c r="J88" s="111">
        <v>43060</v>
      </c>
      <c r="K88" s="86" t="str">
        <f>IF(AND(NOT(OR(G88="",G88="Ø")),H88=""),"In Progress",IF(AND(NOT(OR(H88="Ø",H88="")),NOT(OR(G88="Ø",G88=""))),"Completed",IF(AND(NOT(A88=""),NOT(OR(D88="",D88="???")),G88=""),"Waiting",IF(D88="???","Waiting",""))))</f>
        <v>Completed</v>
      </c>
      <c r="L88" s="109"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Completed</v>
      </c>
      <c r="M88" s="109" t="s">
        <v>0</v>
      </c>
      <c r="N88" s="4" t="s">
        <v>2868</v>
      </c>
      <c r="O88" s="114" t="s">
        <v>25</v>
      </c>
      <c r="P88" s="109" t="s">
        <v>2874</v>
      </c>
    </row>
    <row r="89" spans="1:16" x14ac:dyDescent="0.25">
      <c r="A89" s="109"/>
      <c r="B89" s="109"/>
      <c r="C89" s="109"/>
      <c r="D89" s="86" t="s">
        <v>32</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2017-09-19_R-044_AZ</v>
      </c>
      <c r="G89" s="89">
        <v>43055</v>
      </c>
      <c r="H89" s="89">
        <v>43059</v>
      </c>
      <c r="I89" s="68" t="str">
        <f>IF(H89="Ø","Ø",IF(NOT(OR(H89="Ø",H89="")),"Enter Tracing Time",""))</f>
        <v>Enter Tracing Time</v>
      </c>
      <c r="J89" s="109"/>
      <c r="K89" s="86" t="s">
        <v>0</v>
      </c>
      <c r="L89" s="109"/>
      <c r="M89" s="109"/>
      <c r="N89" s="4"/>
      <c r="O89" s="114"/>
      <c r="P89" s="109"/>
    </row>
    <row r="90" spans="1:16" x14ac:dyDescent="0.25">
      <c r="A90" s="115" t="s">
        <v>2875</v>
      </c>
      <c r="B90" s="110" t="s">
        <v>2876</v>
      </c>
      <c r="C90" s="109" t="s">
        <v>465</v>
      </c>
      <c r="D90" s="86" t="s">
        <v>27</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2017-09-19_R-045_GB</v>
      </c>
      <c r="G90" s="89">
        <v>43054</v>
      </c>
      <c r="H90" s="89">
        <v>43055</v>
      </c>
      <c r="I90" s="68" t="s">
        <v>2670</v>
      </c>
      <c r="J90" s="111">
        <v>43069</v>
      </c>
      <c r="K90" s="86" t="str">
        <f>IF(AND(NOT(OR(G90="",G90="Ø")),H90=""),"In Progress",IF(AND(NOT(OR(H90="Ø",H90="")),NOT(OR(G90="Ø",G90=""))),"Completed",IF(AND(NOT(A90=""),NOT(OR(D90="",D90="???")),G90=""),"Waiting",IF(D90="???","Waiting",""))))</f>
        <v>Completed</v>
      </c>
      <c r="L90" s="109"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Completed</v>
      </c>
      <c r="M90" s="109" t="s">
        <v>0</v>
      </c>
      <c r="N90" s="4"/>
      <c r="O90" s="114" t="s">
        <v>25</v>
      </c>
      <c r="P90" s="109" t="s">
        <v>2877</v>
      </c>
    </row>
    <row r="91" spans="1:16" x14ac:dyDescent="0.25">
      <c r="A91" s="109"/>
      <c r="B91" s="109"/>
      <c r="C91" s="109"/>
      <c r="D91" s="86" t="s">
        <v>23</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2017-09-19_R-045_CA</v>
      </c>
      <c r="G91" s="89">
        <v>43056</v>
      </c>
      <c r="H91" s="89">
        <v>43056</v>
      </c>
      <c r="I91" s="68" t="s">
        <v>2112</v>
      </c>
      <c r="J91" s="109"/>
      <c r="K91" s="86" t="str">
        <f>IF(AND(NOT(OR(G91="",G91="Ø")),H91=""),"In Progress",IF(AND(NOT(OR(H91="Ø",H91="")),NOT(OR(G91="Ø",G91=""))),"Completed",IF(AND(NOT(A90=""),NOT(OR(D91="",D91="???")),G91=""),"Waiting",IF(D91="???","Waiting",""))))</f>
        <v>Completed</v>
      </c>
      <c r="L91" s="109"/>
      <c r="M91" s="109"/>
      <c r="N91" s="4"/>
      <c r="O91" s="114"/>
      <c r="P91" s="109"/>
    </row>
    <row r="92" spans="1:16" x14ac:dyDescent="0.25">
      <c r="A92" s="115" t="s">
        <v>2878</v>
      </c>
      <c r="B92" s="110" t="s">
        <v>2879</v>
      </c>
      <c r="C92" s="109" t="s">
        <v>465</v>
      </c>
      <c r="D92" s="86" t="s">
        <v>27</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2017-09-19_R-046_GB</v>
      </c>
      <c r="G92" s="89">
        <v>43055</v>
      </c>
      <c r="H92" s="89">
        <v>43059</v>
      </c>
      <c r="I92" s="68" t="s">
        <v>2838</v>
      </c>
      <c r="J92" s="111">
        <v>43068</v>
      </c>
      <c r="K92" s="86" t="str">
        <f>IF(AND(NOT(OR(G92="",G92="Ø")),H92=""),"In Progress",IF(AND(NOT(OR(H92="Ø",H92="")),NOT(OR(G92="Ø",G92=""))),"Completed",IF(AND(NOT(A92=""),NOT(OR(D92="",D92="???")),G92=""),"Waiting",IF(D92="???","Waiting",""))))</f>
        <v>Completed</v>
      </c>
      <c r="L92" s="109"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09" t="s">
        <v>0</v>
      </c>
      <c r="N92" s="4" t="s">
        <v>2880</v>
      </c>
      <c r="O92" s="114" t="s">
        <v>25</v>
      </c>
      <c r="P92" s="109" t="s">
        <v>2881</v>
      </c>
    </row>
    <row r="93" spans="1:16" x14ac:dyDescent="0.25">
      <c r="A93" s="109"/>
      <c r="B93" s="109"/>
      <c r="C93" s="109"/>
      <c r="D93" s="86" t="s">
        <v>161</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2017-09-19_R-046_BD</v>
      </c>
      <c r="G93" s="89">
        <v>43068</v>
      </c>
      <c r="H93" s="89">
        <v>43068</v>
      </c>
      <c r="I93" s="68" t="s">
        <v>2870</v>
      </c>
      <c r="J93" s="109"/>
      <c r="K93" s="86" t="str">
        <f>IF(AND(NOT(OR(G93="",G93="Ø")),H93=""),"In Progress",IF(AND(NOT(OR(H93="Ø",H93="")),NOT(OR(G93="Ø",G93=""))),"Completed",IF(AND(NOT(A92=""),NOT(OR(D93="",D93="???")),G93=""),"Waiting",IF(D93="???","Waiting",""))))</f>
        <v>Completed</v>
      </c>
      <c r="L93" s="109"/>
      <c r="M93" s="109"/>
      <c r="N93" s="4" t="s">
        <v>2882</v>
      </c>
      <c r="O93" s="114"/>
      <c r="P93" s="109"/>
    </row>
    <row r="94" spans="1:16" x14ac:dyDescent="0.25">
      <c r="A94" s="115"/>
      <c r="B94" s="110"/>
      <c r="C94" s="109"/>
      <c r="D94" s="86" t="str">
        <f>IF(NOT(A94=""),"???","")</f>
        <v/>
      </c>
      <c r="E94" s="86"/>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
      </c>
      <c r="G94" s="89"/>
      <c r="H94" s="89"/>
      <c r="I94" s="68" t="str">
        <f t="shared" ref="I94:I137" si="0">IF(H94="Ø","Ø",IF(NOT(OR(H94="Ø",H94="")),"Enter Tracing Time",""))</f>
        <v/>
      </c>
      <c r="J94" s="109" t="str">
        <f>IF(AND(NOT(OR(H94="",H94="Ø")),NOT(OR(H95="",H95="Ø"))),"Needs to be Split","")</f>
        <v/>
      </c>
      <c r="K94" s="86" t="str">
        <f>IF(AND(NOT(OR(G94="",G94="Ø")),H94=""),"In Progress",IF(AND(NOT(OR(H94="Ø",H94="")),NOT(OR(G94="Ø",G94=""))),"Completed",IF(AND(NOT(A94=""),NOT(OR(D94="",D94="???")),G94=""),"Waiting",IF(D94="???","Waiting",""))))</f>
        <v/>
      </c>
      <c r="L94" s="109"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09" t="str">
        <f>IF(OR(L94="Untraceable",L94="Incomplete"),"Ignore",IF(OR(L94="Incomplete",L94="Completed"),"Waiting",IF(OR(L94="Waiting",L94="In Progress",L94="Review",L94="Other"),"HOLD","")))</f>
        <v/>
      </c>
      <c r="N94" s="4"/>
      <c r="O94" s="114" t="str">
        <f>IF(OR(L94="Untraceable",L94="Incomplete"),"No",IF(L94="Completed","In Progress",""))</f>
        <v/>
      </c>
      <c r="P94" s="109"/>
    </row>
    <row r="95" spans="1:16" x14ac:dyDescent="0.25">
      <c r="A95" s="109"/>
      <c r="B95" s="109"/>
      <c r="C95" s="109"/>
      <c r="D95" s="86" t="str">
        <f>IF(AND(NOT(A94=""),NOT(K94="Untraceable")),"???","")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68" t="str">
        <f t="shared" si="0"/>
        <v/>
      </c>
      <c r="J95" s="109"/>
      <c r="K95" s="86" t="str">
        <f>IF(AND(NOT(OR(G95="",G95="Ø")),H95=""),"In Progress",IF(AND(NOT(OR(H95="Ø",H95="")),NOT(OR(G95="Ø",G95=""))),"Completed",IF(AND(NOT(A94=""),NOT(OR(D95="",D95="???")),G95=""),"Waiting",IF(D95="???","Waiting",""))))</f>
        <v/>
      </c>
      <c r="L95" s="109"/>
      <c r="M95" s="109"/>
      <c r="N95" s="4"/>
      <c r="O95" s="114"/>
      <c r="P95" s="109"/>
    </row>
    <row r="96" spans="1:16" x14ac:dyDescent="0.25">
      <c r="A96" s="115"/>
      <c r="B96" s="110"/>
      <c r="C96" s="109"/>
      <c r="D96" s="86" t="str">
        <f>IF(NOT(A96=""),"???","")</f>
        <v/>
      </c>
      <c r="E96" s="86"/>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
      </c>
      <c r="G96" s="89"/>
      <c r="H96" s="89"/>
      <c r="I96" s="68" t="str">
        <f t="shared" si="0"/>
        <v/>
      </c>
      <c r="J96" s="109" t="str">
        <f>IF(AND(NOT(OR(H96="",H96="Ø")),NOT(OR(H97="",H97="Ø"))),"Needs to be Split","")</f>
        <v/>
      </c>
      <c r="K96" s="86" t="str">
        <f>IF(AND(NOT(OR(G96="",G96="Ø")),H96=""),"In Progress",IF(AND(NOT(OR(H96="Ø",H96="")),NOT(OR(G96="Ø",G96=""))),"Completed",IF(AND(NOT(A96=""),NOT(OR(D96="",D96="???")),G96=""),"Waiting",IF(D96="???","Waiting",""))))</f>
        <v/>
      </c>
      <c r="L96" s="109"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09" t="str">
        <f>IF(OR(L96="Untraceable",L96="Incomplete"),"Ignore",IF(OR(L96="Incomplete",L96="Completed"),"Waiting",IF(OR(L96="Waiting",L96="In Progress",L96="Review",L96="Other"),"HOLD","")))</f>
        <v/>
      </c>
      <c r="N96" s="4"/>
      <c r="O96" s="114" t="str">
        <f>IF(OR(L96="Untraceable",L96="Incomplete"),"No",IF(L96="Completed","In Progress",""))</f>
        <v/>
      </c>
      <c r="P96" s="109"/>
    </row>
    <row r="97" spans="1:16" x14ac:dyDescent="0.25">
      <c r="A97" s="109"/>
      <c r="B97" s="109"/>
      <c r="C97" s="109"/>
      <c r="D97" s="86" t="str">
        <f>IF(AND(NOT(A96=""),NOT(K96="Untraceable")),"???","")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68" t="str">
        <f t="shared" si="0"/>
        <v/>
      </c>
      <c r="J97" s="109"/>
      <c r="K97" s="86" t="str">
        <f>IF(AND(NOT(OR(G97="",G97="Ø")),H97=""),"In Progress",IF(AND(NOT(OR(H97="Ø",H97="")),NOT(OR(G97="Ø",G97=""))),"Completed",IF(AND(NOT(A96=""),NOT(OR(D97="",D97="???")),G97=""),"Waiting",IF(D97="???","Waiting",""))))</f>
        <v/>
      </c>
      <c r="L97" s="109"/>
      <c r="M97" s="109"/>
      <c r="N97" s="4"/>
      <c r="O97" s="114"/>
      <c r="P97" s="109"/>
    </row>
    <row r="98" spans="1:16" x14ac:dyDescent="0.25">
      <c r="A98" s="115"/>
      <c r="B98" s="110"/>
      <c r="C98" s="109"/>
      <c r="D98" s="86" t="str">
        <f>IF(NOT(A98=""),"???","")</f>
        <v/>
      </c>
      <c r="E98" s="86"/>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
      </c>
      <c r="G98" s="89"/>
      <c r="H98" s="89"/>
      <c r="I98" s="68" t="str">
        <f t="shared" si="0"/>
        <v/>
      </c>
      <c r="J98" s="109" t="str">
        <f>IF(AND(NOT(OR(H98="",H98="Ø")),NOT(OR(H99="",H99="Ø"))),"Needs to be Split","")</f>
        <v/>
      </c>
      <c r="K98" s="86" t="str">
        <f>IF(AND(NOT(OR(G98="",G98="Ø")),H98=""),"In Progress",IF(AND(NOT(OR(H98="Ø",H98="")),NOT(OR(G98="Ø",G98=""))),"Completed",IF(AND(NOT(A98=""),NOT(OR(D98="",D98="???")),G98=""),"Waiting",IF(D98="???","Waiting",""))))</f>
        <v/>
      </c>
      <c r="L98" s="109"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09" t="str">
        <f>IF(OR(L98="Untraceable",L98="Incomplete"),"Ignore",IF(OR(L98="Incomplete",L98="Completed"),"Waiting",IF(OR(L98="Waiting",L98="In Progress",L98="Review",L98="Other"),"HOLD","")))</f>
        <v/>
      </c>
      <c r="N98" s="4"/>
      <c r="O98" s="114" t="str">
        <f>IF(OR(L98="Untraceable",L98="Incomplete"),"No",IF(L98="Completed","In Progress",""))</f>
        <v/>
      </c>
      <c r="P98" s="109"/>
    </row>
    <row r="99" spans="1:16" x14ac:dyDescent="0.25">
      <c r="A99" s="109"/>
      <c r="B99" s="109"/>
      <c r="C99" s="109"/>
      <c r="D99" s="86" t="str">
        <f>IF(AND(NOT(A98=""),NOT(K98="Untraceable")),"???","")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
      </c>
      <c r="G99" s="89"/>
      <c r="H99" s="89"/>
      <c r="I99" s="68" t="str">
        <f t="shared" si="0"/>
        <v/>
      </c>
      <c r="J99" s="109"/>
      <c r="K99" s="86" t="str">
        <f>IF(AND(NOT(OR(G99="",G99="Ø")),H99=""),"In Progress",IF(AND(NOT(OR(H99="Ø",H99="")),NOT(OR(G99="Ø",G99=""))),"Completed",IF(AND(NOT(A98=""),NOT(OR(D99="",D99="???")),G99=""),"Waiting",IF(D99="???","Waiting",""))))</f>
        <v/>
      </c>
      <c r="L99" s="109"/>
      <c r="M99" s="109"/>
      <c r="N99" s="4"/>
      <c r="O99" s="114"/>
      <c r="P99" s="109"/>
    </row>
    <row r="100" spans="1:16" x14ac:dyDescent="0.25">
      <c r="A100" s="115"/>
      <c r="B100" s="110"/>
      <c r="C100" s="109"/>
      <c r="D100" s="86" t="str">
        <f>IF(NOT(A100=""),"???","")</f>
        <v/>
      </c>
      <c r="E100" s="86"/>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
      </c>
      <c r="G100" s="89"/>
      <c r="H100" s="89"/>
      <c r="I100" s="68" t="str">
        <f t="shared" si="0"/>
        <v/>
      </c>
      <c r="J100" s="109" t="str">
        <f>IF(AND(NOT(OR(H100="",H100="Ø")),NOT(OR(H101="",H101="Ø"))),"Needs to be Split","")</f>
        <v/>
      </c>
      <c r="K100" s="86" t="str">
        <f>IF(AND(NOT(OR(G100="",G100="Ø")),H100=""),"In Progress",IF(AND(NOT(OR(H100="Ø",H100="")),NOT(OR(G100="Ø",G100=""))),"Completed",IF(AND(NOT(A100=""),NOT(OR(D100="",D100="???")),G100=""),"Waiting",IF(D100="???","Waiting",""))))</f>
        <v/>
      </c>
      <c r="L100" s="109"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09" t="str">
        <f>IF(OR(L100="Untraceable",L100="Incomplete"),"Ignore",IF(OR(L100="Incomplete",L100="Completed"),"Waiting",IF(OR(L100="Waiting",L100="In Progress",L100="Review",L100="Other"),"HOLD","")))</f>
        <v/>
      </c>
      <c r="N100" s="4"/>
      <c r="O100" s="114" t="str">
        <f>IF(OR(L100="Untraceable",L100="Incomplete"),"No",IF(L100="Completed","In Progress",""))</f>
        <v/>
      </c>
      <c r="P100" s="109"/>
    </row>
    <row r="101" spans="1:16" x14ac:dyDescent="0.25">
      <c r="A101" s="109"/>
      <c r="B101" s="109"/>
      <c r="C101" s="109"/>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
      </c>
      <c r="G101" s="89"/>
      <c r="H101" s="89"/>
      <c r="I101" s="68" t="str">
        <f t="shared" si="0"/>
        <v/>
      </c>
      <c r="J101" s="109"/>
      <c r="K101" s="86" t="str">
        <f>IF(AND(NOT(OR(G101="",G101="Ø")),H101=""),"In Progress",IF(AND(NOT(OR(H101="Ø",H101="")),NOT(OR(G101="Ø",G101=""))),"Completed",IF(AND(NOT(A100=""),NOT(OR(D101="",D101="???")),G101=""),"Waiting",IF(D101="???","Waiting",""))))</f>
        <v/>
      </c>
      <c r="L101" s="109"/>
      <c r="M101" s="109"/>
      <c r="N101" s="4"/>
      <c r="O101" s="114"/>
      <c r="P101" s="109"/>
    </row>
    <row r="102" spans="1:16" x14ac:dyDescent="0.25">
      <c r="A102" s="115"/>
      <c r="B102" s="110"/>
      <c r="C102" s="109"/>
      <c r="D102" s="86" t="str">
        <f>IF(NOT(A102=""),"???","")</f>
        <v/>
      </c>
      <c r="E102" s="86"/>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
      </c>
      <c r="G102" s="89"/>
      <c r="H102" s="89"/>
      <c r="I102" s="68" t="str">
        <f t="shared" si="0"/>
        <v/>
      </c>
      <c r="J102" s="109" t="str">
        <f>IF(AND(NOT(OR(H102="",H102="Ø")),NOT(OR(H103="",H103="Ø"))),"Needs to be Split","")</f>
        <v/>
      </c>
      <c r="K102" s="86" t="str">
        <f>IF(AND(NOT(OR(G102="",G102="Ø")),H102=""),"In Progress",IF(AND(NOT(OR(H102="Ø",H102="")),NOT(OR(G102="Ø",G102=""))),"Completed",IF(AND(NOT(A102=""),NOT(OR(D102="",D102="???")),G102=""),"Waiting",IF(D102="???","Waiting",""))))</f>
        <v/>
      </c>
      <c r="L102" s="109"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09" t="str">
        <f>IF(OR(L102="Untraceable",L102="Incomplete"),"Ignore",IF(OR(L102="Incomplete",L102="Completed"),"Waiting",IF(OR(L102="Waiting",L102="In Progress",L102="Review",L102="Other"),"HOLD","")))</f>
        <v/>
      </c>
      <c r="N102" s="4"/>
      <c r="O102" s="114" t="str">
        <f>IF(OR(L102="Untraceable",L102="Incomplete"),"No",IF(L102="Completed","In Progress",""))</f>
        <v/>
      </c>
      <c r="P102" s="109"/>
    </row>
    <row r="103" spans="1:16" x14ac:dyDescent="0.25">
      <c r="A103" s="109"/>
      <c r="B103" s="109"/>
      <c r="C103" s="109"/>
      <c r="D103" s="86" t="str">
        <f>IF(AND(NOT(A102=""),NOT(K102="Untraceable")),"???","")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68" t="str">
        <f t="shared" si="0"/>
        <v/>
      </c>
      <c r="J103" s="109"/>
      <c r="K103" s="86" t="str">
        <f>IF(AND(NOT(OR(G103="",G103="Ø")),H103=""),"In Progress",IF(AND(NOT(OR(H103="Ø",H103="")),NOT(OR(G103="Ø",G103=""))),"Completed",IF(AND(NOT(A102=""),NOT(OR(D103="",D103="???")),G103=""),"Waiting",IF(D103="???","Waiting",""))))</f>
        <v/>
      </c>
      <c r="L103" s="109"/>
      <c r="M103" s="109"/>
      <c r="N103" s="4"/>
      <c r="O103" s="114"/>
      <c r="P103" s="109"/>
    </row>
    <row r="104" spans="1:16" x14ac:dyDescent="0.25">
      <c r="A104" s="115"/>
      <c r="B104" s="110"/>
      <c r="C104" s="109"/>
      <c r="D104" s="86" t="str">
        <f>IF(NOT(A104=""),"???","")</f>
        <v/>
      </c>
      <c r="E104" s="86"/>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
      </c>
      <c r="G104" s="89"/>
      <c r="H104" s="89"/>
      <c r="I104" s="68" t="str">
        <f t="shared" si="0"/>
        <v/>
      </c>
      <c r="J104" s="109" t="str">
        <f>IF(AND(NOT(OR(H104="",H104="Ø")),NOT(OR(H105="",H105="Ø"))),"Needs to be Split","")</f>
        <v/>
      </c>
      <c r="K104" s="86" t="str">
        <f>IF(AND(NOT(OR(G104="",G104="Ø")),H104=""),"In Progress",IF(AND(NOT(OR(H104="Ø",H104="")),NOT(OR(G104="Ø",G104=""))),"Completed",IF(AND(NOT(A104=""),NOT(OR(D104="",D104="???")),G104=""),"Waiting",IF(D104="???","Waiting",""))))</f>
        <v/>
      </c>
      <c r="L104" s="109"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09" t="str">
        <f>IF(OR(L104="Untraceable",L104="Incomplete"),"Ignore",IF(OR(L104="Incomplete",L104="Completed"),"Waiting",IF(OR(L104="Waiting",L104="In Progress",L104="Review",L104="Other"),"HOLD","")))</f>
        <v/>
      </c>
      <c r="N104" s="4"/>
      <c r="O104" s="114" t="str">
        <f>IF(OR(L104="Untraceable",L104="Incomplete"),"No",IF(L104="Completed","In Progress",""))</f>
        <v/>
      </c>
      <c r="P104" s="109"/>
    </row>
    <row r="105" spans="1:16" x14ac:dyDescent="0.25">
      <c r="A105" s="109"/>
      <c r="B105" s="109"/>
      <c r="C105" s="109"/>
      <c r="D105" s="86" t="str">
        <f>IF(AND(NOT(A104=""),NOT(K104="Untraceable")),"???","")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68" t="str">
        <f t="shared" si="0"/>
        <v/>
      </c>
      <c r="J105" s="109"/>
      <c r="K105" s="86" t="str">
        <f>IF(AND(NOT(OR(G105="",G105="Ø")),H105=""),"In Progress",IF(AND(NOT(OR(H105="Ø",H105="")),NOT(OR(G105="Ø",G105=""))),"Completed",IF(AND(NOT(A104=""),NOT(OR(D105="",D105="???")),G105=""),"Waiting",IF(D105="???","Waiting",""))))</f>
        <v/>
      </c>
      <c r="L105" s="109"/>
      <c r="M105" s="109"/>
      <c r="N105" s="4"/>
      <c r="O105" s="114"/>
      <c r="P105" s="109"/>
    </row>
    <row r="106" spans="1:16" x14ac:dyDescent="0.25">
      <c r="A106" s="115"/>
      <c r="B106" s="110"/>
      <c r="C106" s="109"/>
      <c r="D106" s="86" t="str">
        <f>IF(NOT(A106=""),"???","")</f>
        <v/>
      </c>
      <c r="E106" s="86"/>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
      </c>
      <c r="G106" s="89"/>
      <c r="H106" s="89"/>
      <c r="I106" s="68" t="str">
        <f t="shared" si="0"/>
        <v/>
      </c>
      <c r="J106" s="109" t="str">
        <f>IF(AND(NOT(OR(H106="",H106="Ø")),NOT(OR(H107="",H107="Ø"))),"Needs to be Split","")</f>
        <v/>
      </c>
      <c r="K106" s="86" t="str">
        <f>IF(AND(NOT(OR(G106="",G106="Ø")),H106=""),"In Progress",IF(AND(NOT(OR(H106="Ø",H106="")),NOT(OR(G106="Ø",G106=""))),"Completed",IF(AND(NOT(A106=""),NOT(OR(D106="",D106="???")),G106=""),"Waiting",IF(D106="???","Waiting",""))))</f>
        <v/>
      </c>
      <c r="L106" s="109"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09" t="str">
        <f>IF(OR(L106="Untraceable",L106="Incomplete"),"Ignore",IF(OR(L106="Incomplete",L106="Completed"),"Waiting",IF(OR(L106="Waiting",L106="In Progress",L106="Review",L106="Other"),"HOLD","")))</f>
        <v/>
      </c>
      <c r="N106" s="4"/>
      <c r="O106" s="114" t="str">
        <f>IF(OR(L106="Untraceable",L106="Incomplete"),"No",IF(L106="Completed","In Progress",""))</f>
        <v/>
      </c>
      <c r="P106" s="109"/>
    </row>
    <row r="107" spans="1:16" x14ac:dyDescent="0.25">
      <c r="A107" s="109"/>
      <c r="B107" s="109"/>
      <c r="C107" s="109"/>
      <c r="D107" s="86" t="str">
        <f>IF(AND(NOT(A106=""),NOT(K106="Untraceable")),"???","")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68" t="str">
        <f t="shared" si="0"/>
        <v/>
      </c>
      <c r="J107" s="109"/>
      <c r="K107" s="86" t="str">
        <f>IF(AND(NOT(OR(G107="",G107="Ø")),H107=""),"In Progress",IF(AND(NOT(OR(H107="Ø",H107="")),NOT(OR(G107="Ø",G107=""))),"Completed",IF(AND(NOT(A106=""),NOT(OR(D107="",D107="???")),G107=""),"Waiting",IF(D107="???","Waiting",""))))</f>
        <v/>
      </c>
      <c r="L107" s="109"/>
      <c r="M107" s="109"/>
      <c r="N107" s="4"/>
      <c r="O107" s="114"/>
      <c r="P107" s="109"/>
    </row>
    <row r="108" spans="1:16" x14ac:dyDescent="0.25">
      <c r="A108" s="115"/>
      <c r="B108" s="110"/>
      <c r="C108" s="109"/>
      <c r="D108" s="86" t="str">
        <f>IF(NOT(A108=""),"???","")</f>
        <v/>
      </c>
      <c r="E108" s="86"/>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
      </c>
      <c r="G108" s="89"/>
      <c r="H108" s="89"/>
      <c r="I108" s="68" t="str">
        <f t="shared" si="0"/>
        <v/>
      </c>
      <c r="J108" s="109" t="str">
        <f>IF(AND(NOT(OR(H108="",H108="Ø")),NOT(OR(H109="",H109="Ø"))),"Needs to be Split","")</f>
        <v/>
      </c>
      <c r="K108" s="86" t="str">
        <f>IF(AND(NOT(OR(G108="",G108="Ø")),H108=""),"In Progress",IF(AND(NOT(OR(H108="Ø",H108="")),NOT(OR(G108="Ø",G108=""))),"Completed",IF(AND(NOT(A108=""),NOT(OR(D108="",D108="???")),G108=""),"Waiting",IF(D108="???","Waiting",""))))</f>
        <v/>
      </c>
      <c r="L108" s="109"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09" t="str">
        <f>IF(OR(L108="Untraceable",L108="Incomplete"),"Ignore",IF(OR(L108="Incomplete",L108="Completed"),"Waiting",IF(OR(L108="Waiting",L108="In Progress",L108="Review",L108="Other"),"HOLD","")))</f>
        <v/>
      </c>
      <c r="N108" s="4"/>
      <c r="O108" s="114" t="str">
        <f>IF(OR(L108="Untraceable",L108="Incomplete"),"No",IF(L108="Completed","In Progress",""))</f>
        <v/>
      </c>
      <c r="P108" s="109"/>
    </row>
    <row r="109" spans="1:16" x14ac:dyDescent="0.25">
      <c r="A109" s="109"/>
      <c r="B109" s="109"/>
      <c r="C109" s="109"/>
      <c r="D109" s="86" t="str">
        <f>IF(AND(NOT(A108=""),NOT(K108="Untraceable")),"???","")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
      </c>
      <c r="G109" s="89"/>
      <c r="H109" s="89"/>
      <c r="I109" s="68" t="str">
        <f t="shared" si="0"/>
        <v/>
      </c>
      <c r="J109" s="109"/>
      <c r="K109" s="86" t="str">
        <f>IF(AND(NOT(OR(G109="",G109="Ø")),H109=""),"In Progress",IF(AND(NOT(OR(H109="Ø",H109="")),NOT(OR(G109="Ø",G109=""))),"Completed",IF(AND(NOT(A108=""),NOT(OR(D109="",D109="???")),G109=""),"Waiting",IF(D109="???","Waiting",""))))</f>
        <v/>
      </c>
      <c r="L109" s="109"/>
      <c r="M109" s="109"/>
      <c r="N109" s="4"/>
      <c r="O109" s="114"/>
      <c r="P109" s="109"/>
    </row>
    <row r="110" spans="1:16" x14ac:dyDescent="0.25">
      <c r="A110" s="115"/>
      <c r="B110" s="110"/>
      <c r="C110" s="109"/>
      <c r="D110" s="86" t="str">
        <f>IF(NOT(A110=""),"???","")</f>
        <v/>
      </c>
      <c r="E110" s="86"/>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
      </c>
      <c r="G110" s="89"/>
      <c r="H110" s="89"/>
      <c r="I110" s="68" t="str">
        <f t="shared" si="0"/>
        <v/>
      </c>
      <c r="J110" s="109" t="str">
        <f>IF(AND(NOT(OR(H110="",H110="Ø")),NOT(OR(H111="",H111="Ø"))),"Needs to be Split","")</f>
        <v/>
      </c>
      <c r="K110" s="86" t="str">
        <f>IF(AND(NOT(OR(G110="",G110="Ø")),H110=""),"In Progress",IF(AND(NOT(OR(H110="Ø",H110="")),NOT(OR(G110="Ø",G110=""))),"Completed",IF(AND(NOT(A110=""),NOT(OR(D110="",D110="???")),G110=""),"Waiting",IF(D110="???","Waiting",""))))</f>
        <v/>
      </c>
      <c r="L110" s="109"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09" t="str">
        <f>IF(OR(L110="Untraceable",L110="Incomplete"),"Ignore",IF(OR(L110="Incomplete",L110="Completed"),"Waiting",IF(OR(L110="Waiting",L110="In Progress",L110="Review",L110="Other"),"HOLD","")))</f>
        <v/>
      </c>
      <c r="N110" s="4"/>
      <c r="O110" s="114" t="str">
        <f>IF(OR(L110="Untraceable",L110="Incomplete"),"No",IF(L110="Completed","In Progress",""))</f>
        <v/>
      </c>
      <c r="P110" s="109"/>
    </row>
    <row r="111" spans="1:16" x14ac:dyDescent="0.25">
      <c r="A111" s="109"/>
      <c r="B111" s="109"/>
      <c r="C111" s="109"/>
      <c r="D111" s="86" t="str">
        <f>IF(AND(NOT(A110=""),NOT(K110="Untraceable")),"???","")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
      </c>
      <c r="G111" s="89"/>
      <c r="H111" s="89"/>
      <c r="I111" s="68" t="str">
        <f t="shared" si="0"/>
        <v/>
      </c>
      <c r="J111" s="109"/>
      <c r="K111" s="86" t="str">
        <f>IF(AND(NOT(OR(G111="",G111="Ø")),H111=""),"In Progress",IF(AND(NOT(OR(H111="Ø",H111="")),NOT(OR(G111="Ø",G111=""))),"Completed",IF(AND(NOT(A110=""),NOT(OR(D111="",D111="???")),G111=""),"Waiting",IF(D111="???","Waiting",""))))</f>
        <v/>
      </c>
      <c r="L111" s="109"/>
      <c r="M111" s="109"/>
      <c r="N111" s="4"/>
      <c r="O111" s="114"/>
      <c r="P111" s="109"/>
    </row>
    <row r="112" spans="1:16" x14ac:dyDescent="0.25">
      <c r="A112" s="115"/>
      <c r="B112" s="110"/>
      <c r="C112" s="109"/>
      <c r="D112" s="86" t="str">
        <f>IF(NOT(A112=""),"???","")</f>
        <v/>
      </c>
      <c r="E112" s="86"/>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
      </c>
      <c r="G112" s="89"/>
      <c r="H112" s="89"/>
      <c r="I112" s="68" t="str">
        <f t="shared" si="0"/>
        <v/>
      </c>
      <c r="J112" s="109" t="str">
        <f>IF(AND(NOT(OR(H112="",H112="Ø")),NOT(OR(H113="",H113="Ø"))),"Needs to be Split","")</f>
        <v/>
      </c>
      <c r="K112" s="86" t="str">
        <f>IF(AND(NOT(OR(G112="",G112="Ø")),H112=""),"In Progress",IF(AND(NOT(OR(H112="Ø",H112="")),NOT(OR(G112="Ø",G112=""))),"Completed",IF(AND(NOT(A112=""),NOT(OR(D112="",D112="???")),G112=""),"Waiting",IF(D112="???","Waiting",""))))</f>
        <v/>
      </c>
      <c r="L112" s="109"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09" t="str">
        <f>IF(OR(L112="Untraceable",L112="Incomplete"),"Ignore",IF(OR(L112="Incomplete",L112="Completed"),"Waiting",IF(OR(L112="Waiting",L112="In Progress",L112="Review",L112="Other"),"HOLD","")))</f>
        <v/>
      </c>
      <c r="N112" s="4"/>
      <c r="O112" s="114" t="str">
        <f>IF(OR(L112="Untraceable",L112="Incomplete"),"No",IF(L112="Completed","In Progress",""))</f>
        <v/>
      </c>
      <c r="P112" s="109"/>
    </row>
    <row r="113" spans="1:16" x14ac:dyDescent="0.25">
      <c r="A113" s="109"/>
      <c r="B113" s="109"/>
      <c r="C113" s="109"/>
      <c r="D113" s="86" t="str">
        <f>IF(AND(NOT(A112=""),NOT(K112="Untraceable")),"???","")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68" t="str">
        <f t="shared" si="0"/>
        <v/>
      </c>
      <c r="J113" s="109"/>
      <c r="K113" s="86" t="str">
        <f>IF(AND(NOT(OR(G113="",G113="Ø")),H113=""),"In Progress",IF(AND(NOT(OR(H113="Ø",H113="")),NOT(OR(G113="Ø",G113=""))),"Completed",IF(AND(NOT(A112=""),NOT(OR(D113="",D113="???")),G113=""),"Waiting",IF(D113="???","Waiting",""))))</f>
        <v/>
      </c>
      <c r="L113" s="109"/>
      <c r="M113" s="109"/>
      <c r="N113" s="4"/>
      <c r="O113" s="114"/>
      <c r="P113" s="109"/>
    </row>
    <row r="114" spans="1:16" x14ac:dyDescent="0.25">
      <c r="A114" s="115"/>
      <c r="B114" s="110"/>
      <c r="C114" s="109"/>
      <c r="D114" s="86" t="str">
        <f>IF(NOT(A114=""),"???","")</f>
        <v/>
      </c>
      <c r="E114" s="86"/>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
      </c>
      <c r="G114" s="89"/>
      <c r="H114" s="89"/>
      <c r="I114" s="68" t="str">
        <f t="shared" si="0"/>
        <v/>
      </c>
      <c r="J114" s="109" t="str">
        <f>IF(AND(NOT(OR(H114="",H114="Ø")),NOT(OR(H115="",H115="Ø"))),"Needs to be Split","")</f>
        <v/>
      </c>
      <c r="K114" s="86" t="str">
        <f>IF(AND(NOT(OR(G114="",G114="Ø")),H114=""),"In Progress",IF(AND(NOT(OR(H114="Ø",H114="")),NOT(OR(G114="Ø",G114=""))),"Completed",IF(AND(NOT(A114=""),NOT(OR(D114="",D114="???")),G114=""),"Waiting",IF(D114="???","Waiting",""))))</f>
        <v/>
      </c>
      <c r="L114" s="109"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09" t="str">
        <f>IF(OR(L114="Untraceable",L114="Incomplete"),"Ignore",IF(OR(L114="Incomplete",L114="Completed"),"Waiting",IF(OR(L114="Waiting",L114="In Progress",L114="Review",L114="Other"),"HOLD","")))</f>
        <v/>
      </c>
      <c r="N114" s="4"/>
      <c r="O114" s="114" t="str">
        <f>IF(OR(L114="Untraceable",L114="Incomplete"),"No",IF(L114="Completed","In Progress",""))</f>
        <v/>
      </c>
      <c r="P114" s="109"/>
    </row>
    <row r="115" spans="1:16" x14ac:dyDescent="0.25">
      <c r="A115" s="109"/>
      <c r="B115" s="109"/>
      <c r="C115" s="109"/>
      <c r="D115" s="86" t="str">
        <f>IF(AND(NOT(A114=""),NOT(K114="Untraceable")),"???","")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
      </c>
      <c r="G115" s="89"/>
      <c r="H115" s="89"/>
      <c r="I115" s="68" t="str">
        <f t="shared" si="0"/>
        <v/>
      </c>
      <c r="J115" s="109"/>
      <c r="K115" s="86" t="str">
        <f>IF(AND(NOT(OR(G115="",G115="Ø")),H115=""),"In Progress",IF(AND(NOT(OR(H115="Ø",H115="")),NOT(OR(G115="Ø",G115=""))),"Completed",IF(AND(NOT(A114=""),NOT(OR(D115="",D115="???")),G115=""),"Waiting",IF(D115="???","Waiting",""))))</f>
        <v/>
      </c>
      <c r="L115" s="109"/>
      <c r="M115" s="109"/>
      <c r="N115" s="4"/>
      <c r="O115" s="114"/>
      <c r="P115" s="109"/>
    </row>
    <row r="116" spans="1:16" x14ac:dyDescent="0.25">
      <c r="A116" s="115"/>
      <c r="B116" s="110"/>
      <c r="C116" s="109"/>
      <c r="D116" s="86" t="str">
        <f>IF(NOT(A116=""),"???","")</f>
        <v/>
      </c>
      <c r="E116" s="86"/>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
      </c>
      <c r="G116" s="89"/>
      <c r="H116" s="89"/>
      <c r="I116" s="68" t="str">
        <f t="shared" si="0"/>
        <v/>
      </c>
      <c r="J116" s="109" t="str">
        <f>IF(AND(NOT(OR(H116="",H116="Ø")),NOT(OR(H117="",H117="Ø"))),"Needs to be Split","")</f>
        <v/>
      </c>
      <c r="K116" s="86" t="str">
        <f>IF(AND(NOT(OR(G116="",G116="Ø")),H116=""),"In Progress",IF(AND(NOT(OR(H116="Ø",H116="")),NOT(OR(G116="Ø",G116=""))),"Completed",IF(AND(NOT(A116=""),NOT(OR(D116="",D116="???")),G116=""),"Waiting",IF(D116="???","Waiting",""))))</f>
        <v/>
      </c>
      <c r="L116" s="109"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09" t="str">
        <f>IF(OR(L116="Untraceable",L116="Incomplete"),"Ignore",IF(OR(L116="Incomplete",L116="Completed"),"Waiting",IF(OR(L116="Waiting",L116="In Progress",L116="Review",L116="Other"),"HOLD","")))</f>
        <v/>
      </c>
      <c r="N116" s="4"/>
      <c r="O116" s="114" t="str">
        <f>IF(OR(L116="Untraceable",L116="Incomplete"),"No",IF(L116="Completed","In Progress",""))</f>
        <v/>
      </c>
      <c r="P116" s="109"/>
    </row>
    <row r="117" spans="1:16" x14ac:dyDescent="0.25">
      <c r="A117" s="109"/>
      <c r="B117" s="109"/>
      <c r="C117" s="109"/>
      <c r="D117" s="86" t="str">
        <f>IF(AND(NOT(A116=""),NOT(K116="Untraceable")),"???","")</f>
        <v/>
      </c>
      <c r="E117" s="86"/>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
      </c>
      <c r="G117" s="89"/>
      <c r="H117" s="89"/>
      <c r="I117" s="68" t="str">
        <f t="shared" si="0"/>
        <v/>
      </c>
      <c r="J117" s="109"/>
      <c r="K117" s="86" t="str">
        <f>IF(AND(NOT(OR(G117="",G117="Ø")),H117=""),"In Progress",IF(AND(NOT(OR(H117="Ø",H117="")),NOT(OR(G117="Ø",G117=""))),"Completed",IF(AND(NOT(A116=""),NOT(OR(D117="",D117="???")),G117=""),"Waiting",IF(D117="???","Waiting",""))))</f>
        <v/>
      </c>
      <c r="L117" s="109"/>
      <c r="M117" s="109"/>
      <c r="N117" s="4"/>
      <c r="O117" s="114"/>
      <c r="P117" s="109"/>
    </row>
    <row r="118" spans="1:16" x14ac:dyDescent="0.25">
      <c r="A118" s="115"/>
      <c r="B118" s="110"/>
      <c r="C118" s="109"/>
      <c r="D118" s="86" t="str">
        <f>IF(NOT(A118=""),"???","")</f>
        <v/>
      </c>
      <c r="E118" s="86"/>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
      </c>
      <c r="G118" s="89"/>
      <c r="H118" s="89"/>
      <c r="I118" s="68" t="str">
        <f t="shared" si="0"/>
        <v/>
      </c>
      <c r="J118" s="109" t="str">
        <f>IF(AND(NOT(OR(H118="",H118="Ø")),NOT(OR(H119="",H119="Ø"))),"Needs to be Split","")</f>
        <v/>
      </c>
      <c r="K118" s="86" t="str">
        <f>IF(AND(NOT(OR(G118="",G118="Ø")),H118=""),"In Progress",IF(AND(NOT(OR(H118="Ø",H118="")),NOT(OR(G118="Ø",G118=""))),"Completed",IF(AND(NOT(A118=""),NOT(OR(D118="",D118="???")),G118=""),"Waiting",IF(D118="???","Waiting",""))))</f>
        <v/>
      </c>
      <c r="L118" s="109"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09" t="str">
        <f>IF(OR(L118="Untraceable",L118="Incomplete"),"Ignore",IF(OR(L118="Incomplete",L118="Completed"),"Waiting",IF(OR(L118="Waiting",L118="In Progress",L118="Review",L118="Other"),"HOLD","")))</f>
        <v/>
      </c>
      <c r="N118" s="4"/>
      <c r="O118" s="114" t="str">
        <f>IF(OR(L118="Untraceable",L118="Incomplete"),"No",IF(L118="Completed","In Progress",""))</f>
        <v/>
      </c>
      <c r="P118" s="109"/>
    </row>
    <row r="119" spans="1:16" x14ac:dyDescent="0.25">
      <c r="A119" s="109"/>
      <c r="B119" s="109"/>
      <c r="C119" s="109"/>
      <c r="D119" s="86" t="str">
        <f>IF(AND(NOT(A118=""),NOT(K118="Untraceable")),"???","")</f>
        <v/>
      </c>
      <c r="E119" s="86"/>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68" t="str">
        <f t="shared" si="0"/>
        <v/>
      </c>
      <c r="J119" s="109"/>
      <c r="K119" s="86" t="str">
        <f>IF(AND(NOT(OR(G119="",G119="Ø")),H119=""),"In Progress",IF(AND(NOT(OR(H119="Ø",H119="")),NOT(OR(G119="Ø",G119=""))),"Completed",IF(AND(NOT(A118=""),NOT(OR(D119="",D119="???")),G119=""),"Waiting",IF(D119="???","Waiting",""))))</f>
        <v/>
      </c>
      <c r="L119" s="109"/>
      <c r="M119" s="109"/>
      <c r="N119" s="4"/>
      <c r="O119" s="114"/>
      <c r="P119" s="109"/>
    </row>
    <row r="120" spans="1:16" x14ac:dyDescent="0.25">
      <c r="A120" s="115"/>
      <c r="B120" s="110"/>
      <c r="C120" s="109"/>
      <c r="D120" s="86" t="str">
        <f>IF(NOT(A120=""),"???","")</f>
        <v/>
      </c>
      <c r="E120" s="86"/>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
      </c>
      <c r="G120" s="89"/>
      <c r="H120" s="89"/>
      <c r="I120" s="68" t="str">
        <f t="shared" si="0"/>
        <v/>
      </c>
      <c r="J120" s="109" t="str">
        <f>IF(AND(NOT(OR(H120="",H120="Ø")),NOT(OR(H121="",H121="Ø"))),"Needs to be Split","")</f>
        <v/>
      </c>
      <c r="K120" s="86" t="str">
        <f>IF(AND(NOT(OR(G120="",G120="Ø")),H120=""),"In Progress",IF(AND(NOT(OR(H120="Ø",H120="")),NOT(OR(G120="Ø",G120=""))),"Completed",IF(AND(NOT(A120=""),NOT(OR(D120="",D120="???")),G120=""),"Waiting",IF(D120="???","Waiting",""))))</f>
        <v/>
      </c>
      <c r="L120" s="109"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09" t="str">
        <f>IF(OR(L120="Untraceable",L120="Incomplete"),"Ignore",IF(OR(L120="Incomplete",L120="Completed"),"Waiting",IF(OR(L120="Waiting",L120="In Progress",L120="Review",L120="Other"),"HOLD","")))</f>
        <v/>
      </c>
      <c r="N120" s="4"/>
      <c r="O120" s="114" t="str">
        <f>IF(OR(L120="Untraceable",L120="Incomplete"),"No",IF(L120="Completed","In Progress",""))</f>
        <v/>
      </c>
      <c r="P120" s="109"/>
    </row>
    <row r="121" spans="1:16" x14ac:dyDescent="0.25">
      <c r="A121" s="109"/>
      <c r="B121" s="109"/>
      <c r="C121" s="109"/>
      <c r="D121" s="86" t="str">
        <f>IF(AND(NOT(A120=""),NOT(K120="Untraceable")),"???","")</f>
        <v/>
      </c>
      <c r="E121" s="86"/>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68" t="str">
        <f t="shared" si="0"/>
        <v/>
      </c>
      <c r="J121" s="109"/>
      <c r="K121" s="86" t="str">
        <f>IF(AND(NOT(OR(G121="",G121="Ø")),H121=""),"In Progress",IF(AND(NOT(OR(H121="Ø",H121="")),NOT(OR(G121="Ø",G121=""))),"Completed",IF(AND(NOT(A120=""),NOT(OR(D121="",D121="???")),G121=""),"Waiting",IF(D121="???","Waiting",""))))</f>
        <v/>
      </c>
      <c r="L121" s="109"/>
      <c r="M121" s="109"/>
      <c r="N121" s="4"/>
      <c r="O121" s="114"/>
      <c r="P121" s="109"/>
    </row>
    <row r="122" spans="1:16" x14ac:dyDescent="0.25">
      <c r="A122" s="115"/>
      <c r="B122" s="110"/>
      <c r="C122" s="109"/>
      <c r="D122" s="86" t="str">
        <f>IF(NOT(A122=""),"???","")</f>
        <v/>
      </c>
      <c r="E122" s="86"/>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
      </c>
      <c r="G122" s="89"/>
      <c r="H122" s="89"/>
      <c r="I122" s="68" t="str">
        <f t="shared" si="0"/>
        <v/>
      </c>
      <c r="J122" s="109" t="str">
        <f>IF(AND(NOT(OR(H122="",H122="Ø")),NOT(OR(H123="",H123="Ø"))),"Needs to be Split","")</f>
        <v/>
      </c>
      <c r="K122" s="86" t="str">
        <f>IF(AND(NOT(OR(G122="",G122="Ø")),H122=""),"In Progress",IF(AND(NOT(OR(H122="Ø",H122="")),NOT(OR(G122="Ø",G122=""))),"Completed",IF(AND(NOT(A122=""),NOT(OR(D122="",D122="???")),G122=""),"Waiting",IF(D122="???","Waiting",""))))</f>
        <v/>
      </c>
      <c r="L122" s="109"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09" t="str">
        <f>IF(OR(L122="Untraceable",L122="Incomplete"),"Ignore",IF(OR(L122="Incomplete",L122="Completed"),"Waiting",IF(OR(L122="Waiting",L122="In Progress",L122="Review",L122="Other"),"HOLD","")))</f>
        <v/>
      </c>
      <c r="N122" s="4"/>
      <c r="O122" s="114" t="str">
        <f>IF(OR(L122="Untraceable",L122="Incomplete"),"No",IF(L122="Completed","In Progress",""))</f>
        <v/>
      </c>
      <c r="P122" s="109"/>
    </row>
    <row r="123" spans="1:16" x14ac:dyDescent="0.25">
      <c r="A123" s="109"/>
      <c r="B123" s="109"/>
      <c r="C123" s="109"/>
      <c r="D123" s="86" t="str">
        <f>IF(AND(NOT(A122=""),NOT(K122="Untraceable")),"???","")</f>
        <v/>
      </c>
      <c r="E123" s="86"/>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68" t="str">
        <f t="shared" si="0"/>
        <v/>
      </c>
      <c r="J123" s="109"/>
      <c r="K123" s="86" t="str">
        <f>IF(AND(NOT(OR(G123="",G123="Ø")),H123=""),"In Progress",IF(AND(NOT(OR(H123="Ø",H123="")),NOT(OR(G123="Ø",G123=""))),"Completed",IF(AND(NOT(A122=""),NOT(OR(D123="",D123="???")),G123=""),"Waiting",IF(D123="???","Waiting",""))))</f>
        <v/>
      </c>
      <c r="L123" s="109"/>
      <c r="M123" s="109"/>
      <c r="N123" s="4"/>
      <c r="O123" s="114"/>
      <c r="P123" s="109"/>
    </row>
    <row r="124" spans="1:16" x14ac:dyDescent="0.25">
      <c r="A124" s="115"/>
      <c r="B124" s="110"/>
      <c r="C124" s="109"/>
      <c r="D124" s="86" t="str">
        <f>IF(NOT(A124=""),"???","")</f>
        <v/>
      </c>
      <c r="E124" s="86"/>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
      </c>
      <c r="G124" s="89"/>
      <c r="H124" s="89"/>
      <c r="I124" s="68" t="str">
        <f t="shared" si="0"/>
        <v/>
      </c>
      <c r="J124" s="109" t="str">
        <f>IF(AND(NOT(OR(H124="",H124="Ø")),NOT(OR(H125="",H125="Ø"))),"Needs to be Split","")</f>
        <v/>
      </c>
      <c r="K124" s="86" t="str">
        <f>IF(AND(NOT(OR(G124="",G124="Ø")),H124=""),"In Progress",IF(AND(NOT(OR(H124="Ø",H124="")),NOT(OR(G124="Ø",G124=""))),"Completed",IF(AND(NOT(A124=""),NOT(OR(D124="",D124="???")),G124=""),"Waiting",IF(D124="???","Waiting",""))))</f>
        <v/>
      </c>
      <c r="L124" s="109"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09" t="str">
        <f>IF(OR(L124="Untraceable",L124="Incomplete"),"Ignore",IF(OR(L124="Incomplete",L124="Completed"),"Waiting",IF(OR(L124="Waiting",L124="In Progress",L124="Review",L124="Other"),"HOLD","")))</f>
        <v/>
      </c>
      <c r="N124" s="4"/>
      <c r="O124" s="114" t="str">
        <f>IF(OR(L124="Untraceable",L124="Incomplete"),"No",IF(L124="Completed","In Progress",""))</f>
        <v/>
      </c>
      <c r="P124" s="109"/>
    </row>
    <row r="125" spans="1:16" x14ac:dyDescent="0.25">
      <c r="A125" s="109"/>
      <c r="B125" s="109"/>
      <c r="C125" s="109"/>
      <c r="D125" s="86" t="str">
        <f>IF(AND(NOT(A124=""),NOT(K124="Untraceable")),"???","")</f>
        <v/>
      </c>
      <c r="E125" s="86"/>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
      </c>
      <c r="G125" s="89"/>
      <c r="H125" s="89"/>
      <c r="I125" s="68" t="str">
        <f t="shared" si="0"/>
        <v/>
      </c>
      <c r="J125" s="109"/>
      <c r="K125" s="86" t="str">
        <f>IF(AND(NOT(OR(G125="",G125="Ø")),H125=""),"In Progress",IF(AND(NOT(OR(H125="Ø",H125="")),NOT(OR(G125="Ø",G125=""))),"Completed",IF(AND(NOT(A124=""),NOT(OR(D125="",D125="???")),G125=""),"Waiting",IF(D125="???","Waiting",""))))</f>
        <v/>
      </c>
      <c r="L125" s="109"/>
      <c r="M125" s="109"/>
      <c r="N125" s="4"/>
      <c r="O125" s="114"/>
      <c r="P125" s="109"/>
    </row>
    <row r="126" spans="1:16" x14ac:dyDescent="0.25">
      <c r="A126" s="115"/>
      <c r="B126" s="110"/>
      <c r="C126" s="109"/>
      <c r="D126" s="86" t="str">
        <f>IF(NOT(A126=""),"???","")</f>
        <v/>
      </c>
      <c r="E126" s="86"/>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68" t="str">
        <f t="shared" si="0"/>
        <v/>
      </c>
      <c r="J126" s="109" t="str">
        <f>IF(AND(NOT(OR(H126="",H126="Ø")),NOT(OR(H127="",H127="Ø"))),"Needs to be Split","")</f>
        <v/>
      </c>
      <c r="K126" s="86" t="str">
        <f>IF(AND(NOT(OR(G126="",G126="Ø")),H126=""),"In Progress",IF(AND(NOT(OR(H126="Ø",H126="")),NOT(OR(G126="Ø",G126=""))),"Completed",IF(AND(NOT(A126=""),NOT(OR(D126="",D126="???")),G126=""),"Waiting",IF(D126="???","Waiting",""))))</f>
        <v/>
      </c>
      <c r="L126" s="109" t="str">
        <f>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
      </c>
      <c r="M126" s="109" t="str">
        <f>IF(OR(L126="Untraceable",L126="Incomplete"),"Ignore",IF(OR(L126="Incomplete",L126="Completed"),"Waiting",IF(OR(L126="Waiting",L126="In Progress",L126="Review",L126="Other"),"HOLD","")))</f>
        <v/>
      </c>
      <c r="N126" s="4"/>
      <c r="O126" s="114" t="str">
        <f>IF(OR(L126="Untraceable",L126="Incomplete"),"No",IF(L126="Completed","In Progress",""))</f>
        <v/>
      </c>
      <c r="P126" s="109"/>
    </row>
    <row r="127" spans="1:16" x14ac:dyDescent="0.25">
      <c r="A127" s="109"/>
      <c r="B127" s="109"/>
      <c r="C127" s="109"/>
      <c r="D127" s="86" t="str">
        <f>IF(AND(NOT(A126=""),NOT(K126="Untraceable")),"???","")</f>
        <v/>
      </c>
      <c r="E127" s="86"/>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68" t="str">
        <f t="shared" si="0"/>
        <v/>
      </c>
      <c r="J127" s="109"/>
      <c r="K127" s="86" t="str">
        <f>IF(AND(NOT(OR(G127="",G127="Ø")),H127=""),"In Progress",IF(AND(NOT(OR(H127="Ø",H127="")),NOT(OR(G127="Ø",G127=""))),"Completed",IF(AND(NOT(A126=""),NOT(OR(D127="",D127="???")),G127=""),"Waiting",IF(D127="???","Waiting",""))))</f>
        <v/>
      </c>
      <c r="L127" s="109"/>
      <c r="M127" s="109"/>
      <c r="N127" s="4"/>
      <c r="O127" s="114"/>
      <c r="P127" s="109"/>
    </row>
    <row r="128" spans="1:16" x14ac:dyDescent="0.25">
      <c r="A128" s="115"/>
      <c r="B128" s="110"/>
      <c r="C128" s="109"/>
      <c r="D128" s="86" t="str">
        <f>IF(NOT(A128=""),"???","")</f>
        <v/>
      </c>
      <c r="E128" s="86"/>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
      </c>
      <c r="G128" s="89"/>
      <c r="H128" s="89"/>
      <c r="I128" s="68" t="str">
        <f t="shared" si="0"/>
        <v/>
      </c>
      <c r="J128" s="109" t="str">
        <f>IF(AND(NOT(OR(H128="",H128="Ø")),NOT(OR(H129="",H129="Ø"))),"Needs to be Split","")</f>
        <v/>
      </c>
      <c r="K128" s="86" t="str">
        <f>IF(AND(NOT(OR(G128="",G128="Ø")),H128=""),"In Progress",IF(AND(NOT(OR(H128="Ø",H128="")),NOT(OR(G128="Ø",G128=""))),"Completed",IF(AND(NOT(A128=""),NOT(OR(D128="",D128="???")),G128=""),"Waiting",IF(D128="???","Waiting",""))))</f>
        <v/>
      </c>
      <c r="L128" s="109" t="str">
        <f>IF(AND(NOT(OR(H128="Ø",H128="")),J128="Split"),"In Progress",IF(AND(NOT(OR(H128="Ø",H128="")),J128="Needs to be Split"),"Waiting",IF(AND(K128="Review",K129="Review"),"Review",IF(OR(AND(K128="Review",K129="Incomplete"),AND(K128="Incomplete",K129="Review")),"Review",IF(OR(AND(K128="Untraceable",K129="Review"),AND(K128="Review",K129="Untraceable")),"Review",IF(OR(AND(K128="Review",K129="Completed"),AND(K128="Completed",K129="Review")),"Review",IF(OR(AND(K128="Other",K129="Review"),AND(K128="Review",K129="Other")),"Review",IF(OR(AND(K128="Other",K129="Incomplete"),AND(K128="Incomplete",K129="Other")),"Review",IF(OR(AND(K128="Other",K129="Untraceable"),AND(K128="Untraceable",K129="Other")),"Review",IF(OR(AND(K128="Other",K129="Completed"),AND(K128="Completed",K129="Other")),"Review",IF(AND(K128="Waiting",K129="Waiting"),"Waiting",IF(OR(AND(K128="Review",K129="Waiting"),AND(K128="Waiting",K129="Review")),"Waiting",IF(OR(AND(K128="Other",K129="Waiting"),AND(K128="Waiting",K129="Other")),"Waiting",IF(OR(AND(K128="Incomplete",K129="Waiting"),AND(K128="Waiting",K129="Incomplete")),"Waiting",IF(OR(AND(K128="Completed",K129="Waiting"),AND(K128="Waiting",K129="Completed")),"Waiting",IF(OR(K128="In Progress",K129="In Progress"),"In Progress",IF(OR(AND(K128="Completed",K129="Untraceable"),AND(K128="Untraceable",K129="Completed")),"Review",IF(OR(AND(K128="Completed",K129="Incomplete"),AND(K128="Incomplete",K129="Completed")),"Review",IF(OR(AND(K128="Incomplete",K129="Untraceable"),AND(K128="Untraceable",K129="Incomplete")),"Untraceable",IF(AND(NOT(OR(H128="Ø",H128="")),NOT(OR(H129="Ø",H129="")),J128=""),"In Progress",IF(AND(K128="Untraceable",K129="Untraceable"),"Untraceable",IF(AND(NOT(OR(H128="Ø",H128="")),NOT(OR(H129="Ø",H129="")),NOT(OR(J128="Ø",J128="",J128="Split",J128="Needs to be Split"))),"Completed",IF(AND(K128="Incomplete",K129="Incomplete"),"Incomplete",IF(AND(K128="Other",K129="Other"),"Review",IF(AND(K128="Untraceable",K129=""),"Untraceable","")))))))))))))))))))))))))</f>
        <v/>
      </c>
      <c r="M128" s="109" t="str">
        <f>IF(OR(L128="Untraceable",L128="Incomplete"),"Ignore",IF(OR(L128="Incomplete",L128="Completed"),"Waiting",IF(OR(L128="Waiting",L128="In Progress",L128="Review",L128="Other"),"HOLD","")))</f>
        <v/>
      </c>
      <c r="N128" s="4"/>
      <c r="O128" s="114" t="str">
        <f>IF(OR(L128="Untraceable",L128="Incomplete"),"No",IF(L128="Completed","In Progress",""))</f>
        <v/>
      </c>
      <c r="P128" s="109"/>
    </row>
    <row r="129" spans="1:16" x14ac:dyDescent="0.25">
      <c r="A129" s="109"/>
      <c r="B129" s="109"/>
      <c r="C129" s="109"/>
      <c r="D129" s="86" t="str">
        <f>IF(AND(NOT(A128=""),NOT(K128="Untraceable")),"???","")</f>
        <v/>
      </c>
      <c r="E129" s="86"/>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68" t="str">
        <f t="shared" si="0"/>
        <v/>
      </c>
      <c r="J129" s="109"/>
      <c r="K129" s="86" t="str">
        <f>IF(AND(NOT(OR(G129="",G129="Ø")),H129=""),"In Progress",IF(AND(NOT(OR(H129="Ø",H129="")),NOT(OR(G129="Ø",G129=""))),"Completed",IF(AND(NOT(A128=""),NOT(OR(D129="",D129="???")),G129=""),"Waiting",IF(D129="???","Waiting",""))))</f>
        <v/>
      </c>
      <c r="L129" s="109"/>
      <c r="M129" s="109"/>
      <c r="N129" s="4"/>
      <c r="O129" s="114"/>
      <c r="P129" s="109"/>
    </row>
    <row r="130" spans="1:16" x14ac:dyDescent="0.25">
      <c r="A130" s="115"/>
      <c r="B130" s="110"/>
      <c r="C130" s="109"/>
      <c r="D130" s="86" t="str">
        <f>IF(NOT(A130=""),"???","")</f>
        <v/>
      </c>
      <c r="E130" s="86"/>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68" t="str">
        <f t="shared" si="0"/>
        <v/>
      </c>
      <c r="J130" s="109" t="str">
        <f>IF(AND(NOT(OR(H130="",H130="Ø")),NOT(OR(H131="",H131="Ø"))),"Needs to be Split","")</f>
        <v/>
      </c>
      <c r="K130" s="86" t="str">
        <f>IF(AND(NOT(OR(G130="",G130="Ø")),H130=""),"In Progress",IF(AND(NOT(OR(H130="Ø",H130="")),NOT(OR(G130="Ø",G130=""))),"Completed",IF(AND(NOT(A130=""),NOT(OR(D130="",D130="???")),G130=""),"Waiting",IF(D130="???","Waiting",""))))</f>
        <v/>
      </c>
      <c r="L130" s="109" t="str">
        <f>IF(AND(NOT(OR(H130="Ø",H130="")),J130="Split"),"In Progress",IF(AND(NOT(OR(H130="Ø",H130="")),J130="Needs to be Split"),"Waiting",IF(AND(K130="Review",K131="Review"),"Review",IF(OR(AND(K130="Review",K131="Incomplete"),AND(K130="Incomplete",K131="Review")),"Review",IF(OR(AND(K130="Untraceable",K131="Review"),AND(K130="Review",K131="Untraceable")),"Review",IF(OR(AND(K130="Review",K131="Completed"),AND(K130="Completed",K131="Review")),"Review",IF(OR(AND(K130="Other",K131="Review"),AND(K130="Review",K131="Other")),"Review",IF(OR(AND(K130="Other",K131="Incomplete"),AND(K130="Incomplete",K131="Other")),"Review",IF(OR(AND(K130="Other",K131="Untraceable"),AND(K130="Untraceable",K131="Other")),"Review",IF(OR(AND(K130="Other",K131="Completed"),AND(K130="Completed",K131="Other")),"Review",IF(AND(K130="Waiting",K131="Waiting"),"Waiting",IF(OR(AND(K130="Review",K131="Waiting"),AND(K130="Waiting",K131="Review")),"Waiting",IF(OR(AND(K130="Other",K131="Waiting"),AND(K130="Waiting",K131="Other")),"Waiting",IF(OR(AND(K130="Incomplete",K131="Waiting"),AND(K130="Waiting",K131="Incomplete")),"Waiting",IF(OR(AND(K130="Completed",K131="Waiting"),AND(K130="Waiting",K131="Completed")),"Waiting",IF(OR(K130="In Progress",K131="In Progress"),"In Progress",IF(OR(AND(K130="Completed",K131="Untraceable"),AND(K130="Untraceable",K131="Completed")),"Review",IF(OR(AND(K130="Completed",K131="Incomplete"),AND(K130="Incomplete",K131="Completed")),"Review",IF(OR(AND(K130="Incomplete",K131="Untraceable"),AND(K130="Untraceable",K131="Incomplete")),"Untraceable",IF(AND(NOT(OR(H130="Ø",H130="")),NOT(OR(H131="Ø",H131="")),J130=""),"In Progress",IF(AND(K130="Untraceable",K131="Untraceable"),"Untraceable",IF(AND(NOT(OR(H130="Ø",H130="")),NOT(OR(H131="Ø",H131="")),NOT(OR(J130="Ø",J130="",J130="Split",J130="Needs to be Split"))),"Completed",IF(AND(K130="Incomplete",K131="Incomplete"),"Incomplete",IF(AND(K130="Other",K131="Other"),"Review",IF(AND(K130="Untraceable",K131=""),"Untraceable","")))))))))))))))))))))))))</f>
        <v/>
      </c>
      <c r="M130" s="109" t="str">
        <f>IF(OR(L130="Untraceable",L130="Incomplete"),"Ignore",IF(OR(L130="Incomplete",L130="Completed"),"Waiting",IF(OR(L130="Waiting",L130="In Progress",L130="Review",L130="Other"),"HOLD","")))</f>
        <v/>
      </c>
      <c r="N130" s="4"/>
      <c r="O130" s="114" t="str">
        <f>IF(OR(L130="Untraceable",L130="Incomplete"),"No",IF(L130="Completed","In Progress",""))</f>
        <v/>
      </c>
      <c r="P130" s="109"/>
    </row>
    <row r="131" spans="1:16" x14ac:dyDescent="0.25">
      <c r="A131" s="109"/>
      <c r="B131" s="109"/>
      <c r="C131" s="109"/>
      <c r="D131" s="86" t="str">
        <f>IF(AND(NOT(A130=""),NOT(K130="Untraceable")),"???","")</f>
        <v/>
      </c>
      <c r="E131" s="86"/>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68" t="str">
        <f t="shared" si="0"/>
        <v/>
      </c>
      <c r="J131" s="109"/>
      <c r="K131" s="86" t="str">
        <f>IF(AND(NOT(OR(G131="",G131="Ø")),H131=""),"In Progress",IF(AND(NOT(OR(H131="Ø",H131="")),NOT(OR(G131="Ø",G131=""))),"Completed",IF(AND(NOT(A130=""),NOT(OR(D131="",D131="???")),G131=""),"Waiting",IF(D131="???","Waiting",""))))</f>
        <v/>
      </c>
      <c r="L131" s="109"/>
      <c r="M131" s="109"/>
      <c r="N131" s="4"/>
      <c r="O131" s="114"/>
      <c r="P131" s="109"/>
    </row>
    <row r="132" spans="1:16" x14ac:dyDescent="0.25">
      <c r="A132" s="115"/>
      <c r="B132" s="110"/>
      <c r="C132" s="109"/>
      <c r="D132" s="86" t="str">
        <f>IF(NOT(A132=""),"???","")</f>
        <v/>
      </c>
      <c r="E132" s="86"/>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
      </c>
      <c r="G132" s="89"/>
      <c r="H132" s="89"/>
      <c r="I132" s="68" t="str">
        <f t="shared" si="0"/>
        <v/>
      </c>
      <c r="J132" s="109" t="str">
        <f>IF(AND(NOT(OR(H132="",H132="Ø")),NOT(OR(H133="",H133="Ø"))),"Needs to be Split","")</f>
        <v/>
      </c>
      <c r="K132" s="86" t="str">
        <f>IF(AND(NOT(OR(G132="",G132="Ø")),H132=""),"In Progress",IF(AND(NOT(OR(H132="Ø",H132="")),NOT(OR(G132="Ø",G132=""))),"Completed",IF(AND(NOT(A132=""),NOT(OR(D132="",D132="???")),G132=""),"Waiting",IF(D132="???","Waiting",""))))</f>
        <v/>
      </c>
      <c r="L132" s="109" t="str">
        <f>IF(AND(NOT(OR(H132="Ø",H132="")),J132="Split"),"In Progress",IF(AND(NOT(OR(H132="Ø",H132="")),J132="Needs to be Split"),"Waiting",IF(AND(K132="Review",K133="Review"),"Review",IF(OR(AND(K132="Review",K133="Incomplete"),AND(K132="Incomplete",K133="Review")),"Review",IF(OR(AND(K132="Untraceable",K133="Review"),AND(K132="Review",K133="Untraceable")),"Review",IF(OR(AND(K132="Review",K133="Completed"),AND(K132="Completed",K133="Review")),"Review",IF(OR(AND(K132="Other",K133="Review"),AND(K132="Review",K133="Other")),"Review",IF(OR(AND(K132="Other",K133="Incomplete"),AND(K132="Incomplete",K133="Other")),"Review",IF(OR(AND(K132="Other",K133="Untraceable"),AND(K132="Untraceable",K133="Other")),"Review",IF(OR(AND(K132="Other",K133="Completed"),AND(K132="Completed",K133="Other")),"Review",IF(AND(K132="Waiting",K133="Waiting"),"Waiting",IF(OR(AND(K132="Review",K133="Waiting"),AND(K132="Waiting",K133="Review")),"Waiting",IF(OR(AND(K132="Other",K133="Waiting"),AND(K132="Waiting",K133="Other")),"Waiting",IF(OR(AND(K132="Incomplete",K133="Waiting"),AND(K132="Waiting",K133="Incomplete")),"Waiting",IF(OR(AND(K132="Completed",K133="Waiting"),AND(K132="Waiting",K133="Completed")),"Waiting",IF(OR(K132="In Progress",K133="In Progress"),"In Progress",IF(OR(AND(K132="Completed",K133="Untraceable"),AND(K132="Untraceable",K133="Completed")),"Review",IF(OR(AND(K132="Completed",K133="Incomplete"),AND(K132="Incomplete",K133="Completed")),"Review",IF(OR(AND(K132="Incomplete",K133="Untraceable"),AND(K132="Untraceable",K133="Incomplete")),"Untraceable",IF(AND(NOT(OR(H132="Ø",H132="")),NOT(OR(H133="Ø",H133="")),J132=""),"In Progress",IF(AND(K132="Untraceable",K133="Untraceable"),"Untraceable",IF(AND(NOT(OR(H132="Ø",H132="")),NOT(OR(H133="Ø",H133="")),NOT(OR(J132="Ø",J132="",J132="Split",J132="Needs to be Split"))),"Completed",IF(AND(K132="Incomplete",K133="Incomplete"),"Incomplete",IF(AND(K132="Other",K133="Other"),"Review",IF(AND(K132="Untraceable",K133=""),"Untraceable","")))))))))))))))))))))))))</f>
        <v/>
      </c>
      <c r="M132" s="109" t="str">
        <f>IF(OR(L132="Untraceable",L132="Incomplete"),"Ignore",IF(OR(L132="Incomplete",L132="Completed"),"Waiting",IF(OR(L132="Waiting",L132="In Progress",L132="Review",L132="Other"),"HOLD","")))</f>
        <v/>
      </c>
      <c r="N132" s="4"/>
      <c r="O132" s="114" t="str">
        <f>IF(OR(L132="Untraceable",L132="Incomplete"),"No",IF(L132="Completed","In Progress",""))</f>
        <v/>
      </c>
      <c r="P132" s="109"/>
    </row>
    <row r="133" spans="1:16" x14ac:dyDescent="0.25">
      <c r="A133" s="109"/>
      <c r="B133" s="109"/>
      <c r="C133" s="109"/>
      <c r="D133" s="86" t="str">
        <f>IF(AND(NOT(A132=""),NOT(K132="Untraceable")),"???","")</f>
        <v/>
      </c>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68" t="str">
        <f t="shared" si="0"/>
        <v/>
      </c>
      <c r="J133" s="109"/>
      <c r="K133" s="86" t="str">
        <f>IF(AND(NOT(OR(G133="",G133="Ø")),H133=""),"In Progress",IF(AND(NOT(OR(H133="Ø",H133="")),NOT(OR(G133="Ø",G133=""))),"Completed",IF(AND(NOT(A132=""),NOT(OR(D133="",D133="???")),G133=""),"Waiting",IF(D133="???","Waiting",""))))</f>
        <v/>
      </c>
      <c r="L133" s="109"/>
      <c r="M133" s="109"/>
      <c r="N133" s="4"/>
      <c r="O133" s="114"/>
      <c r="P133" s="109"/>
    </row>
    <row r="134" spans="1:16" x14ac:dyDescent="0.25">
      <c r="A134" s="115"/>
      <c r="B134" s="110"/>
      <c r="C134" s="109"/>
      <c r="D134" s="86" t="str">
        <f>IF(NOT(A134=""),"???","")</f>
        <v/>
      </c>
      <c r="E134" s="86"/>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
      </c>
      <c r="G134" s="89"/>
      <c r="H134" s="89"/>
      <c r="I134" s="68" t="str">
        <f t="shared" si="0"/>
        <v/>
      </c>
      <c r="J134" s="109" t="str">
        <f>IF(AND(NOT(OR(H134="",H134="Ø")),NOT(OR(H135="",H135="Ø"))),"Needs to be Split","")</f>
        <v/>
      </c>
      <c r="K134" s="86" t="str">
        <f>IF(AND(NOT(OR(G134="",G134="Ø")),H134=""),"In Progress",IF(AND(NOT(OR(H134="Ø",H134="")),NOT(OR(G134="Ø",G134=""))),"Completed",IF(AND(NOT(A134=""),NOT(OR(D134="",D134="???")),G134=""),"Waiting",IF(D134="???","Waiting",""))))</f>
        <v/>
      </c>
      <c r="L134" s="109" t="str">
        <f>IF(AND(NOT(OR(H134="Ø",H134="")),J134="Split"),"In Progress",IF(AND(NOT(OR(H134="Ø",H134="")),J134="Needs to be Split"),"Waiting",IF(AND(K134="Review",K135="Review"),"Review",IF(OR(AND(K134="Review",K135="Incomplete"),AND(K134="Incomplete",K135="Review")),"Review",IF(OR(AND(K134="Untraceable",K135="Review"),AND(K134="Review",K135="Untraceable")),"Review",IF(OR(AND(K134="Review",K135="Completed"),AND(K134="Completed",K135="Review")),"Review",IF(OR(AND(K134="Other",K135="Review"),AND(K134="Review",K135="Other")),"Review",IF(OR(AND(K134="Other",K135="Incomplete"),AND(K134="Incomplete",K135="Other")),"Review",IF(OR(AND(K134="Other",K135="Untraceable"),AND(K134="Untraceable",K135="Other")),"Review",IF(OR(AND(K134="Other",K135="Completed"),AND(K134="Completed",K135="Other")),"Review",IF(AND(K134="Waiting",K135="Waiting"),"Waiting",IF(OR(AND(K134="Review",K135="Waiting"),AND(K134="Waiting",K135="Review")),"Waiting",IF(OR(AND(K134="Other",K135="Waiting"),AND(K134="Waiting",K135="Other")),"Waiting",IF(OR(AND(K134="Incomplete",K135="Waiting"),AND(K134="Waiting",K135="Incomplete")),"Waiting",IF(OR(AND(K134="Completed",K135="Waiting"),AND(K134="Waiting",K135="Completed")),"Waiting",IF(OR(K134="In Progress",K135="In Progress"),"In Progress",IF(OR(AND(K134="Completed",K135="Untraceable"),AND(K134="Untraceable",K135="Completed")),"Review",IF(OR(AND(K134="Completed",K135="Incomplete"),AND(K134="Incomplete",K135="Completed")),"Review",IF(OR(AND(K134="Incomplete",K135="Untraceable"),AND(K134="Untraceable",K135="Incomplete")),"Untraceable",IF(AND(NOT(OR(H134="Ø",H134="")),NOT(OR(H135="Ø",H135="")),J134=""),"In Progress",IF(AND(K134="Untraceable",K135="Untraceable"),"Untraceable",IF(AND(NOT(OR(H134="Ø",H134="")),NOT(OR(H135="Ø",H135="")),NOT(OR(J134="Ø",J134="",J134="Split",J134="Needs to be Split"))),"Completed",IF(AND(K134="Incomplete",K135="Incomplete"),"Incomplete",IF(AND(K134="Other",K135="Other"),"Review",IF(AND(K134="Untraceable",K135=""),"Untraceable","")))))))))))))))))))))))))</f>
        <v/>
      </c>
      <c r="M134" s="109" t="str">
        <f>IF(OR(L134="Untraceable",L134="Incomplete"),"Ignore",IF(OR(L134="Incomplete",L134="Completed"),"Waiting",IF(OR(L134="Waiting",L134="In Progress",L134="Review",L134="Other"),"HOLD","")))</f>
        <v/>
      </c>
      <c r="N134" s="4"/>
      <c r="O134" s="114" t="str">
        <f>IF(OR(L134="Untraceable",L134="Incomplete"),"No",IF(L134="Completed","In Progress",""))</f>
        <v/>
      </c>
      <c r="P134" s="109"/>
    </row>
    <row r="135" spans="1:16" x14ac:dyDescent="0.25">
      <c r="A135" s="109"/>
      <c r="B135" s="109"/>
      <c r="C135" s="109"/>
      <c r="D135" s="86" t="str">
        <f>IF(AND(NOT(A134=""),NOT(K134="Untraceable")),"???","")</f>
        <v/>
      </c>
      <c r="E135" s="86"/>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
      </c>
      <c r="G135" s="89"/>
      <c r="H135" s="89"/>
      <c r="I135" s="68" t="str">
        <f t="shared" si="0"/>
        <v/>
      </c>
      <c r="J135" s="109"/>
      <c r="K135" s="86" t="str">
        <f>IF(AND(NOT(OR(G135="",G135="Ø")),H135=""),"In Progress",IF(AND(NOT(OR(H135="Ø",H135="")),NOT(OR(G135="Ø",G135=""))),"Completed",IF(AND(NOT(A134=""),NOT(OR(D135="",D135="???")),G135=""),"Waiting",IF(D135="???","Waiting",""))))</f>
        <v/>
      </c>
      <c r="L135" s="109"/>
      <c r="M135" s="109"/>
      <c r="N135" s="4"/>
      <c r="O135" s="114"/>
      <c r="P135" s="109"/>
    </row>
    <row r="136" spans="1:16" x14ac:dyDescent="0.25">
      <c r="A136" s="115"/>
      <c r="B136" s="110"/>
      <c r="C136" s="109"/>
      <c r="D136" s="86" t="str">
        <f>IF(NOT(A136=""),"???","")</f>
        <v/>
      </c>
      <c r="E136" s="86"/>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
      </c>
      <c r="G136" s="89"/>
      <c r="H136" s="89"/>
      <c r="I136" s="68" t="str">
        <f t="shared" si="0"/>
        <v/>
      </c>
      <c r="J136" s="109" t="str">
        <f>IF(AND(NOT(OR(H136="",H136="Ø")),NOT(OR(H137="",H137="Ø"))),"Needs to be Split","")</f>
        <v/>
      </c>
      <c r="K136" s="86" t="str">
        <f>IF(AND(NOT(OR(G136="",G136="Ø")),H136=""),"In Progress",IF(AND(NOT(OR(H136="Ø",H136="")),NOT(OR(G136="Ø",G136=""))),"Completed",IF(AND(NOT(A136=""),NOT(OR(D136="",D136="???")),G136=""),"Waiting",IF(D136="???","Waiting",""))))</f>
        <v/>
      </c>
      <c r="L136" s="109" t="str">
        <f>IF(AND(NOT(OR(H136="Ø",H136="")),J136="Split"),"In Progress",IF(AND(NOT(OR(H136="Ø",H136="")),J136="Needs to be Split"),"Waiting",IF(AND(K136="Review",K137="Review"),"Review",IF(OR(AND(K136="Review",K137="Incomplete"),AND(K136="Incomplete",K137="Review")),"Review",IF(OR(AND(K136="Untraceable",K137="Review"),AND(K136="Review",K137="Untraceable")),"Review",IF(OR(AND(K136="Review",K137="Completed"),AND(K136="Completed",K137="Review")),"Review",IF(OR(AND(K136="Other",K137="Review"),AND(K136="Review",K137="Other")),"Review",IF(OR(AND(K136="Other",K137="Incomplete"),AND(K136="Incomplete",K137="Other")),"Review",IF(OR(AND(K136="Other",K137="Untraceable"),AND(K136="Untraceable",K137="Other")),"Review",IF(OR(AND(K136="Other",K137="Completed"),AND(K136="Completed",K137="Other")),"Review",IF(AND(K136="Waiting",K137="Waiting"),"Waiting",IF(OR(AND(K136="Review",K137="Waiting"),AND(K136="Waiting",K137="Review")),"Waiting",IF(OR(AND(K136="Other",K137="Waiting"),AND(K136="Waiting",K137="Other")),"Waiting",IF(OR(AND(K136="Incomplete",K137="Waiting"),AND(K136="Waiting",K137="Incomplete")),"Waiting",IF(OR(AND(K136="Completed",K137="Waiting"),AND(K136="Waiting",K137="Completed")),"Waiting",IF(OR(K136="In Progress",K137="In Progress"),"In Progress",IF(OR(AND(K136="Completed",K137="Untraceable"),AND(K136="Untraceable",K137="Completed")),"Review",IF(OR(AND(K136="Completed",K137="Incomplete"),AND(K136="Incomplete",K137="Completed")),"Review",IF(OR(AND(K136="Incomplete",K137="Untraceable"),AND(K136="Untraceable",K137="Incomplete")),"Untraceable",IF(AND(NOT(OR(H136="Ø",H136="")),NOT(OR(H137="Ø",H137="")),J136=""),"In Progress",IF(AND(K136="Untraceable",K137="Untraceable"),"Untraceable",IF(AND(NOT(OR(H136="Ø",H136="")),NOT(OR(H137="Ø",H137="")),NOT(OR(J136="Ø",J136="",J136="Split",J136="Needs to be Split"))),"Completed",IF(AND(K136="Incomplete",K137="Incomplete"),"Incomplete",IF(AND(K136="Other",K137="Other"),"Review",IF(AND(K136="Untraceable",K137=""),"Untraceable","")))))))))))))))))))))))))</f>
        <v/>
      </c>
      <c r="M136" s="109" t="str">
        <f>IF(OR(L136="Untraceable",L136="Incomplete"),"Ignore",IF(OR(L136="Incomplete",L136="Completed"),"Waiting",IF(OR(L136="Waiting",L136="In Progress",L136="Review",L136="Other"),"HOLD","")))</f>
        <v/>
      </c>
      <c r="N136" s="4"/>
      <c r="O136" s="114" t="str">
        <f>IF(OR(L136="Untraceable",L136="Incomplete"),"No",IF(L136="Completed","In Progress",""))</f>
        <v/>
      </c>
      <c r="P136" s="109"/>
    </row>
    <row r="137" spans="1:16" x14ac:dyDescent="0.25">
      <c r="A137" s="109"/>
      <c r="B137" s="109"/>
      <c r="C137" s="109"/>
      <c r="D137" s="86" t="str">
        <f>IF(AND(NOT(A136=""),NOT(K136="Untraceable")),"???","")</f>
        <v/>
      </c>
      <c r="E137" s="86"/>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
      </c>
      <c r="G137" s="89"/>
      <c r="H137" s="89"/>
      <c r="I137" s="68" t="str">
        <f t="shared" si="0"/>
        <v/>
      </c>
      <c r="J137" s="109"/>
      <c r="K137" s="86" t="str">
        <f>IF(AND(NOT(OR(G137="",G137="Ø")),H137=""),"In Progress",IF(AND(NOT(OR(H137="Ø",H137="")),NOT(OR(G137="Ø",G137=""))),"Completed",IF(AND(NOT(A136=""),NOT(OR(D137="",D137="???")),G137=""),"Waiting",IF(D137="???","Waiting",""))))</f>
        <v/>
      </c>
      <c r="L137" s="109"/>
      <c r="M137" s="109"/>
      <c r="N137" s="4"/>
      <c r="O137" s="114"/>
      <c r="P137" s="109"/>
    </row>
  </sheetData>
  <autoFilter ref="B1:O97"/>
  <mergeCells count="544">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36:A37"/>
    <mergeCell ref="B36:B37"/>
    <mergeCell ref="C36:C37"/>
    <mergeCell ref="J36:J37"/>
    <mergeCell ref="L36:L37"/>
    <mergeCell ref="M36:M37"/>
    <mergeCell ref="O36:O37"/>
    <mergeCell ref="P36:P37"/>
    <mergeCell ref="A38:A39"/>
    <mergeCell ref="B38:B39"/>
    <mergeCell ref="C38:C39"/>
    <mergeCell ref="J38:J39"/>
    <mergeCell ref="L38:L39"/>
    <mergeCell ref="M38:M39"/>
    <mergeCell ref="O38:O39"/>
    <mergeCell ref="P38:P39"/>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52:A53"/>
    <mergeCell ref="B52:B53"/>
    <mergeCell ref="C52:C53"/>
    <mergeCell ref="J52:J53"/>
    <mergeCell ref="L52:L53"/>
    <mergeCell ref="M52:M53"/>
    <mergeCell ref="O52:O53"/>
    <mergeCell ref="P52:P53"/>
    <mergeCell ref="A54:A55"/>
    <mergeCell ref="B54:B55"/>
    <mergeCell ref="C54:C55"/>
    <mergeCell ref="J54:J55"/>
    <mergeCell ref="L54:L55"/>
    <mergeCell ref="M54:M55"/>
    <mergeCell ref="O54:O55"/>
    <mergeCell ref="P54:P55"/>
    <mergeCell ref="A56:A57"/>
    <mergeCell ref="B56:B57"/>
    <mergeCell ref="C56:C57"/>
    <mergeCell ref="J56:J57"/>
    <mergeCell ref="L56:L57"/>
    <mergeCell ref="M56:M57"/>
    <mergeCell ref="O56:O57"/>
    <mergeCell ref="P56:P57"/>
    <mergeCell ref="A58:A59"/>
    <mergeCell ref="B58:B59"/>
    <mergeCell ref="C58:C59"/>
    <mergeCell ref="J58:J59"/>
    <mergeCell ref="L58:L59"/>
    <mergeCell ref="M58:M59"/>
    <mergeCell ref="O58:O59"/>
    <mergeCell ref="P58:P59"/>
    <mergeCell ref="A60:A61"/>
    <mergeCell ref="B60:B61"/>
    <mergeCell ref="C60:C61"/>
    <mergeCell ref="J60:J61"/>
    <mergeCell ref="L60:L61"/>
    <mergeCell ref="M60:M61"/>
    <mergeCell ref="O60:O61"/>
    <mergeCell ref="P60:P61"/>
    <mergeCell ref="A62:A63"/>
    <mergeCell ref="B62:B63"/>
    <mergeCell ref="C62:C63"/>
    <mergeCell ref="J62:J63"/>
    <mergeCell ref="L62:L63"/>
    <mergeCell ref="M62:M63"/>
    <mergeCell ref="O62:O63"/>
    <mergeCell ref="P62:P63"/>
    <mergeCell ref="A64:A65"/>
    <mergeCell ref="B64:B65"/>
    <mergeCell ref="C64:C65"/>
    <mergeCell ref="J64:J65"/>
    <mergeCell ref="L64:L65"/>
    <mergeCell ref="M64:M65"/>
    <mergeCell ref="O64:O65"/>
    <mergeCell ref="P64:P65"/>
    <mergeCell ref="A66:A67"/>
    <mergeCell ref="B66:B67"/>
    <mergeCell ref="C66:C67"/>
    <mergeCell ref="J66:J67"/>
    <mergeCell ref="L66:L67"/>
    <mergeCell ref="M66:M67"/>
    <mergeCell ref="O66:O67"/>
    <mergeCell ref="P66:P67"/>
    <mergeCell ref="A68:A69"/>
    <mergeCell ref="B68:B69"/>
    <mergeCell ref="C68:C69"/>
    <mergeCell ref="J68:J69"/>
    <mergeCell ref="L68:L69"/>
    <mergeCell ref="M68:M69"/>
    <mergeCell ref="O68:O69"/>
    <mergeCell ref="P68:P69"/>
    <mergeCell ref="A70:A71"/>
    <mergeCell ref="B70:B71"/>
    <mergeCell ref="C70:C71"/>
    <mergeCell ref="J70:J71"/>
    <mergeCell ref="L70:L71"/>
    <mergeCell ref="M70:M71"/>
    <mergeCell ref="O70:O71"/>
    <mergeCell ref="P70:P71"/>
    <mergeCell ref="A72:A73"/>
    <mergeCell ref="B72:B73"/>
    <mergeCell ref="C72:C73"/>
    <mergeCell ref="J72:J73"/>
    <mergeCell ref="L72:L73"/>
    <mergeCell ref="M72:M73"/>
    <mergeCell ref="O72:O73"/>
    <mergeCell ref="P72:P73"/>
    <mergeCell ref="A74:A75"/>
    <mergeCell ref="B74:B75"/>
    <mergeCell ref="C74:C75"/>
    <mergeCell ref="J74:J75"/>
    <mergeCell ref="L74:L75"/>
    <mergeCell ref="M74:M75"/>
    <mergeCell ref="O74:O75"/>
    <mergeCell ref="P74:P75"/>
    <mergeCell ref="A76:A77"/>
    <mergeCell ref="B76:B77"/>
    <mergeCell ref="C76:C77"/>
    <mergeCell ref="J76:J77"/>
    <mergeCell ref="L76:L77"/>
    <mergeCell ref="M76:M77"/>
    <mergeCell ref="O76:O77"/>
    <mergeCell ref="P76:P77"/>
    <mergeCell ref="A78:A79"/>
    <mergeCell ref="B78:B79"/>
    <mergeCell ref="C78:C79"/>
    <mergeCell ref="J78:J79"/>
    <mergeCell ref="L78:L79"/>
    <mergeCell ref="M78:M79"/>
    <mergeCell ref="O78:O79"/>
    <mergeCell ref="P78:P79"/>
    <mergeCell ref="A80:A81"/>
    <mergeCell ref="B80:B81"/>
    <mergeCell ref="C80:C81"/>
    <mergeCell ref="J80:J81"/>
    <mergeCell ref="L80:L81"/>
    <mergeCell ref="M80:M81"/>
    <mergeCell ref="O80:O81"/>
    <mergeCell ref="P80:P81"/>
    <mergeCell ref="A82:A83"/>
    <mergeCell ref="B82:B83"/>
    <mergeCell ref="C82:C83"/>
    <mergeCell ref="J82:J83"/>
    <mergeCell ref="L82:L83"/>
    <mergeCell ref="M82:M83"/>
    <mergeCell ref="O82:O83"/>
    <mergeCell ref="P82:P83"/>
    <mergeCell ref="A84:A85"/>
    <mergeCell ref="B84:B85"/>
    <mergeCell ref="C84:C85"/>
    <mergeCell ref="J84:J85"/>
    <mergeCell ref="L84:L85"/>
    <mergeCell ref="M84:M85"/>
    <mergeCell ref="O84:O85"/>
    <mergeCell ref="P84:P85"/>
    <mergeCell ref="A86:A87"/>
    <mergeCell ref="B86:B87"/>
    <mergeCell ref="C86:C87"/>
    <mergeCell ref="J86:J87"/>
    <mergeCell ref="L86:L87"/>
    <mergeCell ref="M86:M87"/>
    <mergeCell ref="O86:O87"/>
    <mergeCell ref="P86:P87"/>
    <mergeCell ref="A88:A89"/>
    <mergeCell ref="B88:B89"/>
    <mergeCell ref="C88:C89"/>
    <mergeCell ref="J88:J89"/>
    <mergeCell ref="L88:L89"/>
    <mergeCell ref="M88:M89"/>
    <mergeCell ref="O88:O89"/>
    <mergeCell ref="P88:P89"/>
    <mergeCell ref="A90:A91"/>
    <mergeCell ref="B90:B91"/>
    <mergeCell ref="C90:C91"/>
    <mergeCell ref="J90:J91"/>
    <mergeCell ref="L90:L91"/>
    <mergeCell ref="M90:M91"/>
    <mergeCell ref="O90:O91"/>
    <mergeCell ref="P90:P91"/>
    <mergeCell ref="A92:A93"/>
    <mergeCell ref="B92:B93"/>
    <mergeCell ref="C92:C93"/>
    <mergeCell ref="J92:J93"/>
    <mergeCell ref="L92:L93"/>
    <mergeCell ref="M92:M93"/>
    <mergeCell ref="O92:O93"/>
    <mergeCell ref="P92:P93"/>
    <mergeCell ref="A94:A95"/>
    <mergeCell ref="B94:B95"/>
    <mergeCell ref="C94:C95"/>
    <mergeCell ref="J94:J95"/>
    <mergeCell ref="L94:L95"/>
    <mergeCell ref="M94:M95"/>
    <mergeCell ref="O94:O95"/>
    <mergeCell ref="P94:P95"/>
    <mergeCell ref="A96:A97"/>
    <mergeCell ref="B96:B97"/>
    <mergeCell ref="C96:C97"/>
    <mergeCell ref="J96:J97"/>
    <mergeCell ref="L96:L97"/>
    <mergeCell ref="M96:M97"/>
    <mergeCell ref="O96:O97"/>
    <mergeCell ref="P96:P97"/>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 ref="O126:O127"/>
    <mergeCell ref="P126:P127"/>
    <mergeCell ref="A128:A129"/>
    <mergeCell ref="B128:B129"/>
    <mergeCell ref="C128:C129"/>
    <mergeCell ref="J128:J129"/>
    <mergeCell ref="L128:L129"/>
    <mergeCell ref="M128:M129"/>
    <mergeCell ref="O128:O129"/>
    <mergeCell ref="P128:P129"/>
    <mergeCell ref="A126:A127"/>
    <mergeCell ref="B126:B127"/>
    <mergeCell ref="C126:C127"/>
    <mergeCell ref="J126:J127"/>
    <mergeCell ref="L126:L127"/>
    <mergeCell ref="M126:M127"/>
    <mergeCell ref="O130:O131"/>
    <mergeCell ref="P130:P131"/>
    <mergeCell ref="A132:A133"/>
    <mergeCell ref="B132:B133"/>
    <mergeCell ref="C132:C133"/>
    <mergeCell ref="J132:J133"/>
    <mergeCell ref="L132:L133"/>
    <mergeCell ref="M132:M133"/>
    <mergeCell ref="O132:O133"/>
    <mergeCell ref="P132:P133"/>
    <mergeCell ref="A130:A131"/>
    <mergeCell ref="B130:B131"/>
    <mergeCell ref="C130:C131"/>
    <mergeCell ref="J130:J131"/>
    <mergeCell ref="L130:L131"/>
    <mergeCell ref="M130:M131"/>
    <mergeCell ref="O134:O135"/>
    <mergeCell ref="P134:P135"/>
    <mergeCell ref="A136:A137"/>
    <mergeCell ref="B136:B137"/>
    <mergeCell ref="C136:C137"/>
    <mergeCell ref="J136:J137"/>
    <mergeCell ref="L136:L137"/>
    <mergeCell ref="M136:M137"/>
    <mergeCell ref="O136:O137"/>
    <mergeCell ref="P136:P137"/>
    <mergeCell ref="A134:A135"/>
    <mergeCell ref="B134:B135"/>
    <mergeCell ref="C134:C135"/>
    <mergeCell ref="J134:J135"/>
    <mergeCell ref="L134:L135"/>
    <mergeCell ref="M134:M135"/>
  </mergeCells>
  <conditionalFormatting sqref="M1 M138:M1048576">
    <cfRule type="containsText" dxfId="1786" priority="13" operator="containsText" text="HOLD">
      <formula>NOT(ISERROR(SEARCH("HOLD",M1)))</formula>
    </cfRule>
    <cfRule type="containsText" dxfId="1785" priority="22" operator="containsText" text="Ignore">
      <formula>NOT(ISERROR(SEARCH("Ignore",M1)))</formula>
    </cfRule>
  </conditionalFormatting>
  <conditionalFormatting sqref="K1:M1 K138:M1048576 K2:L137">
    <cfRule type="containsText" dxfId="1784" priority="12" operator="containsText" text="Waiting">
      <formula>NOT(ISERROR(SEARCH("Waiting",K1)))</formula>
    </cfRule>
    <cfRule type="containsText" dxfId="1783" priority="16" operator="containsText" text="Review">
      <formula>NOT(ISERROR(SEARCH("Review",K1)))</formula>
    </cfRule>
    <cfRule type="containsText" dxfId="1782" priority="17" operator="containsText" text="Other">
      <formula>NOT(ISERROR(SEARCH("Other",K1)))</formula>
    </cfRule>
    <cfRule type="containsText" dxfId="1781" priority="18" operator="containsText" text="Incomplete">
      <formula>NOT(ISERROR(SEARCH("Incomplete",K1)))</formula>
    </cfRule>
    <cfRule type="containsText" dxfId="1780" priority="19" operator="containsText" text="Untraceable">
      <formula>NOT(ISERROR(SEARCH("Untraceable",K1)))</formula>
    </cfRule>
    <cfRule type="containsText" dxfId="1779" priority="20" operator="containsText" text="Completed">
      <formula>NOT(ISERROR(SEARCH("Completed",K1)))</formula>
    </cfRule>
  </conditionalFormatting>
  <conditionalFormatting sqref="K1:M1 K138:M1048576 O1:O1048576 K2:L137">
    <cfRule type="containsText" dxfId="1778" priority="21" operator="containsText" text="In Progress">
      <formula>NOT(ISERROR(SEARCH("In Progress",K1)))</formula>
    </cfRule>
  </conditionalFormatting>
  <conditionalFormatting sqref="O1:O1048576">
    <cfRule type="containsText" dxfId="1777" priority="14" operator="containsText" text="No">
      <formula>NOT(ISERROR(SEARCH("No",O1)))</formula>
    </cfRule>
    <cfRule type="containsText" dxfId="1776" priority="15" operator="containsText" text="Yes">
      <formula>NOT(ISERROR(SEARCH("Yes",O1)))</formula>
    </cfRule>
  </conditionalFormatting>
  <conditionalFormatting sqref="J1:J1048576">
    <cfRule type="containsText" dxfId="1775" priority="11" operator="containsText" text="Needs to be">
      <formula>NOT(ISERROR(SEARCH("Needs to be",J1)))</formula>
    </cfRule>
  </conditionalFormatting>
  <conditionalFormatting sqref="I1:I18 I20:I1048576">
    <cfRule type="containsText" dxfId="1774" priority="10" operator="containsText" text="Please Enter Tracing Time">
      <formula>NOT(ISERROR(SEARCH("Please Enter Tracing Time",I1)))</formula>
    </cfRule>
  </conditionalFormatting>
  <conditionalFormatting sqref="M2:M137">
    <cfRule type="containsText" dxfId="1773" priority="2" operator="containsText" text="HOLD">
      <formula>NOT(ISERROR(SEARCH("HOLD",M2)))</formula>
    </cfRule>
    <cfRule type="containsText" dxfId="1772" priority="9" operator="containsText" text="Ignore">
      <formula>NOT(ISERROR(SEARCH("Ignore",M2)))</formula>
    </cfRule>
  </conditionalFormatting>
  <conditionalFormatting sqref="M2:M137">
    <cfRule type="containsText" dxfId="1771" priority="1" operator="containsText" text="Waiting">
      <formula>NOT(ISERROR(SEARCH("Waiting",M2)))</formula>
    </cfRule>
    <cfRule type="containsText" dxfId="1770" priority="3" operator="containsText" text="Review">
      <formula>NOT(ISERROR(SEARCH("Review",M2)))</formula>
    </cfRule>
    <cfRule type="containsText" dxfId="1769" priority="4" operator="containsText" text="Other">
      <formula>NOT(ISERROR(SEARCH("Other",M2)))</formula>
    </cfRule>
    <cfRule type="containsText" dxfId="1768" priority="5" operator="containsText" text="Incomplete">
      <formula>NOT(ISERROR(SEARCH("Incomplete",M2)))</formula>
    </cfRule>
    <cfRule type="containsText" dxfId="1767" priority="6" operator="containsText" text="Untraceable">
      <formula>NOT(ISERROR(SEARCH("Untraceable",M2)))</formula>
    </cfRule>
    <cfRule type="containsText" dxfId="1766" priority="7" operator="containsText" text="Completed">
      <formula>NOT(ISERROR(SEARCH("Completed",M2)))</formula>
    </cfRule>
  </conditionalFormatting>
  <conditionalFormatting sqref="M2:M137">
    <cfRule type="containsText" dxfId="1765" priority="8" operator="containsText" text="In Progress">
      <formula>NOT(ISERROR(SEARCH("In Progress",M2)))</formula>
    </cfRule>
  </conditionalFormatting>
  <dataValidations count="8">
    <dataValidation type="list" operator="equal" allowBlank="1" showInputMessage="1" showErrorMessage="1" sqref="D2:D80 D82:D137 E81">
      <formula1>"Amina,Bruno,Cameron,Daniel,Gina,Mashtura,Monet,Perry,???"</formula1>
    </dataValidation>
    <dataValidation type="list" allowBlank="1" showInputMessage="1" sqref="O2:O137">
      <formula1>"Yes, No, In Progress"</formula1>
    </dataValidation>
    <dataValidation type="list" allowBlank="1" showInputMessage="1" sqref="G2:G137">
      <formula1>"Ø"</formula1>
    </dataValidation>
    <dataValidation type="list" allowBlank="1" showInputMessage="1" showErrorMessage="1" sqref="M2:M137">
      <formula1>"In Progress, Completed, Untraceable, Review, Ignore"</formula1>
    </dataValidation>
    <dataValidation type="list" operator="equal" allowBlank="1" showInputMessage="1" sqref="H2:H137 I19">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K2:L137">
      <formula1>"In Progress, Completed, Untraceable, Incomplete, Other, Review"</formula1>
    </dataValidation>
    <dataValidation type="list" allowBlank="1" showInputMessage="1" sqref="J2:J137">
      <formula1>"Ø, Split"</formula1>
    </dataValidation>
  </dataValidations>
  <pageMargins left="0.7" right="0.7" top="0.75" bottom="0.75" header="0.3" footer="0.3"/>
  <pageSetup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9"/>
  <sheetViews>
    <sheetView topLeftCell="A106" zoomScale="90" zoomScaleNormal="90" workbookViewId="0">
      <selection activeCell="A36" sqref="A36:XFD36"/>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83.8554687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5" t="s">
        <v>2883</v>
      </c>
      <c r="B2" s="110" t="s">
        <v>2884</v>
      </c>
      <c r="C2" s="109" t="s">
        <v>1372</v>
      </c>
      <c r="D2" s="86" t="s">
        <v>161</v>
      </c>
      <c r="E2" s="86" t="s">
        <v>1399</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2017-09-25_G-001_SA_BD</v>
      </c>
      <c r="G2" s="89">
        <v>43053</v>
      </c>
      <c r="H2" s="89">
        <v>43053</v>
      </c>
      <c r="I2" s="68" t="s">
        <v>2885</v>
      </c>
      <c r="J2" s="111">
        <v>43077</v>
      </c>
      <c r="K2" s="86" t="str">
        <f>IF(AND(NOT(OR(G2="",G2="Ø")),H2=""),"In Progress",IF(AND(NOT(OR(H2="Ø",H2="")),NOT(OR(G2="Ø",G2=""))),"Completed",IF(AND(NOT(A2=""),NOT(OR(D2="",D2="???")),G2=""),"Waiting",IF(D2="???","Waiting",""))))</f>
        <v>Completed</v>
      </c>
      <c r="L2" s="109"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09" t="s">
        <v>0</v>
      </c>
      <c r="N2" s="49"/>
      <c r="O2" s="114" t="s">
        <v>25</v>
      </c>
      <c r="P2" s="109" t="s">
        <v>2886</v>
      </c>
    </row>
    <row r="3" spans="1:16" x14ac:dyDescent="0.25">
      <c r="A3" s="109"/>
      <c r="B3" s="109"/>
      <c r="C3" s="109"/>
      <c r="D3" s="86" t="s">
        <v>187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2017-09-25_G-001_MW</v>
      </c>
      <c r="G3" s="89">
        <v>43060</v>
      </c>
      <c r="H3" s="89">
        <v>43060</v>
      </c>
      <c r="I3" s="68" t="s">
        <v>2887</v>
      </c>
      <c r="J3" s="109"/>
      <c r="K3" s="86" t="str">
        <f>IF(AND(NOT(OR(G3="",G3="Ø")),H3=""),"In Progress",IF(AND(NOT(OR(H3="Ø",H3="")),NOT(OR(G3="Ø",G3=""))),"Completed",IF(AND(NOT(A2=""),NOT(OR(D3="",D3="???")),G3=""),"Waiting",IF(D3="???","Waiting",""))))</f>
        <v>Completed</v>
      </c>
      <c r="L3" s="109"/>
      <c r="M3" s="109"/>
      <c r="N3" s="50"/>
      <c r="O3" s="114"/>
      <c r="P3" s="109"/>
    </row>
    <row r="4" spans="1:16" x14ac:dyDescent="0.25">
      <c r="A4" s="115" t="s">
        <v>2888</v>
      </c>
      <c r="B4" s="109" t="s">
        <v>2889</v>
      </c>
      <c r="C4" s="109" t="s">
        <v>1001</v>
      </c>
      <c r="D4" s="86" t="s">
        <v>161</v>
      </c>
      <c r="E4" s="86" t="s">
        <v>1399</v>
      </c>
      <c r="F4" s="7" t="str">
        <f t="shared" ref="F4" si="0">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2017-09-25_G-002_SA_BD</v>
      </c>
      <c r="G4" s="89">
        <v>43053</v>
      </c>
      <c r="H4" s="89" t="s">
        <v>51</v>
      </c>
      <c r="I4" s="68" t="s">
        <v>2827</v>
      </c>
      <c r="J4" s="109" t="s">
        <v>51</v>
      </c>
      <c r="K4" s="86" t="s">
        <v>4</v>
      </c>
      <c r="L4" s="109" t="s">
        <v>1</v>
      </c>
      <c r="M4" s="109" t="str">
        <f>IF(OR(L4="Untraceable",L4="Incomplete"),"Ignore",IF(L4="Completed","Waiting",IF(OR(L4="Waiting",L4="In Progress",L4="Review",L4="Other"),"HOLD","")))</f>
        <v>Ignore</v>
      </c>
      <c r="N4" s="4" t="s">
        <v>2890</v>
      </c>
      <c r="O4" s="114" t="str">
        <f t="shared" ref="O4" si="1">IF(OR(L4="Untraceable",L4="Incomplete"),"No",IF(L4="Completed","In Progress",""))</f>
        <v>No</v>
      </c>
      <c r="P4" s="109"/>
    </row>
    <row r="5" spans="1:16" x14ac:dyDescent="0.25">
      <c r="A5" s="109"/>
      <c r="B5" s="109"/>
      <c r="C5" s="109"/>
      <c r="D5" s="86" t="s">
        <v>113</v>
      </c>
      <c r="E5" s="86" t="s">
        <v>24</v>
      </c>
      <c r="F5" s="7" t="str">
        <f t="shared" ref="F5" si="2">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2017-09-25_G-002_DR</v>
      </c>
      <c r="G5" s="89">
        <v>43081</v>
      </c>
      <c r="H5" s="89" t="s">
        <v>51</v>
      </c>
      <c r="I5" s="68" t="str">
        <f t="shared" ref="I5:I59" si="3">IF(H5="Ø","Ø",IF(NOT(OR(H5="Ø",H5="")),"Enter Tracing Time",""))</f>
        <v>Ø</v>
      </c>
      <c r="J5" s="109"/>
      <c r="K5" s="86" t="s">
        <v>1</v>
      </c>
      <c r="L5" s="109"/>
      <c r="M5" s="109"/>
      <c r="N5" s="4" t="s">
        <v>2891</v>
      </c>
      <c r="O5" s="114"/>
      <c r="P5" s="109"/>
    </row>
    <row r="6" spans="1:16" x14ac:dyDescent="0.25">
      <c r="A6" s="115" t="s">
        <v>2892</v>
      </c>
      <c r="B6" s="109" t="s">
        <v>2893</v>
      </c>
      <c r="C6" s="109" t="s">
        <v>1372</v>
      </c>
      <c r="D6" s="86" t="s">
        <v>161</v>
      </c>
      <c r="E6" s="86" t="s">
        <v>1399</v>
      </c>
      <c r="F6" s="7" t="str">
        <f t="shared" ref="F6" si="4">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2017-09-25_G-003_SA_BD</v>
      </c>
      <c r="G6" s="89">
        <v>43053</v>
      </c>
      <c r="H6" s="89">
        <v>43053</v>
      </c>
      <c r="I6" s="68" t="s">
        <v>2792</v>
      </c>
      <c r="J6" s="111">
        <v>43082</v>
      </c>
      <c r="K6" s="86" t="str">
        <f>IF(AND(NOT(OR(G6="",G6="Ø")),H6=""),"In Progress",IF(AND(NOT(OR(H6="Ø",H6="")),NOT(OR(G6="Ø",G6=""))),"Completed",IF(AND(NOT(A6=""),NOT(OR(D6="",D6="???")),G6=""),"Waiting",IF(D6="???","Waiting",""))))</f>
        <v>Completed</v>
      </c>
      <c r="L6" s="109" t="str">
        <f t="shared" ref="L6" si="5">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09" t="s">
        <v>0</v>
      </c>
      <c r="N6" s="4" t="s">
        <v>2894</v>
      </c>
      <c r="O6" s="114" t="s">
        <v>25</v>
      </c>
      <c r="P6" s="109" t="s">
        <v>2895</v>
      </c>
    </row>
    <row r="7" spans="1:16" x14ac:dyDescent="0.25">
      <c r="A7" s="109"/>
      <c r="B7" s="109"/>
      <c r="C7" s="109"/>
      <c r="D7" s="86" t="s">
        <v>113</v>
      </c>
      <c r="E7" s="86" t="s">
        <v>1512</v>
      </c>
      <c r="F7" s="7" t="str">
        <f t="shared" ref="F7" si="6">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2017-09-25_G-003_DR</v>
      </c>
      <c r="G7" s="89">
        <v>43067</v>
      </c>
      <c r="H7" s="89">
        <v>43067</v>
      </c>
      <c r="I7" s="68" t="s">
        <v>2725</v>
      </c>
      <c r="J7" s="109"/>
      <c r="K7" s="86" t="str">
        <f>IF(AND(NOT(OR(G7="",G7="Ø")),H7=""),"In Progress",IF(AND(NOT(OR(H7="Ø",H7="")),NOT(OR(G7="Ø",G7=""))),"Completed",IF(AND(NOT(A6=""),NOT(OR(D7="",D7="???")),G7=""),"Waiting",IF(D7="???","Waiting",""))))</f>
        <v>Completed</v>
      </c>
      <c r="L7" s="109"/>
      <c r="M7" s="109"/>
      <c r="N7" s="4"/>
      <c r="O7" s="114"/>
      <c r="P7" s="109"/>
    </row>
    <row r="8" spans="1:16" x14ac:dyDescent="0.25">
      <c r="A8" s="115" t="s">
        <v>2896</v>
      </c>
      <c r="B8" s="109" t="s">
        <v>2897</v>
      </c>
      <c r="C8" s="109" t="s">
        <v>1372</v>
      </c>
      <c r="D8" s="86" t="s">
        <v>161</v>
      </c>
      <c r="E8" s="86" t="s">
        <v>1399</v>
      </c>
      <c r="F8" s="7" t="str">
        <f t="shared" ref="F8" si="7">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2017-09-25_G-004_SA_BD</v>
      </c>
      <c r="G8" s="89">
        <v>43053</v>
      </c>
      <c r="H8" s="89">
        <v>43054</v>
      </c>
      <c r="I8" s="68" t="s">
        <v>2670</v>
      </c>
      <c r="J8" s="111">
        <v>43077</v>
      </c>
      <c r="K8" s="86" t="str">
        <f>IF(AND(NOT(OR(G8="",G8="Ø")),H8=""),"In Progress",IF(AND(NOT(OR(H8="Ø",H8="")),NOT(OR(G8="Ø",G8=""))),"Completed",IF(AND(NOT(A8=""),NOT(OR(D8="",D8="???")),G8=""),"Waiting",IF(D8="???","Waiting",""))))</f>
        <v>Completed</v>
      </c>
      <c r="L8" s="109" t="str">
        <f t="shared" ref="L8" si="8">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09" t="s">
        <v>0</v>
      </c>
      <c r="N8" s="4" t="s">
        <v>2898</v>
      </c>
      <c r="O8" s="114" t="s">
        <v>25</v>
      </c>
      <c r="P8" s="109" t="s">
        <v>2899</v>
      </c>
    </row>
    <row r="9" spans="1:16" x14ac:dyDescent="0.25">
      <c r="A9" s="109"/>
      <c r="B9" s="109"/>
      <c r="C9" s="109"/>
      <c r="D9" s="86" t="s">
        <v>187</v>
      </c>
      <c r="E9" s="86" t="s">
        <v>1512</v>
      </c>
      <c r="F9" s="7" t="str">
        <f t="shared" ref="F9" si="9">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2017-09-25_G-004_MW</v>
      </c>
      <c r="G9" s="89">
        <v>43059</v>
      </c>
      <c r="H9" s="89">
        <v>43059</v>
      </c>
      <c r="I9" s="68" t="s">
        <v>2900</v>
      </c>
      <c r="J9" s="109"/>
      <c r="K9" s="86" t="str">
        <f>IF(AND(NOT(OR(G9="",G9="Ø")),H9=""),"In Progress",IF(AND(NOT(OR(H9="Ø",H9="")),NOT(OR(G9="Ø",G9=""))),"Completed",IF(AND(NOT(A8=""),NOT(OR(D9="",D9="???")),G9=""),"Waiting",IF(D9="???","Waiting",""))))</f>
        <v>Completed</v>
      </c>
      <c r="L9" s="109"/>
      <c r="M9" s="109"/>
      <c r="N9" s="4"/>
      <c r="O9" s="114"/>
      <c r="P9" s="109"/>
    </row>
    <row r="10" spans="1:16" x14ac:dyDescent="0.25">
      <c r="A10" s="115" t="s">
        <v>2901</v>
      </c>
      <c r="B10" s="109" t="s">
        <v>2902</v>
      </c>
      <c r="C10" s="109" t="s">
        <v>1372</v>
      </c>
      <c r="D10" s="86" t="s">
        <v>161</v>
      </c>
      <c r="E10" s="86" t="s">
        <v>1399</v>
      </c>
      <c r="F10" s="7" t="str">
        <f t="shared" ref="F10" si="10">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2017-09-25_G-005_SA_BD</v>
      </c>
      <c r="G10" s="89">
        <v>43054</v>
      </c>
      <c r="H10" s="89">
        <v>43054</v>
      </c>
      <c r="I10" s="68" t="s">
        <v>2809</v>
      </c>
      <c r="J10" s="111">
        <v>43082</v>
      </c>
      <c r="K10" s="86" t="str">
        <f>IF(AND(NOT(OR(G10="",G10="Ø")),H10=""),"In Progress",IF(AND(NOT(OR(H10="Ø",H10="")),NOT(OR(G10="Ø",G10=""))),"Completed",IF(AND(NOT(A10=""),NOT(OR(D10="",D10="???")),G10=""),"Waiting",IF(D10="???","Waiting",""))))</f>
        <v>Completed</v>
      </c>
      <c r="L10" s="109" t="str">
        <f t="shared" ref="L10" si="11">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09" t="s">
        <v>0</v>
      </c>
      <c r="N10" s="4"/>
      <c r="O10" s="114" t="s">
        <v>25</v>
      </c>
      <c r="P10" s="109" t="s">
        <v>2903</v>
      </c>
    </row>
    <row r="11" spans="1:16" x14ac:dyDescent="0.25">
      <c r="A11" s="109"/>
      <c r="B11" s="109"/>
      <c r="C11" s="109"/>
      <c r="D11" s="86" t="s">
        <v>113</v>
      </c>
      <c r="E11" s="86" t="s">
        <v>1512</v>
      </c>
      <c r="F11" s="7" t="str">
        <f t="shared" ref="F11" si="12">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2017-09-25_G-005_DR</v>
      </c>
      <c r="G11" s="89">
        <v>43068</v>
      </c>
      <c r="H11" s="89">
        <v>43068</v>
      </c>
      <c r="I11" s="68" t="s">
        <v>2904</v>
      </c>
      <c r="J11" s="109"/>
      <c r="K11" s="86" t="str">
        <f>IF(AND(NOT(OR(G11="",G11="Ø")),H11=""),"In Progress",IF(AND(NOT(OR(H11="Ø",H11="")),NOT(OR(G11="Ø",G11=""))),"Completed",IF(AND(NOT(A10=""),NOT(OR(D11="",D11="???")),G11=""),"Waiting",IF(D11="???","Waiting",""))))</f>
        <v>Completed</v>
      </c>
      <c r="L11" s="109"/>
      <c r="M11" s="109"/>
      <c r="N11" s="4"/>
      <c r="O11" s="114"/>
      <c r="P11" s="109"/>
    </row>
    <row r="12" spans="1:16" x14ac:dyDescent="0.25">
      <c r="A12" s="115" t="s">
        <v>2905</v>
      </c>
      <c r="B12" s="109" t="s">
        <v>2906</v>
      </c>
      <c r="C12" s="109" t="s">
        <v>1372</v>
      </c>
      <c r="D12" s="86" t="s">
        <v>161</v>
      </c>
      <c r="E12" s="86" t="s">
        <v>1399</v>
      </c>
      <c r="F12" s="7" t="str">
        <f t="shared" ref="F12" si="13">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2017-09-25_G-006_SA_BD</v>
      </c>
      <c r="G12" s="89">
        <v>43054</v>
      </c>
      <c r="H12" s="89">
        <v>43068</v>
      </c>
      <c r="I12" s="69" t="s">
        <v>2887</v>
      </c>
      <c r="J12" s="111">
        <v>43088</v>
      </c>
      <c r="K12" s="86" t="s">
        <v>0</v>
      </c>
      <c r="L12" s="109" t="str">
        <f t="shared" ref="L12" si="14">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09" t="s">
        <v>0</v>
      </c>
      <c r="N12" s="4" t="s">
        <v>2907</v>
      </c>
      <c r="O12" s="114" t="s">
        <v>25</v>
      </c>
      <c r="P12" s="109" t="s">
        <v>2908</v>
      </c>
    </row>
    <row r="13" spans="1:16" x14ac:dyDescent="0.25">
      <c r="A13" s="109"/>
      <c r="B13" s="109"/>
      <c r="C13" s="109"/>
      <c r="D13" s="86" t="s">
        <v>187</v>
      </c>
      <c r="E13" s="86" t="s">
        <v>24</v>
      </c>
      <c r="F13" s="7" t="str">
        <f t="shared" ref="F13" si="15">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2017-09-25_G-006_MW</v>
      </c>
      <c r="G13" s="89">
        <v>43080</v>
      </c>
      <c r="H13" s="89">
        <v>43080</v>
      </c>
      <c r="I13" s="68" t="s">
        <v>2900</v>
      </c>
      <c r="J13" s="109"/>
      <c r="K13" s="86" t="str">
        <f>IF(AND(NOT(OR(G13="",G13="Ø")),H13=""),"In Progress",IF(AND(NOT(OR(H13="Ø",H13="")),NOT(OR(G13="Ø",G13=""))),"Completed",IF(AND(NOT(A12=""),NOT(OR(D13="",D13="???")),G13=""),"Waiting",IF(D13="???","Waiting",""))))</f>
        <v>Completed</v>
      </c>
      <c r="L13" s="109"/>
      <c r="M13" s="109"/>
      <c r="N13" s="4" t="s">
        <v>2909</v>
      </c>
      <c r="O13" s="114"/>
      <c r="P13" s="109"/>
    </row>
    <row r="14" spans="1:16" x14ac:dyDescent="0.25">
      <c r="A14" s="115" t="s">
        <v>2910</v>
      </c>
      <c r="B14" s="109" t="s">
        <v>2911</v>
      </c>
      <c r="C14" s="109" t="s">
        <v>1372</v>
      </c>
      <c r="D14" s="86" t="s">
        <v>161</v>
      </c>
      <c r="E14" s="86" t="s">
        <v>1399</v>
      </c>
      <c r="F14" s="7" t="str">
        <f t="shared" ref="F14" si="16">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2017-09-25_G-007_SA_BD</v>
      </c>
      <c r="G14" s="89">
        <v>43054</v>
      </c>
      <c r="H14" s="89">
        <v>43054</v>
      </c>
      <c r="I14" s="69" t="s">
        <v>2670</v>
      </c>
      <c r="J14" s="111">
        <v>43077</v>
      </c>
      <c r="K14" s="86" t="str">
        <f>IF(AND(NOT(OR(G14="",G14="Ø")),H14=""),"In Progress",IF(AND(NOT(OR(H14="Ø",H14="")),NOT(OR(G14="Ø",G14=""))),"Completed",IF(AND(NOT(A14=""),NOT(OR(D14="",D14="???")),G14=""),"Waiting",IF(D14="???","Waiting",""))))</f>
        <v>Completed</v>
      </c>
      <c r="L14" s="109" t="str">
        <f t="shared" ref="L14" si="17">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Completed</v>
      </c>
      <c r="M14" s="109" t="s">
        <v>0</v>
      </c>
      <c r="N14" s="4" t="s">
        <v>2912</v>
      </c>
      <c r="O14" s="114" t="s">
        <v>25</v>
      </c>
      <c r="P14" s="109" t="s">
        <v>2913</v>
      </c>
    </row>
    <row r="15" spans="1:16" x14ac:dyDescent="0.25">
      <c r="A15" s="109"/>
      <c r="B15" s="109"/>
      <c r="C15" s="109"/>
      <c r="D15" s="86" t="s">
        <v>187</v>
      </c>
      <c r="E15" s="86" t="s">
        <v>1512</v>
      </c>
      <c r="F15" s="7" t="str">
        <f t="shared" ref="F15" si="18">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2017-09-25_G-007_MW</v>
      </c>
      <c r="G15" s="89">
        <v>43056</v>
      </c>
      <c r="H15" s="89">
        <v>43056</v>
      </c>
      <c r="I15" s="68" t="s">
        <v>2900</v>
      </c>
      <c r="J15" s="109"/>
      <c r="K15" s="86" t="str">
        <f>IF(AND(NOT(OR(G15="",G15="Ø")),H15=""),"In Progress",IF(AND(NOT(OR(H15="Ø",H15="")),NOT(OR(G15="Ø",G15=""))),"Completed",IF(AND(NOT(A14=""),NOT(OR(D15="",D15="???")),G15=""),"Waiting",IF(D15="???","Waiting",""))))</f>
        <v>Completed</v>
      </c>
      <c r="L15" s="109"/>
      <c r="M15" s="109"/>
      <c r="N15" s="4"/>
      <c r="O15" s="114"/>
      <c r="P15" s="109"/>
    </row>
    <row r="16" spans="1:16" x14ac:dyDescent="0.25">
      <c r="A16" s="115" t="s">
        <v>2914</v>
      </c>
      <c r="B16" s="109" t="s">
        <v>2915</v>
      </c>
      <c r="C16" s="109" t="s">
        <v>1372</v>
      </c>
      <c r="D16" s="86" t="s">
        <v>161</v>
      </c>
      <c r="E16" s="86" t="s">
        <v>1399</v>
      </c>
      <c r="F16" s="7" t="str">
        <f t="shared" ref="F16" si="19">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2017-09-25_G-008_SA_BD</v>
      </c>
      <c r="G16" s="89">
        <v>43054</v>
      </c>
      <c r="H16" s="89">
        <v>43055</v>
      </c>
      <c r="I16" s="68" t="s">
        <v>2916</v>
      </c>
      <c r="J16" s="111">
        <v>43077</v>
      </c>
      <c r="K16" s="86" t="str">
        <f>IF(AND(NOT(OR(G16="",G16="Ø")),H16=""),"In Progress",IF(AND(NOT(OR(H16="Ø",H16="")),NOT(OR(G16="Ø",G16=""))),"Completed",IF(AND(NOT(A16=""),NOT(OR(D16="",D16="???")),G16=""),"Waiting",IF(D16="???","Waiting",""))))</f>
        <v>Completed</v>
      </c>
      <c r="L16" s="109" t="str">
        <f t="shared" ref="L16" si="20">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Completed</v>
      </c>
      <c r="M16" s="109" t="s">
        <v>0</v>
      </c>
      <c r="N16" s="4" t="s">
        <v>2917</v>
      </c>
      <c r="O16" s="114" t="s">
        <v>25</v>
      </c>
      <c r="P16" s="109" t="s">
        <v>2918</v>
      </c>
    </row>
    <row r="17" spans="1:16" x14ac:dyDescent="0.25">
      <c r="A17" s="109"/>
      <c r="B17" s="109"/>
      <c r="C17" s="109"/>
      <c r="D17" s="86" t="s">
        <v>187</v>
      </c>
      <c r="E17" s="86" t="s">
        <v>1512</v>
      </c>
      <c r="F17" s="7" t="str">
        <f t="shared" ref="F17" si="21">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2017-09-25_G-008_MW</v>
      </c>
      <c r="G17" s="89">
        <v>43060</v>
      </c>
      <c r="H17" s="89">
        <v>43060</v>
      </c>
      <c r="I17" s="68" t="s">
        <v>2919</v>
      </c>
      <c r="J17" s="109"/>
      <c r="K17" s="86" t="str">
        <f>IF(AND(NOT(OR(G17="",G17="Ø")),H17=""),"In Progress",IF(AND(NOT(OR(H17="Ø",H17="")),NOT(OR(G17="Ø",G17=""))),"Completed",IF(AND(NOT(A16=""),NOT(OR(D17="",D17="???")),G17=""),"Waiting",IF(D17="???","Waiting",""))))</f>
        <v>Completed</v>
      </c>
      <c r="L17" s="109"/>
      <c r="M17" s="109"/>
      <c r="N17" s="4"/>
      <c r="O17" s="114"/>
      <c r="P17" s="109"/>
    </row>
    <row r="18" spans="1:16" x14ac:dyDescent="0.25">
      <c r="A18" s="115" t="s">
        <v>2920</v>
      </c>
      <c r="B18" s="109" t="s">
        <v>2921</v>
      </c>
      <c r="C18" s="109" t="s">
        <v>1372</v>
      </c>
      <c r="D18" s="86" t="s">
        <v>161</v>
      </c>
      <c r="E18" s="86" t="s">
        <v>1399</v>
      </c>
      <c r="F18" s="7" t="str">
        <f t="shared" ref="F18" si="22">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2017-09-25_G-009_SA_BD</v>
      </c>
      <c r="G18" s="89">
        <v>43055</v>
      </c>
      <c r="H18" s="89">
        <v>43055</v>
      </c>
      <c r="I18" s="69" t="s">
        <v>2484</v>
      </c>
      <c r="J18" s="111">
        <v>43077</v>
      </c>
      <c r="K18" s="86" t="str">
        <f>IF(AND(NOT(OR(G18="",G18="Ø")),H18=""),"In Progress",IF(AND(NOT(OR(H18="Ø",H18="")),NOT(OR(G18="Ø",G18=""))),"Completed",IF(AND(NOT(A18=""),NOT(OR(D18="",D18="???")),G18=""),"Waiting",IF(D18="???","Waiting",""))))</f>
        <v>Completed</v>
      </c>
      <c r="L18" s="109" t="s">
        <v>0</v>
      </c>
      <c r="M18" s="109" t="s">
        <v>0</v>
      </c>
      <c r="N18" s="4"/>
      <c r="O18" s="114" t="s">
        <v>25</v>
      </c>
      <c r="P18" s="109" t="s">
        <v>2922</v>
      </c>
    </row>
    <row r="19" spans="1:16" x14ac:dyDescent="0.25">
      <c r="A19" s="109"/>
      <c r="B19" s="109"/>
      <c r="C19" s="109"/>
      <c r="D19" s="86" t="s">
        <v>187</v>
      </c>
      <c r="E19" s="86" t="s">
        <v>1512</v>
      </c>
      <c r="F19" s="7" t="str">
        <f t="shared" ref="F19" si="23">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2017-09-25_G-009_MW</v>
      </c>
      <c r="G19" s="89">
        <v>43059</v>
      </c>
      <c r="H19" s="89">
        <v>43059</v>
      </c>
      <c r="I19" s="68" t="s">
        <v>2885</v>
      </c>
      <c r="J19" s="109"/>
      <c r="K19" s="86" t="str">
        <f>IF(AND(NOT(OR(G19="",G19="Ø")),H19=""),"In Progress",IF(AND(NOT(OR(H19="Ø",H19="")),NOT(OR(G19="Ø",G19=""))),"Completed",IF(AND(NOT(A18=""),NOT(OR(D19="",D19="???")),G19=""),"Waiting",IF(D19="???","Waiting",""))))</f>
        <v>Completed</v>
      </c>
      <c r="L19" s="109"/>
      <c r="M19" s="109"/>
      <c r="N19" s="4"/>
      <c r="O19" s="114"/>
      <c r="P19" s="109"/>
    </row>
    <row r="20" spans="1:16" x14ac:dyDescent="0.25">
      <c r="A20" s="115" t="s">
        <v>2923</v>
      </c>
      <c r="B20" s="109" t="s">
        <v>2924</v>
      </c>
      <c r="C20" s="109" t="s">
        <v>1372</v>
      </c>
      <c r="D20" s="86" t="s">
        <v>161</v>
      </c>
      <c r="E20" s="86" t="s">
        <v>1399</v>
      </c>
      <c r="F20" s="7" t="str">
        <f t="shared" ref="F20" si="24">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2017-09-25_G-010_SA_BD</v>
      </c>
      <c r="G20" s="89">
        <v>43055</v>
      </c>
      <c r="H20" s="89">
        <v>43056</v>
      </c>
      <c r="I20" s="68" t="s">
        <v>2925</v>
      </c>
      <c r="J20" s="111">
        <v>43077</v>
      </c>
      <c r="K20" s="86" t="str">
        <f>IF(AND(NOT(OR(G20="",G20="Ø")),H20=""),"In Progress",IF(AND(NOT(OR(H20="Ø",H20="")),NOT(OR(G20="Ø",G20=""))),"Completed",IF(AND(NOT(A20=""),NOT(OR(D20="",D20="???")),G20=""),"Waiting",IF(D20="???","Waiting",""))))</f>
        <v>Completed</v>
      </c>
      <c r="L20" s="109" t="str">
        <f t="shared" ref="L20" si="25">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09" t="s">
        <v>0</v>
      </c>
      <c r="N20" s="4"/>
      <c r="O20" s="114" t="s">
        <v>25</v>
      </c>
      <c r="P20" s="109" t="s">
        <v>2926</v>
      </c>
    </row>
    <row r="21" spans="1:16" x14ac:dyDescent="0.25">
      <c r="A21" s="109"/>
      <c r="B21" s="109"/>
      <c r="C21" s="109"/>
      <c r="D21" s="86" t="s">
        <v>187</v>
      </c>
      <c r="E21" s="86" t="s">
        <v>1512</v>
      </c>
      <c r="F21" s="7" t="str">
        <f t="shared" ref="F21" si="26">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2017-09-25_G-010_MW</v>
      </c>
      <c r="G21" s="89">
        <v>43059</v>
      </c>
      <c r="H21" s="89">
        <v>43059</v>
      </c>
      <c r="I21" s="68" t="s">
        <v>2927</v>
      </c>
      <c r="J21" s="109"/>
      <c r="K21" s="86" t="str">
        <f>IF(AND(NOT(OR(G21="",G21="Ø")),H21=""),"In Progress",IF(AND(NOT(OR(H21="Ø",H21="")),NOT(OR(G21="Ø",G21=""))),"Completed",IF(AND(NOT(A20=""),NOT(OR(D21="",D21="???")),G21=""),"Waiting",IF(D21="???","Waiting",""))))</f>
        <v>Completed</v>
      </c>
      <c r="L21" s="109"/>
      <c r="M21" s="109"/>
      <c r="N21" s="4"/>
      <c r="O21" s="114"/>
      <c r="P21" s="109"/>
    </row>
    <row r="22" spans="1:16" x14ac:dyDescent="0.25">
      <c r="A22" s="115" t="s">
        <v>2928</v>
      </c>
      <c r="B22" s="109" t="s">
        <v>2929</v>
      </c>
      <c r="C22" s="109"/>
      <c r="D22" s="86" t="s">
        <v>113</v>
      </c>
      <c r="E22" s="86" t="s">
        <v>1399</v>
      </c>
      <c r="F22" s="7" t="str">
        <f t="shared" ref="F22" si="27">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2017-09-25_G-011_SA_DR</v>
      </c>
      <c r="G22" s="89">
        <v>43056</v>
      </c>
      <c r="H22" s="89">
        <v>43059</v>
      </c>
      <c r="I22" s="68" t="s">
        <v>2467</v>
      </c>
      <c r="J22" s="111">
        <v>43082</v>
      </c>
      <c r="K22" s="86" t="str">
        <f>IF(AND(NOT(OR(G22="",G22="Ø")),H22=""),"In Progress",IF(AND(NOT(OR(H22="Ø",H22="")),NOT(OR(G22="Ø",G22=""))),"Completed",IF(AND(NOT(A22=""),NOT(OR(D22="",D22="???")),G22=""),"Waiting",IF(D22="???","Waiting",""))))</f>
        <v>Completed</v>
      </c>
      <c r="L22" s="109" t="str">
        <f t="shared" ref="L22" si="28">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09" t="s">
        <v>0</v>
      </c>
      <c r="N22" s="4" t="s">
        <v>2930</v>
      </c>
      <c r="O22" s="114" t="s">
        <v>25</v>
      </c>
      <c r="P22" s="109" t="s">
        <v>2931</v>
      </c>
    </row>
    <row r="23" spans="1:16" x14ac:dyDescent="0.25">
      <c r="A23" s="109"/>
      <c r="B23" s="109"/>
      <c r="C23" s="109"/>
      <c r="D23" s="86" t="s">
        <v>161</v>
      </c>
      <c r="E23" s="86" t="s">
        <v>1379</v>
      </c>
      <c r="F23" s="7" t="str">
        <f t="shared" ref="F23" si="29">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2017-09-25_G-011_SA_BD</v>
      </c>
      <c r="G23" s="89">
        <v>43081</v>
      </c>
      <c r="H23" s="89">
        <v>43082</v>
      </c>
      <c r="I23" s="68" t="s">
        <v>2725</v>
      </c>
      <c r="J23" s="109"/>
      <c r="K23" s="86" t="str">
        <f>IF(AND(NOT(OR(G23="",G23="Ø")),H23=""),"In Progress",IF(AND(NOT(OR(H23="Ø",H23="")),NOT(OR(G23="Ø",G23=""))),"Completed",IF(AND(NOT(A22=""),NOT(OR(D23="",D23="???")),G23=""),"Waiting",IF(D23="???","Waiting",""))))</f>
        <v>Completed</v>
      </c>
      <c r="L23" s="109"/>
      <c r="M23" s="109"/>
      <c r="N23" s="4" t="s">
        <v>2932</v>
      </c>
      <c r="O23" s="114"/>
      <c r="P23" s="109"/>
    </row>
    <row r="24" spans="1:16" x14ac:dyDescent="0.25">
      <c r="A24" s="115" t="s">
        <v>2933</v>
      </c>
      <c r="B24" s="109" t="s">
        <v>2934</v>
      </c>
      <c r="C24" s="109" t="s">
        <v>1372</v>
      </c>
      <c r="D24" s="86" t="s">
        <v>161</v>
      </c>
      <c r="E24" s="86" t="s">
        <v>1399</v>
      </c>
      <c r="F24" s="7" t="str">
        <f t="shared" ref="F24" si="30">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2017-09-25_G-013_SA_BD</v>
      </c>
      <c r="G24" s="89">
        <v>43056</v>
      </c>
      <c r="H24" s="89">
        <v>43056</v>
      </c>
      <c r="I24" s="68" t="s">
        <v>2670</v>
      </c>
      <c r="J24" s="111">
        <v>43068</v>
      </c>
      <c r="K24" s="86" t="str">
        <f>IF(AND(NOT(OR(G24="",G24="Ø")),H24=""),"In Progress",IF(AND(NOT(OR(H24="Ø",H24="")),NOT(OR(G24="Ø",G24=""))),"Completed",IF(AND(NOT(A24=""),NOT(OR(D24="",D24="???")),G24=""),"Waiting",IF(D24="???","Waiting",""))))</f>
        <v>Completed</v>
      </c>
      <c r="L24" s="109" t="str">
        <f t="shared" ref="L24" si="31">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09" t="s">
        <v>0</v>
      </c>
      <c r="N24" s="4"/>
      <c r="O24" s="114" t="s">
        <v>25</v>
      </c>
      <c r="P24" s="109" t="s">
        <v>2935</v>
      </c>
    </row>
    <row r="25" spans="1:16" x14ac:dyDescent="0.25">
      <c r="A25" s="109"/>
      <c r="B25" s="109"/>
      <c r="C25" s="109"/>
      <c r="D25" s="86" t="s">
        <v>27</v>
      </c>
      <c r="E25" s="86" t="s">
        <v>1512</v>
      </c>
      <c r="F25" s="7" t="str">
        <f t="shared" ref="F25" si="32">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2017-09-25_G-013_GB</v>
      </c>
      <c r="G25" s="89">
        <v>43068</v>
      </c>
      <c r="H25" s="89">
        <v>43068</v>
      </c>
      <c r="I25" s="68" t="s">
        <v>2919</v>
      </c>
      <c r="J25" s="109"/>
      <c r="K25" s="86" t="str">
        <f>IF(AND(NOT(OR(G25="",G25="Ø")),H25=""),"In Progress",IF(AND(NOT(OR(H25="Ø",H25="")),NOT(OR(G25="Ø",G25=""))),"Completed",IF(AND(NOT(A24=""),NOT(OR(D25="",D25="???")),G25=""),"Waiting",IF(D25="???","Waiting",""))))</f>
        <v>Completed</v>
      </c>
      <c r="L25" s="109"/>
      <c r="M25" s="109"/>
      <c r="N25" s="4"/>
      <c r="O25" s="114"/>
      <c r="P25" s="109"/>
    </row>
    <row r="26" spans="1:16" x14ac:dyDescent="0.25">
      <c r="A26" s="115" t="s">
        <v>2936</v>
      </c>
      <c r="B26" s="109" t="s">
        <v>2937</v>
      </c>
      <c r="C26" s="109" t="s">
        <v>1372</v>
      </c>
      <c r="D26" s="86" t="s">
        <v>23</v>
      </c>
      <c r="E26" s="86" t="s">
        <v>1399</v>
      </c>
      <c r="F26" s="7" t="str">
        <f t="shared" ref="F26" si="33">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2017-09-25_G-014_SA_CA</v>
      </c>
      <c r="G26" s="89">
        <v>43056</v>
      </c>
      <c r="H26" s="89">
        <v>43056</v>
      </c>
      <c r="I26" s="68" t="s">
        <v>2938</v>
      </c>
      <c r="J26" s="111">
        <v>43077</v>
      </c>
      <c r="K26" s="86" t="str">
        <f>IF(AND(NOT(OR(G26="",G26="Ø")),H26=""),"In Progress",IF(AND(NOT(OR(H26="Ø",H26="")),NOT(OR(G26="Ø",G26=""))),"Completed",IF(AND(NOT(A26=""),NOT(OR(D26="",D26="???")),G26=""),"Waiting",IF(D26="???","Waiting",""))))</f>
        <v>Completed</v>
      </c>
      <c r="L26" s="109" t="str">
        <f t="shared" ref="L26" si="34">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09" t="s">
        <v>0</v>
      </c>
      <c r="N26" s="4"/>
      <c r="O26" s="114" t="s">
        <v>25</v>
      </c>
      <c r="P26" s="109" t="s">
        <v>2939</v>
      </c>
    </row>
    <row r="27" spans="1:16" x14ac:dyDescent="0.25">
      <c r="A27" s="109"/>
      <c r="B27" s="109"/>
      <c r="C27" s="109"/>
      <c r="D27" s="86" t="s">
        <v>2404</v>
      </c>
      <c r="E27" s="86" t="s">
        <v>1512</v>
      </c>
      <c r="F27" s="7" t="str">
        <f t="shared" ref="F27" si="35">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2017-09-25_G-014_MH</v>
      </c>
      <c r="G27" s="89">
        <v>43076</v>
      </c>
      <c r="H27" s="89">
        <v>43077</v>
      </c>
      <c r="I27" s="68" t="s">
        <v>2670</v>
      </c>
      <c r="J27" s="109"/>
      <c r="K27" s="86" t="str">
        <f>IF(AND(NOT(OR(G27="",G27="Ø")),H27=""),"In Progress",IF(AND(NOT(OR(H27="Ø",H27="")),NOT(OR(G27="Ø",G27=""))),"Completed",IF(AND(NOT(A26=""),NOT(OR(D27="",D27="???")),G27=""),"Waiting",IF(D27="???","Waiting",""))))</f>
        <v>Completed</v>
      </c>
      <c r="L27" s="109"/>
      <c r="M27" s="109"/>
      <c r="N27" s="4"/>
      <c r="O27" s="114"/>
      <c r="P27" s="109"/>
    </row>
    <row r="28" spans="1:16" x14ac:dyDescent="0.25">
      <c r="A28" s="115" t="s">
        <v>2940</v>
      </c>
      <c r="B28" s="109" t="s">
        <v>2941</v>
      </c>
      <c r="C28" s="109" t="s">
        <v>1372</v>
      </c>
      <c r="D28" s="86" t="s">
        <v>161</v>
      </c>
      <c r="E28" s="86" t="s">
        <v>1399</v>
      </c>
      <c r="F28" s="7" t="str">
        <f t="shared" ref="F28" si="36">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2017-09-25_G-015_SA_BD</v>
      </c>
      <c r="G28" s="89">
        <v>43056</v>
      </c>
      <c r="H28" s="89">
        <v>43056</v>
      </c>
      <c r="I28" s="68" t="s">
        <v>2484</v>
      </c>
      <c r="J28" s="111">
        <v>43069</v>
      </c>
      <c r="K28" s="86" t="str">
        <f>IF(AND(NOT(OR(G28="",G28="Ø")),H28=""),"In Progress",IF(AND(NOT(OR(H28="Ø",H28="")),NOT(OR(G28="Ø",G28=""))),"Completed",IF(AND(NOT(A28=""),NOT(OR(D28="",D28="???")),G28=""),"Waiting",IF(D28="???","Waiting",""))))</f>
        <v>Completed</v>
      </c>
      <c r="L28" s="109" t="str">
        <f t="shared" ref="L28" si="37">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09" t="s">
        <v>0</v>
      </c>
      <c r="N28" s="6"/>
      <c r="O28" s="114" t="s">
        <v>25</v>
      </c>
      <c r="P28" s="109" t="s">
        <v>2942</v>
      </c>
    </row>
    <row r="29" spans="1:16" x14ac:dyDescent="0.25">
      <c r="A29" s="109"/>
      <c r="B29" s="109"/>
      <c r="C29" s="109"/>
      <c r="D29" s="86" t="s">
        <v>27</v>
      </c>
      <c r="E29" s="86" t="s">
        <v>1512</v>
      </c>
      <c r="F29" s="7" t="str">
        <f t="shared" ref="F29" si="38">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2017-09-25_G-015_GB</v>
      </c>
      <c r="G29" s="89">
        <v>43069</v>
      </c>
      <c r="H29" s="89">
        <v>43069</v>
      </c>
      <c r="I29" s="68" t="s">
        <v>2943</v>
      </c>
      <c r="J29" s="109"/>
      <c r="K29" s="86" t="str">
        <f>IF(AND(NOT(OR(G29="",G29="Ø")),H29=""),"In Progress",IF(AND(NOT(OR(H29="Ø",H29="")),NOT(OR(G29="Ø",G29=""))),"Completed",IF(AND(NOT(A28=""),NOT(OR(D29="",D29="???")),G29=""),"Waiting",IF(D29="???","Waiting",""))))</f>
        <v>Completed</v>
      </c>
      <c r="L29" s="109"/>
      <c r="M29" s="109"/>
      <c r="N29" s="4"/>
      <c r="O29" s="114"/>
      <c r="P29" s="109"/>
    </row>
    <row r="30" spans="1:16" x14ac:dyDescent="0.25">
      <c r="A30" s="115" t="s">
        <v>2944</v>
      </c>
      <c r="B30" s="109" t="s">
        <v>2945</v>
      </c>
      <c r="C30" s="109"/>
      <c r="D30" s="86" t="s">
        <v>2404</v>
      </c>
      <c r="E30" s="86" t="s">
        <v>1399</v>
      </c>
      <c r="F30" s="7" t="str">
        <f t="shared" ref="F30" si="39">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2017-09-25_G-016_SA_MH</v>
      </c>
      <c r="G30" s="89">
        <v>43056</v>
      </c>
      <c r="H30" s="89">
        <v>43059</v>
      </c>
      <c r="I30" s="68" t="s">
        <v>2670</v>
      </c>
      <c r="J30" s="111">
        <v>42743</v>
      </c>
      <c r="K30" s="86" t="str">
        <f>IF(AND(NOT(OR(G30="",G30="Ø")),H30=""),"In Progress",IF(AND(NOT(OR(H30="Ø",H30="")),NOT(OR(G30="Ø",G30=""))),"Completed",IF(AND(NOT(A30=""),NOT(OR(D30="",D30="???")),G30=""),"Waiting",IF(D30="???","Waiting",""))))</f>
        <v>Completed</v>
      </c>
      <c r="L30" s="109" t="str">
        <f t="shared" ref="L30" si="40">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09" t="s">
        <v>0</v>
      </c>
      <c r="N30" s="4"/>
      <c r="O30" s="114" t="s">
        <v>25</v>
      </c>
      <c r="P30" s="109" t="s">
        <v>2946</v>
      </c>
    </row>
    <row r="31" spans="1:16" x14ac:dyDescent="0.25">
      <c r="A31" s="109"/>
      <c r="B31" s="109"/>
      <c r="C31" s="109"/>
      <c r="D31" s="86" t="s">
        <v>187</v>
      </c>
      <c r="E31" s="86" t="s">
        <v>1512</v>
      </c>
      <c r="F31" s="7" t="str">
        <f t="shared" ref="F31" si="41">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2017-09-25_G-016_MW</v>
      </c>
      <c r="G31" s="89">
        <v>43059</v>
      </c>
      <c r="H31" s="89">
        <v>43059</v>
      </c>
      <c r="I31" s="68" t="s">
        <v>2947</v>
      </c>
      <c r="J31" s="109"/>
      <c r="K31" s="86" t="str">
        <f>IF(AND(NOT(OR(G31="",G31="Ø")),H31=""),"In Progress",IF(AND(NOT(OR(H31="Ø",H31="")),NOT(OR(G31="Ø",G31=""))),"Completed",IF(AND(NOT(A30=""),NOT(OR(D31="",D31="???")),G31=""),"Waiting",IF(D31="???","Waiting",""))))</f>
        <v>Completed</v>
      </c>
      <c r="L31" s="109"/>
      <c r="M31" s="109"/>
      <c r="N31" s="4" t="s">
        <v>2948</v>
      </c>
      <c r="O31" s="114"/>
      <c r="P31" s="109"/>
    </row>
    <row r="32" spans="1:16" x14ac:dyDescent="0.25">
      <c r="A32" s="115" t="s">
        <v>2949</v>
      </c>
      <c r="B32" s="109" t="s">
        <v>2950</v>
      </c>
      <c r="C32" s="109" t="s">
        <v>1001</v>
      </c>
      <c r="D32" s="86" t="s">
        <v>161</v>
      </c>
      <c r="E32" s="86" t="s">
        <v>1399</v>
      </c>
      <c r="F32" s="7" t="str">
        <f t="shared" ref="F32" si="42">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2017-09-25_G-017_SA_BD</v>
      </c>
      <c r="G32" s="89">
        <v>43057</v>
      </c>
      <c r="H32" s="89">
        <v>43059</v>
      </c>
      <c r="I32" s="68" t="s">
        <v>2951</v>
      </c>
      <c r="J32" s="111">
        <v>43077</v>
      </c>
      <c r="K32" s="86" t="str">
        <f>IF(AND(NOT(OR(G32="",G32="Ø")),H32=""),"In Progress",IF(AND(NOT(OR(H32="Ø",H32="")),NOT(OR(G32="Ø",G32=""))),"Completed",IF(AND(NOT(A32=""),NOT(OR(D32="",D32="???")),G32=""),"Waiting",IF(D32="???","Waiting",""))))</f>
        <v>Completed</v>
      </c>
      <c r="L32" s="109" t="str">
        <f t="shared" ref="L32" si="43">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09" t="s">
        <v>0</v>
      </c>
      <c r="N32" s="4" t="s">
        <v>2711</v>
      </c>
      <c r="O32" s="114" t="s">
        <v>25</v>
      </c>
      <c r="P32" s="109" t="s">
        <v>2952</v>
      </c>
    </row>
    <row r="33" spans="1:16" x14ac:dyDescent="0.25">
      <c r="A33" s="109"/>
      <c r="B33" s="109"/>
      <c r="C33" s="109"/>
      <c r="D33" s="86" t="s">
        <v>187</v>
      </c>
      <c r="E33" s="86" t="s">
        <v>1512</v>
      </c>
      <c r="F33" s="7" t="str">
        <f t="shared" ref="F33" si="44">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2017-09-25_G-017_MW</v>
      </c>
      <c r="G33" s="89">
        <v>43059</v>
      </c>
      <c r="H33" s="89">
        <v>43060</v>
      </c>
      <c r="I33" s="68" t="s">
        <v>2072</v>
      </c>
      <c r="J33" s="109"/>
      <c r="K33" s="86" t="str">
        <f>IF(AND(NOT(OR(G33="",G33="Ø")),H33=""),"In Progress",IF(AND(NOT(OR(H33="Ø",H33="")),NOT(OR(G33="Ø",G33=""))),"Completed",IF(AND(NOT(A32=""),NOT(OR(D33="",D33="???")),G33=""),"Waiting",IF(D33="???","Waiting",""))))</f>
        <v>Completed</v>
      </c>
      <c r="L33" s="109"/>
      <c r="M33" s="109"/>
      <c r="N33" s="4"/>
      <c r="O33" s="114"/>
      <c r="P33" s="109"/>
    </row>
    <row r="34" spans="1:16" x14ac:dyDescent="0.25">
      <c r="A34" s="171" t="s">
        <v>2953</v>
      </c>
      <c r="B34" s="117" t="s">
        <v>2954</v>
      </c>
      <c r="C34" s="117" t="s">
        <v>1992</v>
      </c>
      <c r="D34" s="86" t="s">
        <v>161</v>
      </c>
      <c r="E34" s="86" t="s">
        <v>1399</v>
      </c>
      <c r="F34" s="7" t="str">
        <f t="shared" ref="F34" si="45">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2017-09-25_G-018_SA_BD</v>
      </c>
      <c r="G34" s="89">
        <v>43059</v>
      </c>
      <c r="H34" s="89">
        <v>43059</v>
      </c>
      <c r="I34" s="69" t="s">
        <v>2809</v>
      </c>
      <c r="J34" s="126">
        <v>43082</v>
      </c>
      <c r="K34" s="86" t="str">
        <f>IF(AND(NOT(OR(G34="",G34="Ø")),H34=""),"In Progress",IF(AND(NOT(OR(H34="Ø",H34="")),NOT(OR(G34="Ø",G34=""))),"Completed",IF(AND(NOT(A34=""),NOT(OR(D34="",D34="???")),G34=""),"Waiting",IF(D34="???","Waiting",""))))</f>
        <v>Completed</v>
      </c>
      <c r="L34" s="117" t="s">
        <v>0</v>
      </c>
      <c r="M34" s="117" t="s">
        <v>0</v>
      </c>
      <c r="N34" s="4" t="s">
        <v>2955</v>
      </c>
      <c r="O34" s="128" t="s">
        <v>25</v>
      </c>
      <c r="P34" s="117" t="s">
        <v>2956</v>
      </c>
    </row>
    <row r="35" spans="1:16" x14ac:dyDescent="0.25">
      <c r="A35" s="172"/>
      <c r="B35" s="121"/>
      <c r="C35" s="121"/>
      <c r="D35" s="86" t="s">
        <v>23</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2017-09-25_G-018_CA</v>
      </c>
      <c r="G35" s="89">
        <v>43069</v>
      </c>
      <c r="H35" s="89" t="s">
        <v>51</v>
      </c>
      <c r="I35" s="68" t="str">
        <f t="shared" si="3"/>
        <v>Ø</v>
      </c>
      <c r="J35" s="121"/>
      <c r="K35" s="86" t="s">
        <v>3</v>
      </c>
      <c r="L35" s="121"/>
      <c r="M35" s="121"/>
      <c r="N35" s="4"/>
      <c r="O35" s="132"/>
      <c r="P35" s="121"/>
    </row>
    <row r="36" spans="1:16" x14ac:dyDescent="0.25">
      <c r="A36" s="115" t="s">
        <v>2957</v>
      </c>
      <c r="B36" s="109" t="s">
        <v>2958</v>
      </c>
      <c r="C36" s="109"/>
      <c r="D36" s="86" t="s">
        <v>32</v>
      </c>
      <c r="E36" s="86" t="s">
        <v>1399</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2017-09-25_G-019_SA_AZ</v>
      </c>
      <c r="G36" s="89">
        <v>43059</v>
      </c>
      <c r="H36" s="89">
        <v>43059</v>
      </c>
      <c r="I36" s="68" t="s">
        <v>2809</v>
      </c>
      <c r="J36" s="111">
        <v>43108</v>
      </c>
      <c r="K36" s="86" t="str">
        <f>IF(AND(NOT(OR(G36="",G36="Ø")),H36=""),"In Progress",IF(AND(NOT(OR(H36="Ø",H36="")),NOT(OR(G36="Ø",G36=""))),"Completed",IF(AND(NOT(A36=""),NOT(OR(D36="",D36="???")),G36=""),"Waiting",IF(D36="???","Waiting",""))))</f>
        <v>Completed</v>
      </c>
      <c r="L36" s="109" t="s">
        <v>0</v>
      </c>
      <c r="M36" s="109" t="s">
        <v>0</v>
      </c>
      <c r="N36" s="4"/>
      <c r="O36" s="114" t="s">
        <v>25</v>
      </c>
      <c r="P36" s="109" t="s">
        <v>2959</v>
      </c>
    </row>
    <row r="37" spans="1:16" x14ac:dyDescent="0.25">
      <c r="A37" s="109"/>
      <c r="B37" s="109"/>
      <c r="C37" s="109"/>
      <c r="D37" s="86" t="s">
        <v>187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2017-09-25_G-019_MW</v>
      </c>
      <c r="G37" s="89">
        <v>43061</v>
      </c>
      <c r="H37" s="89">
        <v>43061</v>
      </c>
      <c r="I37" s="68" t="s">
        <v>2670</v>
      </c>
      <c r="J37" s="109"/>
      <c r="K37" s="86" t="str">
        <f>IF(AND(NOT(OR(G37="",G37="Ø")),H37=""),"In Progress",IF(AND(NOT(OR(H37="Ø",H37="")),NOT(OR(G37="Ø",G37=""))),"Completed",IF(AND(NOT(A36=""),NOT(OR(D37="",D37="???")),G37=""),"Waiting",IF(D37="???","Waiting",""))))</f>
        <v>Completed</v>
      </c>
      <c r="L37" s="109"/>
      <c r="M37" s="109"/>
      <c r="N37" s="4"/>
      <c r="O37" s="114"/>
      <c r="P37" s="109"/>
    </row>
    <row r="38" spans="1:16" x14ac:dyDescent="0.25">
      <c r="A38" s="115" t="s">
        <v>2960</v>
      </c>
      <c r="B38" s="109" t="s">
        <v>2961</v>
      </c>
      <c r="C38" s="109" t="s">
        <v>1001</v>
      </c>
      <c r="D38" s="86" t="s">
        <v>23</v>
      </c>
      <c r="E38" s="86" t="s">
        <v>1399</v>
      </c>
      <c r="F38" s="7" t="str">
        <f t="shared" ref="F38" si="46">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2017-09-25_G-020_SA_CA</v>
      </c>
      <c r="G38" s="89">
        <v>43059</v>
      </c>
      <c r="H38" s="89">
        <v>43060</v>
      </c>
      <c r="I38" s="68" t="s">
        <v>2176</v>
      </c>
      <c r="J38" s="111">
        <v>42744</v>
      </c>
      <c r="K38" s="86" t="str">
        <f>IF(AND(NOT(OR(G38="",G38="Ø")),H38=""),"In Progress",IF(AND(NOT(OR(H38="Ø",H38="")),NOT(OR(G38="Ø",G38=""))),"Completed",IF(AND(NOT(A38=""),NOT(OR(D38="",D38="???")),G38=""),"Waiting",IF(D38="???","Waiting",""))))</f>
        <v>Completed</v>
      </c>
      <c r="L38" s="109" t="str">
        <f t="shared" ref="L38" si="47">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Completed</v>
      </c>
      <c r="M38" s="109" t="s">
        <v>0</v>
      </c>
      <c r="N38" s="4" t="s">
        <v>2962</v>
      </c>
      <c r="O38" s="114" t="s">
        <v>25</v>
      </c>
      <c r="P38" s="109" t="s">
        <v>2963</v>
      </c>
    </row>
    <row r="39" spans="1:16" x14ac:dyDescent="0.25">
      <c r="A39" s="109"/>
      <c r="B39" s="109"/>
      <c r="C39" s="109"/>
      <c r="D39" s="86" t="s">
        <v>113</v>
      </c>
      <c r="E39" s="86" t="s">
        <v>1512</v>
      </c>
      <c r="F39" s="7" t="str">
        <f t="shared" ref="F39" si="48">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2017-09-25_G-020_DR</v>
      </c>
      <c r="G39" s="89">
        <v>43081</v>
      </c>
      <c r="H39" s="89">
        <v>43083</v>
      </c>
      <c r="I39" s="68" t="s">
        <v>2422</v>
      </c>
      <c r="J39" s="109"/>
      <c r="K39" s="86" t="str">
        <f>IF(AND(NOT(OR(G39="",G39="Ø")),H39=""),"In Progress",IF(AND(NOT(OR(H39="Ø",H39="")),NOT(OR(G39="Ø",G39=""))),"Completed",IF(AND(NOT(A38=""),NOT(OR(D39="",D39="???")),G39=""),"Waiting",IF(D39="???","Waiting",""))))</f>
        <v>Completed</v>
      </c>
      <c r="L39" s="109"/>
      <c r="M39" s="109"/>
      <c r="N39" s="4"/>
      <c r="O39" s="114"/>
      <c r="P39" s="109"/>
    </row>
    <row r="40" spans="1:16" x14ac:dyDescent="0.25">
      <c r="A40" s="115" t="s">
        <v>2964</v>
      </c>
      <c r="B40" s="109" t="s">
        <v>2965</v>
      </c>
      <c r="C40" s="109"/>
      <c r="D40" s="86" t="s">
        <v>2404</v>
      </c>
      <c r="E40" s="86" t="s">
        <v>1399</v>
      </c>
      <c r="F40" s="7" t="str">
        <f t="shared" ref="F40" si="49">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2017-09-25_G-021_SA_MH</v>
      </c>
      <c r="G40" s="89">
        <v>43059</v>
      </c>
      <c r="H40" s="89">
        <v>43060</v>
      </c>
      <c r="I40" s="68" t="s">
        <v>2758</v>
      </c>
      <c r="J40" s="111">
        <v>43108</v>
      </c>
      <c r="K40" s="86" t="str">
        <f>IF(AND(NOT(OR(G40="",G40="Ø")),H40=""),"In Progress",IF(AND(NOT(OR(H40="Ø",H40="")),NOT(OR(G40="Ø",G40=""))),"Completed",IF(AND(NOT(A40=""),NOT(OR(D40="",D40="???")),G40=""),"Waiting",IF(D40="???","Waiting",""))))</f>
        <v>Completed</v>
      </c>
      <c r="L40" s="109" t="str">
        <f t="shared" ref="L40" si="50">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Completed</v>
      </c>
      <c r="M40" s="109" t="s">
        <v>0</v>
      </c>
      <c r="N40" s="4"/>
      <c r="O40" s="114" t="s">
        <v>25</v>
      </c>
      <c r="P40" s="109" t="s">
        <v>2966</v>
      </c>
    </row>
    <row r="41" spans="1:16" x14ac:dyDescent="0.25">
      <c r="A41" s="109"/>
      <c r="B41" s="109"/>
      <c r="C41" s="109"/>
      <c r="D41" s="86" t="s">
        <v>187</v>
      </c>
      <c r="E41" s="86" t="s">
        <v>1512</v>
      </c>
      <c r="F41" s="7" t="str">
        <f t="shared" ref="F41" si="51">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2017-09-25_G-021_MW</v>
      </c>
      <c r="G41" s="89">
        <v>43067</v>
      </c>
      <c r="H41" s="89">
        <v>43067</v>
      </c>
      <c r="I41" s="68" t="s">
        <v>2927</v>
      </c>
      <c r="J41" s="109"/>
      <c r="K41" s="86" t="str">
        <f>IF(AND(NOT(OR(G41="",G41="Ø")),H41=""),"In Progress",IF(AND(NOT(OR(H41="Ø",H41="")),NOT(OR(G41="Ø",G41=""))),"Completed",IF(AND(NOT(A40=""),NOT(OR(D41="",D41="???")),G41=""),"Waiting",IF(D41="???","Waiting",""))))</f>
        <v>Completed</v>
      </c>
      <c r="L41" s="109"/>
      <c r="M41" s="109"/>
      <c r="N41" s="4"/>
      <c r="O41" s="114"/>
      <c r="P41" s="109"/>
    </row>
    <row r="42" spans="1:16" x14ac:dyDescent="0.25">
      <c r="A42" s="115" t="s">
        <v>2967</v>
      </c>
      <c r="B42" s="109" t="s">
        <v>2968</v>
      </c>
      <c r="C42" s="109" t="s">
        <v>2065</v>
      </c>
      <c r="D42" s="86" t="s">
        <v>27</v>
      </c>
      <c r="E42" s="86" t="s">
        <v>1399</v>
      </c>
      <c r="F42" s="7" t="str">
        <f t="shared" ref="F42" si="52">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2017-09-25_G-022_SA_GB</v>
      </c>
      <c r="G42" s="89">
        <v>43059</v>
      </c>
      <c r="H42" s="89">
        <v>43061</v>
      </c>
      <c r="I42" s="68" t="s">
        <v>2943</v>
      </c>
      <c r="J42" s="111">
        <v>43083</v>
      </c>
      <c r="K42" s="86" t="str">
        <f>IF(AND(NOT(OR(G42="",G42="Ø")),H42=""),"In Progress",IF(AND(NOT(OR(H42="Ø",H42="")),NOT(OR(G42="Ø",G42=""))),"Completed",IF(AND(NOT(A42=""),NOT(OR(D42="",D42="???")),G42=""),"Waiting",IF(D42="???","Waiting",""))))</f>
        <v>Completed</v>
      </c>
      <c r="L42" s="109" t="str">
        <f t="shared" ref="L42" si="53">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09" t="s">
        <v>0</v>
      </c>
      <c r="N42" s="6"/>
      <c r="O42" s="114" t="s">
        <v>25</v>
      </c>
      <c r="P42" s="109" t="s">
        <v>2969</v>
      </c>
    </row>
    <row r="43" spans="1:16" x14ac:dyDescent="0.25">
      <c r="A43" s="109"/>
      <c r="B43" s="109"/>
      <c r="C43" s="109"/>
      <c r="D43" s="86" t="s">
        <v>187</v>
      </c>
      <c r="E43" s="86" t="s">
        <v>1512</v>
      </c>
      <c r="F43" s="7" t="str">
        <f t="shared" ref="F43" si="54">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2017-09-25_G-022_MW</v>
      </c>
      <c r="G43" s="89">
        <v>43061</v>
      </c>
      <c r="H43" s="89">
        <v>43067</v>
      </c>
      <c r="I43" s="68" t="s">
        <v>2637</v>
      </c>
      <c r="J43" s="109"/>
      <c r="K43" s="86" t="str">
        <f>IF(AND(NOT(OR(G43="",G43="Ø")),H43=""),"In Progress",IF(AND(NOT(OR(H43="Ø",H43="")),NOT(OR(G43="Ø",G43=""))),"Completed",IF(AND(NOT(A42=""),NOT(OR(D43="",D43="???")),G43=""),"Waiting",IF(D43="???","Waiting",""))))</f>
        <v>Completed</v>
      </c>
      <c r="L43" s="109"/>
      <c r="M43" s="109"/>
      <c r="N43" s="4"/>
      <c r="O43" s="114"/>
      <c r="P43" s="109"/>
    </row>
    <row r="44" spans="1:16" x14ac:dyDescent="0.25">
      <c r="A44" s="115" t="s">
        <v>2970</v>
      </c>
      <c r="B44" s="109" t="s">
        <v>2971</v>
      </c>
      <c r="C44" s="109"/>
      <c r="D44" s="86" t="s">
        <v>161</v>
      </c>
      <c r="E44" s="86" t="s">
        <v>1399</v>
      </c>
      <c r="F44" s="7" t="str">
        <f t="shared" ref="F44" si="55">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2017-09-25_G-023_SA_BD</v>
      </c>
      <c r="G44" s="89">
        <v>43059</v>
      </c>
      <c r="H44" s="89">
        <v>41964</v>
      </c>
      <c r="I44" s="68" t="s">
        <v>2972</v>
      </c>
      <c r="J44" s="111">
        <v>43108</v>
      </c>
      <c r="K44" s="86" t="str">
        <f>IF(AND(NOT(OR(G44="",G44="Ø")),H44=""),"In Progress",IF(AND(NOT(OR(H44="Ø",H44="")),NOT(OR(G44="Ø",G44=""))),"Completed",IF(AND(NOT(A44=""),NOT(OR(D44="",D44="???")),G44=""),"Waiting",IF(D44="???","Waiting",""))))</f>
        <v>Completed</v>
      </c>
      <c r="L44" s="109" t="s">
        <v>0</v>
      </c>
      <c r="M44" s="109" t="s">
        <v>0</v>
      </c>
      <c r="N44" s="4"/>
      <c r="O44" s="114" t="s">
        <v>25</v>
      </c>
      <c r="P44" s="109" t="s">
        <v>2973</v>
      </c>
    </row>
    <row r="45" spans="1:16" x14ac:dyDescent="0.25">
      <c r="A45" s="109"/>
      <c r="B45" s="109"/>
      <c r="C45" s="109"/>
      <c r="D45" s="86" t="s">
        <v>187</v>
      </c>
      <c r="E45" s="86" t="s">
        <v>1512</v>
      </c>
      <c r="F45" s="7" t="str">
        <f t="shared" ref="F45" si="56">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2017-09-25_G-023_MW</v>
      </c>
      <c r="G45" s="89">
        <v>43060</v>
      </c>
      <c r="H45" s="89">
        <v>43061</v>
      </c>
      <c r="I45" s="68" t="s">
        <v>2943</v>
      </c>
      <c r="J45" s="109"/>
      <c r="K45" s="86" t="str">
        <f>IF(AND(NOT(OR(G45="",G45="Ø")),H45=""),"In Progress",IF(AND(NOT(OR(H45="Ø",H45="")),NOT(OR(G45="Ø",G45=""))),"Completed",IF(AND(NOT(A44=""),NOT(OR(D45="",D45="???")),G45=""),"Waiting",IF(D45="???","Waiting",""))))</f>
        <v>Completed</v>
      </c>
      <c r="L45" s="109"/>
      <c r="M45" s="109"/>
      <c r="N45" s="4"/>
      <c r="O45" s="114"/>
      <c r="P45" s="109"/>
    </row>
    <row r="46" spans="1:16" x14ac:dyDescent="0.25">
      <c r="A46" s="115" t="s">
        <v>2974</v>
      </c>
      <c r="B46" s="110" t="s">
        <v>2975</v>
      </c>
      <c r="C46" s="110" t="s">
        <v>2065</v>
      </c>
      <c r="D46" s="86" t="s">
        <v>27</v>
      </c>
      <c r="E46" s="86" t="s">
        <v>1399</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2017-09-25_G-024_SA_GB</v>
      </c>
      <c r="G46" s="89">
        <v>43061</v>
      </c>
      <c r="H46" s="89">
        <v>43067</v>
      </c>
      <c r="I46" s="69" t="s">
        <v>2976</v>
      </c>
      <c r="J46" s="111">
        <v>43083</v>
      </c>
      <c r="K46" s="86" t="str">
        <f>IF(AND(NOT(OR(G46="",G46="Ø")),H46=""),"In Progress",IF(AND(NOT(OR(H46="Ø",H46="")),NOT(OR(G46="Ø",G46=""))),"Completed",IF(AND(NOT(A46=""),NOT(OR(D46="",D46="???")),G46=""),"Waiting",IF(D46="???","Waiting",""))))</f>
        <v>Completed</v>
      </c>
      <c r="L46" s="109" t="str">
        <f t="shared" ref="L46" si="57">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09" t="s">
        <v>0</v>
      </c>
      <c r="N46" s="6" t="s">
        <v>2977</v>
      </c>
      <c r="O46" s="114" t="s">
        <v>25</v>
      </c>
      <c r="P46" s="109" t="s">
        <v>2978</v>
      </c>
    </row>
    <row r="47" spans="1:16" x14ac:dyDescent="0.25">
      <c r="A47" s="109"/>
      <c r="B47" s="109"/>
      <c r="C47" s="109"/>
      <c r="D47" s="86" t="s">
        <v>32</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2017-09-25_G-024_AZ</v>
      </c>
      <c r="G47" s="89">
        <v>43074</v>
      </c>
      <c r="H47" s="89">
        <v>43075</v>
      </c>
      <c r="I47" s="68" t="s">
        <v>2778</v>
      </c>
      <c r="J47" s="109"/>
      <c r="K47" s="86" t="str">
        <f>IF(AND(NOT(OR(G47="",G47="Ø")),H47=""),"In Progress",IF(AND(NOT(OR(H47="Ø",H47="")),NOT(OR(G47="Ø",G47=""))),"Completed",IF(AND(NOT(A46=""),NOT(OR(D47="",D47="???")),G47=""),"Waiting",IF(D47="???","Waiting",""))))</f>
        <v>Completed</v>
      </c>
      <c r="L47" s="109"/>
      <c r="M47" s="109"/>
      <c r="N47" s="4"/>
      <c r="O47" s="114"/>
      <c r="P47" s="109"/>
    </row>
    <row r="48" spans="1:16" x14ac:dyDescent="0.25">
      <c r="A48" s="115" t="s">
        <v>2979</v>
      </c>
      <c r="B48" s="109" t="s">
        <v>2980</v>
      </c>
      <c r="C48" s="109" t="s">
        <v>2065</v>
      </c>
      <c r="D48" s="86" t="s">
        <v>161</v>
      </c>
      <c r="E48" s="86" t="s">
        <v>1399</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2017-09-25_G-025_SA_BD</v>
      </c>
      <c r="G48" s="89">
        <v>43061</v>
      </c>
      <c r="H48" s="89">
        <v>43074</v>
      </c>
      <c r="I48" s="68" t="s">
        <v>2758</v>
      </c>
      <c r="J48" s="111">
        <v>43109</v>
      </c>
      <c r="K48" s="86" t="str">
        <f>IF(AND(NOT(OR(G48="",G48="Ø")),H48=""),"In Progress",IF(AND(NOT(OR(H48="Ø",H48="")),NOT(OR(G48="Ø",G48=""))),"Completed",IF(AND(NOT(A48=""),NOT(OR(D48="",D48="???")),G48=""),"Waiting",IF(D48="???","Waiting",""))))</f>
        <v>Completed</v>
      </c>
      <c r="L48" s="109" t="str">
        <f t="shared" ref="L48" si="58">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09" t="s">
        <v>0</v>
      </c>
      <c r="N48" s="4"/>
      <c r="O48" s="114" t="s">
        <v>25</v>
      </c>
      <c r="P48" s="109" t="s">
        <v>2981</v>
      </c>
    </row>
    <row r="49" spans="1:16" x14ac:dyDescent="0.25">
      <c r="A49" s="109"/>
      <c r="B49" s="109"/>
      <c r="C49" s="109"/>
      <c r="D49" s="86" t="s">
        <v>32</v>
      </c>
      <c r="E49" s="86" t="s">
        <v>1512</v>
      </c>
      <c r="F49" s="7" t="s">
        <v>2982</v>
      </c>
      <c r="G49" s="89">
        <v>43082</v>
      </c>
      <c r="H49" s="89">
        <v>43089</v>
      </c>
      <c r="I49" s="68" t="s">
        <v>1532</v>
      </c>
      <c r="J49" s="109"/>
      <c r="K49" s="86" t="str">
        <f>IF(AND(NOT(OR(G49="",G49="Ø")),H49=""),"In Progress",IF(AND(NOT(OR(H49="Ø",H49="")),NOT(OR(G49="Ø",G49=""))),"Completed",IF(AND(NOT(A48=""),NOT(OR(D49="",D49="???")),G49=""),"Waiting",IF(D49="???","Waiting",""))))</f>
        <v>Completed</v>
      </c>
      <c r="L49" s="109"/>
      <c r="M49" s="109"/>
      <c r="N49" s="8"/>
      <c r="O49" s="114"/>
      <c r="P49" s="109"/>
    </row>
    <row r="50" spans="1:16" x14ac:dyDescent="0.25">
      <c r="A50" s="115" t="s">
        <v>2983</v>
      </c>
      <c r="B50" s="110" t="s">
        <v>2984</v>
      </c>
      <c r="C50" s="109" t="s">
        <v>2065</v>
      </c>
      <c r="D50" s="86" t="s">
        <v>161</v>
      </c>
      <c r="E50" s="86" t="s">
        <v>1399</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2017-09-25_G-026_SA_BD</v>
      </c>
      <c r="G50" s="89">
        <v>43060</v>
      </c>
      <c r="H50" s="89">
        <v>43061</v>
      </c>
      <c r="I50" s="68" t="s">
        <v>2985</v>
      </c>
      <c r="J50" s="111">
        <v>43077</v>
      </c>
      <c r="K50" s="86" t="str">
        <f>IF(AND(NOT(OR(G50="",G50="Ø")),H50=""),"In Progress",IF(AND(NOT(OR(H50="Ø",H50="")),NOT(OR(G50="Ø",G50=""))),"Completed",IF(AND(NOT(A50=""),NOT(OR(D50="",D50="???")),G50=""),"Waiting",IF(D50="???","Waiting",""))))</f>
        <v>Completed</v>
      </c>
      <c r="L50" s="109" t="str">
        <f t="shared" ref="L50:L52" si="59">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09" t="s">
        <v>0</v>
      </c>
      <c r="N50" s="4" t="s">
        <v>2986</v>
      </c>
      <c r="O50" s="114" t="s">
        <v>25</v>
      </c>
      <c r="P50" s="109" t="s">
        <v>2987</v>
      </c>
    </row>
    <row r="51" spans="1:16" x14ac:dyDescent="0.25">
      <c r="A51" s="109"/>
      <c r="B51" s="109"/>
      <c r="C51" s="109"/>
      <c r="D51" s="86" t="s">
        <v>23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2017-09-25_G-026_CA</v>
      </c>
      <c r="G51" s="89">
        <v>43061</v>
      </c>
      <c r="H51" s="89">
        <v>43068</v>
      </c>
      <c r="I51" s="68" t="s">
        <v>2988</v>
      </c>
      <c r="J51" s="109"/>
      <c r="K51" s="86" t="str">
        <f>IF(AND(NOT(OR(G51="",G51="Ø")),H51=""),"In Progress",IF(AND(NOT(OR(H51="Ø",H51="")),NOT(OR(G51="Ø",G51=""))),"Completed",IF(AND(NOT(A50=""),NOT(OR(D51="",D51="???")),G51=""),"Waiting",IF(D51="???","Waiting",""))))</f>
        <v>Completed</v>
      </c>
      <c r="L51" s="109"/>
      <c r="M51" s="109"/>
      <c r="N51" s="4"/>
      <c r="O51" s="114"/>
      <c r="P51" s="109"/>
    </row>
    <row r="52" spans="1:16" x14ac:dyDescent="0.25">
      <c r="A52" s="115" t="s">
        <v>2989</v>
      </c>
      <c r="B52" s="110" t="s">
        <v>2990</v>
      </c>
      <c r="C52" s="110" t="s">
        <v>2065</v>
      </c>
      <c r="D52" s="86" t="s">
        <v>2404</v>
      </c>
      <c r="E52" s="86" t="s">
        <v>1399</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2017-09-25_G-027_SA_MH</v>
      </c>
      <c r="G52" s="89">
        <v>43060</v>
      </c>
      <c r="H52" s="89">
        <v>43061</v>
      </c>
      <c r="I52" s="68" t="s">
        <v>1532</v>
      </c>
      <c r="J52" s="111">
        <v>43075</v>
      </c>
      <c r="K52" s="86" t="str">
        <f>IF(AND(NOT(OR(G52="",G52="Ø")),H52=""),"In Progress",IF(AND(NOT(OR(H52="Ø",H52="")),NOT(OR(G52="Ø",G52=""))),"Completed",IF(AND(NOT(A52=""),NOT(OR(D52="",D52="???")),G52=""),"Waiting",IF(D52="???","Waiting",""))))</f>
        <v>Completed</v>
      </c>
      <c r="L52" s="109" t="str">
        <f t="shared" si="59"/>
        <v>Completed</v>
      </c>
      <c r="M52" s="109" t="s">
        <v>0</v>
      </c>
      <c r="O52" s="114" t="s">
        <v>25</v>
      </c>
      <c r="P52" s="109" t="s">
        <v>2991</v>
      </c>
    </row>
    <row r="53" spans="1:16" x14ac:dyDescent="0.25">
      <c r="A53" s="109"/>
      <c r="B53" s="109"/>
      <c r="C53" s="109"/>
      <c r="D53" s="86" t="s">
        <v>27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2017-09-25_G-027_GB</v>
      </c>
      <c r="G53" s="89">
        <v>43073</v>
      </c>
      <c r="H53" s="89">
        <v>43073</v>
      </c>
      <c r="I53" s="68" t="s">
        <v>2916</v>
      </c>
      <c r="J53" s="109"/>
      <c r="K53" s="86" t="s">
        <v>0</v>
      </c>
      <c r="L53" s="109"/>
      <c r="M53" s="109"/>
      <c r="N53" s="4"/>
      <c r="O53" s="114"/>
      <c r="P53" s="109"/>
    </row>
    <row r="54" spans="1:16" x14ac:dyDescent="0.25">
      <c r="A54" s="115" t="s">
        <v>2992</v>
      </c>
      <c r="B54" s="110" t="s">
        <v>2993</v>
      </c>
      <c r="C54" s="109"/>
      <c r="D54" s="86" t="s">
        <v>113</v>
      </c>
      <c r="E54" s="86" t="s">
        <v>1399</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2017-09-25_G-028_SA_DR</v>
      </c>
      <c r="G54" s="89">
        <v>43060</v>
      </c>
      <c r="H54" s="89">
        <v>43061</v>
      </c>
      <c r="I54" s="68" t="s">
        <v>2637</v>
      </c>
      <c r="J54" s="111">
        <v>43080</v>
      </c>
      <c r="K54" s="86" t="str">
        <f>IF(AND(NOT(OR(G54="",G54="Ø")),H54=""),"In Progress",IF(AND(NOT(OR(H54="Ø",H54="")),NOT(OR(G54="Ø",G54=""))),"Completed",IF(AND(NOT(A54=""),NOT(OR(D54="",D54="???")),G54=""),"Waiting",IF(D54="???","Waiting",""))))</f>
        <v>Completed</v>
      </c>
      <c r="L54" s="109" t="str">
        <f t="shared" ref="L54" si="60">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09" t="s">
        <v>0</v>
      </c>
      <c r="N54" s="4" t="s">
        <v>2994</v>
      </c>
      <c r="O54" s="114" t="s">
        <v>25</v>
      </c>
      <c r="P54" s="109" t="s">
        <v>2995</v>
      </c>
    </row>
    <row r="55" spans="1:16" x14ac:dyDescent="0.25">
      <c r="A55" s="109"/>
      <c r="B55" s="109"/>
      <c r="C55" s="109"/>
      <c r="D55" s="86" t="s">
        <v>187</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2017-09-25_G-028_MW</v>
      </c>
      <c r="G55" s="89">
        <v>43067</v>
      </c>
      <c r="H55" s="89">
        <v>43068</v>
      </c>
      <c r="I55" s="68" t="s">
        <v>1532</v>
      </c>
      <c r="J55" s="109"/>
      <c r="K55" s="86" t="str">
        <f>IF(AND(NOT(OR(G55="",G55="Ø")),H55=""),"In Progress",IF(AND(NOT(OR(H55="Ø",H55="")),NOT(OR(G55="Ø",G55=""))),"Completed",IF(AND(NOT(A54=""),NOT(OR(D55="",D55="???")),G55=""),"Waiting",IF(D55="???","Waiting",""))))</f>
        <v>Completed</v>
      </c>
      <c r="L55" s="109"/>
      <c r="M55" s="109"/>
      <c r="N55" s="4"/>
      <c r="O55" s="114"/>
      <c r="P55" s="109"/>
    </row>
    <row r="56" spans="1:16" x14ac:dyDescent="0.25">
      <c r="A56" s="115" t="s">
        <v>2996</v>
      </c>
      <c r="B56" s="110" t="s">
        <v>2997</v>
      </c>
      <c r="C56" s="109"/>
      <c r="D56" s="86" t="s">
        <v>32</v>
      </c>
      <c r="E56" s="86" t="s">
        <v>1399</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2017-09-25_G-029_SA_AZ</v>
      </c>
      <c r="G56" s="89">
        <v>43060</v>
      </c>
      <c r="H56" s="89">
        <v>43066</v>
      </c>
      <c r="I56" s="68" t="s">
        <v>2206</v>
      </c>
      <c r="J56" s="111">
        <v>43109</v>
      </c>
      <c r="K56" s="86" t="str">
        <f>IF(AND(NOT(OR(G56="",G56="Ø")),H56=""),"In Progress",IF(AND(NOT(OR(H56="Ø",H56="")),NOT(OR(G56="Ø",G56=""))),"Completed",IF(AND(NOT(A56=""),NOT(OR(D56="",D56="???")),G56=""),"Waiting",IF(D56="???","Waiting",""))))</f>
        <v>Completed</v>
      </c>
      <c r="L56" s="109" t="s">
        <v>0</v>
      </c>
      <c r="M56" s="109" t="s">
        <v>0</v>
      </c>
      <c r="N56" s="4"/>
      <c r="O56" s="114" t="s">
        <v>25</v>
      </c>
      <c r="P56" s="109" t="s">
        <v>2998</v>
      </c>
    </row>
    <row r="57" spans="1:16" x14ac:dyDescent="0.25">
      <c r="A57" s="109"/>
      <c r="B57" s="109"/>
      <c r="C57" s="109"/>
      <c r="D57" s="86" t="s">
        <v>187</v>
      </c>
      <c r="E57" s="86"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2017-09-25_G-029_MW</v>
      </c>
      <c r="G57" s="89">
        <v>43070</v>
      </c>
      <c r="H57" s="89">
        <v>43073</v>
      </c>
      <c r="I57" s="68" t="s">
        <v>2999</v>
      </c>
      <c r="J57" s="109"/>
      <c r="K57" s="86" t="str">
        <f>IF(AND(NOT(OR(G57="",G57="Ø")),H57=""),"In Progress",IF(AND(NOT(OR(H57="Ø",H57="")),NOT(OR(G57="Ø",G57=""))),"Completed",IF(AND(NOT(A56=""),NOT(OR(D57="",D57="???")),G57=""),"Waiting",IF(D57="???","Waiting",""))))</f>
        <v>Completed</v>
      </c>
      <c r="L57" s="109"/>
      <c r="M57" s="109"/>
      <c r="N57" s="4"/>
      <c r="O57" s="114"/>
      <c r="P57" s="109"/>
    </row>
    <row r="58" spans="1:16" x14ac:dyDescent="0.25">
      <c r="A58" s="115" t="s">
        <v>3000</v>
      </c>
      <c r="B58" s="124" t="s">
        <v>3001</v>
      </c>
      <c r="C58" s="109" t="s">
        <v>1001</v>
      </c>
      <c r="D58" s="86" t="s">
        <v>23</v>
      </c>
      <c r="E58" s="86" t="s">
        <v>1399</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2017-09-25_G-030_SA_CA</v>
      </c>
      <c r="G58" s="89">
        <v>43060</v>
      </c>
      <c r="H58" s="89" t="s">
        <v>51</v>
      </c>
      <c r="I58" s="68" t="str">
        <f t="shared" si="3"/>
        <v>Ø</v>
      </c>
      <c r="J58" s="109" t="s">
        <v>51</v>
      </c>
      <c r="K58" s="86" t="s">
        <v>2</v>
      </c>
      <c r="L58" s="109" t="str">
        <f t="shared" ref="L58" si="61">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Incomplete</v>
      </c>
      <c r="M58" s="109" t="str">
        <f>IF(OR(L58="Untraceable",L58="Incomplete"),"Ignore",IF(L58="Completed","Waiting",IF(OR(L58="Waiting",L58="In Progress",L58="Review",L58="Other"),"HOLD","")))</f>
        <v>Ignore</v>
      </c>
      <c r="N58" s="4" t="s">
        <v>3002</v>
      </c>
      <c r="O58" s="114" t="str">
        <f t="shared" ref="O58" si="62">IF(OR(L58="Untraceable",L58="Incomplete"),"No",IF(L58="Completed","In Progress",""))</f>
        <v>No</v>
      </c>
      <c r="P58" s="109"/>
    </row>
    <row r="59" spans="1:16" x14ac:dyDescent="0.25">
      <c r="A59" s="109"/>
      <c r="B59" s="118"/>
      <c r="C59" s="109"/>
      <c r="D59" s="86" t="s">
        <v>113</v>
      </c>
      <c r="E59" s="86" t="s">
        <v>24</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2017-09-25_G-030_DR</v>
      </c>
      <c r="G59" s="89">
        <v>43087</v>
      </c>
      <c r="H59" s="89" t="s">
        <v>51</v>
      </c>
      <c r="I59" s="68" t="str">
        <f t="shared" si="3"/>
        <v>Ø</v>
      </c>
      <c r="J59" s="109"/>
      <c r="K59" s="86" t="s">
        <v>2</v>
      </c>
      <c r="L59" s="109"/>
      <c r="M59" s="109"/>
      <c r="N59" s="4"/>
      <c r="O59" s="114"/>
      <c r="P59" s="109"/>
    </row>
    <row r="60" spans="1:16" x14ac:dyDescent="0.25">
      <c r="A60" s="115" t="s">
        <v>3003</v>
      </c>
      <c r="B60" s="124" t="s">
        <v>3004</v>
      </c>
      <c r="C60" s="109"/>
      <c r="D60" s="86" t="s">
        <v>2404</v>
      </c>
      <c r="E60" s="86" t="s">
        <v>1399</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2017-09-25_G-031_SA_MH</v>
      </c>
      <c r="G60" s="89">
        <v>43061</v>
      </c>
      <c r="H60" s="89">
        <v>43066</v>
      </c>
      <c r="I60" s="68" t="s">
        <v>2809</v>
      </c>
      <c r="J60" s="111">
        <v>43108</v>
      </c>
      <c r="K60" s="86" t="str">
        <f>IF(AND(NOT(OR(G60="",G60="Ø")),H60=""),"In Progress",IF(AND(NOT(OR(H60="Ø",H60="")),NOT(OR(G60="Ø",G60=""))),"Completed",IF(AND(NOT(A60=""),NOT(OR(D60="",D60="???")),G60=""),"Waiting",IF(D60="???","Waiting",""))))</f>
        <v>Completed</v>
      </c>
      <c r="L60" s="109" t="s">
        <v>0</v>
      </c>
      <c r="M60" s="109" t="s">
        <v>0</v>
      </c>
      <c r="N60" s="4" t="s">
        <v>3005</v>
      </c>
      <c r="O60" s="114" t="s">
        <v>25</v>
      </c>
      <c r="P60" s="109" t="s">
        <v>3006</v>
      </c>
    </row>
    <row r="61" spans="1:16" x14ac:dyDescent="0.25">
      <c r="A61" s="109"/>
      <c r="B61" s="118"/>
      <c r="C61" s="109"/>
      <c r="D61" s="86" t="s">
        <v>187</v>
      </c>
      <c r="E61" s="86" t="s">
        <v>1379</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2017-09-25_G-031_SA_MW</v>
      </c>
      <c r="G61" s="89">
        <v>43067</v>
      </c>
      <c r="H61" s="89">
        <v>43069</v>
      </c>
      <c r="I61" s="68" t="s">
        <v>2206</v>
      </c>
      <c r="J61" s="109"/>
      <c r="K61" s="86" t="str">
        <f>IF(AND(NOT(OR(G61="",G61="Ø")),H61=""),"In Progress",IF(AND(NOT(OR(H61="Ø",H61="")),NOT(OR(G61="Ø",G61=""))),"Completed",IF(AND(NOT(A60=""),NOT(OR(D61="",D61="???")),G61=""),"Waiting",IF(D61="???","Waiting",""))))</f>
        <v>Completed</v>
      </c>
      <c r="L61" s="109"/>
      <c r="M61" s="109"/>
      <c r="N61" s="4"/>
      <c r="O61" s="114"/>
      <c r="P61" s="109"/>
    </row>
    <row r="62" spans="1:16" x14ac:dyDescent="0.25">
      <c r="A62" s="115" t="s">
        <v>3007</v>
      </c>
      <c r="B62" s="110" t="s">
        <v>3008</v>
      </c>
      <c r="C62" s="110"/>
      <c r="D62" s="86" t="s">
        <v>23</v>
      </c>
      <c r="E62" s="86" t="s">
        <v>1399</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2017-09-25_G-032_SA_CA</v>
      </c>
      <c r="G62" s="89">
        <v>43061</v>
      </c>
      <c r="H62" s="89">
        <v>43061</v>
      </c>
      <c r="I62" s="68" t="s">
        <v>3009</v>
      </c>
      <c r="J62" s="111">
        <v>43082</v>
      </c>
      <c r="K62" s="86" t="str">
        <f>IF(AND(NOT(OR(G62="",G62="Ø")),H62=""),"In Progress",IF(AND(NOT(OR(H62="Ø",H62="")),NOT(OR(G62="Ø",G62=""))),"Completed",IF(AND(NOT(A62=""),NOT(OR(D62="",D62="???")),G62=""),"Waiting",IF(D62="???","Waiting",""))))</f>
        <v>Completed</v>
      </c>
      <c r="L62" s="109" t="str">
        <f t="shared" ref="L62" si="63">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09" t="s">
        <v>0</v>
      </c>
      <c r="N62" s="4"/>
      <c r="O62" s="114" t="s">
        <v>25</v>
      </c>
      <c r="P62" s="109" t="s">
        <v>3010</v>
      </c>
    </row>
    <row r="63" spans="1:16" x14ac:dyDescent="0.25">
      <c r="A63" s="109"/>
      <c r="B63" s="109"/>
      <c r="C63" s="109"/>
      <c r="D63" s="86" t="s">
        <v>27</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2017-09-25_G-032_GB</v>
      </c>
      <c r="G63" s="89">
        <v>43075</v>
      </c>
      <c r="H63" s="89">
        <v>43082</v>
      </c>
      <c r="I63" s="68" t="s">
        <v>3011</v>
      </c>
      <c r="J63" s="109"/>
      <c r="K63" s="86" t="str">
        <f>IF(AND(NOT(OR(G63="",G63="Ø")),H63=""),"In Progress",IF(AND(NOT(OR(H63="Ø",H63="")),NOT(OR(G63="Ø",G63=""))),"Completed",IF(AND(NOT(A62=""),NOT(OR(D63="",D63="???")),G63=""),"Waiting",IF(D63="???","Waiting",""))))</f>
        <v>Completed</v>
      </c>
      <c r="L63" s="109"/>
      <c r="M63" s="109"/>
      <c r="N63" s="4"/>
      <c r="O63" s="114"/>
      <c r="P63" s="109"/>
    </row>
    <row r="64" spans="1:16" x14ac:dyDescent="0.25">
      <c r="A64" s="115" t="s">
        <v>3012</v>
      </c>
      <c r="B64" s="110" t="s">
        <v>3013</v>
      </c>
      <c r="C64" s="109"/>
      <c r="D64" s="86" t="s">
        <v>113</v>
      </c>
      <c r="E64" s="86" t="s">
        <v>1399</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2017-09-25_G-033_SA_DR</v>
      </c>
      <c r="G64" s="89">
        <v>43061</v>
      </c>
      <c r="H64" s="89">
        <v>43067</v>
      </c>
      <c r="I64" s="68" t="s">
        <v>1405</v>
      </c>
      <c r="J64" s="111">
        <v>42743</v>
      </c>
      <c r="K64" s="86" t="str">
        <f>IF(AND(NOT(OR(G64="",G64="Ø")),H64=""),"In Progress",IF(AND(NOT(OR(H64="Ø",H64="")),NOT(OR(G64="Ø",G64=""))),"Completed",IF(AND(NOT(A64=""),NOT(OR(D64="",D64="???")),G64=""),"Waiting",IF(D64="???","Waiting",""))))</f>
        <v>Completed</v>
      </c>
      <c r="L64" s="109" t="s">
        <v>0</v>
      </c>
      <c r="M64" s="109" t="s">
        <v>0</v>
      </c>
      <c r="N64" s="4"/>
      <c r="O64" s="114" t="s">
        <v>25</v>
      </c>
      <c r="P64" s="109" t="s">
        <v>3014</v>
      </c>
    </row>
    <row r="65" spans="1:16" x14ac:dyDescent="0.25">
      <c r="A65" s="109"/>
      <c r="B65" s="109"/>
      <c r="C65" s="109"/>
      <c r="D65" s="86" t="s">
        <v>187</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2017-09-25_G-033_MW</v>
      </c>
      <c r="G65" s="89">
        <v>43069</v>
      </c>
      <c r="H65" s="89">
        <v>43070</v>
      </c>
      <c r="I65" s="68" t="s">
        <v>2655</v>
      </c>
      <c r="J65" s="109"/>
      <c r="K65" s="86" t="str">
        <f>IF(AND(NOT(OR(G65="",G65="Ø")),H65=""),"In Progress",IF(AND(NOT(OR(H65="Ø",H65="")),NOT(OR(G65="Ø",G65=""))),"Completed",IF(AND(NOT(A64=""),NOT(OR(D65="",D65="???")),G65=""),"Waiting",IF(D65="???","Waiting",""))))</f>
        <v>Completed</v>
      </c>
      <c r="L65" s="109"/>
      <c r="M65" s="109"/>
      <c r="N65" s="4"/>
      <c r="O65" s="114"/>
      <c r="P65" s="109"/>
    </row>
    <row r="66" spans="1:16" x14ac:dyDescent="0.25">
      <c r="A66" s="115" t="s">
        <v>3015</v>
      </c>
      <c r="B66" s="110" t="s">
        <v>3016</v>
      </c>
      <c r="C66" s="109"/>
      <c r="D66" s="86" t="s">
        <v>2404</v>
      </c>
      <c r="E66" s="86" t="s">
        <v>1399</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2017-09-25_G-034_SA_MH</v>
      </c>
      <c r="G66" s="89">
        <v>43066</v>
      </c>
      <c r="H66" s="89">
        <v>43067</v>
      </c>
      <c r="I66" s="68" t="s">
        <v>1532</v>
      </c>
      <c r="J66" s="111">
        <v>43082</v>
      </c>
      <c r="K66" s="86" t="str">
        <f>IF(AND(NOT(OR(G66="",G66="Ø")),H66=""),"In Progress",IF(AND(NOT(OR(H66="Ø",H66="")),NOT(OR(G66="Ø",G66=""))),"Completed",IF(AND(NOT(A66=""),NOT(OR(D66="",D66="???")),G66=""),"Waiting",IF(D66="???","Waiting",""))))</f>
        <v>Completed</v>
      </c>
      <c r="L66" s="109" t="str">
        <f t="shared" ref="L66" si="64">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09" t="s">
        <v>0</v>
      </c>
      <c r="N66" s="4"/>
      <c r="O66" s="114" t="s">
        <v>25</v>
      </c>
      <c r="P66" s="109" t="s">
        <v>3017</v>
      </c>
    </row>
    <row r="67" spans="1:16" x14ac:dyDescent="0.25">
      <c r="A67" s="109"/>
      <c r="B67" s="109"/>
      <c r="C67" s="109"/>
      <c r="D67" s="86" t="s">
        <v>113</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2017-09-25_G-034_DR</v>
      </c>
      <c r="G67" s="89">
        <v>43075</v>
      </c>
      <c r="H67" s="89">
        <v>43075</v>
      </c>
      <c r="I67" s="68" t="s">
        <v>1532</v>
      </c>
      <c r="J67" s="109"/>
      <c r="K67" s="86" t="str">
        <f>IF(AND(NOT(OR(G67="",G67="Ø")),H67=""),"In Progress",IF(AND(NOT(OR(H67="Ø",H67="")),NOT(OR(G67="Ø",G67=""))),"Completed",IF(AND(NOT(A66=""),NOT(OR(D67="",D67="???")),G67=""),"Waiting",IF(D67="???","Waiting",""))))</f>
        <v>Completed</v>
      </c>
      <c r="L67" s="109"/>
      <c r="M67" s="109"/>
      <c r="N67" s="4"/>
      <c r="O67" s="114"/>
      <c r="P67" s="109"/>
    </row>
    <row r="68" spans="1:16" x14ac:dyDescent="0.25">
      <c r="A68" s="115" t="s">
        <v>3018</v>
      </c>
      <c r="B68" s="110" t="s">
        <v>3019</v>
      </c>
      <c r="C68" s="110"/>
      <c r="D68" s="86" t="s">
        <v>32</v>
      </c>
      <c r="E68" s="86" t="s">
        <v>1399</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2017-09-25_G-035_SA_AZ</v>
      </c>
      <c r="G68" s="89">
        <v>43067</v>
      </c>
      <c r="H68" s="89">
        <v>43068</v>
      </c>
      <c r="I68" s="68" t="s">
        <v>1532</v>
      </c>
      <c r="J68" s="111">
        <v>42744</v>
      </c>
      <c r="K68" s="86" t="str">
        <f>IF(AND(NOT(OR(G68="",G68="Ø")),H68=""),"In Progress",IF(AND(NOT(OR(H68="Ø",H68="")),NOT(OR(G68="Ø",G68=""))),"Completed",IF(AND(NOT(A68=""),NOT(OR(D68="",D68="???")),G68=""),"Waiting",IF(D68="???","Waiting",""))))</f>
        <v>Completed</v>
      </c>
      <c r="L68" s="109" t="s">
        <v>0</v>
      </c>
      <c r="M68" s="109" t="s">
        <v>0</v>
      </c>
      <c r="N68" s="4"/>
      <c r="O68" s="114" t="s">
        <v>25</v>
      </c>
      <c r="P68" s="109" t="s">
        <v>3020</v>
      </c>
    </row>
    <row r="69" spans="1:16" x14ac:dyDescent="0.25">
      <c r="A69" s="109"/>
      <c r="B69" s="109"/>
      <c r="C69" s="109"/>
      <c r="D69" s="86" t="s">
        <v>23</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2017-09-25_G-035_CA</v>
      </c>
      <c r="G69" s="89">
        <v>43068</v>
      </c>
      <c r="H69" s="89">
        <v>43069</v>
      </c>
      <c r="I69" s="68" t="s">
        <v>2176</v>
      </c>
      <c r="J69" s="109"/>
      <c r="K69" s="86" t="str">
        <f>IF(AND(NOT(OR(G69="",G69="Ø")),H69=""),"In Progress",IF(AND(NOT(OR(H69="Ø",H69="")),NOT(OR(G69="Ø",G69=""))),"Completed",IF(AND(NOT(A68=""),NOT(OR(D69="",D69="???")),G69=""),"Waiting",IF(D69="???","Waiting",""))))</f>
        <v>Completed</v>
      </c>
      <c r="L69" s="109"/>
      <c r="M69" s="109"/>
      <c r="N69" s="4"/>
      <c r="O69" s="114"/>
      <c r="P69" s="109"/>
    </row>
    <row r="70" spans="1:16" x14ac:dyDescent="0.25">
      <c r="A70" s="115" t="s">
        <v>3021</v>
      </c>
      <c r="B70" s="124" t="s">
        <v>3022</v>
      </c>
      <c r="C70" s="117"/>
      <c r="D70" s="86" t="s">
        <v>2404</v>
      </c>
      <c r="E70" s="86" t="s">
        <v>1399</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2017-09-25_G-036_SA_MH</v>
      </c>
      <c r="G70" s="89">
        <v>43067</v>
      </c>
      <c r="H70" s="89">
        <v>43068</v>
      </c>
      <c r="I70" s="68" t="s">
        <v>2637</v>
      </c>
      <c r="J70" s="111">
        <v>43082</v>
      </c>
      <c r="K70" s="86" t="str">
        <f>IF(AND(NOT(OR(G70="",G70="Ø")),H70=""),"In Progress",IF(AND(NOT(OR(H70="Ø",H70="")),NOT(OR(G70="Ø",G70=""))),"Completed",IF(AND(NOT(A70=""),NOT(OR(D70="",D70="???")),G70=""),"Waiting",IF(D70="???","Waiting",""))))</f>
        <v>Completed</v>
      </c>
      <c r="L70" s="109" t="str">
        <f t="shared" ref="L70" si="65">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09" t="s">
        <v>0</v>
      </c>
      <c r="N70" s="4" t="s">
        <v>3023</v>
      </c>
      <c r="O70" s="114" t="s">
        <v>25</v>
      </c>
      <c r="P70" s="109" t="s">
        <v>3024</v>
      </c>
    </row>
    <row r="71" spans="1:16" x14ac:dyDescent="0.25">
      <c r="A71" s="109"/>
      <c r="B71" s="125"/>
      <c r="C71" s="118"/>
      <c r="D71" s="86" t="s">
        <v>113</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2017-09-25_G-036_DR</v>
      </c>
      <c r="G71" s="89">
        <v>43075</v>
      </c>
      <c r="H71" s="89">
        <v>43076</v>
      </c>
      <c r="I71" s="68" t="s">
        <v>2637</v>
      </c>
      <c r="J71" s="109"/>
      <c r="K71" s="86" t="str">
        <f>IF(AND(NOT(OR(G71="",G71="Ø")),H71=""),"In Progress",IF(AND(NOT(OR(H71="Ø",H71="")),NOT(OR(G71="Ø",G71=""))),"Completed",IF(AND(NOT(A70=""),NOT(OR(D71="",D71="???")),G71=""),"Waiting",IF(D71="???","Waiting",""))))</f>
        <v>Completed</v>
      </c>
      <c r="L71" s="109"/>
      <c r="M71" s="109"/>
      <c r="N71" s="4"/>
      <c r="O71" s="114"/>
      <c r="P71" s="109"/>
    </row>
    <row r="72" spans="1:16" x14ac:dyDescent="0.25">
      <c r="A72" s="115" t="s">
        <v>3025</v>
      </c>
      <c r="B72" s="110" t="s">
        <v>3026</v>
      </c>
      <c r="C72" s="110"/>
      <c r="D72" s="86" t="s">
        <v>32</v>
      </c>
      <c r="E72" s="86" t="s">
        <v>1399</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2017-09-25_G-037_SA_AZ</v>
      </c>
      <c r="G72" s="89">
        <v>43068</v>
      </c>
      <c r="H72" s="89">
        <v>43069</v>
      </c>
      <c r="I72" s="68" t="s">
        <v>2670</v>
      </c>
      <c r="J72" s="111">
        <v>43076</v>
      </c>
      <c r="K72" s="86" t="str">
        <f>IF(AND(NOT(OR(G72="",G72="Ø")),H72=""),"In Progress",IF(AND(NOT(OR(H72="Ø",H72="")),NOT(OR(G72="Ø",G72=""))),"Completed",IF(AND(NOT(A72=""),NOT(OR(D72="",D72="???")),G72=""),"Waiting",IF(D72="???","Waiting",""))))</f>
        <v>Completed</v>
      </c>
      <c r="L72" s="109" t="str">
        <f t="shared" ref="L72" si="66">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09" t="s">
        <v>0</v>
      </c>
      <c r="N72" s="4"/>
      <c r="O72" s="114" t="s">
        <v>25</v>
      </c>
      <c r="P72" s="109" t="s">
        <v>3027</v>
      </c>
    </row>
    <row r="73" spans="1:16" x14ac:dyDescent="0.25">
      <c r="A73" s="109"/>
      <c r="B73" s="109"/>
      <c r="C73" s="109"/>
      <c r="D73" s="86" t="s">
        <v>187</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2017-09-25_G-037_MW</v>
      </c>
      <c r="G73" s="89">
        <v>43073</v>
      </c>
      <c r="H73" s="89">
        <v>43075</v>
      </c>
      <c r="I73" s="68" t="s">
        <v>2846</v>
      </c>
      <c r="J73" s="109"/>
      <c r="K73" s="86" t="str">
        <f>IF(AND(NOT(OR(G73="",G73="Ø")),H73=""),"In Progress",IF(AND(NOT(OR(H73="Ø",H73="")),NOT(OR(G73="Ø",G73=""))),"Completed",IF(AND(NOT(A72=""),NOT(OR(D73="",D73="???")),G73=""),"Waiting",IF(D73="???","Waiting",""))))</f>
        <v>Completed</v>
      </c>
      <c r="L73" s="109"/>
      <c r="M73" s="109"/>
      <c r="N73" s="4" t="s">
        <v>3028</v>
      </c>
      <c r="O73" s="114"/>
      <c r="P73" s="109"/>
    </row>
    <row r="74" spans="1:16" x14ac:dyDescent="0.25">
      <c r="A74" s="115" t="s">
        <v>3029</v>
      </c>
      <c r="B74" s="110" t="s">
        <v>3030</v>
      </c>
      <c r="C74" s="109"/>
      <c r="D74" s="86" t="s">
        <v>32</v>
      </c>
      <c r="E74" s="86" t="s">
        <v>1399</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2017-09-25_G-038_SA_AZ</v>
      </c>
      <c r="G74" s="89">
        <v>43069</v>
      </c>
      <c r="H74" s="89">
        <v>43073</v>
      </c>
      <c r="I74" s="68" t="s">
        <v>2467</v>
      </c>
      <c r="J74" s="111">
        <v>43108</v>
      </c>
      <c r="K74" s="86" t="str">
        <f>IF(AND(NOT(OR(G74="",G74="Ø")),H74=""),"In Progress",IF(AND(NOT(OR(H74="Ø",H74="")),NOT(OR(G74="Ø",G74=""))),"Completed",IF(AND(NOT(A74=""),NOT(OR(D74="",D74="???")),G74=""),"Waiting",IF(D74="???","Waiting",""))))</f>
        <v>Completed</v>
      </c>
      <c r="L74" s="109" t="str">
        <f t="shared" ref="L74" si="67">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09" t="s">
        <v>0</v>
      </c>
      <c r="N74" s="4"/>
      <c r="O74" s="114" t="s">
        <v>25</v>
      </c>
      <c r="P74" s="109" t="s">
        <v>3031</v>
      </c>
    </row>
    <row r="75" spans="1:16" x14ac:dyDescent="0.25">
      <c r="A75" s="109"/>
      <c r="B75" s="109"/>
      <c r="C75" s="109"/>
      <c r="D75" s="86" t="s">
        <v>187</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2017-09-25_G-038_MW</v>
      </c>
      <c r="G75" s="89">
        <v>43075</v>
      </c>
      <c r="H75" s="89">
        <v>43077</v>
      </c>
      <c r="I75" s="68" t="s">
        <v>2805</v>
      </c>
      <c r="J75" s="109"/>
      <c r="K75" s="86" t="str">
        <f>IF(AND(NOT(OR(G75="",G75="Ø")),H75=""),"In Progress",IF(AND(NOT(OR(H75="Ø",H75="")),NOT(OR(G75="Ø",G75=""))),"Completed",IF(AND(NOT(A74=""),NOT(OR(D75="",D75="???")),G75=""),"Waiting",IF(D75="???","Waiting",""))))</f>
        <v>Completed</v>
      </c>
      <c r="L75" s="109"/>
      <c r="M75" s="109"/>
      <c r="N75" s="4"/>
      <c r="O75" s="114"/>
      <c r="P75" s="109"/>
    </row>
    <row r="76" spans="1:16" x14ac:dyDescent="0.25">
      <c r="A76" s="115" t="s">
        <v>3032</v>
      </c>
      <c r="B76" s="110" t="s">
        <v>3033</v>
      </c>
      <c r="C76" s="109"/>
      <c r="D76" s="86" t="s">
        <v>2404</v>
      </c>
      <c r="E76" s="86" t="s">
        <v>1399</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2017-09-25_G-039_SA_MH</v>
      </c>
      <c r="G76" s="89">
        <v>43069</v>
      </c>
      <c r="H76" s="89">
        <v>43074</v>
      </c>
      <c r="I76" s="68"/>
      <c r="J76" s="111">
        <v>43109</v>
      </c>
      <c r="K76" s="86" t="str">
        <f>IF(AND(NOT(OR(G76="",G76="Ø")),H76=""),"In Progress",IF(AND(NOT(OR(H76="Ø",H76="")),NOT(OR(G76="Ø",G76=""))),"Completed",IF(AND(NOT(A76=""),NOT(OR(D76="",D76="???")),G76=""),"Waiting",IF(D76="???","Waiting",""))))</f>
        <v>Completed</v>
      </c>
      <c r="L76" s="109" t="str">
        <f t="shared" ref="L76" si="68">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09" t="s">
        <v>0</v>
      </c>
      <c r="N76" s="6"/>
      <c r="O76" s="114" t="s">
        <v>25</v>
      </c>
      <c r="P76" s="109" t="s">
        <v>3034</v>
      </c>
    </row>
    <row r="77" spans="1:16" x14ac:dyDescent="0.25">
      <c r="A77" s="109"/>
      <c r="B77" s="109"/>
      <c r="C77" s="109"/>
      <c r="D77" s="86" t="s">
        <v>32</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2017-09-25_G-039_AZ</v>
      </c>
      <c r="G77" s="89">
        <v>43075</v>
      </c>
      <c r="H77" s="89">
        <v>43109</v>
      </c>
      <c r="I77" s="68" t="str">
        <f t="shared" ref="I77:I89" si="69">IF(H77="Ø","Ø",IF(NOT(OR(H77="Ø",H77="")),"Enter Tracing Time",""))</f>
        <v>Enter Tracing Time</v>
      </c>
      <c r="J77" s="109"/>
      <c r="K77" s="86" t="str">
        <f>IF(AND(NOT(OR(G77="",G77="Ø")),H77=""),"In Progress",IF(AND(NOT(OR(H77="Ø",H77="")),NOT(OR(G77="Ø",G77=""))),"Completed",IF(AND(NOT(A76=""),NOT(OR(D77="",D77="???")),G77=""),"Waiting",IF(D77="???","Waiting",""))))</f>
        <v>Completed</v>
      </c>
      <c r="L77" s="109"/>
      <c r="M77" s="109"/>
      <c r="N77" s="6"/>
      <c r="O77" s="114"/>
      <c r="P77" s="109"/>
    </row>
    <row r="78" spans="1:16" x14ac:dyDescent="0.25">
      <c r="A78" s="115" t="s">
        <v>3035</v>
      </c>
      <c r="B78" s="110" t="s">
        <v>3036</v>
      </c>
      <c r="C78" s="109"/>
      <c r="D78" s="86" t="s">
        <v>161</v>
      </c>
      <c r="E78" s="86" t="s">
        <v>1399</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2017-09-25_G-040_SA_BD</v>
      </c>
      <c r="G78" s="89">
        <v>43074</v>
      </c>
      <c r="H78" s="89" t="s">
        <v>51</v>
      </c>
      <c r="I78" s="68" t="str">
        <f t="shared" si="69"/>
        <v>Ø</v>
      </c>
      <c r="J78" s="109" t="s">
        <v>51</v>
      </c>
      <c r="K78" s="86" t="s">
        <v>1</v>
      </c>
      <c r="L78" s="109" t="str">
        <f t="shared" ref="L78" si="70">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Untraceable</v>
      </c>
      <c r="M78" s="109" t="str">
        <f>IF(OR(L78="Untraceable",L78="Incomplete"),"Ignore",IF(L78="Completed","Waiting",IF(OR(L78="Waiting",L78="In Progress",L78="Review",L78="Other"),"HOLD","")))</f>
        <v>Ignore</v>
      </c>
      <c r="N78" s="4" t="s">
        <v>3037</v>
      </c>
      <c r="O78" s="114" t="str">
        <f t="shared" ref="O78" si="71">IF(OR(L78="Untraceable",L78="Incomplete"),"No",IF(L78="Completed","In Progress",""))</f>
        <v>No</v>
      </c>
      <c r="P78" s="109"/>
    </row>
    <row r="79" spans="1:16" x14ac:dyDescent="0.25">
      <c r="A79" s="109"/>
      <c r="B79" s="109"/>
      <c r="C79" s="109"/>
      <c r="D79" s="86" t="str">
        <f>IF(AND(NOT(A78=""),NOT(K78="Untraceable")),"???","")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69"/>
        <v/>
      </c>
      <c r="J79" s="109"/>
      <c r="K79" s="86" t="str">
        <f>IF(AND(NOT(OR(G79="",G79="Ø")),H79=""),"In Progress",IF(AND(NOT(OR(H79="Ø",H79="")),NOT(OR(G79="Ø",G79=""))),"Completed",IF(AND(NOT(A78=""),NOT(OR(D79="",D79="???")),G79=""),"Waiting",IF(D79="???","Waiting",""))))</f>
        <v/>
      </c>
      <c r="L79" s="109"/>
      <c r="M79" s="109"/>
      <c r="N79" s="4"/>
      <c r="O79" s="114"/>
      <c r="P79" s="109"/>
    </row>
    <row r="80" spans="1:16" x14ac:dyDescent="0.25">
      <c r="A80" s="115" t="s">
        <v>3038</v>
      </c>
      <c r="B80" s="110" t="s">
        <v>3039</v>
      </c>
      <c r="C80" s="109" t="s">
        <v>2065</v>
      </c>
      <c r="D80" s="86" t="s">
        <v>161</v>
      </c>
      <c r="E80" s="86" t="s">
        <v>1399</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2017-09-25_G-041_SA_BD</v>
      </c>
      <c r="G80" s="89">
        <v>43074</v>
      </c>
      <c r="H80" s="89">
        <v>43076</v>
      </c>
      <c r="I80" s="68" t="s">
        <v>2809</v>
      </c>
      <c r="J80" s="111">
        <v>43082</v>
      </c>
      <c r="K80" s="86" t="str">
        <f>IF(AND(NOT(OR(G80="",G80="Ø")),H80=""),"In Progress",IF(AND(NOT(OR(H80="Ø",H80="")),NOT(OR(G80="Ø",G80=""))),"Completed",IF(AND(NOT(A80=""),NOT(OR(D80="",D80="???")),G80=""),"Waiting",IF(D80="???","Waiting",""))))</f>
        <v>Completed</v>
      </c>
      <c r="L80" s="109" t="str">
        <f t="shared" ref="L80" si="72">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Completed</v>
      </c>
      <c r="M80" s="109" t="s">
        <v>0</v>
      </c>
      <c r="N80" s="4" t="s">
        <v>3040</v>
      </c>
      <c r="O80" s="114" t="s">
        <v>25</v>
      </c>
      <c r="P80" s="109" t="s">
        <v>3041</v>
      </c>
    </row>
    <row r="81" spans="1:16" x14ac:dyDescent="0.25">
      <c r="A81" s="109"/>
      <c r="B81" s="109"/>
      <c r="C81" s="109"/>
      <c r="D81" s="86" t="s">
        <v>32</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2017-09-25_G-041_AZ</v>
      </c>
      <c r="G81" s="89">
        <v>43076</v>
      </c>
      <c r="H81" s="89">
        <v>43077</v>
      </c>
      <c r="I81" s="68" t="s">
        <v>2670</v>
      </c>
      <c r="J81" s="109"/>
      <c r="K81" s="86" t="str">
        <f>IF(AND(NOT(OR(G81="",G81="Ø")),H81=""),"In Progress",IF(AND(NOT(OR(H81="Ø",H81="")),NOT(OR(G81="Ø",G81=""))),"Completed",IF(AND(NOT(A80=""),NOT(OR(D81="",D81="???")),G81=""),"Waiting",IF(D81="???","Waiting",""))))</f>
        <v>Completed</v>
      </c>
      <c r="L81" s="109"/>
      <c r="M81" s="109"/>
      <c r="N81" s="4"/>
      <c r="O81" s="114"/>
      <c r="P81" s="109"/>
    </row>
    <row r="82" spans="1:16" x14ac:dyDescent="0.25">
      <c r="A82" s="115" t="s">
        <v>3042</v>
      </c>
      <c r="B82" s="110" t="s">
        <v>3043</v>
      </c>
      <c r="C82" s="109"/>
      <c r="D82" s="86" t="s">
        <v>113</v>
      </c>
      <c r="E82" s="86" t="s">
        <v>1399</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2017-09-25_G-042_SA_DR</v>
      </c>
      <c r="G82" s="89">
        <v>43074</v>
      </c>
      <c r="H82" s="89" t="s">
        <v>51</v>
      </c>
      <c r="I82" s="68" t="str">
        <f t="shared" si="69"/>
        <v>Ø</v>
      </c>
      <c r="J82" s="109" t="s">
        <v>51</v>
      </c>
      <c r="K82" s="86" t="s">
        <v>2</v>
      </c>
      <c r="L82" s="109" t="s">
        <v>2</v>
      </c>
      <c r="M82" s="109" t="str">
        <f>IF(OR(L82="Untraceable",L82="Incomplete"),"Ignore",IF(L82="Completed","Waiting",IF(OR(L82="Waiting",L82="In Progress",L82="Review",L82="Other"),"HOLD","")))</f>
        <v>Ignore</v>
      </c>
      <c r="N82" s="4" t="s">
        <v>3044</v>
      </c>
      <c r="O82" s="114" t="str">
        <f t="shared" ref="O82" si="73">IF(OR(L82="Untraceable",L82="Incomplete"),"No",IF(L82="Completed","In Progress",""))</f>
        <v>No</v>
      </c>
      <c r="P82" s="109"/>
    </row>
    <row r="83" spans="1:16" x14ac:dyDescent="0.25">
      <c r="A83" s="109"/>
      <c r="B83" s="109"/>
      <c r="C83" s="109"/>
      <c r="D83" s="86"/>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69"/>
        <v/>
      </c>
      <c r="J83" s="109"/>
      <c r="K83" s="86" t="str">
        <f>IF(AND(NOT(OR(G83="",G83="Ø")),H83=""),"In Progress",IF(AND(NOT(OR(H83="Ø",H83="")),NOT(OR(G83="Ø",G83=""))),"Completed",IF(AND(NOT(A82=""),NOT(OR(D83="",D83="???")),G83=""),"Waiting",IF(D83="???","Waiting",""))))</f>
        <v/>
      </c>
      <c r="L83" s="109"/>
      <c r="M83" s="109"/>
      <c r="N83" s="4"/>
      <c r="O83" s="114"/>
      <c r="P83" s="109"/>
    </row>
    <row r="84" spans="1:16" x14ac:dyDescent="0.25">
      <c r="A84" s="115" t="s">
        <v>3045</v>
      </c>
      <c r="B84" s="110" t="s">
        <v>3046</v>
      </c>
      <c r="C84" s="109"/>
      <c r="D84" s="86" t="s">
        <v>2404</v>
      </c>
      <c r="E84" s="86" t="s">
        <v>1399</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2017-09-25_G-043_SA_MH</v>
      </c>
      <c r="G84" s="89">
        <v>43074</v>
      </c>
      <c r="H84" s="89">
        <v>43076</v>
      </c>
      <c r="I84" s="68" t="s">
        <v>2206</v>
      </c>
      <c r="J84" s="111">
        <v>43109</v>
      </c>
      <c r="K84" s="86" t="str">
        <f>IF(AND(NOT(OR(G84="",G84="Ø")),H84=""),"In Progress",IF(AND(NOT(OR(H84="Ø",H84="")),NOT(OR(G84="Ø",G84=""))),"Completed",IF(AND(NOT(A84=""),NOT(OR(D84="",D84="???")),G84=""),"Waiting",IF(D84="???","Waiting",""))))</f>
        <v>Completed</v>
      </c>
      <c r="L84" s="109" t="str">
        <f t="shared" ref="L84" si="74">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09" t="s">
        <v>1</v>
      </c>
      <c r="N84" s="4" t="s">
        <v>3047</v>
      </c>
      <c r="O84" s="114" t="s">
        <v>25</v>
      </c>
      <c r="P84" s="109" t="s">
        <v>3048</v>
      </c>
    </row>
    <row r="85" spans="1:16" x14ac:dyDescent="0.25">
      <c r="A85" s="109"/>
      <c r="B85" s="109"/>
      <c r="C85" s="109"/>
      <c r="D85" s="86" t="s">
        <v>161</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2017-09-25_G-043_BD</v>
      </c>
      <c r="G85" s="89">
        <v>43108</v>
      </c>
      <c r="H85" s="89">
        <v>43109</v>
      </c>
      <c r="I85" s="68" t="s">
        <v>2670</v>
      </c>
      <c r="J85" s="109"/>
      <c r="K85" s="86" t="s">
        <v>0</v>
      </c>
      <c r="L85" s="109"/>
      <c r="M85" s="109"/>
      <c r="N85" s="4"/>
      <c r="O85" s="114"/>
      <c r="P85" s="109"/>
    </row>
    <row r="86" spans="1:16" x14ac:dyDescent="0.25">
      <c r="A86" s="115" t="s">
        <v>3049</v>
      </c>
      <c r="B86" s="110" t="s">
        <v>3050</v>
      </c>
      <c r="C86" s="109"/>
      <c r="D86" s="86" t="s">
        <v>161</v>
      </c>
      <c r="E86" s="86"/>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69"/>
        <v/>
      </c>
      <c r="J86" s="109" t="s">
        <v>51</v>
      </c>
      <c r="K86" s="86" t="s">
        <v>1</v>
      </c>
      <c r="L86" s="109" t="str">
        <f t="shared" ref="L86" si="75">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Untraceable</v>
      </c>
      <c r="M86" s="109" t="str">
        <f>IF(OR(L86="Untraceable",L86="Incomplete"),"Ignore",IF(L86="Completed","Waiting",IF(OR(L86="Waiting",L86="In Progress",L86="Review",L86="Other"),"HOLD","")))</f>
        <v>Ignore</v>
      </c>
      <c r="N86" s="4" t="s">
        <v>1497</v>
      </c>
      <c r="O86" s="114" t="str">
        <f t="shared" ref="O86" si="76">IF(OR(L86="Untraceable",L86="Incomplete"),"No",IF(L86="Completed","In Progress",""))</f>
        <v>No</v>
      </c>
      <c r="P86" s="109"/>
    </row>
    <row r="87" spans="1:16" x14ac:dyDescent="0.25">
      <c r="A87" s="109"/>
      <c r="B87" s="109"/>
      <c r="C87" s="109"/>
      <c r="D87" s="86" t="str">
        <f>IF(AND(NOT(A86=""),NOT(K86="Untraceable")),"???","")</f>
        <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69"/>
        <v/>
      </c>
      <c r="J87" s="109"/>
      <c r="K87" s="86" t="str">
        <f>IF(AND(NOT(OR(G87="",G87="Ø")),H87=""),"In Progress",IF(AND(NOT(OR(H87="Ø",H87="")),NOT(OR(G87="Ø",G87=""))),"Completed",IF(AND(NOT(A86=""),NOT(OR(D87="",D87="???")),G87=""),"Waiting",IF(D87="???","Waiting",""))))</f>
        <v/>
      </c>
      <c r="L87" s="109"/>
      <c r="M87" s="109"/>
      <c r="N87" s="4"/>
      <c r="O87" s="114"/>
      <c r="P87" s="109"/>
    </row>
    <row r="88" spans="1:16" x14ac:dyDescent="0.25">
      <c r="A88" s="115" t="s">
        <v>3051</v>
      </c>
      <c r="B88" s="110" t="s">
        <v>3052</v>
      </c>
      <c r="C88" s="109" t="s">
        <v>2065</v>
      </c>
      <c r="D88" s="86" t="s">
        <v>161</v>
      </c>
      <c r="E88" s="86" t="s">
        <v>1399</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2017-09-25_G-045_SA_BD</v>
      </c>
      <c r="G88" s="89">
        <v>43076</v>
      </c>
      <c r="H88" s="89"/>
      <c r="I88" s="68" t="s">
        <v>2792</v>
      </c>
      <c r="J88" s="111">
        <v>43109</v>
      </c>
      <c r="K88" s="86" t="s">
        <v>0</v>
      </c>
      <c r="L88" s="109" t="s">
        <v>0</v>
      </c>
      <c r="M88" s="109" t="s">
        <v>0</v>
      </c>
      <c r="N88" s="4" t="s">
        <v>3053</v>
      </c>
      <c r="O88" s="114" t="s">
        <v>25</v>
      </c>
      <c r="P88" s="109" t="s">
        <v>3054</v>
      </c>
    </row>
    <row r="89" spans="1:16" x14ac:dyDescent="0.25">
      <c r="A89" s="109"/>
      <c r="B89" s="109"/>
      <c r="C89" s="109"/>
      <c r="D89" s="86" t="s">
        <v>187</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2017-09-25_G-045_MW</v>
      </c>
      <c r="G89" s="89">
        <v>43083</v>
      </c>
      <c r="H89" s="89"/>
      <c r="I89" s="68" t="str">
        <f t="shared" si="69"/>
        <v/>
      </c>
      <c r="J89" s="109"/>
      <c r="K89" s="86" t="s">
        <v>0</v>
      </c>
      <c r="L89" s="109"/>
      <c r="M89" s="109"/>
      <c r="N89" s="4"/>
      <c r="O89" s="114"/>
      <c r="P89" s="109"/>
    </row>
    <row r="90" spans="1:16" x14ac:dyDescent="0.25">
      <c r="A90" s="115" t="s">
        <v>3055</v>
      </c>
      <c r="B90" s="110" t="s">
        <v>3056</v>
      </c>
      <c r="C90" s="109" t="s">
        <v>2065</v>
      </c>
      <c r="D90" s="86" t="s">
        <v>161</v>
      </c>
      <c r="E90" s="86" t="s">
        <v>1399</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2017-09-25_G-046_SA_BD</v>
      </c>
      <c r="G90" s="89">
        <v>43077</v>
      </c>
      <c r="H90" s="89"/>
      <c r="I90" s="68" t="s">
        <v>2792</v>
      </c>
      <c r="J90" s="139">
        <v>43088</v>
      </c>
      <c r="K90" s="86" t="s">
        <v>0</v>
      </c>
      <c r="L90" s="109" t="s">
        <v>0</v>
      </c>
      <c r="M90" s="109" t="s">
        <v>0</v>
      </c>
      <c r="N90" s="4" t="s">
        <v>3057</v>
      </c>
      <c r="O90" s="114" t="s">
        <v>25</v>
      </c>
      <c r="P90" s="109" t="s">
        <v>3058</v>
      </c>
    </row>
    <row r="91" spans="1:16" x14ac:dyDescent="0.25">
      <c r="A91" s="109"/>
      <c r="B91" s="109"/>
      <c r="C91" s="109"/>
      <c r="D91" s="86" t="s">
        <v>3059</v>
      </c>
      <c r="E91" s="86" t="s">
        <v>1512</v>
      </c>
      <c r="F91" s="7" t="s">
        <v>3060</v>
      </c>
      <c r="G91" s="89">
        <v>43084</v>
      </c>
      <c r="H91" s="89">
        <v>43087</v>
      </c>
      <c r="I91" s="68" t="s">
        <v>2206</v>
      </c>
      <c r="J91" s="140"/>
      <c r="K91" s="86" t="str">
        <f>IF(AND(NOT(OR(G91="",G91="Ø")),H91=""),"In Progress",IF(AND(NOT(OR(H91="Ø",H91="")),NOT(OR(G91="Ø",G91=""))),"Completed",IF(AND(NOT(A90=""),NOT(OR(D91="",D91="???")),G91=""),"Waiting",IF(D91="???","Waiting",""))))</f>
        <v>Completed</v>
      </c>
      <c r="L91" s="109"/>
      <c r="M91" s="109"/>
      <c r="N91" s="4"/>
      <c r="O91" s="114"/>
      <c r="P91" s="109"/>
    </row>
    <row r="92" spans="1:16" x14ac:dyDescent="0.25">
      <c r="A92" s="115" t="s">
        <v>3061</v>
      </c>
      <c r="B92" s="110" t="s">
        <v>3062</v>
      </c>
      <c r="C92" s="109"/>
      <c r="D92" s="86" t="s">
        <v>187</v>
      </c>
      <c r="E92" s="86" t="s">
        <v>1399</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2017-09-25_G-047_SA_MW</v>
      </c>
      <c r="G92" s="89">
        <v>43077</v>
      </c>
      <c r="H92" s="89">
        <v>43077</v>
      </c>
      <c r="I92" s="68" t="s">
        <v>2725</v>
      </c>
      <c r="J92" s="111">
        <v>43108</v>
      </c>
      <c r="K92" s="86" t="str">
        <f>IF(AND(NOT(OR(G92="",G92="Ø")),H92=""),"In Progress",IF(AND(NOT(OR(H92="Ø",H92="")),NOT(OR(G92="Ø",G92=""))),"Completed",IF(AND(NOT(A92=""),NOT(OR(D92="",D92="???")),G92=""),"Waiting",IF(D92="???","Waiting",""))))</f>
        <v>Completed</v>
      </c>
      <c r="L92" s="109" t="str">
        <f t="shared" ref="L92" si="77">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09" t="s">
        <v>0</v>
      </c>
      <c r="N92" s="4"/>
      <c r="O92" s="114" t="s">
        <v>25</v>
      </c>
      <c r="P92" s="109" t="s">
        <v>3063</v>
      </c>
    </row>
    <row r="93" spans="1:16" x14ac:dyDescent="0.25">
      <c r="A93" s="109"/>
      <c r="B93" s="109"/>
      <c r="C93" s="109"/>
      <c r="D93" s="86" t="s">
        <v>2404</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2017-09-25_G-047_MH</v>
      </c>
      <c r="G93" s="89">
        <v>43077</v>
      </c>
      <c r="H93" s="89">
        <v>43080</v>
      </c>
      <c r="I93" s="68" t="s">
        <v>2809</v>
      </c>
      <c r="J93" s="109"/>
      <c r="K93" s="86" t="str">
        <f>IF(AND(NOT(OR(G93="",G93="Ø")),H93=""),"In Progress",IF(AND(NOT(OR(H93="Ø",H93="")),NOT(OR(G93="Ø",G93=""))),"Completed",IF(AND(NOT(A92=""),NOT(OR(D93="",D93="???")),G93=""),"Waiting",IF(D93="???","Waiting",""))))</f>
        <v>Completed</v>
      </c>
      <c r="L93" s="109"/>
      <c r="M93" s="109"/>
      <c r="N93" s="4"/>
      <c r="O93" s="114"/>
      <c r="P93" s="109"/>
    </row>
    <row r="94" spans="1:16" x14ac:dyDescent="0.25">
      <c r="A94" s="115" t="s">
        <v>3064</v>
      </c>
      <c r="B94" s="110" t="s">
        <v>3065</v>
      </c>
      <c r="C94" s="109"/>
      <c r="D94" s="86" t="s">
        <v>32</v>
      </c>
      <c r="E94" s="86" t="s">
        <v>1399</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2017-09-25_G-048_SA_AZ</v>
      </c>
      <c r="G94" s="89">
        <v>43077</v>
      </c>
      <c r="H94" s="89">
        <v>43080</v>
      </c>
      <c r="I94" s="68" t="s">
        <v>3066</v>
      </c>
      <c r="J94" s="111">
        <v>43081</v>
      </c>
      <c r="K94" s="86" t="str">
        <f>IF(AND(NOT(OR(G94="",G94="Ø")),H94=""),"In Progress",IF(AND(NOT(OR(H94="Ø",H94="")),NOT(OR(G94="Ø",G94=""))),"Completed",IF(AND(NOT(A94=""),NOT(OR(D94="",D94="???")),G94=""),"Waiting",IF(D94="???","Waiting",""))))</f>
        <v>Completed</v>
      </c>
      <c r="L94" s="109" t="str">
        <f t="shared" ref="L94" si="78">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Completed</v>
      </c>
      <c r="M94" s="109" t="s">
        <v>0</v>
      </c>
      <c r="N94" s="4"/>
      <c r="O94" s="114" t="s">
        <v>25</v>
      </c>
      <c r="P94" s="109" t="s">
        <v>3067</v>
      </c>
    </row>
    <row r="95" spans="1:16" x14ac:dyDescent="0.25">
      <c r="A95" s="109"/>
      <c r="B95" s="109"/>
      <c r="C95" s="109"/>
      <c r="D95" s="86" t="s">
        <v>2404</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2017-09-25_G-048_MH</v>
      </c>
      <c r="G95" s="89">
        <v>43080</v>
      </c>
      <c r="H95" s="89">
        <v>43081</v>
      </c>
      <c r="I95" s="68" t="s">
        <v>2670</v>
      </c>
      <c r="J95" s="109"/>
      <c r="K95" s="86" t="str">
        <f>IF(AND(NOT(OR(G95="",G95="Ø")),H95=""),"In Progress",IF(AND(NOT(OR(H95="Ø",H95="")),NOT(OR(G95="Ø",G95=""))),"Completed",IF(AND(NOT(A94=""),NOT(OR(D95="",D95="???")),G95=""),"Waiting",IF(D95="???","Waiting",""))))</f>
        <v>Completed</v>
      </c>
      <c r="L95" s="109"/>
      <c r="M95" s="109"/>
      <c r="N95" s="4"/>
      <c r="O95" s="114"/>
      <c r="P95" s="109"/>
    </row>
    <row r="96" spans="1:16" x14ac:dyDescent="0.25">
      <c r="A96" s="115" t="s">
        <v>3068</v>
      </c>
      <c r="B96" s="110" t="s">
        <v>3069</v>
      </c>
      <c r="C96" s="109"/>
      <c r="D96" s="86" t="s">
        <v>161</v>
      </c>
      <c r="E96" s="86" t="s">
        <v>1399</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2017-09-25_G-050_SA_BD</v>
      </c>
      <c r="G96" s="89">
        <v>43077</v>
      </c>
      <c r="H96" s="89">
        <v>43081</v>
      </c>
      <c r="I96" s="68" t="s">
        <v>2206</v>
      </c>
      <c r="J96" s="111">
        <v>43084</v>
      </c>
      <c r="K96" s="86" t="str">
        <f>IF(AND(NOT(OR(G96="",G96="Ø")),H96=""),"In Progress",IF(AND(NOT(OR(H96="Ø",H96="")),NOT(OR(G96="Ø",G96=""))),"Completed",IF(AND(NOT(A96=""),NOT(OR(D96="",D96="???")),G96=""),"Waiting",IF(D96="???","Waiting",""))))</f>
        <v>Completed</v>
      </c>
      <c r="L96" s="109" t="s">
        <v>0</v>
      </c>
      <c r="M96" s="109" t="s">
        <v>0</v>
      </c>
      <c r="N96" s="4" t="s">
        <v>3070</v>
      </c>
      <c r="O96" s="114" t="s">
        <v>25</v>
      </c>
      <c r="P96" s="109" t="s">
        <v>3071</v>
      </c>
    </row>
    <row r="97" spans="1:16" x14ac:dyDescent="0.25">
      <c r="A97" s="109"/>
      <c r="B97" s="109"/>
      <c r="C97" s="109"/>
      <c r="D97" s="86" t="s">
        <v>3059</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2017-09-25_G-050_RA</v>
      </c>
      <c r="G97" s="89">
        <v>43081</v>
      </c>
      <c r="H97" s="89">
        <v>43084</v>
      </c>
      <c r="I97" s="68" t="s">
        <v>2498</v>
      </c>
      <c r="J97" s="109"/>
      <c r="K97" s="86" t="s">
        <v>0</v>
      </c>
      <c r="L97" s="109"/>
      <c r="M97" s="109"/>
      <c r="N97" s="4"/>
      <c r="O97" s="114"/>
      <c r="P97" s="109"/>
    </row>
    <row r="98" spans="1:16" x14ac:dyDescent="0.25">
      <c r="A98" s="115" t="s">
        <v>3072</v>
      </c>
      <c r="B98" s="110" t="s">
        <v>3073</v>
      </c>
      <c r="C98" s="109"/>
      <c r="D98" s="86" t="s">
        <v>32</v>
      </c>
      <c r="E98" s="86" t="s">
        <v>1399</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2017-09-25_G-051_SA_AZ</v>
      </c>
      <c r="G98" s="89">
        <v>43080</v>
      </c>
      <c r="H98" s="89">
        <v>43082</v>
      </c>
      <c r="I98" s="68" t="s">
        <v>2117</v>
      </c>
      <c r="J98" s="111">
        <v>43087</v>
      </c>
      <c r="K98" s="86" t="str">
        <f>IF(AND(NOT(OR(G98="",G98="Ø")),H98=""),"In Progress",IF(AND(NOT(OR(H98="Ø",H98="")),NOT(OR(G98="Ø",G98=""))),"Completed",IF(AND(NOT(A98=""),NOT(OR(D98="",D98="???")),G98=""),"Waiting",IF(D98="???","Waiting",""))))</f>
        <v>Completed</v>
      </c>
      <c r="L98" s="109" t="str">
        <f t="shared" ref="L98" si="79">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Completed</v>
      </c>
      <c r="M98" s="109" t="s">
        <v>0</v>
      </c>
      <c r="N98" s="4" t="s">
        <v>3074</v>
      </c>
      <c r="O98" s="114" t="s">
        <v>25</v>
      </c>
      <c r="P98" s="109" t="s">
        <v>3075</v>
      </c>
    </row>
    <row r="99" spans="1:16" x14ac:dyDescent="0.25">
      <c r="A99" s="109"/>
      <c r="B99" s="109"/>
      <c r="C99" s="109"/>
      <c r="D99" s="86" t="s">
        <v>27</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2017-09-25_G-051_GB</v>
      </c>
      <c r="G99" s="89">
        <v>43082</v>
      </c>
      <c r="H99" s="89">
        <v>43084</v>
      </c>
      <c r="I99" s="68">
        <v>3.5</v>
      </c>
      <c r="J99" s="109"/>
      <c r="K99" s="86" t="str">
        <f>IF(AND(NOT(OR(G99="",G99="Ø")),H99=""),"In Progress",IF(AND(NOT(OR(H99="Ø",H99="")),NOT(OR(G99="Ø",G99=""))),"Completed",IF(AND(NOT(A98=""),NOT(OR(D99="",D99="???")),G99=""),"Waiting",IF(D99="???","Waiting",""))))</f>
        <v>Completed</v>
      </c>
      <c r="L99" s="109"/>
      <c r="M99" s="109"/>
      <c r="N99" s="4"/>
      <c r="O99" s="114"/>
      <c r="P99" s="109"/>
    </row>
    <row r="100" spans="1:16" x14ac:dyDescent="0.25">
      <c r="A100" s="115" t="s">
        <v>3076</v>
      </c>
      <c r="B100" s="110" t="s">
        <v>3077</v>
      </c>
      <c r="C100" s="109"/>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2017-09-25_G-052_MW</v>
      </c>
      <c r="G100" s="89">
        <v>43080</v>
      </c>
      <c r="H100" s="89" t="s">
        <v>51</v>
      </c>
      <c r="I100" s="68" t="str">
        <f t="shared" ref="I100:I125" si="80">IF(H100="Ø","Ø",IF(NOT(OR(H100="Ø",H100="")),"Enter Tracing Time",""))</f>
        <v>Ø</v>
      </c>
      <c r="J100" s="109" t="str">
        <f t="shared" ref="J100" si="81">IF(AND(NOT(OR(H100="",H100="Ø")),NOT(OR(H101="",H101="Ø"))),"Needs to be Split","")</f>
        <v/>
      </c>
      <c r="K100" s="86" t="s">
        <v>1</v>
      </c>
      <c r="L100" s="109" t="str">
        <f t="shared" ref="L100" si="82">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Untraceable</v>
      </c>
      <c r="M100" s="109" t="str">
        <f>IF(OR(L100="Untraceable",L100="Incomplete"),"Ignore",IF(L100="Completed","Waiting",IF(OR(L100="Waiting",L100="In Progress",L100="Review",L100="Other"),"HOLD","")))</f>
        <v>Ignore</v>
      </c>
      <c r="N100" s="4" t="s">
        <v>3078</v>
      </c>
      <c r="O100" s="114" t="str">
        <f t="shared" ref="O100" si="83">IF(OR(L100="Untraceable",L100="Incomplete"),"No",IF(L100="Completed","In Progress",""))</f>
        <v>No</v>
      </c>
      <c r="P100" s="109"/>
    </row>
    <row r="101" spans="1:16" x14ac:dyDescent="0.25">
      <c r="A101" s="109"/>
      <c r="B101" s="109"/>
      <c r="C101" s="109"/>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80"/>
        <v/>
      </c>
      <c r="J101" s="109"/>
      <c r="K101" s="86" t="str">
        <f>IF(AND(NOT(OR(G101="",G101="Ø")),H101=""),"In Progress",IF(AND(NOT(OR(H101="Ø",H101="")),NOT(OR(G101="Ø",G101=""))),"Completed",IF(AND(NOT(A100=""),NOT(OR(D101="",D101="???")),G101=""),"Waiting",IF(D101="???","Waiting",""))))</f>
        <v/>
      </c>
      <c r="L101" s="109"/>
      <c r="M101" s="109"/>
      <c r="N101" s="4"/>
      <c r="O101" s="114"/>
      <c r="P101" s="109"/>
    </row>
    <row r="102" spans="1:16" x14ac:dyDescent="0.25">
      <c r="A102" s="115" t="s">
        <v>3079</v>
      </c>
      <c r="B102" s="110" t="s">
        <v>3080</v>
      </c>
      <c r="C102" s="109"/>
      <c r="D102" s="86" t="s">
        <v>161</v>
      </c>
      <c r="E102" s="86" t="s">
        <v>1399</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2017-09-25_G-053_SA_BD</v>
      </c>
      <c r="G102" s="89">
        <v>43081</v>
      </c>
      <c r="H102" s="89"/>
      <c r="I102" s="68">
        <v>3.5</v>
      </c>
      <c r="J102" s="111">
        <v>43088</v>
      </c>
      <c r="K102" s="86" t="s">
        <v>0</v>
      </c>
      <c r="L102" s="109" t="s">
        <v>0</v>
      </c>
      <c r="M102" s="109" t="s">
        <v>0</v>
      </c>
      <c r="N102" s="4" t="s">
        <v>3081</v>
      </c>
      <c r="O102" s="114" t="s">
        <v>25</v>
      </c>
      <c r="P102" s="109" t="s">
        <v>3082</v>
      </c>
    </row>
    <row r="103" spans="1:16" x14ac:dyDescent="0.25">
      <c r="A103" s="109"/>
      <c r="B103" s="109"/>
      <c r="C103" s="109"/>
      <c r="D103" s="86" t="s">
        <v>27</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2017-09-25_G-053_GB</v>
      </c>
      <c r="G103" s="89">
        <v>43087</v>
      </c>
      <c r="H103" s="89">
        <v>43087</v>
      </c>
      <c r="I103" s="68">
        <v>2.25</v>
      </c>
      <c r="J103" s="109"/>
      <c r="K103" s="86" t="str">
        <f>IF(AND(NOT(OR(G103="",G103="Ø")),H103=""),"In Progress",IF(AND(NOT(OR(H103="Ø",H103="")),NOT(OR(G103="Ø",G103=""))),"Completed",IF(AND(NOT(A102=""),NOT(OR(D103="",D103="???")),G103=""),"Waiting",IF(D103="???","Waiting",""))))</f>
        <v>Completed</v>
      </c>
      <c r="L103" s="109"/>
      <c r="M103" s="109"/>
      <c r="N103" s="4" t="s">
        <v>3083</v>
      </c>
      <c r="O103" s="114"/>
      <c r="P103" s="109"/>
    </row>
    <row r="104" spans="1:16" x14ac:dyDescent="0.25">
      <c r="A104" s="115" t="s">
        <v>3084</v>
      </c>
      <c r="B104" s="110" t="s">
        <v>3085</v>
      </c>
      <c r="C104" s="109"/>
      <c r="D104" s="86" t="s">
        <v>187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2017-09-25_G-054_MW</v>
      </c>
      <c r="G104" s="89">
        <v>43081</v>
      </c>
      <c r="H104" s="89">
        <v>43082</v>
      </c>
      <c r="I104" s="68" t="s">
        <v>3086</v>
      </c>
      <c r="J104" s="111">
        <v>43088</v>
      </c>
      <c r="K104" s="86" t="str">
        <f>IF(AND(NOT(OR(G104="",G104="Ø")),H104=""),"In Progress",IF(AND(NOT(OR(H104="Ø",H104="")),NOT(OR(G104="Ø",G104=""))),"Completed",IF(AND(NOT(A104=""),NOT(OR(D104="",D104="???")),G104=""),"Waiting",IF(D104="???","Waiting",""))))</f>
        <v>Completed</v>
      </c>
      <c r="L104" s="109" t="str">
        <f t="shared" ref="L104" si="84">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Completed</v>
      </c>
      <c r="M104" s="109" t="s">
        <v>0</v>
      </c>
      <c r="N104" s="4"/>
      <c r="O104" s="114" t="s">
        <v>25</v>
      </c>
      <c r="P104" s="109" t="s">
        <v>3087</v>
      </c>
    </row>
    <row r="105" spans="1:16" x14ac:dyDescent="0.25">
      <c r="A105" s="109"/>
      <c r="B105" s="109"/>
      <c r="C105" s="109"/>
      <c r="D105" s="86" t="s">
        <v>161</v>
      </c>
      <c r="E105" s="86" t="s">
        <v>1379</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2017-09-25_G-054_SA_BD</v>
      </c>
      <c r="G105" s="89">
        <v>43082</v>
      </c>
      <c r="H105" s="89">
        <v>43083</v>
      </c>
      <c r="I105" s="68" t="s">
        <v>2758</v>
      </c>
      <c r="J105" s="109"/>
      <c r="K105" s="86" t="str">
        <f>IF(AND(NOT(OR(G105="",G105="Ø")),H105=""),"In Progress",IF(AND(NOT(OR(H105="Ø",H105="")),NOT(OR(G105="Ø",G105=""))),"Completed",IF(AND(NOT(A104=""),NOT(OR(D105="",D105="???")),G105=""),"Waiting",IF(D105="???","Waiting",""))))</f>
        <v>Completed</v>
      </c>
      <c r="L105" s="109"/>
      <c r="M105" s="109"/>
      <c r="N105" s="4"/>
      <c r="O105" s="114"/>
      <c r="P105" s="109"/>
    </row>
    <row r="106" spans="1:16" x14ac:dyDescent="0.25">
      <c r="A106" s="115" t="s">
        <v>3088</v>
      </c>
      <c r="B106" s="110" t="s">
        <v>3089</v>
      </c>
      <c r="C106" s="109"/>
      <c r="D106" s="86" t="s">
        <v>2404</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2017-09-25_G-055_MH</v>
      </c>
      <c r="G106" s="89">
        <v>43081</v>
      </c>
      <c r="H106" s="89" t="s">
        <v>51</v>
      </c>
      <c r="I106" s="68" t="str">
        <f t="shared" si="80"/>
        <v>Ø</v>
      </c>
      <c r="J106" s="109" t="str">
        <f t="shared" ref="J106" si="85">IF(AND(NOT(OR(H106="",H106="Ø")),NOT(OR(H107="",H107="Ø"))),"Needs to be Split","")</f>
        <v/>
      </c>
      <c r="K106" s="86" t="s">
        <v>2</v>
      </c>
      <c r="L106" s="109" t="str">
        <f t="shared" ref="L106" si="86">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Untraceable</v>
      </c>
      <c r="M106" s="109" t="str">
        <f>IF(OR(L106="Untraceable",L106="Incomplete"),"Ignore",IF(L106="Completed","Waiting",IF(OR(L106="Waiting",L106="In Progress",L106="Review",L106="Other"),"HOLD","")))</f>
        <v>Ignore</v>
      </c>
      <c r="N106" s="4" t="s">
        <v>3090</v>
      </c>
      <c r="O106" s="114" t="str">
        <f t="shared" ref="O106" si="87">IF(OR(L106="Untraceable",L106="Incomplete"),"No",IF(L106="Completed","In Progress",""))</f>
        <v>No</v>
      </c>
      <c r="P106" s="109"/>
    </row>
    <row r="107" spans="1:16" x14ac:dyDescent="0.25">
      <c r="A107" s="109"/>
      <c r="B107" s="109"/>
      <c r="C107" s="109"/>
      <c r="D107" s="86" t="s">
        <v>113</v>
      </c>
      <c r="E107" s="86" t="s">
        <v>24</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2017-09-25_G-055_DR</v>
      </c>
      <c r="G107" s="89">
        <v>43088</v>
      </c>
      <c r="H107" s="89" t="s">
        <v>51</v>
      </c>
      <c r="I107" s="68" t="str">
        <f t="shared" si="80"/>
        <v>Ø</v>
      </c>
      <c r="J107" s="109"/>
      <c r="K107" s="86" t="s">
        <v>1</v>
      </c>
      <c r="L107" s="109"/>
      <c r="M107" s="109"/>
      <c r="N107" s="4"/>
      <c r="O107" s="114"/>
      <c r="P107" s="109"/>
    </row>
    <row r="108" spans="1:16" x14ac:dyDescent="0.25">
      <c r="A108" s="115" t="s">
        <v>3091</v>
      </c>
      <c r="B108" s="110" t="s">
        <v>3092</v>
      </c>
      <c r="C108" s="109"/>
      <c r="D108" s="86" t="s">
        <v>2404</v>
      </c>
      <c r="E108" s="86" t="s">
        <v>1399</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2017-09-25_G-056_SA_MH</v>
      </c>
      <c r="G108" s="89">
        <v>43082</v>
      </c>
      <c r="H108" s="89">
        <v>43084</v>
      </c>
      <c r="I108" s="68" t="s">
        <v>1405</v>
      </c>
      <c r="J108" s="111">
        <v>43088</v>
      </c>
      <c r="K108" s="86" t="str">
        <f>IF(AND(NOT(OR(G108="",G108="Ø")),H108=""),"In Progress",IF(AND(NOT(OR(H108="Ø",H108="")),NOT(OR(G108="Ø",G108=""))),"Completed",IF(AND(NOT(A108=""),NOT(OR(D108="",D108="???")),G108=""),"Waiting",IF(D108="???","Waiting",""))))</f>
        <v>Completed</v>
      </c>
      <c r="L108" s="109" t="str">
        <f t="shared" ref="L108" si="88">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Completed</v>
      </c>
      <c r="M108" s="109" t="s">
        <v>0</v>
      </c>
      <c r="N108" s="4" t="s">
        <v>3093</v>
      </c>
      <c r="O108" s="114" t="s">
        <v>25</v>
      </c>
      <c r="P108" s="109" t="s">
        <v>3094</v>
      </c>
    </row>
    <row r="109" spans="1:16" x14ac:dyDescent="0.25">
      <c r="A109" s="109"/>
      <c r="B109" s="109"/>
      <c r="C109" s="109"/>
      <c r="D109" s="86" t="s">
        <v>161</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2017-09-25_G-056_BD</v>
      </c>
      <c r="G109" s="89">
        <v>43084</v>
      </c>
      <c r="H109" s="89">
        <v>43088</v>
      </c>
      <c r="I109" s="68" t="s">
        <v>1405</v>
      </c>
      <c r="J109" s="109"/>
      <c r="K109" s="86" t="str">
        <f>IF(AND(NOT(OR(G109="",G109="Ø")),H109=""),"In Progress",IF(AND(NOT(OR(H109="Ø",H109="")),NOT(OR(G109="Ø",G109=""))),"Completed",IF(AND(NOT(A108=""),NOT(OR(D109="",D109="???")),G109=""),"Waiting",IF(D109="???","Waiting",""))))</f>
        <v>Completed</v>
      </c>
      <c r="L109" s="109"/>
      <c r="M109" s="109"/>
      <c r="N109" s="4"/>
      <c r="O109" s="114"/>
      <c r="P109" s="109"/>
    </row>
    <row r="110" spans="1:16" x14ac:dyDescent="0.25">
      <c r="A110" s="115" t="s">
        <v>3095</v>
      </c>
      <c r="B110" s="110" t="s">
        <v>3096</v>
      </c>
      <c r="C110" s="109"/>
      <c r="D110" s="86" t="s">
        <v>187</v>
      </c>
      <c r="E110" s="86" t="s">
        <v>1512</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2017-09-25_G-057_MW</v>
      </c>
      <c r="G110" s="89">
        <v>43082</v>
      </c>
      <c r="H110" s="89">
        <v>43082</v>
      </c>
      <c r="I110" s="68" t="s">
        <v>2927</v>
      </c>
      <c r="J110" s="109" t="s">
        <v>3097</v>
      </c>
      <c r="K110" s="86" t="str">
        <f>IF(AND(NOT(OR(G110="",G110="Ø")),H110=""),"In Progress",IF(AND(NOT(OR(H110="Ø",H110="")),NOT(OR(G110="Ø",G110=""))),"Completed",IF(AND(NOT(A110=""),NOT(OR(D110="",D110="???")),G110=""),"Waiting",IF(D110="???","Waiting",""))))</f>
        <v>Completed</v>
      </c>
      <c r="L110" s="109" t="str">
        <f t="shared" ref="L110" si="89">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Completed</v>
      </c>
      <c r="M110" s="109" t="s">
        <v>0</v>
      </c>
      <c r="N110" s="4"/>
      <c r="O110" s="114" t="s">
        <v>25</v>
      </c>
      <c r="P110" s="109" t="s">
        <v>3098</v>
      </c>
    </row>
    <row r="111" spans="1:16" x14ac:dyDescent="0.25">
      <c r="A111" s="109"/>
      <c r="B111" s="109"/>
      <c r="C111" s="109"/>
      <c r="D111" s="86" t="s">
        <v>161</v>
      </c>
      <c r="E111" s="86" t="s">
        <v>1379</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2017-09-25_G-057_SA_BD</v>
      </c>
      <c r="G111" s="89">
        <v>43083</v>
      </c>
      <c r="H111" s="89">
        <v>43083</v>
      </c>
      <c r="I111" s="68" t="s">
        <v>2670</v>
      </c>
      <c r="J111" s="109"/>
      <c r="K111" s="86" t="str">
        <f>IF(AND(NOT(OR(G111="",G111="Ø")),H111=""),"In Progress",IF(AND(NOT(OR(H111="Ø",H111="")),NOT(OR(G111="Ø",G111=""))),"Completed",IF(AND(NOT(A110=""),NOT(OR(D111="",D111="???")),G111=""),"Waiting",IF(D111="???","Waiting",""))))</f>
        <v>Completed</v>
      </c>
      <c r="L111" s="109"/>
      <c r="M111" s="109"/>
      <c r="N111" s="4"/>
      <c r="O111" s="114"/>
      <c r="P111" s="109"/>
    </row>
    <row r="112" spans="1:16" x14ac:dyDescent="0.25">
      <c r="A112" s="115" t="s">
        <v>3099</v>
      </c>
      <c r="B112" s="110" t="s">
        <v>3100</v>
      </c>
      <c r="C112" s="109"/>
      <c r="D112" s="86" t="s">
        <v>113</v>
      </c>
      <c r="E112" s="86" t="s">
        <v>1399</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2017-09-25_G-058_SA_DR</v>
      </c>
      <c r="G112" s="89">
        <v>43083</v>
      </c>
      <c r="H112" s="89" t="s">
        <v>51</v>
      </c>
      <c r="I112" s="68" t="str">
        <f t="shared" si="80"/>
        <v>Ø</v>
      </c>
      <c r="J112" s="109" t="str">
        <f t="shared" ref="J112" si="90">IF(AND(NOT(OR(H112="",H112="Ø")),NOT(OR(H113="",H113="Ø"))),"Needs to be Split","")</f>
        <v/>
      </c>
      <c r="K112" s="86" t="s">
        <v>2</v>
      </c>
      <c r="L112" s="109" t="s">
        <v>2</v>
      </c>
      <c r="M112" s="109" t="str">
        <f>IF(OR(L112="Untraceable",L112="Incomplete"),"Ignore",IF(L112="Completed","Waiting",IF(OR(L112="Waiting",L112="In Progress",L112="Review",L112="Other"),"HOLD","")))</f>
        <v>Ignore</v>
      </c>
      <c r="N112" s="4" t="s">
        <v>3101</v>
      </c>
      <c r="O112" s="114" t="str">
        <f t="shared" ref="O112" si="91">IF(OR(L112="Untraceable",L112="Incomplete"),"No",IF(L112="Completed","In Progress",""))</f>
        <v>No</v>
      </c>
      <c r="P112" s="109"/>
    </row>
    <row r="113" spans="1:16" x14ac:dyDescent="0.25">
      <c r="A113" s="109"/>
      <c r="B113" s="109"/>
      <c r="C113" s="109"/>
      <c r="D113" s="86"/>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80"/>
        <v/>
      </c>
      <c r="J113" s="109"/>
      <c r="K113" s="86" t="str">
        <f>IF(AND(NOT(OR(G113="",G113="Ø")),H113=""),"In Progress",IF(AND(NOT(OR(H113="Ø",H113="")),NOT(OR(G113="Ø",G113=""))),"Completed",IF(AND(NOT(A112=""),NOT(OR(D113="",D113="???")),G113=""),"Waiting",IF(D113="???","Waiting",""))))</f>
        <v/>
      </c>
      <c r="L113" s="109"/>
      <c r="M113" s="109"/>
      <c r="N113" s="4"/>
      <c r="O113" s="114"/>
      <c r="P113" s="109"/>
    </row>
    <row r="114" spans="1:16" x14ac:dyDescent="0.25">
      <c r="A114" s="115" t="s">
        <v>3102</v>
      </c>
      <c r="B114" s="110" t="s">
        <v>3103</v>
      </c>
      <c r="C114" s="109"/>
      <c r="D114" s="86" t="s">
        <v>187</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2017-09-25_G-059_MW</v>
      </c>
      <c r="G114" s="89">
        <v>43083</v>
      </c>
      <c r="H114" s="89">
        <v>43087</v>
      </c>
      <c r="I114" s="68">
        <v>10</v>
      </c>
      <c r="J114" s="111">
        <v>43088</v>
      </c>
      <c r="K114" s="86" t="str">
        <f>IF(AND(NOT(OR(G114="",G114="Ø")),H114=""),"In Progress",IF(AND(NOT(OR(H114="Ø",H114="")),NOT(OR(G114="Ø",G114=""))),"Completed",IF(AND(NOT(A114=""),NOT(OR(D114="",D114="???")),G114=""),"Waiting",IF(D114="???","Waiting",""))))</f>
        <v>Completed</v>
      </c>
      <c r="L114" s="109" t="str">
        <f t="shared" ref="L114" si="92">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Completed</v>
      </c>
      <c r="M114" s="109" t="s">
        <v>0</v>
      </c>
      <c r="N114" s="4"/>
      <c r="O114" s="114" t="s">
        <v>25</v>
      </c>
      <c r="P114" s="109" t="s">
        <v>3104</v>
      </c>
    </row>
    <row r="115" spans="1:16" x14ac:dyDescent="0.25">
      <c r="A115" s="109"/>
      <c r="B115" s="109"/>
      <c r="C115" s="109"/>
      <c r="D115" s="86" t="s">
        <v>27</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2017-09-25_G-059_GB</v>
      </c>
      <c r="G115" s="89">
        <v>43088</v>
      </c>
      <c r="H115" s="89">
        <v>43088</v>
      </c>
      <c r="I115" s="68">
        <v>2.75</v>
      </c>
      <c r="J115" s="109"/>
      <c r="K115" s="86" t="str">
        <f>IF(AND(NOT(OR(G115="",G115="Ø")),H115=""),"In Progress",IF(AND(NOT(OR(H115="Ø",H115="")),NOT(OR(G115="Ø",G115=""))),"Completed",IF(AND(NOT(A114=""),NOT(OR(D115="",D115="???")),G115=""),"Waiting",IF(D115="???","Waiting",""))))</f>
        <v>Completed</v>
      </c>
      <c r="L115" s="109"/>
      <c r="M115" s="109"/>
      <c r="N115" s="4"/>
      <c r="O115" s="114"/>
      <c r="P115" s="109"/>
    </row>
    <row r="116" spans="1:16" x14ac:dyDescent="0.25">
      <c r="A116" s="115" t="s">
        <v>3105</v>
      </c>
      <c r="B116" s="109" t="s">
        <v>3106</v>
      </c>
      <c r="C116" s="109"/>
      <c r="D116" s="86" t="s">
        <v>113</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2017-09-25_G-060_DR</v>
      </c>
      <c r="G116" s="89">
        <v>43087</v>
      </c>
      <c r="H116" s="89">
        <v>43088</v>
      </c>
      <c r="I116" s="68">
        <v>10</v>
      </c>
      <c r="J116" s="111">
        <v>42743</v>
      </c>
      <c r="K116" s="86" t="str">
        <f>IF(AND(NOT(OR(G116="",G116="Ø")),H116=""),"In Progress",IF(AND(NOT(OR(H116="Ø",H116="")),NOT(OR(G116="Ø",G116=""))),"Completed",IF(AND(NOT(A116=""),NOT(OR(D116="",D116="???")),G116=""),"Waiting",IF(D116="???","Waiting",""))))</f>
        <v>Completed</v>
      </c>
      <c r="L116" s="109" t="str">
        <f t="shared" ref="L116" si="93">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Completed</v>
      </c>
      <c r="M116" s="109" t="s">
        <v>0</v>
      </c>
      <c r="N116" s="4"/>
      <c r="O116" s="114" t="s">
        <v>25</v>
      </c>
      <c r="P116" s="109" t="s">
        <v>3107</v>
      </c>
    </row>
    <row r="117" spans="1:16" x14ac:dyDescent="0.25">
      <c r="A117" s="109"/>
      <c r="B117" s="109"/>
      <c r="C117" s="109"/>
      <c r="D117" s="86" t="s">
        <v>27</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2017-09-25_G-060_GB</v>
      </c>
      <c r="G117" s="89">
        <v>43089</v>
      </c>
      <c r="H117" s="89">
        <v>43089</v>
      </c>
      <c r="I117" s="68">
        <v>2</v>
      </c>
      <c r="J117" s="109"/>
      <c r="K117" s="86" t="str">
        <f>IF(AND(NOT(OR(G117="",G117="Ø")),H117=""),"In Progress",IF(AND(NOT(OR(H117="Ø",H117="")),NOT(OR(G117="Ø",G117=""))),"Completed",IF(AND(NOT(A116=""),NOT(OR(D117="",D117="???")),G117=""),"Waiting",IF(D117="???","Waiting",""))))</f>
        <v>Completed</v>
      </c>
      <c r="L117" s="109"/>
      <c r="M117" s="109"/>
      <c r="N117" s="4"/>
      <c r="O117" s="114"/>
      <c r="P117" s="109"/>
    </row>
    <row r="118" spans="1:16" x14ac:dyDescent="0.25">
      <c r="A118" s="115" t="s">
        <v>3108</v>
      </c>
      <c r="B118" s="110" t="s">
        <v>3109</v>
      </c>
      <c r="C118" s="109"/>
      <c r="D118" s="86" t="s">
        <v>187</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2017-09-25_G-061_MW</v>
      </c>
      <c r="G118" s="89">
        <v>43087</v>
      </c>
      <c r="H118" s="89">
        <v>43088</v>
      </c>
      <c r="I118" s="68" t="s">
        <v>1405</v>
      </c>
      <c r="J118" s="111">
        <v>43109</v>
      </c>
      <c r="K118" s="86" t="str">
        <f>IF(AND(NOT(OR(G118="",G118="Ø")),H118=""),"In Progress",IF(AND(NOT(OR(H118="Ø",H118="")),NOT(OR(G118="Ø",G118=""))),"Completed",IF(AND(NOT(A118=""),NOT(OR(D118="",D118="???")),G118=""),"Waiting",IF(D118="???","Waiting",""))))</f>
        <v>Completed</v>
      </c>
      <c r="L118" s="109" t="s">
        <v>0</v>
      </c>
      <c r="M118" s="109" t="s">
        <v>0</v>
      </c>
      <c r="N118" s="4"/>
      <c r="O118" s="114" t="s">
        <v>25</v>
      </c>
      <c r="P118" s="109" t="s">
        <v>3110</v>
      </c>
    </row>
    <row r="119" spans="1:16" x14ac:dyDescent="0.25">
      <c r="A119" s="109"/>
      <c r="B119" s="109"/>
      <c r="C119" s="109"/>
      <c r="D119" s="86" t="s">
        <v>161</v>
      </c>
      <c r="E119" s="86" t="s">
        <v>1379</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2017-09-25_G-061_SA_BD</v>
      </c>
      <c r="G119" s="89">
        <v>43088</v>
      </c>
      <c r="H119" s="89">
        <v>43105</v>
      </c>
      <c r="I119" s="68">
        <v>5.5</v>
      </c>
      <c r="J119" s="109"/>
      <c r="K119" s="86" t="s">
        <v>0</v>
      </c>
      <c r="L119" s="109"/>
      <c r="M119" s="109"/>
      <c r="N119" s="4"/>
      <c r="O119" s="114"/>
      <c r="P119" s="109"/>
    </row>
    <row r="120" spans="1:16" x14ac:dyDescent="0.25">
      <c r="A120" s="115" t="s">
        <v>3111</v>
      </c>
      <c r="B120" s="110" t="s">
        <v>3112</v>
      </c>
      <c r="C120" s="109"/>
      <c r="D120" s="86" t="s">
        <v>187</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2017-09-25_G-062_MW</v>
      </c>
      <c r="G120" s="89">
        <v>43088</v>
      </c>
      <c r="H120" s="89">
        <v>43090</v>
      </c>
      <c r="I120" s="68" t="s">
        <v>2846</v>
      </c>
      <c r="J120" s="111">
        <v>42743</v>
      </c>
      <c r="K120" s="86" t="str">
        <f>IF(AND(NOT(OR(G120="",G120="Ø")),H120=""),"In Progress",IF(AND(NOT(OR(H120="Ø",H120="")),NOT(OR(G120="Ø",G120=""))),"Completed",IF(AND(NOT(A120=""),NOT(OR(D120="",D120="???")),G120=""),"Waiting",IF(D120="???","Waiting",""))))</f>
        <v>Completed</v>
      </c>
      <c r="L120" s="109" t="s">
        <v>0</v>
      </c>
      <c r="M120" s="109" t="s">
        <v>0</v>
      </c>
      <c r="N120" s="4"/>
      <c r="O120" s="114" t="s">
        <v>25</v>
      </c>
      <c r="P120" s="109" t="s">
        <v>3113</v>
      </c>
    </row>
    <row r="121" spans="1:16" x14ac:dyDescent="0.25">
      <c r="A121" s="109"/>
      <c r="B121" s="109"/>
      <c r="C121" s="109"/>
      <c r="D121" s="86" t="s">
        <v>113</v>
      </c>
      <c r="E121" s="86"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2017-09-25_G-062_DR</v>
      </c>
      <c r="G121" s="89">
        <v>43089</v>
      </c>
      <c r="H121" s="89">
        <v>43105</v>
      </c>
      <c r="I121" s="68"/>
      <c r="J121" s="109"/>
      <c r="K121" s="86" t="str">
        <f>IF(AND(NOT(OR(G121="",G121="Ø")),H121=""),"In Progress",IF(AND(NOT(OR(H121="Ø",H121="")),NOT(OR(G121="Ø",G121=""))),"Completed",IF(AND(NOT(A120=""),NOT(OR(D121="",D121="???")),G121=""),"Waiting",IF(D121="???","Waiting",""))))</f>
        <v>Completed</v>
      </c>
      <c r="L121" s="109"/>
      <c r="M121" s="109"/>
      <c r="N121" s="4"/>
      <c r="O121" s="114"/>
      <c r="P121" s="109"/>
    </row>
    <row r="122" spans="1:16" x14ac:dyDescent="0.25">
      <c r="A122" s="115" t="s">
        <v>3114</v>
      </c>
      <c r="B122" s="110" t="s">
        <v>3115</v>
      </c>
      <c r="C122" s="109"/>
      <c r="D122" s="86" t="s">
        <v>3059</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2017-09-25_G-063_RA</v>
      </c>
      <c r="G122" s="89">
        <v>43088</v>
      </c>
      <c r="H122" s="89">
        <v>43091</v>
      </c>
      <c r="I122" s="68" t="s">
        <v>3116</v>
      </c>
      <c r="J122" s="111">
        <v>43109</v>
      </c>
      <c r="K122" s="86" t="s">
        <v>0</v>
      </c>
      <c r="L122" s="109" t="s">
        <v>0</v>
      </c>
      <c r="M122" s="109" t="s">
        <v>0</v>
      </c>
      <c r="N122" s="4"/>
      <c r="O122" s="114" t="s">
        <v>25</v>
      </c>
      <c r="P122" s="109" t="s">
        <v>3117</v>
      </c>
    </row>
    <row r="123" spans="1:16" x14ac:dyDescent="0.25">
      <c r="A123" s="109"/>
      <c r="B123" s="109"/>
      <c r="C123" s="109"/>
      <c r="D123" s="86" t="s">
        <v>161</v>
      </c>
      <c r="E123" s="86" t="s">
        <v>1379</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2017-09-25_G-063_SA_BD</v>
      </c>
      <c r="G123" s="89">
        <v>43108</v>
      </c>
      <c r="H123" s="89">
        <v>43108</v>
      </c>
      <c r="I123" s="68" t="s">
        <v>2725</v>
      </c>
      <c r="J123" s="109"/>
      <c r="K123" s="86" t="str">
        <f>IF(AND(NOT(OR(G123="",G123="Ø")),H123=""),"In Progress",IF(AND(NOT(OR(H123="Ø",H123="")),NOT(OR(G123="Ø",G123=""))),"Completed",IF(AND(NOT(A122=""),NOT(OR(D123="",D123="???")),G123=""),"Waiting",IF(D123="???","Waiting",""))))</f>
        <v>Completed</v>
      </c>
      <c r="L123" s="109"/>
      <c r="M123" s="109"/>
      <c r="N123" s="4" t="s">
        <v>3118</v>
      </c>
      <c r="O123" s="114"/>
      <c r="P123" s="109"/>
    </row>
    <row r="124" spans="1:16" x14ac:dyDescent="0.25">
      <c r="A124" s="115" t="s">
        <v>3119</v>
      </c>
      <c r="B124" s="110" t="s">
        <v>3120</v>
      </c>
      <c r="C124" s="109"/>
      <c r="D124" s="86" t="s">
        <v>2404</v>
      </c>
      <c r="E124" s="86" t="s">
        <v>1399</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2017-09-25_G-064_SA_MH</v>
      </c>
      <c r="G124" s="89">
        <v>43089</v>
      </c>
      <c r="H124" s="89" t="s">
        <v>51</v>
      </c>
      <c r="I124" s="68" t="str">
        <f t="shared" si="80"/>
        <v>Ø</v>
      </c>
      <c r="J124" s="111">
        <v>43109</v>
      </c>
      <c r="K124" s="86" t="s">
        <v>0</v>
      </c>
      <c r="L124" s="109" t="s">
        <v>0</v>
      </c>
      <c r="M124" s="109" t="s">
        <v>0</v>
      </c>
      <c r="N124" s="4" t="s">
        <v>3121</v>
      </c>
      <c r="O124" s="114" t="s">
        <v>25</v>
      </c>
      <c r="P124" s="109" t="s">
        <v>3122</v>
      </c>
    </row>
    <row r="125" spans="1:16" x14ac:dyDescent="0.25">
      <c r="A125" s="117"/>
      <c r="B125" s="109"/>
      <c r="C125" s="109"/>
      <c r="D125" s="86" t="s">
        <v>32</v>
      </c>
      <c r="E125" s="86" t="s">
        <v>1399</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2017-09-25_G-064_SA_AZ</v>
      </c>
      <c r="G125" s="89">
        <v>43090</v>
      </c>
      <c r="H125" s="89">
        <v>43109</v>
      </c>
      <c r="I125" s="68" t="str">
        <f t="shared" si="80"/>
        <v>Enter Tracing Time</v>
      </c>
      <c r="J125" s="109"/>
      <c r="K125" s="86" t="s">
        <v>0</v>
      </c>
      <c r="L125" s="109"/>
      <c r="M125" s="109"/>
      <c r="N125" s="4"/>
      <c r="O125" s="114"/>
      <c r="P125" s="109"/>
    </row>
    <row r="126" spans="1:16" x14ac:dyDescent="0.25">
      <c r="A126" s="115" t="s">
        <v>3123</v>
      </c>
      <c r="B126" s="178" t="s">
        <v>3124</v>
      </c>
      <c r="C126" s="109"/>
      <c r="D126" s="86" t="s">
        <v>32</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2017-09-25_G-065_AZ</v>
      </c>
      <c r="G126" s="89">
        <v>42738</v>
      </c>
      <c r="H126" s="89">
        <v>43105</v>
      </c>
      <c r="I126" s="68" t="s">
        <v>2117</v>
      </c>
      <c r="J126" s="111">
        <v>42744</v>
      </c>
      <c r="K126" s="86" t="str">
        <f>IF(AND(NOT(OR(G126="",G126="Ø")),H126=""),"In Progress",IF(AND(NOT(OR(H126="Ø",H126="")),NOT(OR(G126="Ø",G126=""))),"Completed",IF(AND(NOT(A126=""),NOT(OR(D126="",D126="???")),G126=""),"Waiting",IF(D126="???","Waiting",""))))</f>
        <v>Completed</v>
      </c>
      <c r="L126" s="109" t="str">
        <f t="shared" ref="L126" si="94">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Completed</v>
      </c>
      <c r="M126" s="109" t="s">
        <v>0</v>
      </c>
      <c r="N126" s="4"/>
      <c r="O126" s="114" t="s">
        <v>25</v>
      </c>
      <c r="P126" s="109" t="s">
        <v>3125</v>
      </c>
    </row>
    <row r="127" spans="1:16" x14ac:dyDescent="0.25">
      <c r="A127" s="109"/>
      <c r="B127" s="179"/>
      <c r="C127" s="109"/>
      <c r="D127" s="86" t="s">
        <v>113</v>
      </c>
      <c r="E127" s="86" t="s">
        <v>1379</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2017-09-25_G-065_SA_DR</v>
      </c>
      <c r="G127" s="89">
        <v>42741</v>
      </c>
      <c r="H127" s="89">
        <v>42744</v>
      </c>
      <c r="I127" s="68">
        <v>6</v>
      </c>
      <c r="J127" s="109"/>
      <c r="K127" s="86" t="str">
        <f>IF(AND(NOT(OR(G127="",G127="Ø")),H127=""),"In Progress",IF(AND(NOT(OR(H127="Ø",H127="")),NOT(OR(G127="Ø",G127=""))),"Completed",IF(AND(NOT(A126=""),NOT(OR(D127="",D127="???")),G127=""),"Waiting",IF(D127="???","Waiting",""))))</f>
        <v>Completed</v>
      </c>
      <c r="L127" s="109"/>
      <c r="M127" s="109"/>
      <c r="N127" s="4"/>
      <c r="O127" s="114"/>
      <c r="P127" s="109"/>
    </row>
    <row r="128" spans="1:16" x14ac:dyDescent="0.25">
      <c r="A128" s="71"/>
    </row>
    <row r="129" spans="1:1" x14ac:dyDescent="0.25">
      <c r="A129" s="42"/>
    </row>
  </sheetData>
  <autoFilter ref="B1:O127"/>
  <mergeCells count="504">
    <mergeCell ref="O2:O3"/>
    <mergeCell ref="P2:P3"/>
    <mergeCell ref="A4:A5"/>
    <mergeCell ref="B4:B5"/>
    <mergeCell ref="C4:C5"/>
    <mergeCell ref="J4:J5"/>
    <mergeCell ref="L4:L5"/>
    <mergeCell ref="M4:M5"/>
    <mergeCell ref="O4:O5"/>
    <mergeCell ref="P4:P5"/>
    <mergeCell ref="A2:A3"/>
    <mergeCell ref="B2:B3"/>
    <mergeCell ref="C2:C3"/>
    <mergeCell ref="J2:J3"/>
    <mergeCell ref="L2:L3"/>
    <mergeCell ref="M2:M3"/>
    <mergeCell ref="O6:O7"/>
    <mergeCell ref="P6:P7"/>
    <mergeCell ref="A8:A9"/>
    <mergeCell ref="B8:B9"/>
    <mergeCell ref="C8:C9"/>
    <mergeCell ref="J8:J9"/>
    <mergeCell ref="L8:L9"/>
    <mergeCell ref="M8:M9"/>
    <mergeCell ref="O8:O9"/>
    <mergeCell ref="P8:P9"/>
    <mergeCell ref="A6:A7"/>
    <mergeCell ref="B6:B7"/>
    <mergeCell ref="C6:C7"/>
    <mergeCell ref="J6:J7"/>
    <mergeCell ref="L6:L7"/>
    <mergeCell ref="M6:M7"/>
    <mergeCell ref="O10:O11"/>
    <mergeCell ref="P10:P11"/>
    <mergeCell ref="A12:A13"/>
    <mergeCell ref="B12:B13"/>
    <mergeCell ref="C12:C13"/>
    <mergeCell ref="J12:J13"/>
    <mergeCell ref="L12:L13"/>
    <mergeCell ref="M12:M13"/>
    <mergeCell ref="O12:O13"/>
    <mergeCell ref="P12:P13"/>
    <mergeCell ref="A10:A11"/>
    <mergeCell ref="B10:B11"/>
    <mergeCell ref="C10:C11"/>
    <mergeCell ref="J10:J11"/>
    <mergeCell ref="L10:L11"/>
    <mergeCell ref="M10:M11"/>
    <mergeCell ref="O14:O15"/>
    <mergeCell ref="P14:P15"/>
    <mergeCell ref="A16:A17"/>
    <mergeCell ref="B16:B17"/>
    <mergeCell ref="C16:C17"/>
    <mergeCell ref="J16:J17"/>
    <mergeCell ref="L16:L17"/>
    <mergeCell ref="M16:M17"/>
    <mergeCell ref="O16:O17"/>
    <mergeCell ref="P16:P17"/>
    <mergeCell ref="A14:A15"/>
    <mergeCell ref="B14:B15"/>
    <mergeCell ref="C14:C15"/>
    <mergeCell ref="J14:J15"/>
    <mergeCell ref="L14:L15"/>
    <mergeCell ref="M14:M15"/>
    <mergeCell ref="O18:O19"/>
    <mergeCell ref="P18:P19"/>
    <mergeCell ref="A20:A21"/>
    <mergeCell ref="B20:B21"/>
    <mergeCell ref="C20:C21"/>
    <mergeCell ref="J20:J21"/>
    <mergeCell ref="L20:L21"/>
    <mergeCell ref="M20:M21"/>
    <mergeCell ref="O20:O21"/>
    <mergeCell ref="P20:P21"/>
    <mergeCell ref="A18:A19"/>
    <mergeCell ref="B18:B19"/>
    <mergeCell ref="C18:C19"/>
    <mergeCell ref="J18:J19"/>
    <mergeCell ref="L18:L19"/>
    <mergeCell ref="M18:M19"/>
    <mergeCell ref="O22:O23"/>
    <mergeCell ref="P22:P23"/>
    <mergeCell ref="A24:A25"/>
    <mergeCell ref="B24:B25"/>
    <mergeCell ref="C24:C25"/>
    <mergeCell ref="J24:J25"/>
    <mergeCell ref="L24:L25"/>
    <mergeCell ref="M24:M25"/>
    <mergeCell ref="O24:O25"/>
    <mergeCell ref="P24:P25"/>
    <mergeCell ref="A22:A23"/>
    <mergeCell ref="B22:B23"/>
    <mergeCell ref="C22:C23"/>
    <mergeCell ref="J22:J23"/>
    <mergeCell ref="L22:L23"/>
    <mergeCell ref="M22:M23"/>
    <mergeCell ref="O26:O27"/>
    <mergeCell ref="P26:P27"/>
    <mergeCell ref="A28:A29"/>
    <mergeCell ref="B28:B29"/>
    <mergeCell ref="C28:C29"/>
    <mergeCell ref="J28:J29"/>
    <mergeCell ref="L28:L29"/>
    <mergeCell ref="M28:M29"/>
    <mergeCell ref="O28:O29"/>
    <mergeCell ref="P28:P29"/>
    <mergeCell ref="A26:A27"/>
    <mergeCell ref="B26:B27"/>
    <mergeCell ref="C26:C27"/>
    <mergeCell ref="J26:J27"/>
    <mergeCell ref="L26:L27"/>
    <mergeCell ref="M26:M27"/>
    <mergeCell ref="O30:O31"/>
    <mergeCell ref="P30:P31"/>
    <mergeCell ref="A32:A33"/>
    <mergeCell ref="B32:B33"/>
    <mergeCell ref="C32:C33"/>
    <mergeCell ref="J32:J33"/>
    <mergeCell ref="L32:L33"/>
    <mergeCell ref="M32:M33"/>
    <mergeCell ref="O32:O33"/>
    <mergeCell ref="P32:P33"/>
    <mergeCell ref="A30:A31"/>
    <mergeCell ref="B30:B31"/>
    <mergeCell ref="C30:C31"/>
    <mergeCell ref="J30:J31"/>
    <mergeCell ref="L30:L31"/>
    <mergeCell ref="M30:M31"/>
    <mergeCell ref="O34:O35"/>
    <mergeCell ref="P34:P35"/>
    <mergeCell ref="A36:A37"/>
    <mergeCell ref="B36:B37"/>
    <mergeCell ref="C36:C37"/>
    <mergeCell ref="J36:J37"/>
    <mergeCell ref="L36:L37"/>
    <mergeCell ref="M36:M37"/>
    <mergeCell ref="O36:O37"/>
    <mergeCell ref="P36:P37"/>
    <mergeCell ref="A34:A35"/>
    <mergeCell ref="B34:B35"/>
    <mergeCell ref="C34:C35"/>
    <mergeCell ref="J34:J35"/>
    <mergeCell ref="L34:L35"/>
    <mergeCell ref="M34:M35"/>
    <mergeCell ref="O38:O39"/>
    <mergeCell ref="P38:P39"/>
    <mergeCell ref="A40:A41"/>
    <mergeCell ref="B40:B41"/>
    <mergeCell ref="C40:C41"/>
    <mergeCell ref="J40:J41"/>
    <mergeCell ref="L40:L41"/>
    <mergeCell ref="M40:M41"/>
    <mergeCell ref="O40:O41"/>
    <mergeCell ref="P40:P41"/>
    <mergeCell ref="A38:A39"/>
    <mergeCell ref="B38:B39"/>
    <mergeCell ref="C38:C39"/>
    <mergeCell ref="J38:J39"/>
    <mergeCell ref="L38:L39"/>
    <mergeCell ref="M38:M39"/>
    <mergeCell ref="O42:O43"/>
    <mergeCell ref="P42:P43"/>
    <mergeCell ref="A44:A45"/>
    <mergeCell ref="B44:B45"/>
    <mergeCell ref="C44:C45"/>
    <mergeCell ref="J44:J45"/>
    <mergeCell ref="L44:L45"/>
    <mergeCell ref="M44:M45"/>
    <mergeCell ref="O44:O45"/>
    <mergeCell ref="P44:P45"/>
    <mergeCell ref="A42:A43"/>
    <mergeCell ref="B42:B43"/>
    <mergeCell ref="C42:C43"/>
    <mergeCell ref="J42:J43"/>
    <mergeCell ref="L42:L43"/>
    <mergeCell ref="M42:M43"/>
    <mergeCell ref="O46:O47"/>
    <mergeCell ref="P46:P47"/>
    <mergeCell ref="A48:A49"/>
    <mergeCell ref="B48:B49"/>
    <mergeCell ref="C48:C49"/>
    <mergeCell ref="J48:J49"/>
    <mergeCell ref="L48:L49"/>
    <mergeCell ref="M48:M49"/>
    <mergeCell ref="O48:O49"/>
    <mergeCell ref="P48:P49"/>
    <mergeCell ref="A46:A47"/>
    <mergeCell ref="B46:B47"/>
    <mergeCell ref="C46:C47"/>
    <mergeCell ref="J46:J47"/>
    <mergeCell ref="L46:L47"/>
    <mergeCell ref="M46:M47"/>
    <mergeCell ref="O50:O51"/>
    <mergeCell ref="P50:P51"/>
    <mergeCell ref="A52:A53"/>
    <mergeCell ref="B52:B53"/>
    <mergeCell ref="C52:C53"/>
    <mergeCell ref="J52:J53"/>
    <mergeCell ref="L52:L53"/>
    <mergeCell ref="M52:M53"/>
    <mergeCell ref="O52:O53"/>
    <mergeCell ref="P52:P53"/>
    <mergeCell ref="A50:A51"/>
    <mergeCell ref="B50:B51"/>
    <mergeCell ref="C50:C51"/>
    <mergeCell ref="J50:J51"/>
    <mergeCell ref="L50:L51"/>
    <mergeCell ref="M50:M51"/>
    <mergeCell ref="O54:O55"/>
    <mergeCell ref="P54:P55"/>
    <mergeCell ref="A56:A57"/>
    <mergeCell ref="B56:B57"/>
    <mergeCell ref="C56:C57"/>
    <mergeCell ref="J56:J57"/>
    <mergeCell ref="L56:L57"/>
    <mergeCell ref="M56:M57"/>
    <mergeCell ref="O56:O57"/>
    <mergeCell ref="P56:P57"/>
    <mergeCell ref="A54:A55"/>
    <mergeCell ref="B54:B55"/>
    <mergeCell ref="C54:C55"/>
    <mergeCell ref="J54:J55"/>
    <mergeCell ref="L54:L55"/>
    <mergeCell ref="M54:M55"/>
    <mergeCell ref="O58:O59"/>
    <mergeCell ref="P58:P59"/>
    <mergeCell ref="A60:A61"/>
    <mergeCell ref="B60:B61"/>
    <mergeCell ref="C60:C61"/>
    <mergeCell ref="J60:J61"/>
    <mergeCell ref="L60:L61"/>
    <mergeCell ref="M60:M61"/>
    <mergeCell ref="O60:O61"/>
    <mergeCell ref="P60:P61"/>
    <mergeCell ref="A58:A59"/>
    <mergeCell ref="B58:B59"/>
    <mergeCell ref="C58:C59"/>
    <mergeCell ref="J58:J59"/>
    <mergeCell ref="L58:L59"/>
    <mergeCell ref="M58:M59"/>
    <mergeCell ref="O62:O63"/>
    <mergeCell ref="P62:P63"/>
    <mergeCell ref="A64:A65"/>
    <mergeCell ref="B64:B65"/>
    <mergeCell ref="C64:C65"/>
    <mergeCell ref="J64:J65"/>
    <mergeCell ref="L64:L65"/>
    <mergeCell ref="M64:M65"/>
    <mergeCell ref="O64:O65"/>
    <mergeCell ref="P64:P65"/>
    <mergeCell ref="A62:A63"/>
    <mergeCell ref="B62:B63"/>
    <mergeCell ref="C62:C63"/>
    <mergeCell ref="J62:J63"/>
    <mergeCell ref="L62:L63"/>
    <mergeCell ref="M62:M63"/>
    <mergeCell ref="O66:O67"/>
    <mergeCell ref="P66:P67"/>
    <mergeCell ref="A68:A69"/>
    <mergeCell ref="B68:B69"/>
    <mergeCell ref="C68:C69"/>
    <mergeCell ref="J68:J69"/>
    <mergeCell ref="L68:L69"/>
    <mergeCell ref="M68:M69"/>
    <mergeCell ref="O68:O69"/>
    <mergeCell ref="P68:P69"/>
    <mergeCell ref="A66:A67"/>
    <mergeCell ref="B66:B67"/>
    <mergeCell ref="C66:C67"/>
    <mergeCell ref="J66:J67"/>
    <mergeCell ref="L66:L67"/>
    <mergeCell ref="M66:M67"/>
    <mergeCell ref="O70:O71"/>
    <mergeCell ref="P70:P71"/>
    <mergeCell ref="A72:A73"/>
    <mergeCell ref="B72:B73"/>
    <mergeCell ref="C72:C73"/>
    <mergeCell ref="J72:J73"/>
    <mergeCell ref="L72:L73"/>
    <mergeCell ref="M72:M73"/>
    <mergeCell ref="O72:O73"/>
    <mergeCell ref="P72:P73"/>
    <mergeCell ref="A70:A71"/>
    <mergeCell ref="B70:B71"/>
    <mergeCell ref="C70:C71"/>
    <mergeCell ref="J70:J71"/>
    <mergeCell ref="L70:L71"/>
    <mergeCell ref="M70:M71"/>
    <mergeCell ref="O74:O75"/>
    <mergeCell ref="P74:P75"/>
    <mergeCell ref="A76:A77"/>
    <mergeCell ref="B76:B77"/>
    <mergeCell ref="C76:C77"/>
    <mergeCell ref="J76:J77"/>
    <mergeCell ref="L76:L77"/>
    <mergeCell ref="M76:M77"/>
    <mergeCell ref="O76:O77"/>
    <mergeCell ref="P76:P77"/>
    <mergeCell ref="A74:A75"/>
    <mergeCell ref="B74:B75"/>
    <mergeCell ref="C74:C75"/>
    <mergeCell ref="J74:J75"/>
    <mergeCell ref="L74:L75"/>
    <mergeCell ref="M74:M75"/>
    <mergeCell ref="O78:O79"/>
    <mergeCell ref="P78:P79"/>
    <mergeCell ref="A80:A81"/>
    <mergeCell ref="B80:B81"/>
    <mergeCell ref="C80:C81"/>
    <mergeCell ref="J80:J81"/>
    <mergeCell ref="L80:L81"/>
    <mergeCell ref="M80:M81"/>
    <mergeCell ref="O80:O81"/>
    <mergeCell ref="P80:P81"/>
    <mergeCell ref="A78:A79"/>
    <mergeCell ref="B78:B79"/>
    <mergeCell ref="C78:C79"/>
    <mergeCell ref="J78:J79"/>
    <mergeCell ref="L78:L79"/>
    <mergeCell ref="M78:M79"/>
    <mergeCell ref="O82:O83"/>
    <mergeCell ref="P82:P83"/>
    <mergeCell ref="A84:A85"/>
    <mergeCell ref="B84:B85"/>
    <mergeCell ref="C84:C85"/>
    <mergeCell ref="J84:J85"/>
    <mergeCell ref="L84:L85"/>
    <mergeCell ref="M84:M85"/>
    <mergeCell ref="O84:O85"/>
    <mergeCell ref="P84:P85"/>
    <mergeCell ref="A82:A83"/>
    <mergeCell ref="B82:B83"/>
    <mergeCell ref="C82:C83"/>
    <mergeCell ref="J82:J83"/>
    <mergeCell ref="L82:L83"/>
    <mergeCell ref="M82:M83"/>
    <mergeCell ref="O86:O87"/>
    <mergeCell ref="P86:P87"/>
    <mergeCell ref="A88:A89"/>
    <mergeCell ref="B88:B89"/>
    <mergeCell ref="C88:C89"/>
    <mergeCell ref="J88:J89"/>
    <mergeCell ref="L88:L89"/>
    <mergeCell ref="M88:M89"/>
    <mergeCell ref="O88:O89"/>
    <mergeCell ref="P88:P89"/>
    <mergeCell ref="A86:A87"/>
    <mergeCell ref="B86:B87"/>
    <mergeCell ref="C86:C87"/>
    <mergeCell ref="J86:J87"/>
    <mergeCell ref="L86:L87"/>
    <mergeCell ref="M86:M87"/>
    <mergeCell ref="O90:O91"/>
    <mergeCell ref="P90:P91"/>
    <mergeCell ref="A92:A93"/>
    <mergeCell ref="B92:B93"/>
    <mergeCell ref="C92:C93"/>
    <mergeCell ref="J92:J93"/>
    <mergeCell ref="L92:L93"/>
    <mergeCell ref="M92:M93"/>
    <mergeCell ref="O92:O93"/>
    <mergeCell ref="P92:P93"/>
    <mergeCell ref="A90:A91"/>
    <mergeCell ref="B90:B91"/>
    <mergeCell ref="C90:C91"/>
    <mergeCell ref="J90:J91"/>
    <mergeCell ref="L90:L91"/>
    <mergeCell ref="M90:M91"/>
    <mergeCell ref="O94:O95"/>
    <mergeCell ref="P94:P95"/>
    <mergeCell ref="A96:A97"/>
    <mergeCell ref="B96:B97"/>
    <mergeCell ref="C96:C97"/>
    <mergeCell ref="J96:J97"/>
    <mergeCell ref="L96:L97"/>
    <mergeCell ref="M96:M97"/>
    <mergeCell ref="O96:O97"/>
    <mergeCell ref="P96:P97"/>
    <mergeCell ref="A94:A95"/>
    <mergeCell ref="B94:B95"/>
    <mergeCell ref="C94:C95"/>
    <mergeCell ref="J94:J95"/>
    <mergeCell ref="L94:L95"/>
    <mergeCell ref="M94:M95"/>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26:O127"/>
    <mergeCell ref="P126:P127"/>
    <mergeCell ref="A126:A127"/>
    <mergeCell ref="B126:B127"/>
    <mergeCell ref="C126:C127"/>
    <mergeCell ref="J126:J127"/>
    <mergeCell ref="L126:L127"/>
    <mergeCell ref="M126:M127"/>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s>
  <conditionalFormatting sqref="M1:M34 M36:M1048576">
    <cfRule type="containsText" dxfId="1764" priority="5" operator="containsText" text="HOLD">
      <formula>NOT(ISERROR(SEARCH("HOLD",M1)))</formula>
    </cfRule>
    <cfRule type="containsText" dxfId="1763" priority="14" operator="containsText" text="Ignore">
      <formula>NOT(ISERROR(SEARCH("Ignore",M1)))</formula>
    </cfRule>
  </conditionalFormatting>
  <conditionalFormatting sqref="K35 K1:M34 K36:M1048576">
    <cfRule type="containsText" dxfId="1762" priority="4" operator="containsText" text="Waiting">
      <formula>NOT(ISERROR(SEARCH("Waiting",K1)))</formula>
    </cfRule>
    <cfRule type="containsText" dxfId="1761" priority="8" operator="containsText" text="Review">
      <formula>NOT(ISERROR(SEARCH("Review",K1)))</formula>
    </cfRule>
    <cfRule type="containsText" dxfId="1760" priority="9" operator="containsText" text="Other">
      <formula>NOT(ISERROR(SEARCH("Other",K1)))</formula>
    </cfRule>
    <cfRule type="containsText" dxfId="1759" priority="10" operator="containsText" text="Incomplete">
      <formula>NOT(ISERROR(SEARCH("Incomplete",K1)))</formula>
    </cfRule>
    <cfRule type="containsText" dxfId="1758" priority="11" operator="containsText" text="Untraceable">
      <formula>NOT(ISERROR(SEARCH("Untraceable",K1)))</formula>
    </cfRule>
    <cfRule type="containsText" dxfId="1757" priority="12" operator="containsText" text="Completed">
      <formula>NOT(ISERROR(SEARCH("Completed",K1)))</formula>
    </cfRule>
  </conditionalFormatting>
  <conditionalFormatting sqref="K35 K1:M34 K36:M1048576 O1:O34 O36:O1048576">
    <cfRule type="containsText" dxfId="1756" priority="13" operator="containsText" text="In Progress">
      <formula>NOT(ISERROR(SEARCH("In Progress",K1)))</formula>
    </cfRule>
  </conditionalFormatting>
  <conditionalFormatting sqref="O1:O34 O36:O1048576">
    <cfRule type="containsText" dxfId="1755" priority="6" operator="containsText" text="No">
      <formula>NOT(ISERROR(SEARCH("No",O1)))</formula>
    </cfRule>
    <cfRule type="containsText" dxfId="1754" priority="7" operator="containsText" text="Yes">
      <formula>NOT(ISERROR(SEARCH("Yes",O1)))</formula>
    </cfRule>
  </conditionalFormatting>
  <conditionalFormatting sqref="J1:J34 J36:J1048576">
    <cfRule type="containsText" dxfId="1753" priority="3" operator="containsText" text="Needs to be">
      <formula>NOT(ISERROR(SEARCH("Needs to be",J1)))</formula>
    </cfRule>
  </conditionalFormatting>
  <conditionalFormatting sqref="I86:I1048576 I1:I84">
    <cfRule type="containsText" dxfId="1752" priority="2" operator="containsText" text="Please Enter Tracing Time">
      <formula>NOT(ISERROR(SEARCH("Please Enter Tracing Time",I1)))</formula>
    </cfRule>
  </conditionalFormatting>
  <conditionalFormatting sqref="I85">
    <cfRule type="containsText" dxfId="1751" priority="1" operator="containsText" text="Please Enter Tracing Time">
      <formula>NOT(ISERROR(SEARCH("Please Enter Tracing Time",I85)))</formula>
    </cfRule>
  </conditionalFormatting>
  <dataValidations count="7">
    <dataValidation type="list" allowBlank="1" showInputMessage="1" sqref="J2:J34 J36:J127">
      <formula1>"Ø, Split"</formula1>
    </dataValidation>
    <dataValidation type="list" allowBlank="1" showInputMessage="1" showErrorMessage="1" sqref="L2:L34 L36:L127 K2:K127">
      <formula1>"In Progress, Completed, Untraceable, Incomplete, Other, Review"</formula1>
    </dataValidation>
    <dataValidation type="list" allowBlank="1" showInputMessage="1" showErrorMessage="1" sqref="M2:M34 M36:M127">
      <formula1>"In Progress, Completed, Untraceable, Review, Ignore"</formula1>
    </dataValidation>
    <dataValidation type="list" operator="equal" allowBlank="1" showInputMessage="1" showErrorMessage="1" sqref="D2:D127">
      <formula1>"Amina,Bruno,Cameron,Daniel,Gina,Mashtura,Monet,Reem,???"</formula1>
    </dataValidation>
    <dataValidation type="list" operator="equal" allowBlank="1" showInputMessage="1" showErrorMessage="1" sqref="E2:E127">
      <formula1>"Manual,Assisted Manual, De-Novo Merge, Assisted Merge"</formula1>
    </dataValidation>
    <dataValidation type="list" operator="equal" allowBlank="1" showInputMessage="1" sqref="H2:H127">
      <formula1>"Ø"</formula1>
    </dataValidation>
    <dataValidation type="list" allowBlank="1" showInputMessage="1" sqref="G2:G127">
      <formula1>"Ø"</formula1>
    </dataValidation>
  </dataValidation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5"/>
  <sheetViews>
    <sheetView workbookViewId="0">
      <selection activeCell="F34" sqref="F34"/>
    </sheetView>
  </sheetViews>
  <sheetFormatPr defaultRowHeight="15" x14ac:dyDescent="0.25"/>
  <cols>
    <col min="1" max="1" width="21.5703125" customWidth="1"/>
    <col min="2" max="2" width="25.5703125" customWidth="1"/>
    <col min="3" max="3" width="19" bestFit="1" customWidth="1"/>
    <col min="4" max="4" width="10.140625" bestFit="1" customWidth="1"/>
    <col min="5" max="5" width="13.28515625" bestFit="1" customWidth="1"/>
    <col min="6" max="6" width="21.28515625" bestFit="1" customWidth="1"/>
    <col min="7" max="8" width="9.85546875" bestFit="1" customWidth="1"/>
    <col min="9" max="9" width="19" customWidth="1"/>
    <col min="10" max="10" width="15.28515625" bestFit="1" customWidth="1"/>
    <col min="11" max="11" width="18.42578125" bestFit="1" customWidth="1"/>
    <col min="12" max="12" width="13.85546875" bestFit="1" customWidth="1"/>
    <col min="13" max="13" width="9.85546875" bestFit="1" customWidth="1"/>
    <col min="14" max="14" width="63.5703125" customWidth="1"/>
    <col min="15" max="15" width="10.140625" bestFit="1" customWidth="1"/>
    <col min="16" max="16" width="10.28515625" bestFit="1" customWidth="1"/>
  </cols>
  <sheetData>
    <row r="1" spans="1:16" x14ac:dyDescent="0.25">
      <c r="A1" s="47" t="s">
        <v>6</v>
      </c>
      <c r="B1" s="47" t="s">
        <v>7</v>
      </c>
      <c r="C1" s="47" t="s">
        <v>8</v>
      </c>
      <c r="D1" s="48" t="s">
        <v>9</v>
      </c>
      <c r="E1" s="48" t="s">
        <v>10</v>
      </c>
      <c r="F1" s="48" t="s">
        <v>11</v>
      </c>
      <c r="G1" s="48" t="s">
        <v>12</v>
      </c>
      <c r="H1" s="48" t="s">
        <v>13</v>
      </c>
      <c r="I1" s="48" t="s">
        <v>3126</v>
      </c>
      <c r="J1" s="47" t="s">
        <v>14</v>
      </c>
      <c r="K1" s="47" t="s">
        <v>15</v>
      </c>
      <c r="L1" s="47" t="s">
        <v>16</v>
      </c>
      <c r="M1" s="47" t="s">
        <v>17</v>
      </c>
      <c r="N1" s="10" t="s">
        <v>18</v>
      </c>
      <c r="O1" s="9" t="s">
        <v>19</v>
      </c>
      <c r="P1" s="9" t="s">
        <v>20</v>
      </c>
    </row>
    <row r="2" spans="1:16" x14ac:dyDescent="0.25">
      <c r="A2" s="115" t="s">
        <v>3127</v>
      </c>
      <c r="B2" s="110" t="s">
        <v>3128</v>
      </c>
      <c r="C2" s="109" t="s">
        <v>3129</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2017-10-31_G-004_CA</v>
      </c>
      <c r="G2" s="89"/>
      <c r="H2" s="89"/>
      <c r="I2" s="68" t="str">
        <f>IF(H2="Ø","Ø",IF(NOT(OR(H2="Ø",H2="")),"Enter Tracing Time",""))</f>
        <v/>
      </c>
      <c r="J2" s="111">
        <v>43110</v>
      </c>
      <c r="K2" s="86" t="s">
        <v>0</v>
      </c>
      <c r="L2" s="109" t="s">
        <v>0</v>
      </c>
      <c r="M2" s="109" t="s">
        <v>0</v>
      </c>
      <c r="N2" s="4"/>
      <c r="O2" s="114" t="s">
        <v>25</v>
      </c>
      <c r="P2" s="109" t="s">
        <v>3130</v>
      </c>
    </row>
    <row r="3" spans="1:16" x14ac:dyDescent="0.25">
      <c r="A3" s="109"/>
      <c r="B3" s="109"/>
      <c r="C3" s="109"/>
      <c r="D3" s="86" t="s">
        <v>161</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2017-10-31_G-004_BD</v>
      </c>
      <c r="G3" s="89">
        <v>43103</v>
      </c>
      <c r="H3" s="89">
        <v>43104</v>
      </c>
      <c r="I3" s="68">
        <v>8</v>
      </c>
      <c r="J3" s="109"/>
      <c r="K3" s="86" t="str">
        <f>IF(AND(NOT(OR(G3="",G3="Ø")),H3=""),"In Progress",IF(AND(NOT(OR(H3="Ø",H3="")),NOT(OR(G3="Ø",G3=""))),"Completed",IF(AND(NOT(A2=""),NOT(OR(D3="",D3="???")),G3=""),"Waiting",IF(D3="???","Waiting",""))))</f>
        <v>Completed</v>
      </c>
      <c r="L3" s="109"/>
      <c r="M3" s="109"/>
      <c r="N3" s="4"/>
      <c r="O3" s="114"/>
      <c r="P3" s="109"/>
    </row>
    <row r="4" spans="1:16" x14ac:dyDescent="0.25">
      <c r="A4" s="115" t="s">
        <v>3131</v>
      </c>
      <c r="B4" s="110" t="s">
        <v>3132</v>
      </c>
      <c r="C4" s="109" t="s">
        <v>3133</v>
      </c>
      <c r="D4" s="86" t="s">
        <v>23</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2017-10-31_G-010_CA</v>
      </c>
      <c r="G4" s="89"/>
      <c r="H4" s="89"/>
      <c r="I4" s="68" t="str">
        <f>IF(H4="Ø","Ø",IF(NOT(OR(H4="Ø",H4="")),"Enter Tracing Time",""))</f>
        <v/>
      </c>
      <c r="J4" s="111">
        <v>43111</v>
      </c>
      <c r="K4" s="86" t="s">
        <v>0</v>
      </c>
      <c r="L4" s="109" t="s">
        <v>0</v>
      </c>
      <c r="M4" s="109" t="s">
        <v>0</v>
      </c>
      <c r="N4" s="4"/>
      <c r="O4" s="114" t="s">
        <v>25</v>
      </c>
      <c r="P4" s="109" t="s">
        <v>3134</v>
      </c>
    </row>
    <row r="5" spans="1:16" x14ac:dyDescent="0.25">
      <c r="A5" s="109"/>
      <c r="B5" s="109"/>
      <c r="C5" s="109"/>
      <c r="D5" s="86" t="s">
        <v>161</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2017-10-31_G-010_BD</v>
      </c>
      <c r="G5" s="89">
        <v>43104</v>
      </c>
      <c r="H5" s="89">
        <v>43105</v>
      </c>
      <c r="I5" s="68">
        <v>4.5</v>
      </c>
      <c r="J5" s="109"/>
      <c r="K5" s="86" t="str">
        <f>IF(AND(NOT(OR(G5="",G5="Ø")),H5=""),"In Progress",IF(AND(NOT(OR(H5="Ø",H5="")),NOT(OR(G5="Ø",G5=""))),"Completed",IF(AND(NOT(A4=""),NOT(OR(D5="",D5="???")),G5=""),"Waiting",IF(D5="???","Waiting",""))))</f>
        <v>Completed</v>
      </c>
      <c r="L5" s="109"/>
      <c r="M5" s="109"/>
      <c r="N5" s="4"/>
      <c r="O5" s="114"/>
      <c r="P5" s="109"/>
    </row>
    <row r="6" spans="1:16" x14ac:dyDescent="0.25">
      <c r="A6" s="115" t="s">
        <v>3135</v>
      </c>
      <c r="B6" s="110" t="s">
        <v>3136</v>
      </c>
      <c r="C6" s="109" t="s">
        <v>3137</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2017-10-31_G-012_CA</v>
      </c>
      <c r="G6" s="89"/>
      <c r="H6" s="89"/>
      <c r="I6" s="68" t="str">
        <f>IF(H6="Ø","Ø",IF(NOT(OR(H6="Ø",H6="")),"Enter Tracing Time",""))</f>
        <v/>
      </c>
      <c r="J6" s="111">
        <v>43111</v>
      </c>
      <c r="K6" s="86" t="s">
        <v>0</v>
      </c>
      <c r="L6" s="109" t="s">
        <v>0</v>
      </c>
      <c r="M6" s="109" t="s">
        <v>0</v>
      </c>
      <c r="N6" s="4"/>
      <c r="O6" s="114" t="s">
        <v>25</v>
      </c>
      <c r="P6" s="109" t="s">
        <v>3138</v>
      </c>
    </row>
    <row r="7" spans="1:16" x14ac:dyDescent="0.25">
      <c r="A7" s="109"/>
      <c r="B7" s="109"/>
      <c r="C7" s="109"/>
      <c r="D7" s="86" t="s">
        <v>161</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2017-10-31_G-012_BD</v>
      </c>
      <c r="G7" s="89">
        <v>43105</v>
      </c>
      <c r="H7" s="89">
        <v>43105</v>
      </c>
      <c r="I7" s="68">
        <v>0.5</v>
      </c>
      <c r="J7" s="109"/>
      <c r="K7" s="86" t="str">
        <f>IF(AND(NOT(OR(G7="",G7="Ø")),H7=""),"In Progress",IF(AND(NOT(OR(H7="Ø",H7="")),NOT(OR(G7="Ø",G7=""))),"Completed",IF(AND(NOT(A6=""),NOT(OR(D7="",D7="???")),G7=""),"Waiting",IF(D7="???","Waiting",""))))</f>
        <v>Completed</v>
      </c>
      <c r="L7" s="109"/>
      <c r="M7" s="109"/>
      <c r="N7" s="4" t="s">
        <v>3139</v>
      </c>
      <c r="O7" s="114"/>
      <c r="P7" s="109"/>
    </row>
    <row r="8" spans="1:16" x14ac:dyDescent="0.25">
      <c r="A8" s="115" t="s">
        <v>3140</v>
      </c>
      <c r="B8" s="110" t="s">
        <v>3141</v>
      </c>
      <c r="C8" s="109" t="s">
        <v>3129</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2017-10-31_G-013_CA</v>
      </c>
      <c r="G8" s="89"/>
      <c r="H8" s="89"/>
      <c r="I8" s="68" t="str">
        <f>IF(H8="Ø","Ø",IF(NOT(OR(H8="Ø",H8="")),"Enter Tracing Time",""))</f>
        <v/>
      </c>
      <c r="J8" s="111">
        <v>43111</v>
      </c>
      <c r="K8" s="86" t="s">
        <v>0</v>
      </c>
      <c r="L8" s="109" t="s">
        <v>0</v>
      </c>
      <c r="M8" s="109" t="s">
        <v>0</v>
      </c>
      <c r="N8" s="4"/>
      <c r="O8" s="114" t="s">
        <v>25</v>
      </c>
      <c r="P8" s="109" t="s">
        <v>3142</v>
      </c>
    </row>
    <row r="9" spans="1:16" x14ac:dyDescent="0.25">
      <c r="A9" s="109"/>
      <c r="B9" s="109"/>
      <c r="C9" s="109"/>
      <c r="D9" s="86" t="s">
        <v>161</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2017-10-31_G-013_BD</v>
      </c>
      <c r="G9" s="89">
        <v>43105</v>
      </c>
      <c r="H9" s="89">
        <v>43105</v>
      </c>
      <c r="I9" s="68">
        <v>2</v>
      </c>
      <c r="J9" s="109"/>
      <c r="K9" s="86" t="str">
        <f>IF(AND(NOT(OR(G9="",G9="Ø")),H9=""),"In Progress",IF(AND(NOT(OR(H9="Ø",H9="")),NOT(OR(G9="Ø",G9=""))),"Completed",IF(AND(NOT(A8=""),NOT(OR(D9="",D9="???")),G9=""),"Waiting",IF(D9="???","Waiting",""))))</f>
        <v>Completed</v>
      </c>
      <c r="L9" s="109"/>
      <c r="M9" s="109"/>
      <c r="N9" s="4"/>
      <c r="O9" s="114"/>
      <c r="P9" s="109"/>
    </row>
    <row r="10" spans="1:16" x14ac:dyDescent="0.25">
      <c r="A10" s="115" t="s">
        <v>3143</v>
      </c>
      <c r="B10" s="110" t="s">
        <v>3144</v>
      </c>
      <c r="C10" s="109" t="s">
        <v>3145</v>
      </c>
      <c r="D10" s="86" t="s">
        <v>23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2017-10-31_G-014_CA</v>
      </c>
      <c r="G10" s="89"/>
      <c r="H10" s="89"/>
      <c r="I10" s="68" t="str">
        <f>IF(H10="Ø","Ø",IF(NOT(OR(H10="Ø",H10="")),"Enter Tracing Time",""))</f>
        <v/>
      </c>
      <c r="J10" s="111">
        <v>43111</v>
      </c>
      <c r="K10" s="86" t="s">
        <v>0</v>
      </c>
      <c r="L10" s="109" t="s">
        <v>0</v>
      </c>
      <c r="M10" s="109" t="s">
        <v>0</v>
      </c>
      <c r="N10" s="4"/>
      <c r="O10" s="114" t="s">
        <v>25</v>
      </c>
      <c r="P10" s="109" t="s">
        <v>3146</v>
      </c>
    </row>
    <row r="11" spans="1:16" x14ac:dyDescent="0.25">
      <c r="A11" s="109"/>
      <c r="B11" s="109"/>
      <c r="C11" s="109"/>
      <c r="D11" s="86" t="s">
        <v>161</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2017-10-31_G-014_BD</v>
      </c>
      <c r="G11" s="89">
        <v>43105</v>
      </c>
      <c r="H11" s="89">
        <v>43110</v>
      </c>
      <c r="I11" s="68">
        <v>2.5</v>
      </c>
      <c r="J11" s="109"/>
      <c r="K11" s="86" t="s">
        <v>0</v>
      </c>
      <c r="L11" s="109"/>
      <c r="M11" s="109"/>
      <c r="N11" s="4"/>
      <c r="O11" s="114"/>
      <c r="P11" s="109"/>
    </row>
    <row r="12" spans="1:16" x14ac:dyDescent="0.25">
      <c r="A12" s="115" t="s">
        <v>3147</v>
      </c>
      <c r="B12" s="110" t="s">
        <v>3148</v>
      </c>
      <c r="C12" s="109" t="s">
        <v>3133</v>
      </c>
      <c r="D12" s="86" t="s">
        <v>23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2017-10-31_G-018_CA</v>
      </c>
      <c r="G12" s="89"/>
      <c r="H12" s="89"/>
      <c r="I12" s="68" t="str">
        <f>IF(H12="Ø","Ø",IF(NOT(OR(H12="Ø",H12="")),"Enter Tracing Time",""))</f>
        <v/>
      </c>
      <c r="J12" s="111">
        <v>43110</v>
      </c>
      <c r="K12" s="86" t="s">
        <v>0</v>
      </c>
      <c r="L12" s="109" t="s">
        <v>0</v>
      </c>
      <c r="M12" s="109" t="s">
        <v>0</v>
      </c>
      <c r="N12" s="4"/>
      <c r="O12" s="114" t="s">
        <v>25</v>
      </c>
      <c r="P12" s="109" t="s">
        <v>3149</v>
      </c>
    </row>
    <row r="13" spans="1:16" x14ac:dyDescent="0.25">
      <c r="A13" s="109"/>
      <c r="B13" s="109"/>
      <c r="C13" s="109"/>
      <c r="D13" s="86" t="s">
        <v>161</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2017-10-31_G-018_BD</v>
      </c>
      <c r="G13" s="89">
        <v>43110</v>
      </c>
      <c r="H13" s="89">
        <v>43110</v>
      </c>
      <c r="I13" s="68">
        <v>2</v>
      </c>
      <c r="J13" s="109"/>
      <c r="K13" s="86" t="str">
        <f>IF(AND(NOT(OR(G13="",G13="Ø")),H13=""),"In Progress",IF(AND(NOT(OR(H13="Ø",H13="")),NOT(OR(G13="Ø",G13=""))),"Completed",IF(AND(NOT(A12=""),NOT(OR(D13="",D13="???")),G13=""),"Waiting",IF(D13="???","Waiting",""))))</f>
        <v>Completed</v>
      </c>
      <c r="L13" s="109"/>
      <c r="M13" s="109"/>
      <c r="N13" s="4" t="s">
        <v>3150</v>
      </c>
      <c r="O13" s="114"/>
      <c r="P13" s="109"/>
    </row>
    <row r="14" spans="1:16" x14ac:dyDescent="0.25">
      <c r="A14" s="115" t="s">
        <v>3151</v>
      </c>
      <c r="B14" s="110" t="s">
        <v>3152</v>
      </c>
      <c r="C14" s="109" t="s">
        <v>3153</v>
      </c>
      <c r="D14" s="86" t="s">
        <v>23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2017-10-31_G-027_CA</v>
      </c>
      <c r="G14" s="89"/>
      <c r="H14" s="89"/>
      <c r="I14" s="68" t="str">
        <f>IF(H14="Ø","Ø",IF(NOT(OR(H14="Ø",H14="")),"Enter Tracing Time",""))</f>
        <v/>
      </c>
      <c r="J14" s="111">
        <v>43110</v>
      </c>
      <c r="K14" s="86" t="s">
        <v>0</v>
      </c>
      <c r="L14" s="109" t="s">
        <v>0</v>
      </c>
      <c r="M14" s="109" t="s">
        <v>0</v>
      </c>
      <c r="N14" s="4"/>
      <c r="O14" s="114" t="s">
        <v>25</v>
      </c>
      <c r="P14" s="109" t="s">
        <v>3154</v>
      </c>
    </row>
    <row r="15" spans="1:16" x14ac:dyDescent="0.25">
      <c r="A15" s="109"/>
      <c r="B15" s="109"/>
      <c r="C15" s="109"/>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2017-10-31_G-027_BD</v>
      </c>
      <c r="G15" s="89">
        <v>43110</v>
      </c>
      <c r="H15" s="89">
        <v>43110</v>
      </c>
      <c r="I15" s="76">
        <v>1.25</v>
      </c>
      <c r="J15" s="109"/>
      <c r="K15" s="86" t="str">
        <f>IF(AND(NOT(OR(G15="",G15="Ø")),H15=""),"In Progress",IF(AND(NOT(OR(H15="Ø",H15="")),NOT(OR(G15="Ø",G15=""))),"Completed",IF(AND(NOT(A14=""),NOT(OR(D15="",D15="???")),G15=""),"Waiting",IF(D15="???","Waiting",""))))</f>
        <v>Completed</v>
      </c>
      <c r="L15" s="109"/>
      <c r="M15" s="109"/>
      <c r="N15" s="4"/>
      <c r="O15" s="114"/>
      <c r="P15" s="109"/>
    </row>
    <row r="16" spans="1:16" x14ac:dyDescent="0.25">
      <c r="A16" s="115" t="s">
        <v>3155</v>
      </c>
      <c r="B16" s="110" t="s">
        <v>3156</v>
      </c>
      <c r="C16" s="109" t="s">
        <v>3157</v>
      </c>
      <c r="D16" s="86" t="s">
        <v>161</v>
      </c>
      <c r="E16" s="86" t="s">
        <v>24</v>
      </c>
      <c r="F16" s="7" t="s">
        <v>3158</v>
      </c>
      <c r="G16" s="89">
        <v>43111</v>
      </c>
      <c r="H16" s="89">
        <v>43111</v>
      </c>
      <c r="I16" s="68">
        <v>2</v>
      </c>
      <c r="J16" s="109"/>
      <c r="K16" s="86" t="s">
        <v>0</v>
      </c>
      <c r="L16" s="109" t="s">
        <v>0</v>
      </c>
      <c r="M16" s="109" t="s">
        <v>0</v>
      </c>
      <c r="N16" s="4"/>
      <c r="O16" s="114" t="s">
        <v>25</v>
      </c>
      <c r="P16" s="109" t="s">
        <v>3159</v>
      </c>
    </row>
    <row r="17" spans="1:16" x14ac:dyDescent="0.25">
      <c r="A17" s="109"/>
      <c r="B17" s="109"/>
      <c r="C17" s="109"/>
      <c r="D17" s="86" t="s">
        <v>23</v>
      </c>
      <c r="E17" s="86" t="s">
        <v>1512</v>
      </c>
      <c r="F17" s="7"/>
      <c r="G17" s="89">
        <v>42753</v>
      </c>
      <c r="H17" s="89">
        <v>42753</v>
      </c>
      <c r="I17" s="68">
        <v>1</v>
      </c>
      <c r="J17" s="109"/>
      <c r="K17" s="86" t="str">
        <f>IF(AND(NOT(OR(G17="",G17="Ø")),H17=""),"In Progress",IF(AND(NOT(OR(H17="Ø",H17="")),NOT(OR(G17="Ø",G17=""))),"Completed",IF(AND(NOT(A16=""),NOT(OR(D17="",D17="???")),G17=""),"Waiting",IF(D17="???","Waiting",""))))</f>
        <v>Completed</v>
      </c>
      <c r="L17" s="109"/>
      <c r="M17" s="109"/>
      <c r="N17" s="4"/>
      <c r="O17" s="114"/>
      <c r="P17" s="109"/>
    </row>
    <row r="18" spans="1:16" x14ac:dyDescent="0.25">
      <c r="A18" s="115" t="s">
        <v>3160</v>
      </c>
      <c r="B18" s="110" t="s">
        <v>3161</v>
      </c>
      <c r="C18" s="109" t="s">
        <v>3157</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2017-10-31_G-029_BD</v>
      </c>
      <c r="G18" s="89">
        <v>43111</v>
      </c>
      <c r="H18" s="89">
        <v>43111</v>
      </c>
      <c r="I18" s="68">
        <v>1.5</v>
      </c>
      <c r="J18" s="111">
        <v>42757</v>
      </c>
      <c r="K18" s="86" t="str">
        <f>IF(AND(NOT(OR(G18="",G18="Ø")),H18=""),"In Progress",IF(AND(NOT(OR(H18="Ø",H18="")),NOT(OR(G18="Ø",G18=""))),"Completed",IF(AND(NOT(A18=""),NOT(OR(D18="",D18="???")),G18=""),"Waiting",IF(D18="???","Waiting",""))))</f>
        <v>Completed</v>
      </c>
      <c r="L18" s="109" t="s">
        <v>0</v>
      </c>
      <c r="M18" s="109" t="s">
        <v>0</v>
      </c>
      <c r="N18" s="4" t="s">
        <v>3162</v>
      </c>
      <c r="O18" s="114" t="s">
        <v>25</v>
      </c>
      <c r="P18" s="109" t="s">
        <v>3163</v>
      </c>
    </row>
    <row r="19" spans="1:16" x14ac:dyDescent="0.25">
      <c r="A19" s="109"/>
      <c r="B19" s="109"/>
      <c r="C19" s="109"/>
      <c r="D19" s="86" t="s">
        <v>23</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2017-10-31_G-029_CA</v>
      </c>
      <c r="G19" s="89">
        <v>42753</v>
      </c>
      <c r="H19" s="89">
        <v>42753</v>
      </c>
      <c r="I19" s="68">
        <v>0.75</v>
      </c>
      <c r="J19" s="109"/>
      <c r="K19" s="86" t="str">
        <f>IF(AND(NOT(OR(G19="",G19="Ø")),H19=""),"In Progress",IF(AND(NOT(OR(H19="Ø",H19="")),NOT(OR(G19="Ø",G19=""))),"Completed",IF(AND(NOT(A18=""),NOT(OR(D19="",D19="???")),G19=""),"Waiting",IF(D19="???","Waiting",""))))</f>
        <v>Completed</v>
      </c>
      <c r="L19" s="109"/>
      <c r="M19" s="109"/>
      <c r="N19" s="4"/>
      <c r="O19" s="114"/>
      <c r="P19" s="109"/>
    </row>
    <row r="20" spans="1:16" x14ac:dyDescent="0.25">
      <c r="A20" s="115" t="s">
        <v>3164</v>
      </c>
      <c r="B20" s="110" t="s">
        <v>3165</v>
      </c>
      <c r="C20" s="109" t="s">
        <v>1052</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2017-10-31_G-030_BD</v>
      </c>
      <c r="G20" s="89">
        <v>43111</v>
      </c>
      <c r="H20" s="89"/>
      <c r="I20" s="68">
        <v>1.75</v>
      </c>
      <c r="J20" s="109" t="str">
        <f>IF(AND(NOT(OR(H20="",H20="Ø")),NOT(OR(H21="",H21="Ø"))),"Needs to be Split","")</f>
        <v/>
      </c>
      <c r="K20" s="86" t="s">
        <v>4</v>
      </c>
      <c r="L20" s="109" t="s">
        <v>2</v>
      </c>
      <c r="M20" s="109" t="str">
        <f>IF(OR(L20="Untraceable",L20="Incomplete"),"Ignore",IF(L20="Completed","Waiting",IF(OR(L20="Waiting",L20="In Progress",L20="Review",L20="Other"),"HOLD","")))</f>
        <v>Ignore</v>
      </c>
      <c r="N20" s="4" t="s">
        <v>3166</v>
      </c>
      <c r="O20" s="114" t="str">
        <f>IF(OR(L20="Untraceable",L20="Incomplete"),"No",IF(L20="Completed","In Progress",""))</f>
        <v>No</v>
      </c>
      <c r="P20" s="109"/>
    </row>
    <row r="21" spans="1:16" x14ac:dyDescent="0.25">
      <c r="A21" s="109"/>
      <c r="B21" s="109"/>
      <c r="C21" s="109"/>
      <c r="D21" s="86" t="s">
        <v>23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2017-10-31_G-030_CA</v>
      </c>
      <c r="G21" s="89">
        <v>42753</v>
      </c>
      <c r="H21" s="89" t="s">
        <v>51</v>
      </c>
      <c r="I21" s="68" t="str">
        <f>IF(H21="Ø","Ø",IF(NOT(OR(H21="Ø",H21="")),"Enter Tracing Time",""))</f>
        <v>Ø</v>
      </c>
      <c r="J21" s="109"/>
      <c r="K21" s="86" t="s">
        <v>2</v>
      </c>
      <c r="L21" s="109"/>
      <c r="M21" s="109"/>
      <c r="N21" s="4"/>
      <c r="O21" s="114"/>
      <c r="P21" s="109"/>
    </row>
    <row r="22" spans="1:16" x14ac:dyDescent="0.25">
      <c r="A22" s="115" t="s">
        <v>3167</v>
      </c>
      <c r="B22" s="110" t="s">
        <v>3168</v>
      </c>
      <c r="C22" s="109" t="s">
        <v>3169</v>
      </c>
      <c r="D22" s="86" t="s">
        <v>161</v>
      </c>
      <c r="E22" s="86" t="s">
        <v>24</v>
      </c>
      <c r="F22" s="7" t="s">
        <v>3170</v>
      </c>
      <c r="G22" s="89">
        <v>43112</v>
      </c>
      <c r="H22" s="89"/>
      <c r="I22" s="68" t="s">
        <v>3171</v>
      </c>
      <c r="J22" s="109" t="str">
        <f>IF(AND(NOT(OR(H22="",H22="Ø")),NOT(OR(H23="",H23="Ø"))),"Needs to be Split","")</f>
        <v/>
      </c>
      <c r="K22" s="86" t="s">
        <v>2</v>
      </c>
      <c r="L22" s="109"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Incomplete</v>
      </c>
      <c r="M22" s="109" t="str">
        <f>IF(OR(L22="Untraceable",L22="Incomplete"),"Ignore",IF(L22="Completed","Waiting",IF(OR(L22="Waiting",L22="In Progress",L22="Review",L22="Other"),"HOLD","")))</f>
        <v>Ignore</v>
      </c>
      <c r="N22" s="4" t="s">
        <v>3172</v>
      </c>
      <c r="O22" s="114" t="str">
        <f>IF(OR(L22="Untraceable",L22="Incomplete"),"No",IF(L22="Completed","In Progress",""))</f>
        <v>No</v>
      </c>
      <c r="P22" s="109"/>
    </row>
    <row r="23" spans="1:16" x14ac:dyDescent="0.25">
      <c r="A23" s="109"/>
      <c r="B23" s="109"/>
      <c r="C23" s="109"/>
      <c r="D23" s="86" t="s">
        <v>23</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t="str">
        <f>IF(H23="Ø","Ø",IF(NOT(OR(H23="Ø",H23="")),"Enter Tracing Time",""))</f>
        <v/>
      </c>
      <c r="J23" s="109"/>
      <c r="K23" s="86" t="s">
        <v>2</v>
      </c>
      <c r="L23" s="109"/>
      <c r="M23" s="109"/>
      <c r="N23" s="4"/>
      <c r="O23" s="114"/>
      <c r="P23" s="109"/>
    </row>
    <row r="24" spans="1:16" x14ac:dyDescent="0.25">
      <c r="A24" s="115" t="s">
        <v>3173</v>
      </c>
      <c r="B24" s="110" t="s">
        <v>3174</v>
      </c>
      <c r="C24" s="109" t="s">
        <v>1052</v>
      </c>
      <c r="D24" s="86" t="s">
        <v>23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2017-10-31_G-032_CA</v>
      </c>
      <c r="G24" s="89">
        <v>42746</v>
      </c>
      <c r="H24" s="89">
        <v>42746</v>
      </c>
      <c r="I24" s="68">
        <v>0.75</v>
      </c>
      <c r="J24" s="109" t="str">
        <f>IF(AND(NOT(OR(H24="",H24="Ø")),NOT(OR(H25="",H25="Ø"))),"Needs to be Split","")</f>
        <v/>
      </c>
      <c r="K24" s="86" t="str">
        <f>IF(AND(NOT(OR(G24="",G24="Ø")),H24=""),"In Progress",IF(AND(NOT(OR(H24="Ø",H24="")),NOT(OR(G24="Ø",G24=""))),"Completed",IF(AND(NOT(A24=""),NOT(OR(D24="",D24="???")),G24=""),"Waiting",IF(D24="???","Waiting",""))))</f>
        <v>Completed</v>
      </c>
      <c r="L24" s="109" t="s">
        <v>2</v>
      </c>
      <c r="M24" s="109" t="str">
        <f>IF(OR(L24="Untraceable",L24="Incomplete"),"Ignore",IF(L24="Completed","Waiting",IF(OR(L24="Waiting",L24="In Progress",L24="Review",L24="Other"),"HOLD","")))</f>
        <v>Ignore</v>
      </c>
      <c r="N24" s="4"/>
      <c r="O24" s="114" t="str">
        <f>IF(OR(L24="Untraceable",L24="Incomplete"),"No",IF(L24="Completed","In Progress",""))</f>
        <v>No</v>
      </c>
      <c r="P24" s="109"/>
    </row>
    <row r="25" spans="1:16" x14ac:dyDescent="0.25">
      <c r="A25" s="109"/>
      <c r="B25" s="109"/>
      <c r="C25" s="109"/>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2017-10-31_G-032_BD</v>
      </c>
      <c r="G25" s="89">
        <v>43122</v>
      </c>
      <c r="H25" s="89"/>
      <c r="I25" s="68">
        <v>0.5</v>
      </c>
      <c r="J25" s="109"/>
      <c r="K25" s="86" t="s">
        <v>2</v>
      </c>
      <c r="L25" s="109"/>
      <c r="M25" s="109"/>
      <c r="N25" s="4"/>
      <c r="O25" s="114"/>
      <c r="P25" s="109"/>
    </row>
    <row r="26" spans="1:16" x14ac:dyDescent="0.25">
      <c r="A26" s="115" t="s">
        <v>3175</v>
      </c>
      <c r="B26" s="110" t="s">
        <v>3176</v>
      </c>
      <c r="C26" s="109" t="s">
        <v>3157</v>
      </c>
      <c r="D26" s="86" t="s">
        <v>23</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2017-10-31_G-033_CA</v>
      </c>
      <c r="G26" s="89">
        <v>42745</v>
      </c>
      <c r="H26" s="89" t="s">
        <v>51</v>
      </c>
      <c r="I26" s="68" t="str">
        <f t="shared" ref="I26:I34" si="0">IF(H26="Ø","Ø",IF(NOT(OR(H26="Ø",H26="")),"Enter Tracing Time",""))</f>
        <v>Ø</v>
      </c>
      <c r="J26" s="109" t="str">
        <f>IF(AND(NOT(OR(H26="",H26="Ø")),NOT(OR(H27="",H27="Ø"))),"Needs to be Split","")</f>
        <v/>
      </c>
      <c r="K26" s="86" t="s">
        <v>2</v>
      </c>
      <c r="L26" s="109"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Incomplete</v>
      </c>
      <c r="M26" s="109" t="str">
        <f>IF(OR(L26="Untraceable",L26="Incomplete"),"Ignore",IF(L26="Completed","Waiting",IF(OR(L26="Waiting",L26="In Progress",L26="Review",L26="Other"),"HOLD","")))</f>
        <v>Ignore</v>
      </c>
      <c r="N26" s="4"/>
      <c r="O26" s="114" t="str">
        <f>IF(OR(L26="Untraceable",L26="Incomplete"),"No",IF(L26="Completed","In Progress",""))</f>
        <v>No</v>
      </c>
      <c r="P26" s="109"/>
    </row>
    <row r="27" spans="1:16" x14ac:dyDescent="0.25">
      <c r="A27" s="109"/>
      <c r="B27" s="109"/>
      <c r="C27" s="109"/>
      <c r="D27" s="86" t="s">
        <v>161</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 t="shared" si="0"/>
        <v/>
      </c>
      <c r="J27" s="109"/>
      <c r="K27" s="86" t="s">
        <v>2</v>
      </c>
      <c r="L27" s="109"/>
      <c r="M27" s="109"/>
      <c r="N27" s="4"/>
      <c r="O27" s="114"/>
      <c r="P27" s="109"/>
    </row>
    <row r="28" spans="1:16" x14ac:dyDescent="0.25">
      <c r="A28" s="115" t="s">
        <v>3177</v>
      </c>
      <c r="B28" s="110" t="s">
        <v>3178</v>
      </c>
      <c r="C28" s="109" t="s">
        <v>3157</v>
      </c>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2017-10-31_G-034_CA</v>
      </c>
      <c r="G28" s="89">
        <v>42745</v>
      </c>
      <c r="H28" s="89" t="s">
        <v>51</v>
      </c>
      <c r="I28" s="68" t="str">
        <f t="shared" si="0"/>
        <v>Ø</v>
      </c>
      <c r="J28" s="109" t="str">
        <f>IF(AND(NOT(OR(H28="",H28="Ø")),NOT(OR(H29="",H29="Ø"))),"Needs to be Split","")</f>
        <v/>
      </c>
      <c r="K28" s="86" t="s">
        <v>2</v>
      </c>
      <c r="L28" s="109"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Incomplete</v>
      </c>
      <c r="M28" s="109" t="str">
        <f>IF(OR(L28="Untraceable",L28="Incomplete"),"Ignore",IF(L28="Completed","Waiting",IF(OR(L28="Waiting",L28="In Progress",L28="Review",L28="Other"),"HOLD","")))</f>
        <v>Ignore</v>
      </c>
      <c r="N28" s="4"/>
      <c r="O28" s="114" t="str">
        <f>IF(OR(L28="Untraceable",L28="Incomplete"),"No",IF(L28="Completed","In Progress",""))</f>
        <v>No</v>
      </c>
      <c r="P28" s="109"/>
    </row>
    <row r="29" spans="1:16" x14ac:dyDescent="0.25">
      <c r="A29" s="109"/>
      <c r="B29" s="109"/>
      <c r="C29" s="109"/>
      <c r="D29" s="86" t="s">
        <v>161</v>
      </c>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t="str">
        <f t="shared" si="0"/>
        <v/>
      </c>
      <c r="J29" s="109"/>
      <c r="K29" s="86" t="s">
        <v>2</v>
      </c>
      <c r="L29" s="109"/>
      <c r="M29" s="109"/>
      <c r="N29" s="4"/>
      <c r="O29" s="114"/>
      <c r="P29" s="109"/>
    </row>
    <row r="30" spans="1:16" x14ac:dyDescent="0.25">
      <c r="A30" s="115" t="s">
        <v>3179</v>
      </c>
      <c r="B30" s="110" t="s">
        <v>3180</v>
      </c>
      <c r="C30" s="109" t="s">
        <v>1052</v>
      </c>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2017-10-31_G-035_CA</v>
      </c>
      <c r="G30" s="89">
        <v>42746</v>
      </c>
      <c r="H30" s="89" t="s">
        <v>51</v>
      </c>
      <c r="I30" s="68" t="str">
        <f t="shared" si="0"/>
        <v>Ø</v>
      </c>
      <c r="J30" s="109" t="str">
        <f>IF(AND(NOT(OR(H30="",H30="Ø")),NOT(OR(H31="",H31="Ø"))),"Needs to be Split","")</f>
        <v/>
      </c>
      <c r="K30" s="86" t="s">
        <v>1</v>
      </c>
      <c r="L30" s="109"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Untraceable</v>
      </c>
      <c r="M30" s="109" t="str">
        <f>IF(OR(L30="Untraceable",L30="Incomplete"),"Ignore",IF(L30="Completed","Waiting",IF(OR(L30="Waiting",L30="In Progress",L30="Review",L30="Other"),"HOLD","")))</f>
        <v>Ignore</v>
      </c>
      <c r="N30" s="4"/>
      <c r="O30" s="114" t="str">
        <f>IF(OR(L30="Untraceable",L30="Incomplete"),"No",IF(L30="Completed","In Progress",""))</f>
        <v>No</v>
      </c>
      <c r="P30" s="109"/>
    </row>
    <row r="31" spans="1:16" x14ac:dyDescent="0.25">
      <c r="A31" s="109"/>
      <c r="B31" s="109"/>
      <c r="C31" s="109"/>
      <c r="D31" s="86" t="str">
        <f>IF(AND(NOT(A30=""),NOT(K30="Untraceable")),"???","")</f>
        <v/>
      </c>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t="str">
        <f t="shared" si="0"/>
        <v/>
      </c>
      <c r="J31" s="109"/>
      <c r="K31" s="86" t="str">
        <f>IF(AND(NOT(OR(G31="",G31="Ø")),H31=""),"In Progress",IF(AND(NOT(OR(H31="Ø",H31="")),NOT(OR(G31="Ø",G31=""))),"Completed",IF(AND(NOT(A30=""),NOT(OR(D31="",D31="???")),G31=""),"Waiting",IF(D31="???","Waiting",""))))</f>
        <v/>
      </c>
      <c r="L31" s="109"/>
      <c r="M31" s="109"/>
      <c r="N31" s="4"/>
      <c r="O31" s="114"/>
      <c r="P31" s="109"/>
    </row>
    <row r="32" spans="1:16" x14ac:dyDescent="0.25">
      <c r="A32" s="115" t="s">
        <v>3181</v>
      </c>
      <c r="B32" s="110" t="s">
        <v>3182</v>
      </c>
      <c r="C32" s="109" t="s">
        <v>1052</v>
      </c>
      <c r="D32" s="86" t="s">
        <v>23</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2017-10-31_G-036_CA</v>
      </c>
      <c r="G32" s="89">
        <v>42746</v>
      </c>
      <c r="H32" s="89"/>
      <c r="I32" s="68" t="str">
        <f t="shared" si="0"/>
        <v/>
      </c>
      <c r="J32" s="109" t="str">
        <f>IF(AND(NOT(OR(H32="",H32="Ø")),NOT(OR(H33="",H33="Ø"))),"Needs to be Split","")</f>
        <v/>
      </c>
      <c r="K32" s="86" t="s">
        <v>4</v>
      </c>
      <c r="L32" s="109" t="s">
        <v>2</v>
      </c>
      <c r="M32" s="109" t="str">
        <f>IF(OR(L32="Untraceable",L32="Incomplete"),"Ignore",IF(L32="Completed","Waiting",IF(OR(L32="Waiting",L32="In Progress",L32="Review",L32="Other"),"HOLD","")))</f>
        <v>Ignore</v>
      </c>
      <c r="N32" s="4"/>
      <c r="O32" s="114" t="str">
        <f>IF(OR(L32="Untraceable",L32="Incomplete"),"No",IF(L32="Completed","In Progress",""))</f>
        <v>No</v>
      </c>
      <c r="P32" s="109"/>
    </row>
    <row r="33" spans="1:16" x14ac:dyDescent="0.25">
      <c r="A33" s="109"/>
      <c r="B33" s="109"/>
      <c r="C33" s="109"/>
      <c r="D33" s="86" t="s">
        <v>161</v>
      </c>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t="str">
        <f t="shared" si="0"/>
        <v/>
      </c>
      <c r="J33" s="109"/>
      <c r="K33" s="86" t="s">
        <v>2</v>
      </c>
      <c r="L33" s="109"/>
      <c r="M33" s="109"/>
      <c r="N33" s="4"/>
      <c r="O33" s="114"/>
      <c r="P33" s="109"/>
    </row>
    <row r="34" spans="1:16" x14ac:dyDescent="0.25">
      <c r="A34" s="115" t="s">
        <v>3183</v>
      </c>
      <c r="B34" s="110" t="s">
        <v>3184</v>
      </c>
      <c r="C34" s="109" t="s">
        <v>1052</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2017-10-31_G-037_CA</v>
      </c>
      <c r="G34" s="89">
        <v>42747</v>
      </c>
      <c r="H34" s="89"/>
      <c r="I34" s="68" t="str">
        <f t="shared" si="0"/>
        <v/>
      </c>
      <c r="J34" s="109" t="str">
        <f>IF(AND(NOT(OR(H34="",H34="Ø")),NOT(OR(H35="",H35="Ø"))),"Needs to be Split","")</f>
        <v/>
      </c>
      <c r="K34" s="86" t="s">
        <v>4</v>
      </c>
      <c r="L34" s="109" t="s">
        <v>2</v>
      </c>
      <c r="M34" s="109" t="str">
        <f>IF(OR(L34="Untraceable",L34="Incomplete"),"Ignore",IF(L34="Completed","Waiting",IF(OR(L34="Waiting",L34="In Progress",L34="Review",L34="Other"),"HOLD","")))</f>
        <v>Ignore</v>
      </c>
      <c r="N34" s="4"/>
      <c r="O34" s="114" t="str">
        <f>IF(OR(L34="Untraceable",L34="Incomplete"),"No",IF(L34="Completed","In Progress",""))</f>
        <v>No</v>
      </c>
      <c r="P34" s="109"/>
    </row>
    <row r="35" spans="1:16" x14ac:dyDescent="0.25">
      <c r="A35" s="109"/>
      <c r="B35" s="109"/>
      <c r="C35" s="109"/>
      <c r="D35" s="86" t="s">
        <v>161</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2017-10-31_G-037_BD</v>
      </c>
      <c r="G35" s="89">
        <v>43112</v>
      </c>
      <c r="H35" s="89"/>
      <c r="I35" s="68">
        <v>2.5</v>
      </c>
      <c r="J35" s="109"/>
      <c r="K35" s="86" t="s">
        <v>0</v>
      </c>
      <c r="L35" s="109"/>
      <c r="M35" s="109"/>
      <c r="N35" s="4"/>
      <c r="O35" s="114"/>
      <c r="P35" s="109"/>
    </row>
    <row r="36" spans="1:16" x14ac:dyDescent="0.25">
      <c r="A36" s="115" t="s">
        <v>3185</v>
      </c>
      <c r="B36" s="110" t="s">
        <v>3186</v>
      </c>
      <c r="C36" s="109" t="s">
        <v>3157</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2017-10-31_G-038_BD</v>
      </c>
      <c r="G36" s="89">
        <v>43112</v>
      </c>
      <c r="H36" s="89">
        <v>43112</v>
      </c>
      <c r="I36" s="68">
        <v>2</v>
      </c>
      <c r="J36" s="111">
        <v>42757</v>
      </c>
      <c r="K36" s="86" t="str">
        <f>IF(AND(NOT(OR(G36="",G36="Ø")),H36=""),"In Progress",IF(AND(NOT(OR(H36="Ø",H36="")),NOT(OR(G36="Ø",G36=""))),"Completed",IF(AND(NOT(A36=""),NOT(OR(D36="",D36="???")),G36=""),"Waiting",IF(D36="???","Waiting",""))))</f>
        <v>Completed</v>
      </c>
      <c r="L36" s="109" t="s">
        <v>0</v>
      </c>
      <c r="M36" s="109" t="s">
        <v>0</v>
      </c>
      <c r="N36" s="4"/>
      <c r="O36" s="114" t="s">
        <v>25</v>
      </c>
      <c r="P36" s="109" t="s">
        <v>3187</v>
      </c>
    </row>
    <row r="37" spans="1:16" x14ac:dyDescent="0.25">
      <c r="A37" s="109"/>
      <c r="B37" s="109"/>
      <c r="C37" s="109"/>
      <c r="D37" s="86" t="s">
        <v>23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2017-10-31_G-038_CA</v>
      </c>
      <c r="G37" s="89">
        <v>42753</v>
      </c>
      <c r="H37" s="89">
        <v>42753</v>
      </c>
      <c r="I37" s="68">
        <v>1</v>
      </c>
      <c r="J37" s="109"/>
      <c r="K37" s="86" t="str">
        <f>IF(AND(NOT(OR(G37="",G37="Ø")),H37=""),"In Progress",IF(AND(NOT(OR(H37="Ø",H37="")),NOT(OR(G37="Ø",G37=""))),"Completed",IF(AND(NOT(A36=""),NOT(OR(D37="",D37="???")),G37=""),"Waiting",IF(D37="???","Waiting",""))))</f>
        <v>Completed</v>
      </c>
      <c r="L37" s="109"/>
      <c r="M37" s="109"/>
      <c r="N37" s="4"/>
      <c r="O37" s="114"/>
      <c r="P37" s="109"/>
    </row>
    <row r="38" spans="1:16" x14ac:dyDescent="0.25">
      <c r="A38" s="115"/>
      <c r="B38" s="110"/>
      <c r="C38" s="109"/>
      <c r="D38" s="86" t="str">
        <f>IF(NOT(A38=""),"???","")</f>
        <v/>
      </c>
      <c r="E38" s="86"/>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
      </c>
      <c r="G38" s="89"/>
      <c r="H38" s="89"/>
      <c r="I38" s="68" t="str">
        <f t="shared" ref="I38:I69" si="1">IF(H38="Ø","Ø",IF(NOT(OR(H38="Ø",H38="")),"Enter Tracing Time",""))</f>
        <v/>
      </c>
      <c r="J38" s="109" t="str">
        <f>IF(AND(NOT(OR(H38="",H38="Ø")),NOT(OR(H39="",H39="Ø"))),"Needs to be Split","")</f>
        <v/>
      </c>
      <c r="K38" s="86" t="str">
        <f>IF(AND(NOT(OR(G38="",G38="Ø")),H38=""),"In Progress",IF(AND(NOT(OR(H38="Ø",H38="")),NOT(OR(G38="Ø",G38=""))),"Completed",IF(AND(NOT(A38=""),NOT(OR(D38="",D38="???")),G38=""),"Waiting",IF(D38="???","Waiting",""))))</f>
        <v/>
      </c>
      <c r="L38" s="109"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
      </c>
      <c r="M38" s="109" t="str">
        <f>IF(OR(L38="Untraceable",L38="Incomplete"),"Ignore",IF(L38="Completed","Waiting",IF(OR(L38="Waiting",L38="In Progress",L38="Review",L38="Other"),"HOLD","")))</f>
        <v/>
      </c>
      <c r="N38" s="4"/>
      <c r="O38" s="114" t="str">
        <f>IF(OR(L38="Untraceable",L38="Incomplete"),"No",IF(L38="Completed","In Progress",""))</f>
        <v/>
      </c>
      <c r="P38" s="109"/>
    </row>
    <row r="39" spans="1:16" x14ac:dyDescent="0.25">
      <c r="A39" s="109"/>
      <c r="B39" s="109"/>
      <c r="C39" s="109"/>
      <c r="D39" s="86" t="str">
        <f>IF(AND(NOT(A38=""),NOT(K38="Untraceable")),"???","")</f>
        <v/>
      </c>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 t="shared" si="1"/>
        <v/>
      </c>
      <c r="J39" s="109"/>
      <c r="K39" s="86" t="str">
        <f>IF(AND(NOT(OR(G39="",G39="Ø")),H39=""),"In Progress",IF(AND(NOT(OR(H39="Ø",H39="")),NOT(OR(G39="Ø",G39=""))),"Completed",IF(AND(NOT(A38=""),NOT(OR(D39="",D39="???")),G39=""),"Waiting",IF(D39="???","Waiting",""))))</f>
        <v/>
      </c>
      <c r="L39" s="109"/>
      <c r="M39" s="109"/>
      <c r="N39" s="4"/>
      <c r="O39" s="114"/>
      <c r="P39" s="109"/>
    </row>
    <row r="40" spans="1:16" x14ac:dyDescent="0.25">
      <c r="A40" s="115"/>
      <c r="B40" s="110"/>
      <c r="C40" s="109"/>
      <c r="D40" s="86" t="str">
        <f>IF(NOT(A40=""),"???","")</f>
        <v/>
      </c>
      <c r="E40" s="86"/>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
      </c>
      <c r="G40" s="89"/>
      <c r="H40" s="89"/>
      <c r="I40" s="68" t="str">
        <f t="shared" si="1"/>
        <v/>
      </c>
      <c r="J40" s="109" t="str">
        <f>IF(AND(NOT(OR(H40="",H40="Ø")),NOT(OR(H41="",H41="Ø"))),"Needs to be Split","")</f>
        <v/>
      </c>
      <c r="K40" s="86" t="str">
        <f>IF(AND(NOT(OR(G40="",G40="Ø")),H40=""),"In Progress",IF(AND(NOT(OR(H40="Ø",H40="")),NOT(OR(G40="Ø",G40=""))),"Completed",IF(AND(NOT(A40=""),NOT(OR(D40="",D40="???")),G40=""),"Waiting",IF(D40="???","Waiting",""))))</f>
        <v/>
      </c>
      <c r="L40" s="109" t="str">
        <f>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
      </c>
      <c r="M40" s="109" t="str">
        <f>IF(OR(L40="Untraceable",L40="Incomplete"),"Ignore",IF(L40="Completed","Waiting",IF(OR(L40="Waiting",L40="In Progress",L40="Review",L40="Other"),"HOLD","")))</f>
        <v/>
      </c>
      <c r="N40" s="4"/>
      <c r="O40" s="114" t="str">
        <f>IF(OR(L40="Untraceable",L40="Incomplete"),"No",IF(L40="Completed","In Progress",""))</f>
        <v/>
      </c>
      <c r="P40" s="109"/>
    </row>
    <row r="41" spans="1:16" x14ac:dyDescent="0.25">
      <c r="A41" s="109"/>
      <c r="B41" s="109"/>
      <c r="C41" s="109"/>
      <c r="D41" s="86" t="str">
        <f>IF(AND(NOT(A40=""),NOT(K40="Untraceable")),"???","")</f>
        <v/>
      </c>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t="str">
        <f t="shared" si="1"/>
        <v/>
      </c>
      <c r="J41" s="109"/>
      <c r="K41" s="86" t="str">
        <f>IF(AND(NOT(OR(G41="",G41="Ø")),H41=""),"In Progress",IF(AND(NOT(OR(H41="Ø",H41="")),NOT(OR(G41="Ø",G41=""))),"Completed",IF(AND(NOT(A40=""),NOT(OR(D41="",D41="???")),G41=""),"Waiting",IF(D41="???","Waiting",""))))</f>
        <v/>
      </c>
      <c r="L41" s="109"/>
      <c r="M41" s="109"/>
      <c r="N41" s="4"/>
      <c r="O41" s="114"/>
      <c r="P41" s="109"/>
    </row>
    <row r="42" spans="1:16" x14ac:dyDescent="0.25">
      <c r="A42" s="115"/>
      <c r="B42" s="110"/>
      <c r="C42" s="109"/>
      <c r="D42" s="86" t="str">
        <f>IF(NOT(A42=""),"???","")</f>
        <v/>
      </c>
      <c r="E42" s="86"/>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
      </c>
      <c r="G42" s="89"/>
      <c r="H42" s="89"/>
      <c r="I42" s="68" t="str">
        <f t="shared" si="1"/>
        <v/>
      </c>
      <c r="J42" s="109" t="str">
        <f>IF(AND(NOT(OR(H42="",H42="Ø")),NOT(OR(H43="",H43="Ø"))),"Needs to be Split","")</f>
        <v/>
      </c>
      <c r="K42" s="86" t="str">
        <f>IF(AND(NOT(OR(G42="",G42="Ø")),H42=""),"In Progress",IF(AND(NOT(OR(H42="Ø",H42="")),NOT(OR(G42="Ø",G42=""))),"Completed",IF(AND(NOT(A42=""),NOT(OR(D42="",D42="???")),G42=""),"Waiting",IF(D42="???","Waiting",""))))</f>
        <v/>
      </c>
      <c r="L42" s="109"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
      </c>
      <c r="M42" s="109" t="str">
        <f>IF(OR(L42="Untraceable",L42="Incomplete"),"Ignore",IF(L42="Completed","Waiting",IF(OR(L42="Waiting",L42="In Progress",L42="Review",L42="Other"),"HOLD","")))</f>
        <v/>
      </c>
      <c r="N42" s="4"/>
      <c r="O42" s="114" t="str">
        <f>IF(OR(L42="Untraceable",L42="Incomplete"),"No",IF(L42="Completed","In Progress",""))</f>
        <v/>
      </c>
      <c r="P42" s="109"/>
    </row>
    <row r="43" spans="1:16" x14ac:dyDescent="0.25">
      <c r="A43" s="109"/>
      <c r="B43" s="109"/>
      <c r="C43" s="109"/>
      <c r="D43" s="86" t="str">
        <f>IF(AND(NOT(A42=""),NOT(K42="Untraceable")),"???","")</f>
        <v/>
      </c>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t="str">
        <f t="shared" si="1"/>
        <v/>
      </c>
      <c r="J43" s="109"/>
      <c r="K43" s="86" t="str">
        <f>IF(AND(NOT(OR(G43="",G43="Ø")),H43=""),"In Progress",IF(AND(NOT(OR(H43="Ø",H43="")),NOT(OR(G43="Ø",G43=""))),"Completed",IF(AND(NOT(A42=""),NOT(OR(D43="",D43="???")),G43=""),"Waiting",IF(D43="???","Waiting",""))))</f>
        <v/>
      </c>
      <c r="L43" s="109"/>
      <c r="M43" s="109"/>
      <c r="N43" s="4"/>
      <c r="O43" s="114"/>
      <c r="P43" s="109"/>
    </row>
    <row r="44" spans="1:16" x14ac:dyDescent="0.25">
      <c r="A44" s="115"/>
      <c r="B44" s="110"/>
      <c r="C44" s="109"/>
      <c r="D44" s="86" t="str">
        <f>IF(NOT(A44=""),"???","")</f>
        <v/>
      </c>
      <c r="E44" s="86"/>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
      </c>
      <c r="G44" s="89"/>
      <c r="H44" s="89"/>
      <c r="I44" s="68" t="str">
        <f t="shared" si="1"/>
        <v/>
      </c>
      <c r="J44" s="109" t="str">
        <f>IF(AND(NOT(OR(H44="",H44="Ø")),NOT(OR(H45="",H45="Ø"))),"Needs to be Split","")</f>
        <v/>
      </c>
      <c r="K44" s="86" t="str">
        <f>IF(AND(NOT(OR(G44="",G44="Ø")),H44=""),"In Progress",IF(AND(NOT(OR(H44="Ø",H44="")),NOT(OR(G44="Ø",G44=""))),"Completed",IF(AND(NOT(A44=""),NOT(OR(D44="",D44="???")),G44=""),"Waiting",IF(D44="???","Waiting",""))))</f>
        <v/>
      </c>
      <c r="L44" s="109"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
      </c>
      <c r="M44" s="109" t="str">
        <f>IF(OR(L44="Untraceable",L44="Incomplete"),"Ignore",IF(L44="Completed","Waiting",IF(OR(L44="Waiting",L44="In Progress",L44="Review",L44="Other"),"HOLD","")))</f>
        <v/>
      </c>
      <c r="N44" s="4"/>
      <c r="O44" s="114" t="str">
        <f>IF(OR(L44="Untraceable",L44="Incomplete"),"No",IF(L44="Completed","In Progress",""))</f>
        <v/>
      </c>
      <c r="P44" s="109"/>
    </row>
    <row r="45" spans="1:16" x14ac:dyDescent="0.25">
      <c r="A45" s="109"/>
      <c r="B45" s="109"/>
      <c r="C45" s="109"/>
      <c r="D45" s="86" t="str">
        <f>IF(AND(NOT(A44=""),NOT(K44="Untraceable")),"???","")</f>
        <v/>
      </c>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 t="shared" si="1"/>
        <v/>
      </c>
      <c r="J45" s="109"/>
      <c r="K45" s="86" t="str">
        <f>IF(AND(NOT(OR(G45="",G45="Ø")),H45=""),"In Progress",IF(AND(NOT(OR(H45="Ø",H45="")),NOT(OR(G45="Ø",G45=""))),"Completed",IF(AND(NOT(A44=""),NOT(OR(D45="",D45="???")),G45=""),"Waiting",IF(D45="???","Waiting",""))))</f>
        <v/>
      </c>
      <c r="L45" s="109"/>
      <c r="M45" s="109"/>
      <c r="N45" s="4"/>
      <c r="O45" s="114"/>
      <c r="P45" s="109"/>
    </row>
    <row r="46" spans="1:16" x14ac:dyDescent="0.25">
      <c r="A46" s="115"/>
      <c r="B46" s="110"/>
      <c r="C46" s="109"/>
      <c r="D46" s="86" t="str">
        <f>IF(NOT(A46=""),"???","")</f>
        <v/>
      </c>
      <c r="E46" s="86"/>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
      </c>
      <c r="G46" s="89"/>
      <c r="H46" s="89"/>
      <c r="I46" s="68" t="str">
        <f t="shared" si="1"/>
        <v/>
      </c>
      <c r="J46" s="109" t="str">
        <f>IF(AND(NOT(OR(H46="",H46="Ø")),NOT(OR(H47="",H47="Ø"))),"Needs to be Split","")</f>
        <v/>
      </c>
      <c r="K46" s="86" t="str">
        <f>IF(AND(NOT(OR(G46="",G46="Ø")),H46=""),"In Progress",IF(AND(NOT(OR(H46="Ø",H46="")),NOT(OR(G46="Ø",G46=""))),"Completed",IF(AND(NOT(A46=""),NOT(OR(D46="",D46="???")),G46=""),"Waiting",IF(D46="???","Waiting",""))))</f>
        <v/>
      </c>
      <c r="L46" s="109"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
      </c>
      <c r="M46" s="109" t="str">
        <f>IF(OR(L46="Untraceable",L46="Incomplete"),"Ignore",IF(L46="Completed","Waiting",IF(OR(L46="Waiting",L46="In Progress",L46="Review",L46="Other"),"HOLD","")))</f>
        <v/>
      </c>
      <c r="N46" s="4"/>
      <c r="O46" s="114" t="str">
        <f>IF(OR(L46="Untraceable",L46="Incomplete"),"No",IF(L46="Completed","In Progress",""))</f>
        <v/>
      </c>
      <c r="P46" s="109"/>
    </row>
    <row r="47" spans="1:16" x14ac:dyDescent="0.25">
      <c r="A47" s="109"/>
      <c r="B47" s="109"/>
      <c r="C47" s="109"/>
      <c r="D47" s="86" t="str">
        <f>IF(AND(NOT(A46=""),NOT(K46="Untraceable")),"???","")</f>
        <v/>
      </c>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t="str">
        <f t="shared" si="1"/>
        <v/>
      </c>
      <c r="J47" s="109"/>
      <c r="K47" s="86" t="str">
        <f>IF(AND(NOT(OR(G47="",G47="Ø")),H47=""),"In Progress",IF(AND(NOT(OR(H47="Ø",H47="")),NOT(OR(G47="Ø",G47=""))),"Completed",IF(AND(NOT(A46=""),NOT(OR(D47="",D47="???")),G47=""),"Waiting",IF(D47="???","Waiting",""))))</f>
        <v/>
      </c>
      <c r="L47" s="109"/>
      <c r="M47" s="109"/>
      <c r="N47" s="4"/>
      <c r="O47" s="114"/>
      <c r="P47" s="109"/>
    </row>
    <row r="48" spans="1:16" x14ac:dyDescent="0.25">
      <c r="A48" s="115"/>
      <c r="B48" s="110"/>
      <c r="C48" s="109"/>
      <c r="D48" s="86" t="str">
        <f>IF(NOT(A48=""),"???","")</f>
        <v/>
      </c>
      <c r="E48" s="86"/>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
      </c>
      <c r="G48" s="89"/>
      <c r="H48" s="89"/>
      <c r="I48" s="68" t="str">
        <f t="shared" si="1"/>
        <v/>
      </c>
      <c r="J48" s="109" t="str">
        <f>IF(AND(NOT(OR(H48="",H48="Ø")),NOT(OR(H49="",H49="Ø"))),"Needs to be Split","")</f>
        <v/>
      </c>
      <c r="K48" s="86" t="str">
        <f>IF(AND(NOT(OR(G48="",G48="Ø")),H48=""),"In Progress",IF(AND(NOT(OR(H48="Ø",H48="")),NOT(OR(G48="Ø",G48=""))),"Completed",IF(AND(NOT(A48=""),NOT(OR(D48="",D48="???")),G48=""),"Waiting",IF(D48="???","Waiting",""))))</f>
        <v/>
      </c>
      <c r="L48" s="109"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
      </c>
      <c r="M48" s="109" t="str">
        <f>IF(OR(L48="Untraceable",L48="Incomplete"),"Ignore",IF(L48="Completed","Waiting",IF(OR(L48="Waiting",L48="In Progress",L48="Review",L48="Other"),"HOLD","")))</f>
        <v/>
      </c>
      <c r="N48" s="4"/>
      <c r="O48" s="114" t="str">
        <f>IF(OR(L48="Untraceable",L48="Incomplete"),"No",IF(L48="Completed","In Progress",""))</f>
        <v/>
      </c>
      <c r="P48" s="109"/>
    </row>
    <row r="49" spans="1:16" x14ac:dyDescent="0.25">
      <c r="A49" s="109"/>
      <c r="B49" s="109"/>
      <c r="C49" s="109"/>
      <c r="D49" s="86" t="str">
        <f>IF(AND(NOT(A48=""),NOT(K48="Untraceable")),"???","")</f>
        <v/>
      </c>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t="str">
        <f t="shared" si="1"/>
        <v/>
      </c>
      <c r="J49" s="109"/>
      <c r="K49" s="86" t="str">
        <f>IF(AND(NOT(OR(G49="",G49="Ø")),H49=""),"In Progress",IF(AND(NOT(OR(H49="Ø",H49="")),NOT(OR(G49="Ø",G49=""))),"Completed",IF(AND(NOT(A48=""),NOT(OR(D49="",D49="???")),G49=""),"Waiting",IF(D49="???","Waiting",""))))</f>
        <v/>
      </c>
      <c r="L49" s="109"/>
      <c r="M49" s="109"/>
      <c r="N49" s="4"/>
      <c r="O49" s="114"/>
      <c r="P49" s="109"/>
    </row>
    <row r="50" spans="1:16" x14ac:dyDescent="0.25">
      <c r="A50" s="115"/>
      <c r="B50" s="110"/>
      <c r="C50" s="109"/>
      <c r="D50" s="86" t="str">
        <f>IF(NOT(A50=""),"???","")</f>
        <v/>
      </c>
      <c r="E50" s="86"/>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
      </c>
      <c r="G50" s="89"/>
      <c r="H50" s="89"/>
      <c r="I50" s="68" t="str">
        <f t="shared" si="1"/>
        <v/>
      </c>
      <c r="J50" s="109" t="str">
        <f>IF(AND(NOT(OR(H50="",H50="Ø")),NOT(OR(H51="",H51="Ø"))),"Needs to be Split","")</f>
        <v/>
      </c>
      <c r="K50" s="86" t="str">
        <f>IF(AND(NOT(OR(G50="",G50="Ø")),H50=""),"In Progress",IF(AND(NOT(OR(H50="Ø",H50="")),NOT(OR(G50="Ø",G50=""))),"Completed",IF(AND(NOT(A50=""),NOT(OR(D50="",D50="???")),G50=""),"Waiting",IF(D50="???","Waiting",""))))</f>
        <v/>
      </c>
      <c r="L50" s="109"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
      </c>
      <c r="M50" s="109" t="str">
        <f>IF(OR(L50="Untraceable",L50="Incomplete"),"Ignore",IF(L50="Completed","Waiting",IF(OR(L50="Waiting",L50="In Progress",L50="Review",L50="Other"),"HOLD","")))</f>
        <v/>
      </c>
      <c r="N50" s="4"/>
      <c r="O50" s="114" t="str">
        <f>IF(OR(L50="Untraceable",L50="Incomplete"),"No",IF(L50="Completed","In Progress",""))</f>
        <v/>
      </c>
      <c r="P50" s="109"/>
    </row>
    <row r="51" spans="1:16" x14ac:dyDescent="0.25">
      <c r="A51" s="109"/>
      <c r="B51" s="109"/>
      <c r="C51" s="109"/>
      <c r="D51" s="86" t="str">
        <f>IF(AND(NOT(A50=""),NOT(K50="Untraceable")),"???","")</f>
        <v/>
      </c>
      <c r="E51" s="86"/>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t="str">
        <f t="shared" si="1"/>
        <v/>
      </c>
      <c r="J51" s="109"/>
      <c r="K51" s="86" t="str">
        <f>IF(AND(NOT(OR(G51="",G51="Ø")),H51=""),"In Progress",IF(AND(NOT(OR(H51="Ø",H51="")),NOT(OR(G51="Ø",G51=""))),"Completed",IF(AND(NOT(A50=""),NOT(OR(D51="",D51="???")),G51=""),"Waiting",IF(D51="???","Waiting",""))))</f>
        <v/>
      </c>
      <c r="L51" s="109"/>
      <c r="M51" s="109"/>
      <c r="N51" s="4"/>
      <c r="O51" s="114"/>
      <c r="P51" s="109"/>
    </row>
    <row r="52" spans="1:16" x14ac:dyDescent="0.25">
      <c r="A52" s="115"/>
      <c r="B52" s="110"/>
      <c r="C52" s="109"/>
      <c r="D52" s="86" t="str">
        <f>IF(NOT(A52=""),"???","")</f>
        <v/>
      </c>
      <c r="E52" s="86"/>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
      </c>
      <c r="G52" s="89"/>
      <c r="H52" s="89"/>
      <c r="I52" s="68" t="str">
        <f t="shared" si="1"/>
        <v/>
      </c>
      <c r="J52" s="109" t="str">
        <f>IF(AND(NOT(OR(H52="",H52="Ø")),NOT(OR(H53="",H53="Ø"))),"Needs to be Split","")</f>
        <v/>
      </c>
      <c r="K52" s="86" t="str">
        <f>IF(AND(NOT(OR(G52="",G52="Ø")),H52=""),"In Progress",IF(AND(NOT(OR(H52="Ø",H52="")),NOT(OR(G52="Ø",G52=""))),"Completed",IF(AND(NOT(A52=""),NOT(OR(D52="",D52="???")),G52=""),"Waiting",IF(D52="???","Waiting",""))))</f>
        <v/>
      </c>
      <c r="L52" s="109"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
      </c>
      <c r="M52" s="109" t="str">
        <f>IF(OR(L52="Untraceable",L52="Incomplete"),"Ignore",IF(L52="Completed","Waiting",IF(OR(L52="Waiting",L52="In Progress",L52="Review",L52="Other"),"HOLD","")))</f>
        <v/>
      </c>
      <c r="N52" s="4"/>
      <c r="O52" s="114" t="str">
        <f>IF(OR(L52="Untraceable",L52="Incomplete"),"No",IF(L52="Completed","In Progress",""))</f>
        <v/>
      </c>
      <c r="P52" s="109"/>
    </row>
    <row r="53" spans="1:16" x14ac:dyDescent="0.25">
      <c r="A53" s="109"/>
      <c r="B53" s="109"/>
      <c r="C53" s="109"/>
      <c r="D53" s="86" t="str">
        <f>IF(AND(NOT(A52=""),NOT(K52="Untraceable")),"???","")</f>
        <v/>
      </c>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t="str">
        <f t="shared" si="1"/>
        <v/>
      </c>
      <c r="J53" s="109"/>
      <c r="K53" s="86" t="str">
        <f>IF(AND(NOT(OR(G53="",G53="Ø")),H53=""),"In Progress",IF(AND(NOT(OR(H53="Ø",H53="")),NOT(OR(G53="Ø",G53=""))),"Completed",IF(AND(NOT(A52=""),NOT(OR(D53="",D53="???")),G53=""),"Waiting",IF(D53="???","Waiting",""))))</f>
        <v/>
      </c>
      <c r="L53" s="109"/>
      <c r="M53" s="109"/>
      <c r="N53" s="4"/>
      <c r="O53" s="114"/>
      <c r="P53" s="109"/>
    </row>
    <row r="54" spans="1:16" x14ac:dyDescent="0.25">
      <c r="A54" s="115"/>
      <c r="B54" s="110"/>
      <c r="C54" s="109"/>
      <c r="D54" s="86" t="str">
        <f>IF(NOT(A54=""),"???","")</f>
        <v/>
      </c>
      <c r="E54" s="86"/>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
      </c>
      <c r="G54" s="89"/>
      <c r="H54" s="89"/>
      <c r="I54" s="68" t="str">
        <f t="shared" si="1"/>
        <v/>
      </c>
      <c r="J54" s="109" t="str">
        <f>IF(AND(NOT(OR(H54="",H54="Ø")),NOT(OR(H55="",H55="Ø"))),"Needs to be Split","")</f>
        <v/>
      </c>
      <c r="K54" s="86" t="str">
        <f>IF(AND(NOT(OR(G54="",G54="Ø")),H54=""),"In Progress",IF(AND(NOT(OR(H54="Ø",H54="")),NOT(OR(G54="Ø",G54=""))),"Completed",IF(AND(NOT(A54=""),NOT(OR(D54="",D54="???")),G54=""),"Waiting",IF(D54="???","Waiting",""))))</f>
        <v/>
      </c>
      <c r="L54" s="109"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
      </c>
      <c r="M54" s="109" t="str">
        <f>IF(OR(L54="Untraceable",L54="Incomplete"),"Ignore",IF(L54="Completed","Waiting",IF(OR(L54="Waiting",L54="In Progress",L54="Review",L54="Other"),"HOLD","")))</f>
        <v/>
      </c>
      <c r="N54" s="4"/>
      <c r="O54" s="114" t="str">
        <f>IF(OR(L54="Untraceable",L54="Incomplete"),"No",IF(L54="Completed","In Progress",""))</f>
        <v/>
      </c>
      <c r="P54" s="109"/>
    </row>
    <row r="55" spans="1:16" x14ac:dyDescent="0.25">
      <c r="A55" s="109"/>
      <c r="B55" s="109"/>
      <c r="C55" s="109"/>
      <c r="D55" s="86" t="str">
        <f>IF(AND(NOT(A54=""),NOT(K54="Untraceable")),"???","")</f>
        <v/>
      </c>
      <c r="E55" s="86"/>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
      </c>
      <c r="G55" s="89"/>
      <c r="H55" s="89"/>
      <c r="I55" s="68" t="str">
        <f t="shared" si="1"/>
        <v/>
      </c>
      <c r="J55" s="109"/>
      <c r="K55" s="86" t="str">
        <f>IF(AND(NOT(OR(G55="",G55="Ø")),H55=""),"In Progress",IF(AND(NOT(OR(H55="Ø",H55="")),NOT(OR(G55="Ø",G55=""))),"Completed",IF(AND(NOT(A54=""),NOT(OR(D55="",D55="???")),G55=""),"Waiting",IF(D55="???","Waiting",""))))</f>
        <v/>
      </c>
      <c r="L55" s="109"/>
      <c r="M55" s="109"/>
      <c r="N55" s="4"/>
      <c r="O55" s="114"/>
      <c r="P55" s="109"/>
    </row>
    <row r="56" spans="1:16" x14ac:dyDescent="0.25">
      <c r="A56" s="115"/>
      <c r="B56" s="110"/>
      <c r="C56" s="109"/>
      <c r="D56" s="86" t="str">
        <f>IF(NOT(A56=""),"???","")</f>
        <v/>
      </c>
      <c r="E56" s="86"/>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
      </c>
      <c r="G56" s="89"/>
      <c r="H56" s="89"/>
      <c r="I56" s="68" t="str">
        <f t="shared" si="1"/>
        <v/>
      </c>
      <c r="J56" s="109" t="str">
        <f>IF(AND(NOT(OR(H56="",H56="Ø")),NOT(OR(H57="",H57="Ø"))),"Needs to be Split","")</f>
        <v/>
      </c>
      <c r="K56" s="86" t="str">
        <f>IF(AND(NOT(OR(G56="",G56="Ø")),H56=""),"In Progress",IF(AND(NOT(OR(H56="Ø",H56="")),NOT(OR(G56="Ø",G56=""))),"Completed",IF(AND(NOT(A56=""),NOT(OR(D56="",D56="???")),G56=""),"Waiting",IF(D56="???","Waiting",""))))</f>
        <v/>
      </c>
      <c r="L56" s="109"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
      </c>
      <c r="M56" s="109" t="str">
        <f>IF(OR(L56="Untraceable",L56="Incomplete"),"Ignore",IF(L56="Completed","Waiting",IF(OR(L56="Waiting",L56="In Progress",L56="Review",L56="Other"),"HOLD","")))</f>
        <v/>
      </c>
      <c r="N56" s="4"/>
      <c r="O56" s="114" t="str">
        <f>IF(OR(L56="Untraceable",L56="Incomplete"),"No",IF(L56="Completed","In Progress",""))</f>
        <v/>
      </c>
      <c r="P56" s="109"/>
    </row>
    <row r="57" spans="1:16" x14ac:dyDescent="0.25">
      <c r="A57" s="109"/>
      <c r="B57" s="109"/>
      <c r="C57" s="109"/>
      <c r="D57" s="86" t="str">
        <f>IF(AND(NOT(A56=""),NOT(K56="Untraceable")),"???","")</f>
        <v/>
      </c>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t="str">
        <f t="shared" si="1"/>
        <v/>
      </c>
      <c r="J57" s="109"/>
      <c r="K57" s="86" t="str">
        <f>IF(AND(NOT(OR(G57="",G57="Ø")),H57=""),"In Progress",IF(AND(NOT(OR(H57="Ø",H57="")),NOT(OR(G57="Ø",G57=""))),"Completed",IF(AND(NOT(A56=""),NOT(OR(D57="",D57="???")),G57=""),"Waiting",IF(D57="???","Waiting",""))))</f>
        <v/>
      </c>
      <c r="L57" s="109"/>
      <c r="M57" s="109"/>
      <c r="N57" s="4"/>
      <c r="O57" s="114"/>
      <c r="P57" s="109"/>
    </row>
    <row r="58" spans="1:16" x14ac:dyDescent="0.25">
      <c r="A58" s="115"/>
      <c r="B58" s="110"/>
      <c r="C58" s="109"/>
      <c r="D58" s="86" t="str">
        <f>IF(NOT(A58=""),"???","")</f>
        <v/>
      </c>
      <c r="E58" s="86"/>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
      </c>
      <c r="G58" s="89"/>
      <c r="H58" s="89"/>
      <c r="I58" s="68" t="str">
        <f t="shared" si="1"/>
        <v/>
      </c>
      <c r="J58" s="109" t="str">
        <f>IF(AND(NOT(OR(H58="",H58="Ø")),NOT(OR(H59="",H59="Ø"))),"Needs to be Split","")</f>
        <v/>
      </c>
      <c r="K58" s="86" t="str">
        <f>IF(AND(NOT(OR(G58="",G58="Ø")),H58=""),"In Progress",IF(AND(NOT(OR(H58="Ø",H58="")),NOT(OR(G58="Ø",G58=""))),"Completed",IF(AND(NOT(A58=""),NOT(OR(D58="",D58="???")),G58=""),"Waiting",IF(D58="???","Waiting",""))))</f>
        <v/>
      </c>
      <c r="L58" s="109" t="str">
        <f>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
      </c>
      <c r="M58" s="109" t="str">
        <f>IF(OR(L58="Untraceable",L58="Incomplete"),"Ignore",IF(L58="Completed","Waiting",IF(OR(L58="Waiting",L58="In Progress",L58="Review",L58="Other"),"HOLD","")))</f>
        <v/>
      </c>
      <c r="N58" s="4"/>
      <c r="O58" s="114" t="str">
        <f>IF(OR(L58="Untraceable",L58="Incomplete"),"No",IF(L58="Completed","In Progress",""))</f>
        <v/>
      </c>
      <c r="P58" s="109"/>
    </row>
    <row r="59" spans="1:16" x14ac:dyDescent="0.25">
      <c r="A59" s="109"/>
      <c r="B59" s="109"/>
      <c r="C59" s="109"/>
      <c r="D59" s="86" t="str">
        <f>IF(AND(NOT(A58=""),NOT(K58="Untraceable")),"???","")</f>
        <v/>
      </c>
      <c r="E59" s="86"/>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
      </c>
      <c r="G59" s="89"/>
      <c r="H59" s="89"/>
      <c r="I59" s="68" t="str">
        <f t="shared" si="1"/>
        <v/>
      </c>
      <c r="J59" s="109"/>
      <c r="K59" s="86" t="str">
        <f>IF(AND(NOT(OR(G59="",G59="Ø")),H59=""),"In Progress",IF(AND(NOT(OR(H59="Ø",H59="")),NOT(OR(G59="Ø",G59=""))),"Completed",IF(AND(NOT(A58=""),NOT(OR(D59="",D59="???")),G59=""),"Waiting",IF(D59="???","Waiting",""))))</f>
        <v/>
      </c>
      <c r="L59" s="109"/>
      <c r="M59" s="109"/>
      <c r="N59" s="4"/>
      <c r="O59" s="114"/>
      <c r="P59" s="109"/>
    </row>
    <row r="60" spans="1:16" x14ac:dyDescent="0.25">
      <c r="A60" s="115"/>
      <c r="B60" s="110"/>
      <c r="C60" s="109"/>
      <c r="D60" s="86" t="str">
        <f>IF(NOT(A60=""),"???","")</f>
        <v/>
      </c>
      <c r="E60" s="86"/>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
      </c>
      <c r="G60" s="89"/>
      <c r="H60" s="89"/>
      <c r="I60" s="68" t="str">
        <f t="shared" si="1"/>
        <v/>
      </c>
      <c r="J60" s="109" t="str">
        <f>IF(AND(NOT(OR(H60="",H60="Ø")),NOT(OR(H61="",H61="Ø"))),"Needs to be Split","")</f>
        <v/>
      </c>
      <c r="K60" s="86" t="str">
        <f>IF(AND(NOT(OR(G60="",G60="Ø")),H60=""),"In Progress",IF(AND(NOT(OR(H60="Ø",H60="")),NOT(OR(G60="Ø",G60=""))),"Completed",IF(AND(NOT(A60=""),NOT(OR(D60="",D60="???")),G60=""),"Waiting",IF(D60="???","Waiting",""))))</f>
        <v/>
      </c>
      <c r="L60" s="109" t="str">
        <f>IF(AND(NOT(OR(H60="Ø",H60="")),J60="Split"),"In Progress",IF(AND(NOT(OR(H60="Ø",H60="")),J60="Needs to be Split"),"Waiting",IF(AND(K60="Review",K61="Review"),"Review",IF(OR(AND(K60="Review",K61="Incomplete"),AND(K60="Incomplete",K61="Review")),"Review",IF(OR(AND(K60="Untraceable",K61="Review"),AND(K60="Review",K61="Untraceable")),"Review",IF(OR(AND(K60="Review",K61="Completed"),AND(K60="Completed",K61="Review")),"Review",IF(OR(AND(K60="Other",K61="Review"),AND(K60="Review",K61="Other")),"Review",IF(OR(AND(K60="Other",K61="Incomplete"),AND(K60="Incomplete",K61="Other")),"Review",IF(OR(AND(K60="Other",K61="Untraceable"),AND(K60="Untraceable",K61="Other")),"Review",IF(OR(AND(K60="Other",K61="Completed"),AND(K60="Completed",K61="Other")),"Review",IF(AND(K60="Waiting",K61="Waiting"),"Waiting",IF(OR(AND(K60="Review",K61="Waiting"),AND(K60="Waiting",K61="Review")),"Waiting",IF(OR(AND(K60="Other",K61="Waiting"),AND(K60="Waiting",K61="Other")),"Waiting",IF(OR(AND(K60="Incomplete",K61="Waiting"),AND(K60="Waiting",K61="Incomplete")),"Waiting",IF(OR(AND(K60="Completed",K61="Waiting"),AND(K60="Waiting",K61="Completed")),"Waiting",IF(OR(K60="In Progress",K61="In Progress"),"In Progress",IF(OR(AND(K60="Completed",K61="Untraceable"),AND(K60="Untraceable",K61="Completed")),"Review",IF(OR(AND(K60="Completed",K61="Incomplete"),AND(K60="Incomplete",K61="Completed")),"Review",IF(OR(AND(K60="Incomplete",K61="Untraceable"),AND(K60="Untraceable",K61="Incomplete")),"Untraceable",IF(AND(NOT(OR(H60="Ø",H60="")),NOT(OR(H61="Ø",H61="")),J60=""),"In Progress",IF(AND(K60="Untraceable",K61="Untraceable"),"Untraceable",IF(AND(NOT(OR(H60="Ø",H60="")),NOT(OR(H61="Ø",H61="")),NOT(OR(J60="Ø",J60="",J60="Split",J60="Needs to be Split"))),"Completed",IF(AND(K60="Incomplete",K61="Incomplete"),"Incomplete",IF(AND(K60="Other",K61="Other"),"Review",IF(AND(K60="Untraceable",K61=""),"Untraceable","")))))))))))))))))))))))))</f>
        <v/>
      </c>
      <c r="M60" s="109" t="str">
        <f>IF(OR(L60="Untraceable",L60="Incomplete"),"Ignore",IF(L60="Completed","Waiting",IF(OR(L60="Waiting",L60="In Progress",L60="Review",L60="Other"),"HOLD","")))</f>
        <v/>
      </c>
      <c r="N60" s="4"/>
      <c r="O60" s="114" t="str">
        <f>IF(OR(L60="Untraceable",L60="Incomplete"),"No",IF(L60="Completed","In Progress",""))</f>
        <v/>
      </c>
      <c r="P60" s="109"/>
    </row>
    <row r="61" spans="1:16" x14ac:dyDescent="0.25">
      <c r="A61" s="109"/>
      <c r="B61" s="109"/>
      <c r="C61" s="109"/>
      <c r="D61" s="86" t="str">
        <f>IF(AND(NOT(A60=""),NOT(K60="Untraceable")),"???","")</f>
        <v/>
      </c>
      <c r="E61" s="86"/>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t="str">
        <f t="shared" si="1"/>
        <v/>
      </c>
      <c r="J61" s="109"/>
      <c r="K61" s="86" t="str">
        <f>IF(AND(NOT(OR(G61="",G61="Ø")),H61=""),"In Progress",IF(AND(NOT(OR(H61="Ø",H61="")),NOT(OR(G61="Ø",G61=""))),"Completed",IF(AND(NOT(A60=""),NOT(OR(D61="",D61="???")),G61=""),"Waiting",IF(D61="???","Waiting",""))))</f>
        <v/>
      </c>
      <c r="L61" s="109"/>
      <c r="M61" s="109"/>
      <c r="N61" s="4"/>
      <c r="O61" s="114"/>
      <c r="P61" s="109"/>
    </row>
    <row r="62" spans="1:16" x14ac:dyDescent="0.25">
      <c r="A62" s="115"/>
      <c r="B62" s="110"/>
      <c r="C62" s="109"/>
      <c r="D62" s="86" t="str">
        <f>IF(NOT(A62=""),"???","")</f>
        <v/>
      </c>
      <c r="E62" s="86"/>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
      </c>
      <c r="G62" s="89"/>
      <c r="H62" s="89"/>
      <c r="I62" s="68" t="str">
        <f t="shared" si="1"/>
        <v/>
      </c>
      <c r="J62" s="109" t="str">
        <f>IF(AND(NOT(OR(H62="",H62="Ø")),NOT(OR(H63="",H63="Ø"))),"Needs to be Split","")</f>
        <v/>
      </c>
      <c r="K62" s="86" t="str">
        <f>IF(AND(NOT(OR(G62="",G62="Ø")),H62=""),"In Progress",IF(AND(NOT(OR(H62="Ø",H62="")),NOT(OR(G62="Ø",G62=""))),"Completed",IF(AND(NOT(A62=""),NOT(OR(D62="",D62="???")),G62=""),"Waiting",IF(D62="???","Waiting",""))))</f>
        <v/>
      </c>
      <c r="L62" s="109"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
      </c>
      <c r="M62" s="109" t="str">
        <f>IF(OR(L62="Untraceable",L62="Incomplete"),"Ignore",IF(L62="Completed","Waiting",IF(OR(L62="Waiting",L62="In Progress",L62="Review",L62="Other"),"HOLD","")))</f>
        <v/>
      </c>
      <c r="N62" s="4"/>
      <c r="O62" s="114" t="str">
        <f>IF(OR(L62="Untraceable",L62="Incomplete"),"No",IF(L62="Completed","In Progress",""))</f>
        <v/>
      </c>
      <c r="P62" s="109"/>
    </row>
    <row r="63" spans="1:16" x14ac:dyDescent="0.25">
      <c r="A63" s="109"/>
      <c r="B63" s="109"/>
      <c r="C63" s="109"/>
      <c r="D63" s="86" t="str">
        <f>IF(AND(NOT(A62=""),NOT(K62="Untraceable")),"???","")</f>
        <v/>
      </c>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t="str">
        <f t="shared" si="1"/>
        <v/>
      </c>
      <c r="J63" s="109"/>
      <c r="K63" s="86" t="str">
        <f>IF(AND(NOT(OR(G63="",G63="Ø")),H63=""),"In Progress",IF(AND(NOT(OR(H63="Ø",H63="")),NOT(OR(G63="Ø",G63=""))),"Completed",IF(AND(NOT(A62=""),NOT(OR(D63="",D63="???")),G63=""),"Waiting",IF(D63="???","Waiting",""))))</f>
        <v/>
      </c>
      <c r="L63" s="109"/>
      <c r="M63" s="109"/>
      <c r="N63" s="4"/>
      <c r="O63" s="114"/>
      <c r="P63" s="109"/>
    </row>
    <row r="64" spans="1:16" x14ac:dyDescent="0.25">
      <c r="A64" s="115"/>
      <c r="B64" s="110"/>
      <c r="C64" s="109"/>
      <c r="D64" s="86" t="str">
        <f>IF(NOT(A64=""),"???","")</f>
        <v/>
      </c>
      <c r="E64" s="86"/>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
      </c>
      <c r="G64" s="89"/>
      <c r="H64" s="89"/>
      <c r="I64" s="68" t="str">
        <f t="shared" si="1"/>
        <v/>
      </c>
      <c r="J64" s="109" t="str">
        <f>IF(AND(NOT(OR(H64="",H64="Ø")),NOT(OR(H65="",H65="Ø"))),"Needs to be Split","")</f>
        <v/>
      </c>
      <c r="K64" s="86" t="str">
        <f>IF(AND(NOT(OR(G64="",G64="Ø")),H64=""),"In Progress",IF(AND(NOT(OR(H64="Ø",H64="")),NOT(OR(G64="Ø",G64=""))),"Completed",IF(AND(NOT(A64=""),NOT(OR(D64="",D64="???")),G64=""),"Waiting",IF(D64="???","Waiting",""))))</f>
        <v/>
      </c>
      <c r="L64" s="109"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
      </c>
      <c r="M64" s="109" t="str">
        <f>IF(OR(L64="Untraceable",L64="Incomplete"),"Ignore",IF(L64="Completed","Waiting",IF(OR(L64="Waiting",L64="In Progress",L64="Review",L64="Other"),"HOLD","")))</f>
        <v/>
      </c>
      <c r="N64" s="4"/>
      <c r="O64" s="114" t="str">
        <f>IF(OR(L64="Untraceable",L64="Incomplete"),"No",IF(L64="Completed","In Progress",""))</f>
        <v/>
      </c>
      <c r="P64" s="109"/>
    </row>
    <row r="65" spans="1:16" x14ac:dyDescent="0.25">
      <c r="A65" s="109"/>
      <c r="B65" s="109"/>
      <c r="C65" s="109"/>
      <c r="D65" s="86" t="str">
        <f>IF(AND(NOT(A64=""),NOT(K64="Untraceable")),"???","")</f>
        <v/>
      </c>
      <c r="E65" s="86"/>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t="str">
        <f t="shared" si="1"/>
        <v/>
      </c>
      <c r="J65" s="109"/>
      <c r="K65" s="86" t="str">
        <f>IF(AND(NOT(OR(G65="",G65="Ø")),H65=""),"In Progress",IF(AND(NOT(OR(H65="Ø",H65="")),NOT(OR(G65="Ø",G65=""))),"Completed",IF(AND(NOT(A64=""),NOT(OR(D65="",D65="???")),G65=""),"Waiting",IF(D65="???","Waiting",""))))</f>
        <v/>
      </c>
      <c r="L65" s="109"/>
      <c r="M65" s="109"/>
      <c r="N65" s="4"/>
      <c r="O65" s="114"/>
      <c r="P65" s="109"/>
    </row>
    <row r="66" spans="1:16" x14ac:dyDescent="0.25">
      <c r="A66" s="115"/>
      <c r="B66" s="110"/>
      <c r="C66" s="109"/>
      <c r="D66" s="86" t="str">
        <f>IF(NOT(A66=""),"???","")</f>
        <v/>
      </c>
      <c r="E66" s="86"/>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
      </c>
      <c r="G66" s="89"/>
      <c r="H66" s="89"/>
      <c r="I66" s="68" t="str">
        <f t="shared" si="1"/>
        <v/>
      </c>
      <c r="J66" s="109" t="str">
        <f>IF(AND(NOT(OR(H66="",H66="Ø")),NOT(OR(H67="",H67="Ø"))),"Needs to be Split","")</f>
        <v/>
      </c>
      <c r="K66" s="86" t="str">
        <f>IF(AND(NOT(OR(G66="",G66="Ø")),H66=""),"In Progress",IF(AND(NOT(OR(H66="Ø",H66="")),NOT(OR(G66="Ø",G66=""))),"Completed",IF(AND(NOT(A66=""),NOT(OR(D66="",D66="???")),G66=""),"Waiting",IF(D66="???","Waiting",""))))</f>
        <v/>
      </c>
      <c r="L66" s="109"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
      </c>
      <c r="M66" s="109" t="str">
        <f>IF(OR(L66="Untraceable",L66="Incomplete"),"Ignore",IF(L66="Completed","Waiting",IF(OR(L66="Waiting",L66="In Progress",L66="Review",L66="Other"),"HOLD","")))</f>
        <v/>
      </c>
      <c r="N66" s="4"/>
      <c r="O66" s="114" t="str">
        <f>IF(OR(L66="Untraceable",L66="Incomplete"),"No",IF(L66="Completed","In Progress",""))</f>
        <v/>
      </c>
      <c r="P66" s="109"/>
    </row>
    <row r="67" spans="1:16" x14ac:dyDescent="0.25">
      <c r="A67" s="109"/>
      <c r="B67" s="109"/>
      <c r="C67" s="109"/>
      <c r="D67" s="86" t="str">
        <f>IF(AND(NOT(A66=""),NOT(K66="Untraceable")),"???","")</f>
        <v/>
      </c>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c r="H67" s="89"/>
      <c r="I67" s="68" t="str">
        <f t="shared" si="1"/>
        <v/>
      </c>
      <c r="J67" s="109"/>
      <c r="K67" s="86" t="str">
        <f>IF(AND(NOT(OR(G67="",G67="Ø")),H67=""),"In Progress",IF(AND(NOT(OR(H67="Ø",H67="")),NOT(OR(G67="Ø",G67=""))),"Completed",IF(AND(NOT(A66=""),NOT(OR(D67="",D67="???")),G67=""),"Waiting",IF(D67="???","Waiting",""))))</f>
        <v/>
      </c>
      <c r="L67" s="109"/>
      <c r="M67" s="109"/>
      <c r="N67" s="4"/>
      <c r="O67" s="114"/>
      <c r="P67" s="109"/>
    </row>
    <row r="68" spans="1:16" x14ac:dyDescent="0.25">
      <c r="A68" s="115"/>
      <c r="B68" s="110"/>
      <c r="C68" s="109"/>
      <c r="D68" s="86" t="str">
        <f>IF(NOT(A68=""),"???","")</f>
        <v/>
      </c>
      <c r="E68" s="86"/>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
      </c>
      <c r="G68" s="89"/>
      <c r="H68" s="89"/>
      <c r="I68" s="68" t="str">
        <f t="shared" si="1"/>
        <v/>
      </c>
      <c r="J68" s="109" t="str">
        <f>IF(AND(NOT(OR(H68="",H68="Ø")),NOT(OR(H69="",H69="Ø"))),"Needs to be Split","")</f>
        <v/>
      </c>
      <c r="K68" s="86" t="str">
        <f>IF(AND(NOT(OR(G68="",G68="Ø")),H68=""),"In Progress",IF(AND(NOT(OR(H68="Ø",H68="")),NOT(OR(G68="Ø",G68=""))),"Completed",IF(AND(NOT(A68=""),NOT(OR(D68="",D68="???")),G68=""),"Waiting",IF(D68="???","Waiting",""))))</f>
        <v/>
      </c>
      <c r="L68" s="109"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
      </c>
      <c r="M68" s="109" t="str">
        <f>IF(OR(L68="Untraceable",L68="Incomplete"),"Ignore",IF(L68="Completed","Waiting",IF(OR(L68="Waiting",L68="In Progress",L68="Review",L68="Other"),"HOLD","")))</f>
        <v/>
      </c>
      <c r="N68" s="4"/>
      <c r="O68" s="114" t="str">
        <f>IF(OR(L68="Untraceable",L68="Incomplete"),"No",IF(L68="Completed","In Progress",""))</f>
        <v/>
      </c>
      <c r="P68" s="109"/>
    </row>
    <row r="69" spans="1:16" x14ac:dyDescent="0.25">
      <c r="A69" s="109"/>
      <c r="B69" s="109"/>
      <c r="C69" s="109"/>
      <c r="D69" s="86" t="str">
        <f>IF(AND(NOT(A68=""),NOT(K68="Untraceable")),"???","")</f>
        <v/>
      </c>
      <c r="E69" s="86"/>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t="str">
        <f t="shared" si="1"/>
        <v/>
      </c>
      <c r="J69" s="109"/>
      <c r="K69" s="86" t="str">
        <f>IF(AND(NOT(OR(G69="",G69="Ø")),H69=""),"In Progress",IF(AND(NOT(OR(H69="Ø",H69="")),NOT(OR(G69="Ø",G69=""))),"Completed",IF(AND(NOT(A68=""),NOT(OR(D69="",D69="???")),G69=""),"Waiting",IF(D69="???","Waiting",""))))</f>
        <v/>
      </c>
      <c r="L69" s="109"/>
      <c r="M69" s="109"/>
      <c r="N69" s="4"/>
      <c r="O69" s="114"/>
      <c r="P69" s="109"/>
    </row>
    <row r="70" spans="1:16" x14ac:dyDescent="0.25">
      <c r="A70" s="115"/>
      <c r="B70" s="110"/>
      <c r="C70" s="109"/>
      <c r="D70" s="86" t="str">
        <f>IF(NOT(A70=""),"???","")</f>
        <v/>
      </c>
      <c r="E70" s="86"/>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
      </c>
      <c r="G70" s="89"/>
      <c r="H70" s="89"/>
      <c r="I70" s="68" t="str">
        <f t="shared" ref="I70:I101" si="2">IF(H70="Ø","Ø",IF(NOT(OR(H70="Ø",H70="")),"Enter Tracing Time",""))</f>
        <v/>
      </c>
      <c r="J70" s="109" t="str">
        <f>IF(AND(NOT(OR(H70="",H70="Ø")),NOT(OR(H71="",H71="Ø"))),"Needs to be Split","")</f>
        <v/>
      </c>
      <c r="K70" s="86" t="str">
        <f>IF(AND(NOT(OR(G70="",G70="Ø")),H70=""),"In Progress",IF(AND(NOT(OR(H70="Ø",H70="")),NOT(OR(G70="Ø",G70=""))),"Completed",IF(AND(NOT(A70=""),NOT(OR(D70="",D70="???")),G70=""),"Waiting",IF(D70="???","Waiting",""))))</f>
        <v/>
      </c>
      <c r="L70" s="109"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
      </c>
      <c r="M70" s="109" t="str">
        <f>IF(OR(L70="Untraceable",L70="Incomplete"),"Ignore",IF(L70="Completed","Waiting",IF(OR(L70="Waiting",L70="In Progress",L70="Review",L70="Other"),"HOLD","")))</f>
        <v/>
      </c>
      <c r="N70" s="4"/>
      <c r="O70" s="114" t="str">
        <f>IF(OR(L70="Untraceable",L70="Incomplete"),"No",IF(L70="Completed","In Progress",""))</f>
        <v/>
      </c>
      <c r="P70" s="109"/>
    </row>
    <row r="71" spans="1:16" x14ac:dyDescent="0.25">
      <c r="A71" s="109"/>
      <c r="B71" s="109"/>
      <c r="C71" s="109"/>
      <c r="D71" s="86" t="str">
        <f>IF(AND(NOT(A70=""),NOT(K70="Untraceable")),"???","")</f>
        <v/>
      </c>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t="str">
        <f t="shared" si="2"/>
        <v/>
      </c>
      <c r="J71" s="109"/>
      <c r="K71" s="86" t="str">
        <f>IF(AND(NOT(OR(G71="",G71="Ø")),H71=""),"In Progress",IF(AND(NOT(OR(H71="Ø",H71="")),NOT(OR(G71="Ø",G71=""))),"Completed",IF(AND(NOT(A70=""),NOT(OR(D71="",D71="???")),G71=""),"Waiting",IF(D71="???","Waiting",""))))</f>
        <v/>
      </c>
      <c r="L71" s="109"/>
      <c r="M71" s="109"/>
      <c r="N71" s="4"/>
      <c r="O71" s="114"/>
      <c r="P71" s="109"/>
    </row>
    <row r="72" spans="1:16" x14ac:dyDescent="0.25">
      <c r="A72" s="115"/>
      <c r="B72" s="110"/>
      <c r="C72" s="109"/>
      <c r="D72" s="86" t="str">
        <f>IF(NOT(A72=""),"???","")</f>
        <v/>
      </c>
      <c r="E72" s="86"/>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
      </c>
      <c r="G72" s="89"/>
      <c r="H72" s="89"/>
      <c r="I72" s="68" t="str">
        <f t="shared" si="2"/>
        <v/>
      </c>
      <c r="J72" s="109" t="str">
        <f>IF(AND(NOT(OR(H72="",H72="Ø")),NOT(OR(H73="",H73="Ø"))),"Needs to be Split","")</f>
        <v/>
      </c>
      <c r="K72" s="86" t="str">
        <f>IF(AND(NOT(OR(G72="",G72="Ø")),H72=""),"In Progress",IF(AND(NOT(OR(H72="Ø",H72="")),NOT(OR(G72="Ø",G72=""))),"Completed",IF(AND(NOT(A72=""),NOT(OR(D72="",D72="???")),G72=""),"Waiting",IF(D72="???","Waiting",""))))</f>
        <v/>
      </c>
      <c r="L72" s="109"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
      </c>
      <c r="M72" s="109" t="str">
        <f>IF(OR(L72="Untraceable",L72="Incomplete"),"Ignore",IF(L72="Completed","Waiting",IF(OR(L72="Waiting",L72="In Progress",L72="Review",L72="Other"),"HOLD","")))</f>
        <v/>
      </c>
      <c r="N72" s="4"/>
      <c r="O72" s="114" t="str">
        <f>IF(OR(L72="Untraceable",L72="Incomplete"),"No",IF(L72="Completed","In Progress",""))</f>
        <v/>
      </c>
      <c r="P72" s="109"/>
    </row>
    <row r="73" spans="1:16" x14ac:dyDescent="0.25">
      <c r="A73" s="109"/>
      <c r="B73" s="109"/>
      <c r="C73" s="109"/>
      <c r="D73" s="86" t="str">
        <f>IF(AND(NOT(A72=""),NOT(K72="Untraceable")),"???","")</f>
        <v/>
      </c>
      <c r="E73" s="86"/>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t="str">
        <f t="shared" si="2"/>
        <v/>
      </c>
      <c r="J73" s="109"/>
      <c r="K73" s="86" t="str">
        <f>IF(AND(NOT(OR(G73="",G73="Ø")),H73=""),"In Progress",IF(AND(NOT(OR(H73="Ø",H73="")),NOT(OR(G73="Ø",G73=""))),"Completed",IF(AND(NOT(A72=""),NOT(OR(D73="",D73="???")),G73=""),"Waiting",IF(D73="???","Waiting",""))))</f>
        <v/>
      </c>
      <c r="L73" s="109"/>
      <c r="M73" s="109"/>
      <c r="N73" s="4"/>
      <c r="O73" s="114"/>
      <c r="P73" s="109"/>
    </row>
    <row r="74" spans="1:16" x14ac:dyDescent="0.25">
      <c r="A74" s="115"/>
      <c r="B74" s="110"/>
      <c r="C74" s="109"/>
      <c r="D74" s="86" t="str">
        <f>IF(NOT(A74=""),"???","")</f>
        <v/>
      </c>
      <c r="E74" s="86"/>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
      </c>
      <c r="G74" s="89"/>
      <c r="H74" s="89"/>
      <c r="I74" s="68" t="str">
        <f t="shared" si="2"/>
        <v/>
      </c>
      <c r="J74" s="109" t="str">
        <f>IF(AND(NOT(OR(H74="",H74="Ø")),NOT(OR(H75="",H75="Ø"))),"Needs to be Split","")</f>
        <v/>
      </c>
      <c r="K74" s="86" t="str">
        <f>IF(AND(NOT(OR(G74="",G74="Ø")),H74=""),"In Progress",IF(AND(NOT(OR(H74="Ø",H74="")),NOT(OR(G74="Ø",G74=""))),"Completed",IF(AND(NOT(A74=""),NOT(OR(D74="",D74="???")),G74=""),"Waiting",IF(D74="???","Waiting",""))))</f>
        <v/>
      </c>
      <c r="L74" s="109"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
      </c>
      <c r="M74" s="109" t="str">
        <f>IF(OR(L74="Untraceable",L74="Incomplete"),"Ignore",IF(L74="Completed","Waiting",IF(OR(L74="Waiting",L74="In Progress",L74="Review",L74="Other"),"HOLD","")))</f>
        <v/>
      </c>
      <c r="N74" s="4"/>
      <c r="O74" s="114" t="str">
        <f>IF(OR(L74="Untraceable",L74="Incomplete"),"No",IF(L74="Completed","In Progress",""))</f>
        <v/>
      </c>
      <c r="P74" s="109"/>
    </row>
    <row r="75" spans="1:16" x14ac:dyDescent="0.25">
      <c r="A75" s="109"/>
      <c r="B75" s="109"/>
      <c r="C75" s="109"/>
      <c r="D75" s="86" t="str">
        <f>IF(AND(NOT(A74=""),NOT(K74="Untraceable")),"???","")</f>
        <v/>
      </c>
      <c r="E75" s="86"/>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t="str">
        <f t="shared" si="2"/>
        <v/>
      </c>
      <c r="J75" s="109"/>
      <c r="K75" s="86" t="str">
        <f>IF(AND(NOT(OR(G75="",G75="Ø")),H75=""),"In Progress",IF(AND(NOT(OR(H75="Ø",H75="")),NOT(OR(G75="Ø",G75=""))),"Completed",IF(AND(NOT(A74=""),NOT(OR(D75="",D75="???")),G75=""),"Waiting",IF(D75="???","Waiting",""))))</f>
        <v/>
      </c>
      <c r="L75" s="109"/>
      <c r="M75" s="109"/>
      <c r="N75" s="4"/>
      <c r="O75" s="114"/>
      <c r="P75" s="109"/>
    </row>
    <row r="76" spans="1:16" x14ac:dyDescent="0.25">
      <c r="A76" s="115"/>
      <c r="B76" s="110"/>
      <c r="C76" s="109"/>
      <c r="D76" s="86" t="str">
        <f>IF(NOT(A76=""),"???","")</f>
        <v/>
      </c>
      <c r="E76" s="86"/>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
      </c>
      <c r="G76" s="89"/>
      <c r="H76" s="89"/>
      <c r="I76" s="68" t="str">
        <f t="shared" si="2"/>
        <v/>
      </c>
      <c r="J76" s="109" t="str">
        <f>IF(AND(NOT(OR(H76="",H76="Ø")),NOT(OR(H77="",H77="Ø"))),"Needs to be Split","")</f>
        <v/>
      </c>
      <c r="K76" s="86" t="str">
        <f>IF(AND(NOT(OR(G76="",G76="Ø")),H76=""),"In Progress",IF(AND(NOT(OR(H76="Ø",H76="")),NOT(OR(G76="Ø",G76=""))),"Completed",IF(AND(NOT(A76=""),NOT(OR(D76="",D76="???")),G76=""),"Waiting",IF(D76="???","Waiting",""))))</f>
        <v/>
      </c>
      <c r="L76" s="109"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
      </c>
      <c r="M76" s="109" t="str">
        <f>IF(OR(L76="Untraceable",L76="Incomplete"),"Ignore",IF(L76="Completed","Waiting",IF(OR(L76="Waiting",L76="In Progress",L76="Review",L76="Other"),"HOLD","")))</f>
        <v/>
      </c>
      <c r="N76" s="4"/>
      <c r="O76" s="114" t="str">
        <f>IF(OR(L76="Untraceable",L76="Incomplete"),"No",IF(L76="Completed","In Progress",""))</f>
        <v/>
      </c>
      <c r="P76" s="109"/>
    </row>
    <row r="77" spans="1:16" x14ac:dyDescent="0.25">
      <c r="A77" s="109"/>
      <c r="B77" s="109"/>
      <c r="C77" s="109"/>
      <c r="D77" s="86" t="str">
        <f>IF(AND(NOT(A76=""),NOT(K76="Untraceable")),"???","")</f>
        <v/>
      </c>
      <c r="E77" s="86"/>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t="str">
        <f t="shared" si="2"/>
        <v/>
      </c>
      <c r="J77" s="109"/>
      <c r="K77" s="86" t="str">
        <f>IF(AND(NOT(OR(G77="",G77="Ø")),H77=""),"In Progress",IF(AND(NOT(OR(H77="Ø",H77="")),NOT(OR(G77="Ø",G77=""))),"Completed",IF(AND(NOT(A76=""),NOT(OR(D77="",D77="???")),G77=""),"Waiting",IF(D77="???","Waiting",""))))</f>
        <v/>
      </c>
      <c r="L77" s="109"/>
      <c r="M77" s="109"/>
      <c r="N77" s="4"/>
      <c r="O77" s="114"/>
      <c r="P77" s="109"/>
    </row>
    <row r="78" spans="1:16" x14ac:dyDescent="0.25">
      <c r="A78" s="115"/>
      <c r="B78" s="110"/>
      <c r="C78" s="109"/>
      <c r="D78" s="86" t="str">
        <f>IF(NOT(A78=""),"???","")</f>
        <v/>
      </c>
      <c r="E78" s="86"/>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
      </c>
      <c r="G78" s="89"/>
      <c r="H78" s="89"/>
      <c r="I78" s="68" t="str">
        <f t="shared" si="2"/>
        <v/>
      </c>
      <c r="J78" s="109" t="str">
        <f>IF(AND(NOT(OR(H78="",H78="Ø")),NOT(OR(H79="",H79="Ø"))),"Needs to be Split","")</f>
        <v/>
      </c>
      <c r="K78" s="86" t="str">
        <f>IF(AND(NOT(OR(G78="",G78="Ø")),H78=""),"In Progress",IF(AND(NOT(OR(H78="Ø",H78="")),NOT(OR(G78="Ø",G78=""))),"Completed",IF(AND(NOT(A78=""),NOT(OR(D78="",D78="???")),G78=""),"Waiting",IF(D78="???","Waiting",""))))</f>
        <v/>
      </c>
      <c r="L78" s="109"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
      </c>
      <c r="M78" s="109" t="str">
        <f>IF(OR(L78="Untraceable",L78="Incomplete"),"Ignore",IF(L78="Completed","Waiting",IF(OR(L78="Waiting",L78="In Progress",L78="Review",L78="Other"),"HOLD","")))</f>
        <v/>
      </c>
      <c r="N78" s="4"/>
      <c r="O78" s="114" t="str">
        <f>IF(OR(L78="Untraceable",L78="Incomplete"),"No",IF(L78="Completed","In Progress",""))</f>
        <v/>
      </c>
      <c r="P78" s="109"/>
    </row>
    <row r="79" spans="1:16" x14ac:dyDescent="0.25">
      <c r="A79" s="109"/>
      <c r="B79" s="109"/>
      <c r="C79" s="109"/>
      <c r="D79" s="86" t="str">
        <f>IF(AND(NOT(A78=""),NOT(K78="Untraceable")),"???","")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2"/>
        <v/>
      </c>
      <c r="J79" s="109"/>
      <c r="K79" s="86" t="str">
        <f>IF(AND(NOT(OR(G79="",G79="Ø")),H79=""),"In Progress",IF(AND(NOT(OR(H79="Ø",H79="")),NOT(OR(G79="Ø",G79=""))),"Completed",IF(AND(NOT(A78=""),NOT(OR(D79="",D79="???")),G79=""),"Waiting",IF(D79="???","Waiting",""))))</f>
        <v/>
      </c>
      <c r="L79" s="109"/>
      <c r="M79" s="109"/>
      <c r="N79" s="4"/>
      <c r="O79" s="114"/>
      <c r="P79" s="109"/>
    </row>
    <row r="80" spans="1:16" x14ac:dyDescent="0.25">
      <c r="A80" s="115"/>
      <c r="B80" s="110"/>
      <c r="C80" s="109"/>
      <c r="D80" s="86" t="str">
        <f>IF(NOT(A80=""),"???","")</f>
        <v/>
      </c>
      <c r="E80" s="86"/>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
      </c>
      <c r="G80" s="89"/>
      <c r="H80" s="89"/>
      <c r="I80" s="68" t="str">
        <f t="shared" si="2"/>
        <v/>
      </c>
      <c r="J80" s="109" t="str">
        <f>IF(AND(NOT(OR(H80="",H80="Ø")),NOT(OR(H81="",H81="Ø"))),"Needs to be Split","")</f>
        <v/>
      </c>
      <c r="K80" s="86" t="str">
        <f>IF(AND(NOT(OR(G80="",G80="Ø")),H80=""),"In Progress",IF(AND(NOT(OR(H80="Ø",H80="")),NOT(OR(G80="Ø",G80=""))),"Completed",IF(AND(NOT(A80=""),NOT(OR(D80="",D80="???")),G80=""),"Waiting",IF(D80="???","Waiting",""))))</f>
        <v/>
      </c>
      <c r="L80" s="109" t="str">
        <f>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
      </c>
      <c r="M80" s="109" t="str">
        <f>IF(OR(L80="Untraceable",L80="Incomplete"),"Ignore",IF(L80="Completed","Waiting",IF(OR(L80="Waiting",L80="In Progress",L80="Review",L80="Other"),"HOLD","")))</f>
        <v/>
      </c>
      <c r="N80" s="4"/>
      <c r="O80" s="114" t="str">
        <f>IF(OR(L80="Untraceable",L80="Incomplete"),"No",IF(L80="Completed","In Progress",""))</f>
        <v/>
      </c>
      <c r="P80" s="109"/>
    </row>
    <row r="81" spans="1:16" x14ac:dyDescent="0.25">
      <c r="A81" s="109"/>
      <c r="B81" s="109"/>
      <c r="C81" s="109"/>
      <c r="D81" s="86" t="str">
        <f>IF(AND(NOT(A80=""),NOT(K80="Untraceable")),"???","")</f>
        <v/>
      </c>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t="str">
        <f t="shared" si="2"/>
        <v/>
      </c>
      <c r="J81" s="109"/>
      <c r="K81" s="86" t="str">
        <f>IF(AND(NOT(OR(G81="",G81="Ø")),H81=""),"In Progress",IF(AND(NOT(OR(H81="Ø",H81="")),NOT(OR(G81="Ø",G81=""))),"Completed",IF(AND(NOT(A80=""),NOT(OR(D81="",D81="???")),G81=""),"Waiting",IF(D81="???","Waiting",""))))</f>
        <v/>
      </c>
      <c r="L81" s="109"/>
      <c r="M81" s="109"/>
      <c r="N81" s="4"/>
      <c r="O81" s="114"/>
      <c r="P81" s="109"/>
    </row>
    <row r="82" spans="1:16" x14ac:dyDescent="0.25">
      <c r="A82" s="115"/>
      <c r="B82" s="110"/>
      <c r="C82" s="109"/>
      <c r="D82" s="86" t="str">
        <f>IF(NOT(A82=""),"???","")</f>
        <v/>
      </c>
      <c r="E82" s="86"/>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
      </c>
      <c r="G82" s="89"/>
      <c r="H82" s="89"/>
      <c r="I82" s="68" t="str">
        <f t="shared" si="2"/>
        <v/>
      </c>
      <c r="J82" s="109" t="str">
        <f>IF(AND(NOT(OR(H82="",H82="Ø")),NOT(OR(H83="",H83="Ø"))),"Needs to be Split","")</f>
        <v/>
      </c>
      <c r="K82" s="86" t="str">
        <f>IF(AND(NOT(OR(G82="",G82="Ø")),H82=""),"In Progress",IF(AND(NOT(OR(H82="Ø",H82="")),NOT(OR(G82="Ø",G82=""))),"Completed",IF(AND(NOT(A82=""),NOT(OR(D82="",D82="???")),G82=""),"Waiting",IF(D82="???","Waiting",""))))</f>
        <v/>
      </c>
      <c r="L82" s="109" t="str">
        <f>IF(AND(NOT(OR(H82="Ø",H82="")),J82="Split"),"In Progress",IF(AND(NOT(OR(H82="Ø",H82="")),J82="Needs to be Split"),"Waiting",IF(AND(K82="Review",K83="Review"),"Review",IF(OR(AND(K82="Review",K83="Incomplete"),AND(K82="Incomplete",K83="Review")),"Review",IF(OR(AND(K82="Untraceable",K83="Review"),AND(K82="Review",K83="Untraceable")),"Review",IF(OR(AND(K82="Review",K83="Completed"),AND(K82="Completed",K83="Review")),"Review",IF(OR(AND(K82="Other",K83="Review"),AND(K82="Review",K83="Other")),"Review",IF(OR(AND(K82="Other",K83="Incomplete"),AND(K82="Incomplete",K83="Other")),"Review",IF(OR(AND(K82="Other",K83="Untraceable"),AND(K82="Untraceable",K83="Other")),"Review",IF(OR(AND(K82="Other",K83="Completed"),AND(K82="Completed",K83="Other")),"Review",IF(AND(K82="Waiting",K83="Waiting"),"Waiting",IF(OR(AND(K82="Review",K83="Waiting"),AND(K82="Waiting",K83="Review")),"Waiting",IF(OR(AND(K82="Other",K83="Waiting"),AND(K82="Waiting",K83="Other")),"Waiting",IF(OR(AND(K82="Incomplete",K83="Waiting"),AND(K82="Waiting",K83="Incomplete")),"Waiting",IF(OR(AND(K82="Completed",K83="Waiting"),AND(K82="Waiting",K83="Completed")),"Waiting",IF(OR(K82="In Progress",K83="In Progress"),"In Progress",IF(OR(AND(K82="Completed",K83="Untraceable"),AND(K82="Untraceable",K83="Completed")),"Review",IF(OR(AND(K82="Completed",K83="Incomplete"),AND(K82="Incomplete",K83="Completed")),"Review",IF(OR(AND(K82="Incomplete",K83="Untraceable"),AND(K82="Untraceable",K83="Incomplete")),"Untraceable",IF(AND(NOT(OR(H82="Ø",H82="")),NOT(OR(H83="Ø",H83="")),J82=""),"In Progress",IF(AND(K82="Untraceable",K83="Untraceable"),"Untraceable",IF(AND(NOT(OR(H82="Ø",H82="")),NOT(OR(H83="Ø",H83="")),NOT(OR(J82="Ø",J82="",J82="Split",J82="Needs to be Split"))),"Completed",IF(AND(K82="Incomplete",K83="Incomplete"),"Incomplete",IF(AND(K82="Other",K83="Other"),"Review",IF(AND(K82="Untraceable",K83=""),"Untraceable","")))))))))))))))))))))))))</f>
        <v/>
      </c>
      <c r="M82" s="109" t="str">
        <f>IF(OR(L82="Untraceable",L82="Incomplete"),"Ignore",IF(L82="Completed","Waiting",IF(OR(L82="Waiting",L82="In Progress",L82="Review",L82="Other"),"HOLD","")))</f>
        <v/>
      </c>
      <c r="N82" s="4"/>
      <c r="O82" s="114" t="str">
        <f>IF(OR(L82="Untraceable",L82="Incomplete"),"No",IF(L82="Completed","In Progress",""))</f>
        <v/>
      </c>
      <c r="P82" s="109"/>
    </row>
    <row r="83" spans="1:16" x14ac:dyDescent="0.25">
      <c r="A83" s="109"/>
      <c r="B83" s="109"/>
      <c r="C83" s="109"/>
      <c r="D83" s="86" t="str">
        <f>IF(AND(NOT(A82=""),NOT(K82="Untraceable")),"???","")</f>
        <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2"/>
        <v/>
      </c>
      <c r="J83" s="109"/>
      <c r="K83" s="86" t="str">
        <f>IF(AND(NOT(OR(G83="",G83="Ø")),H83=""),"In Progress",IF(AND(NOT(OR(H83="Ø",H83="")),NOT(OR(G83="Ø",G83=""))),"Completed",IF(AND(NOT(A82=""),NOT(OR(D83="",D83="???")),G83=""),"Waiting",IF(D83="???","Waiting",""))))</f>
        <v/>
      </c>
      <c r="L83" s="109"/>
      <c r="M83" s="109"/>
      <c r="N83" s="4"/>
      <c r="O83" s="114"/>
      <c r="P83" s="109"/>
    </row>
    <row r="84" spans="1:16" x14ac:dyDescent="0.25">
      <c r="A84" s="115"/>
      <c r="B84" s="110"/>
      <c r="C84" s="109"/>
      <c r="D84" s="86" t="str">
        <f>IF(NOT(A84=""),"???","")</f>
        <v/>
      </c>
      <c r="E84" s="86"/>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
      </c>
      <c r="G84" s="89"/>
      <c r="H84" s="89"/>
      <c r="I84" s="68" t="str">
        <f t="shared" si="2"/>
        <v/>
      </c>
      <c r="J84" s="109" t="str">
        <f>IF(AND(NOT(OR(H84="",H84="Ø")),NOT(OR(H85="",H85="Ø"))),"Needs to be Split","")</f>
        <v/>
      </c>
      <c r="K84" s="86" t="str">
        <f>IF(AND(NOT(OR(G84="",G84="Ø")),H84=""),"In Progress",IF(AND(NOT(OR(H84="Ø",H84="")),NOT(OR(G84="Ø",G84=""))),"Completed",IF(AND(NOT(A84=""),NOT(OR(D84="",D84="???")),G84=""),"Waiting",IF(D84="???","Waiting",""))))</f>
        <v/>
      </c>
      <c r="L84" s="109"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
      </c>
      <c r="M84" s="109" t="str">
        <f>IF(OR(L84="Untraceable",L84="Incomplete"),"Ignore",IF(L84="Completed","Waiting",IF(OR(L84="Waiting",L84="In Progress",L84="Review",L84="Other"),"HOLD","")))</f>
        <v/>
      </c>
      <c r="N84" s="4"/>
      <c r="O84" s="114" t="str">
        <f>IF(OR(L84="Untraceable",L84="Incomplete"),"No",IF(L84="Completed","In Progress",""))</f>
        <v/>
      </c>
      <c r="P84" s="109"/>
    </row>
    <row r="85" spans="1:16" x14ac:dyDescent="0.25">
      <c r="A85" s="109"/>
      <c r="B85" s="109"/>
      <c r="C85" s="109"/>
      <c r="D85" s="86" t="str">
        <f>IF(AND(NOT(A84=""),NOT(K84="Untraceable")),"???","")</f>
        <v/>
      </c>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t="str">
        <f t="shared" si="2"/>
        <v/>
      </c>
      <c r="J85" s="109"/>
      <c r="K85" s="86" t="str">
        <f>IF(AND(NOT(OR(G85="",G85="Ø")),H85=""),"In Progress",IF(AND(NOT(OR(H85="Ø",H85="")),NOT(OR(G85="Ø",G85=""))),"Completed",IF(AND(NOT(A84=""),NOT(OR(D85="",D85="???")),G85=""),"Waiting",IF(D85="???","Waiting",""))))</f>
        <v/>
      </c>
      <c r="L85" s="109"/>
      <c r="M85" s="109"/>
      <c r="N85" s="4"/>
      <c r="O85" s="114"/>
      <c r="P85" s="109"/>
    </row>
    <row r="86" spans="1:16" x14ac:dyDescent="0.25">
      <c r="A86" s="115"/>
      <c r="B86" s="110"/>
      <c r="C86" s="109"/>
      <c r="D86" s="86" t="str">
        <f>IF(NOT(A86=""),"???","")</f>
        <v/>
      </c>
      <c r="E86" s="86"/>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2"/>
        <v/>
      </c>
      <c r="J86" s="109" t="str">
        <f>IF(AND(NOT(OR(H86="",H86="Ø")),NOT(OR(H87="",H87="Ø"))),"Needs to be Split","")</f>
        <v/>
      </c>
      <c r="K86" s="86" t="str">
        <f>IF(AND(NOT(OR(G86="",G86="Ø")),H86=""),"In Progress",IF(AND(NOT(OR(H86="Ø",H86="")),NOT(OR(G86="Ø",G86=""))),"Completed",IF(AND(NOT(A86=""),NOT(OR(D86="",D86="???")),G86=""),"Waiting",IF(D86="???","Waiting",""))))</f>
        <v/>
      </c>
      <c r="L86" s="109" t="str">
        <f>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
      </c>
      <c r="M86" s="109" t="str">
        <f>IF(OR(L86="Untraceable",L86="Incomplete"),"Ignore",IF(L86="Completed","Waiting",IF(OR(L86="Waiting",L86="In Progress",L86="Review",L86="Other"),"HOLD","")))</f>
        <v/>
      </c>
      <c r="N86" s="4"/>
      <c r="O86" s="114" t="str">
        <f>IF(OR(L86="Untraceable",L86="Incomplete"),"No",IF(L86="Completed","In Progress",""))</f>
        <v/>
      </c>
      <c r="P86" s="109"/>
    </row>
    <row r="87" spans="1:16" x14ac:dyDescent="0.25">
      <c r="A87" s="109"/>
      <c r="B87" s="109"/>
      <c r="C87" s="109"/>
      <c r="D87" s="86" t="str">
        <f>IF(AND(NOT(A86=""),NOT(K86="Untraceable")),"???","")</f>
        <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2"/>
        <v/>
      </c>
      <c r="J87" s="109"/>
      <c r="K87" s="86" t="str">
        <f>IF(AND(NOT(OR(G87="",G87="Ø")),H87=""),"In Progress",IF(AND(NOT(OR(H87="Ø",H87="")),NOT(OR(G87="Ø",G87=""))),"Completed",IF(AND(NOT(A86=""),NOT(OR(D87="",D87="???")),G87=""),"Waiting",IF(D87="???","Waiting",""))))</f>
        <v/>
      </c>
      <c r="L87" s="109"/>
      <c r="M87" s="109"/>
      <c r="N87" s="4"/>
      <c r="O87" s="114"/>
      <c r="P87" s="109"/>
    </row>
    <row r="88" spans="1:16" x14ac:dyDescent="0.25">
      <c r="A88" s="115"/>
      <c r="B88" s="110"/>
      <c r="C88" s="109"/>
      <c r="D88" s="86" t="str">
        <f>IF(NOT(A88=""),"???","")</f>
        <v/>
      </c>
      <c r="E88" s="86"/>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
      </c>
      <c r="G88" s="89"/>
      <c r="H88" s="89"/>
      <c r="I88" s="68" t="str">
        <f t="shared" si="2"/>
        <v/>
      </c>
      <c r="J88" s="109" t="str">
        <f>IF(AND(NOT(OR(H88="",H88="Ø")),NOT(OR(H89="",H89="Ø"))),"Needs to be Split","")</f>
        <v/>
      </c>
      <c r="K88" s="86" t="str">
        <f>IF(AND(NOT(OR(G88="",G88="Ø")),H88=""),"In Progress",IF(AND(NOT(OR(H88="Ø",H88="")),NOT(OR(G88="Ø",G88=""))),"Completed",IF(AND(NOT(A88=""),NOT(OR(D88="",D88="???")),G88=""),"Waiting",IF(D88="???","Waiting",""))))</f>
        <v/>
      </c>
      <c r="L88" s="109"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
      </c>
      <c r="M88" s="109" t="str">
        <f>IF(OR(L88="Untraceable",L88="Incomplete"),"Ignore",IF(L88="Completed","Waiting",IF(OR(L88="Waiting",L88="In Progress",L88="Review",L88="Other"),"HOLD","")))</f>
        <v/>
      </c>
      <c r="N88" s="4"/>
      <c r="O88" s="114" t="str">
        <f>IF(OR(L88="Untraceable",L88="Incomplete"),"No",IF(L88="Completed","In Progress",""))</f>
        <v/>
      </c>
      <c r="P88" s="109"/>
    </row>
    <row r="89" spans="1:16" x14ac:dyDescent="0.25">
      <c r="A89" s="109"/>
      <c r="B89" s="109"/>
      <c r="C89" s="109"/>
      <c r="D89" s="86" t="str">
        <f>IF(AND(NOT(A88=""),NOT(K88="Untraceable")),"???","")</f>
        <v/>
      </c>
      <c r="E89" s="86"/>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t="str">
        <f t="shared" si="2"/>
        <v/>
      </c>
      <c r="J89" s="109"/>
      <c r="K89" s="86" t="str">
        <f>IF(AND(NOT(OR(G89="",G89="Ø")),H89=""),"In Progress",IF(AND(NOT(OR(H89="Ø",H89="")),NOT(OR(G89="Ø",G89=""))),"Completed",IF(AND(NOT(A88=""),NOT(OR(D89="",D89="???")),G89=""),"Waiting",IF(D89="???","Waiting",""))))</f>
        <v/>
      </c>
      <c r="L89" s="109"/>
      <c r="M89" s="109"/>
      <c r="N89" s="4"/>
      <c r="O89" s="114"/>
      <c r="P89" s="109"/>
    </row>
    <row r="90" spans="1:16" x14ac:dyDescent="0.25">
      <c r="A90" s="115"/>
      <c r="B90" s="110"/>
      <c r="C90" s="109"/>
      <c r="D90" s="86" t="str">
        <f>IF(NOT(A90=""),"???","")</f>
        <v/>
      </c>
      <c r="E90" s="86"/>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
      </c>
      <c r="G90" s="89"/>
      <c r="H90" s="89"/>
      <c r="I90" s="68" t="str">
        <f t="shared" si="2"/>
        <v/>
      </c>
      <c r="J90" s="109" t="str">
        <f>IF(AND(NOT(OR(H90="",H90="Ø")),NOT(OR(H91="",H91="Ø"))),"Needs to be Split","")</f>
        <v/>
      </c>
      <c r="K90" s="86" t="str">
        <f>IF(AND(NOT(OR(G90="",G90="Ø")),H90=""),"In Progress",IF(AND(NOT(OR(H90="Ø",H90="")),NOT(OR(G90="Ø",G90=""))),"Completed",IF(AND(NOT(A90=""),NOT(OR(D90="",D90="???")),G90=""),"Waiting",IF(D90="???","Waiting",""))))</f>
        <v/>
      </c>
      <c r="L90" s="109"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
      </c>
      <c r="M90" s="109" t="str">
        <f>IF(OR(L90="Untraceable",L90="Incomplete"),"Ignore",IF(L90="Completed","Waiting",IF(OR(L90="Waiting",L90="In Progress",L90="Review",L90="Other"),"HOLD","")))</f>
        <v/>
      </c>
      <c r="N90" s="4"/>
      <c r="O90" s="114" t="str">
        <f>IF(OR(L90="Untraceable",L90="Incomplete"),"No",IF(L90="Completed","In Progress",""))</f>
        <v/>
      </c>
      <c r="P90" s="109"/>
    </row>
    <row r="91" spans="1:16" x14ac:dyDescent="0.25">
      <c r="A91" s="109"/>
      <c r="B91" s="109"/>
      <c r="C91" s="109"/>
      <c r="D91" s="86" t="str">
        <f>IF(AND(NOT(A90=""),NOT(K90="Untraceable")),"???","")</f>
        <v/>
      </c>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t="str">
        <f t="shared" si="2"/>
        <v/>
      </c>
      <c r="J91" s="109"/>
      <c r="K91" s="86" t="str">
        <f>IF(AND(NOT(OR(G91="",G91="Ø")),H91=""),"In Progress",IF(AND(NOT(OR(H91="Ø",H91="")),NOT(OR(G91="Ø",G91=""))),"Completed",IF(AND(NOT(A90=""),NOT(OR(D91="",D91="???")),G91=""),"Waiting",IF(D91="???","Waiting",""))))</f>
        <v/>
      </c>
      <c r="L91" s="109"/>
      <c r="M91" s="109"/>
      <c r="N91" s="4"/>
      <c r="O91" s="114"/>
      <c r="P91" s="109"/>
    </row>
    <row r="92" spans="1:16" x14ac:dyDescent="0.25">
      <c r="A92" s="115"/>
      <c r="B92" s="110"/>
      <c r="C92" s="109"/>
      <c r="D92" s="86" t="str">
        <f>IF(NOT(A92=""),"???","")</f>
        <v/>
      </c>
      <c r="E92" s="86"/>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
      </c>
      <c r="G92" s="89"/>
      <c r="H92" s="89"/>
      <c r="I92" s="68" t="str">
        <f t="shared" si="2"/>
        <v/>
      </c>
      <c r="J92" s="109" t="str">
        <f>IF(AND(NOT(OR(H92="",H92="Ø")),NOT(OR(H93="",H93="Ø"))),"Needs to be Split","")</f>
        <v/>
      </c>
      <c r="K92" s="86" t="str">
        <f>IF(AND(NOT(OR(G92="",G92="Ø")),H92=""),"In Progress",IF(AND(NOT(OR(H92="Ø",H92="")),NOT(OR(G92="Ø",G92=""))),"Completed",IF(AND(NOT(A92=""),NOT(OR(D92="",D92="???")),G92=""),"Waiting",IF(D92="???","Waiting",""))))</f>
        <v/>
      </c>
      <c r="L92" s="109"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
      </c>
      <c r="M92" s="109" t="str">
        <f>IF(OR(L92="Untraceable",L92="Incomplete"),"Ignore",IF(L92="Completed","Waiting",IF(OR(L92="Waiting",L92="In Progress",L92="Review",L92="Other"),"HOLD","")))</f>
        <v/>
      </c>
      <c r="N92" s="4"/>
      <c r="O92" s="114" t="str">
        <f>IF(OR(L92="Untraceable",L92="Incomplete"),"No",IF(L92="Completed","In Progress",""))</f>
        <v/>
      </c>
      <c r="P92" s="109"/>
    </row>
    <row r="93" spans="1:16" x14ac:dyDescent="0.25">
      <c r="A93" s="109"/>
      <c r="B93" s="109"/>
      <c r="C93" s="109"/>
      <c r="D93" s="86" t="str">
        <f>IF(AND(NOT(A92=""),NOT(K92="Untraceable")),"???","")</f>
        <v/>
      </c>
      <c r="E93" s="86"/>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t="str">
        <f t="shared" si="2"/>
        <v/>
      </c>
      <c r="J93" s="109"/>
      <c r="K93" s="86" t="str">
        <f>IF(AND(NOT(OR(G93="",G93="Ø")),H93=""),"In Progress",IF(AND(NOT(OR(H93="Ø",H93="")),NOT(OR(G93="Ø",G93=""))),"Completed",IF(AND(NOT(A92=""),NOT(OR(D93="",D93="???")),G93=""),"Waiting",IF(D93="???","Waiting",""))))</f>
        <v/>
      </c>
      <c r="L93" s="109"/>
      <c r="M93" s="109"/>
      <c r="N93" s="4"/>
      <c r="O93" s="114"/>
      <c r="P93" s="109"/>
    </row>
    <row r="94" spans="1:16" x14ac:dyDescent="0.25">
      <c r="A94" s="115"/>
      <c r="B94" s="110"/>
      <c r="C94" s="109"/>
      <c r="D94" s="86" t="str">
        <f>IF(NOT(A94=""),"???","")</f>
        <v/>
      </c>
      <c r="E94" s="86"/>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
      </c>
      <c r="G94" s="89"/>
      <c r="H94" s="89"/>
      <c r="I94" s="68" t="str">
        <f t="shared" si="2"/>
        <v/>
      </c>
      <c r="J94" s="109" t="str">
        <f>IF(AND(NOT(OR(H94="",H94="Ø")),NOT(OR(H95="",H95="Ø"))),"Needs to be Split","")</f>
        <v/>
      </c>
      <c r="K94" s="86" t="str">
        <f>IF(AND(NOT(OR(G94="",G94="Ø")),H94=""),"In Progress",IF(AND(NOT(OR(H94="Ø",H94="")),NOT(OR(G94="Ø",G94=""))),"Completed",IF(AND(NOT(A94=""),NOT(OR(D94="",D94="???")),G94=""),"Waiting",IF(D94="???","Waiting",""))))</f>
        <v/>
      </c>
      <c r="L94" s="109"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09" t="str">
        <f>IF(OR(L94="Untraceable",L94="Incomplete"),"Ignore",IF(L94="Completed","Waiting",IF(OR(L94="Waiting",L94="In Progress",L94="Review",L94="Other"),"HOLD","")))</f>
        <v/>
      </c>
      <c r="N94" s="4"/>
      <c r="O94" s="114" t="str">
        <f>IF(OR(L94="Untraceable",L94="Incomplete"),"No",IF(L94="Completed","In Progress",""))</f>
        <v/>
      </c>
      <c r="P94" s="109"/>
    </row>
    <row r="95" spans="1:16" x14ac:dyDescent="0.25">
      <c r="A95" s="109"/>
      <c r="B95" s="109"/>
      <c r="C95" s="109"/>
      <c r="D95" s="86" t="str">
        <f>IF(AND(NOT(A94=""),NOT(K94="Untraceable")),"???","")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t="str">
        <f t="shared" si="2"/>
        <v/>
      </c>
      <c r="J95" s="109"/>
      <c r="K95" s="86" t="str">
        <f>IF(AND(NOT(OR(G95="",G95="Ø")),H95=""),"In Progress",IF(AND(NOT(OR(H95="Ø",H95="")),NOT(OR(G95="Ø",G95=""))),"Completed",IF(AND(NOT(A94=""),NOT(OR(D95="",D95="???")),G95=""),"Waiting",IF(D95="???","Waiting",""))))</f>
        <v/>
      </c>
      <c r="L95" s="109"/>
      <c r="M95" s="109"/>
      <c r="N95" s="4"/>
      <c r="O95" s="114"/>
      <c r="P95" s="109"/>
    </row>
    <row r="96" spans="1:16" x14ac:dyDescent="0.25">
      <c r="A96" s="115"/>
      <c r="B96" s="110"/>
      <c r="C96" s="109"/>
      <c r="D96" s="86" t="str">
        <f>IF(NOT(A96=""),"???","")</f>
        <v/>
      </c>
      <c r="E96" s="86"/>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
      </c>
      <c r="G96" s="89"/>
      <c r="H96" s="89"/>
      <c r="I96" s="68" t="str">
        <f t="shared" si="2"/>
        <v/>
      </c>
      <c r="J96" s="109" t="str">
        <f>IF(AND(NOT(OR(H96="",H96="Ø")),NOT(OR(H97="",H97="Ø"))),"Needs to be Split","")</f>
        <v/>
      </c>
      <c r="K96" s="86" t="str">
        <f>IF(AND(NOT(OR(G96="",G96="Ø")),H96=""),"In Progress",IF(AND(NOT(OR(H96="Ø",H96="")),NOT(OR(G96="Ø",G96=""))),"Completed",IF(AND(NOT(A96=""),NOT(OR(D96="",D96="???")),G96=""),"Waiting",IF(D96="???","Waiting",""))))</f>
        <v/>
      </c>
      <c r="L96" s="109"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09" t="str">
        <f>IF(OR(L96="Untraceable",L96="Incomplete"),"Ignore",IF(L96="Completed","Waiting",IF(OR(L96="Waiting",L96="In Progress",L96="Review",L96="Other"),"HOLD","")))</f>
        <v/>
      </c>
      <c r="N96" s="4"/>
      <c r="O96" s="114" t="str">
        <f>IF(OR(L96="Untraceable",L96="Incomplete"),"No",IF(L96="Completed","In Progress",""))</f>
        <v/>
      </c>
      <c r="P96" s="109"/>
    </row>
    <row r="97" spans="1:16" x14ac:dyDescent="0.25">
      <c r="A97" s="109"/>
      <c r="B97" s="109"/>
      <c r="C97" s="109"/>
      <c r="D97" s="86" t="str">
        <f>IF(AND(NOT(A96=""),NOT(K96="Untraceable")),"???","")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t="str">
        <f t="shared" si="2"/>
        <v/>
      </c>
      <c r="J97" s="109"/>
      <c r="K97" s="86" t="str">
        <f>IF(AND(NOT(OR(G97="",G97="Ø")),H97=""),"In Progress",IF(AND(NOT(OR(H97="Ø",H97="")),NOT(OR(G97="Ø",G97=""))),"Completed",IF(AND(NOT(A96=""),NOT(OR(D97="",D97="???")),G97=""),"Waiting",IF(D97="???","Waiting",""))))</f>
        <v/>
      </c>
      <c r="L97" s="109"/>
      <c r="M97" s="109"/>
      <c r="N97" s="4"/>
      <c r="O97" s="114"/>
      <c r="P97" s="109"/>
    </row>
    <row r="98" spans="1:16" x14ac:dyDescent="0.25">
      <c r="A98" s="115"/>
      <c r="B98" s="110"/>
      <c r="C98" s="109"/>
      <c r="D98" s="86" t="str">
        <f>IF(NOT(A98=""),"???","")</f>
        <v/>
      </c>
      <c r="E98" s="86"/>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
      </c>
      <c r="G98" s="89"/>
      <c r="H98" s="89"/>
      <c r="I98" s="68" t="str">
        <f t="shared" si="2"/>
        <v/>
      </c>
      <c r="J98" s="109" t="str">
        <f>IF(AND(NOT(OR(H98="",H98="Ø")),NOT(OR(H99="",H99="Ø"))),"Needs to be Split","")</f>
        <v/>
      </c>
      <c r="K98" s="86" t="str">
        <f>IF(AND(NOT(OR(G98="",G98="Ø")),H98=""),"In Progress",IF(AND(NOT(OR(H98="Ø",H98="")),NOT(OR(G98="Ø",G98=""))),"Completed",IF(AND(NOT(A98=""),NOT(OR(D98="",D98="???")),G98=""),"Waiting",IF(D98="???","Waiting",""))))</f>
        <v/>
      </c>
      <c r="L98" s="109"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09" t="str">
        <f>IF(OR(L98="Untraceable",L98="Incomplete"),"Ignore",IF(L98="Completed","Waiting",IF(OR(L98="Waiting",L98="In Progress",L98="Review",L98="Other"),"HOLD","")))</f>
        <v/>
      </c>
      <c r="N98" s="4"/>
      <c r="O98" s="114" t="str">
        <f>IF(OR(L98="Untraceable",L98="Incomplete"),"No",IF(L98="Completed","In Progress",""))</f>
        <v/>
      </c>
      <c r="P98" s="109"/>
    </row>
    <row r="99" spans="1:16" x14ac:dyDescent="0.25">
      <c r="A99" s="109"/>
      <c r="B99" s="109"/>
      <c r="C99" s="109"/>
      <c r="D99" s="86" t="str">
        <f>IF(AND(NOT(A98=""),NOT(K98="Untraceable")),"???","")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
      </c>
      <c r="G99" s="89"/>
      <c r="H99" s="89"/>
      <c r="I99" s="68" t="str">
        <f t="shared" si="2"/>
        <v/>
      </c>
      <c r="J99" s="109"/>
      <c r="K99" s="86" t="str">
        <f>IF(AND(NOT(OR(G99="",G99="Ø")),H99=""),"In Progress",IF(AND(NOT(OR(H99="Ø",H99="")),NOT(OR(G99="Ø",G99=""))),"Completed",IF(AND(NOT(A98=""),NOT(OR(D99="",D99="???")),G99=""),"Waiting",IF(D99="???","Waiting",""))))</f>
        <v/>
      </c>
      <c r="L99" s="109"/>
      <c r="M99" s="109"/>
      <c r="N99" s="4"/>
      <c r="O99" s="114"/>
      <c r="P99" s="109"/>
    </row>
    <row r="100" spans="1:16" x14ac:dyDescent="0.25">
      <c r="A100" s="115"/>
      <c r="B100" s="110"/>
      <c r="C100" s="109"/>
      <c r="D100" s="86" t="str">
        <f>IF(NOT(A100=""),"???","")</f>
        <v/>
      </c>
      <c r="E100" s="86"/>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
      </c>
      <c r="G100" s="89"/>
      <c r="H100" s="89"/>
      <c r="I100" s="68" t="str">
        <f t="shared" si="2"/>
        <v/>
      </c>
      <c r="J100" s="109" t="str">
        <f>IF(AND(NOT(OR(H100="",H100="Ø")),NOT(OR(H101="",H101="Ø"))),"Needs to be Split","")</f>
        <v/>
      </c>
      <c r="K100" s="86" t="str">
        <f>IF(AND(NOT(OR(G100="",G100="Ø")),H100=""),"In Progress",IF(AND(NOT(OR(H100="Ø",H100="")),NOT(OR(G100="Ø",G100=""))),"Completed",IF(AND(NOT(A100=""),NOT(OR(D100="",D100="???")),G100=""),"Waiting",IF(D100="???","Waiting",""))))</f>
        <v/>
      </c>
      <c r="L100" s="109"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09" t="str">
        <f>IF(OR(L100="Untraceable",L100="Incomplete"),"Ignore",IF(L100="Completed","Waiting",IF(OR(L100="Waiting",L100="In Progress",L100="Review",L100="Other"),"HOLD","")))</f>
        <v/>
      </c>
      <c r="N100" s="4"/>
      <c r="O100" s="114" t="str">
        <f>IF(OR(L100="Untraceable",L100="Incomplete"),"No",IF(L100="Completed","In Progress",""))</f>
        <v/>
      </c>
      <c r="P100" s="109"/>
    </row>
    <row r="101" spans="1:16" x14ac:dyDescent="0.25">
      <c r="A101" s="109"/>
      <c r="B101" s="109"/>
      <c r="C101" s="109"/>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2"/>
        <v/>
      </c>
      <c r="J101" s="109"/>
      <c r="K101" s="86" t="str">
        <f>IF(AND(NOT(OR(G101="",G101="Ø")),H101=""),"In Progress",IF(AND(NOT(OR(H101="Ø",H101="")),NOT(OR(G101="Ø",G101=""))),"Completed",IF(AND(NOT(A100=""),NOT(OR(D101="",D101="???")),G101=""),"Waiting",IF(D101="???","Waiting",""))))</f>
        <v/>
      </c>
      <c r="L101" s="109"/>
      <c r="M101" s="109"/>
      <c r="N101" s="4"/>
      <c r="O101" s="114"/>
      <c r="P101" s="109"/>
    </row>
    <row r="102" spans="1:16" x14ac:dyDescent="0.25">
      <c r="A102" s="115"/>
      <c r="B102" s="110"/>
      <c r="C102" s="109"/>
      <c r="D102" s="86" t="str">
        <f>IF(NOT(A102=""),"???","")</f>
        <v/>
      </c>
      <c r="E102" s="86"/>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
      </c>
      <c r="G102" s="89"/>
      <c r="H102" s="89"/>
      <c r="I102" s="68" t="str">
        <f t="shared" ref="I102:I125" si="3">IF(H102="Ø","Ø",IF(NOT(OR(H102="Ø",H102="")),"Enter Tracing Time",""))</f>
        <v/>
      </c>
      <c r="J102" s="109" t="str">
        <f>IF(AND(NOT(OR(H102="",H102="Ø")),NOT(OR(H103="",H103="Ø"))),"Needs to be Split","")</f>
        <v/>
      </c>
      <c r="K102" s="86" t="str">
        <f>IF(AND(NOT(OR(G102="",G102="Ø")),H102=""),"In Progress",IF(AND(NOT(OR(H102="Ø",H102="")),NOT(OR(G102="Ø",G102=""))),"Completed",IF(AND(NOT(A102=""),NOT(OR(D102="",D102="???")),G102=""),"Waiting",IF(D102="???","Waiting",""))))</f>
        <v/>
      </c>
      <c r="L102" s="109"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09" t="str">
        <f>IF(OR(L102="Untraceable",L102="Incomplete"),"Ignore",IF(L102="Completed","Waiting",IF(OR(L102="Waiting",L102="In Progress",L102="Review",L102="Other"),"HOLD","")))</f>
        <v/>
      </c>
      <c r="N102" s="4"/>
      <c r="O102" s="114" t="str">
        <f>IF(OR(L102="Untraceable",L102="Incomplete"),"No",IF(L102="Completed","In Progress",""))</f>
        <v/>
      </c>
      <c r="P102" s="109"/>
    </row>
    <row r="103" spans="1:16" x14ac:dyDescent="0.25">
      <c r="A103" s="109"/>
      <c r="B103" s="109"/>
      <c r="C103" s="109"/>
      <c r="D103" s="86" t="str">
        <f>IF(AND(NOT(A102=""),NOT(K102="Untraceable")),"???","")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t="str">
        <f t="shared" si="3"/>
        <v/>
      </c>
      <c r="J103" s="109"/>
      <c r="K103" s="86" t="str">
        <f>IF(AND(NOT(OR(G103="",G103="Ø")),H103=""),"In Progress",IF(AND(NOT(OR(H103="Ø",H103="")),NOT(OR(G103="Ø",G103=""))),"Completed",IF(AND(NOT(A102=""),NOT(OR(D103="",D103="???")),G103=""),"Waiting",IF(D103="???","Waiting",""))))</f>
        <v/>
      </c>
      <c r="L103" s="109"/>
      <c r="M103" s="109"/>
      <c r="N103" s="4"/>
      <c r="O103" s="114"/>
      <c r="P103" s="109"/>
    </row>
    <row r="104" spans="1:16" x14ac:dyDescent="0.25">
      <c r="A104" s="115"/>
      <c r="B104" s="110"/>
      <c r="C104" s="109"/>
      <c r="D104" s="86" t="str">
        <f>IF(NOT(A104=""),"???","")</f>
        <v/>
      </c>
      <c r="E104" s="86"/>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
      </c>
      <c r="G104" s="89"/>
      <c r="H104" s="89"/>
      <c r="I104" s="68" t="str">
        <f t="shared" si="3"/>
        <v/>
      </c>
      <c r="J104" s="109" t="str">
        <f>IF(AND(NOT(OR(H104="",H104="Ø")),NOT(OR(H105="",H105="Ø"))),"Needs to be Split","")</f>
        <v/>
      </c>
      <c r="K104" s="86" t="str">
        <f>IF(AND(NOT(OR(G104="",G104="Ø")),H104=""),"In Progress",IF(AND(NOT(OR(H104="Ø",H104="")),NOT(OR(G104="Ø",G104=""))),"Completed",IF(AND(NOT(A104=""),NOT(OR(D104="",D104="???")),G104=""),"Waiting",IF(D104="???","Waiting",""))))</f>
        <v/>
      </c>
      <c r="L104" s="109"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09" t="str">
        <f>IF(OR(L104="Untraceable",L104="Incomplete"),"Ignore",IF(L104="Completed","Waiting",IF(OR(L104="Waiting",L104="In Progress",L104="Review",L104="Other"),"HOLD","")))</f>
        <v/>
      </c>
      <c r="N104" s="4"/>
      <c r="O104" s="114" t="str">
        <f>IF(OR(L104="Untraceable",L104="Incomplete"),"No",IF(L104="Completed","In Progress",""))</f>
        <v/>
      </c>
      <c r="P104" s="109"/>
    </row>
    <row r="105" spans="1:16" x14ac:dyDescent="0.25">
      <c r="A105" s="109"/>
      <c r="B105" s="109"/>
      <c r="C105" s="109"/>
      <c r="D105" s="86" t="str">
        <f>IF(AND(NOT(A104=""),NOT(K104="Untraceable")),"???","")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t="str">
        <f t="shared" si="3"/>
        <v/>
      </c>
      <c r="J105" s="109"/>
      <c r="K105" s="86" t="str">
        <f>IF(AND(NOT(OR(G105="",G105="Ø")),H105=""),"In Progress",IF(AND(NOT(OR(H105="Ø",H105="")),NOT(OR(G105="Ø",G105=""))),"Completed",IF(AND(NOT(A104=""),NOT(OR(D105="",D105="???")),G105=""),"Waiting",IF(D105="???","Waiting",""))))</f>
        <v/>
      </c>
      <c r="L105" s="109"/>
      <c r="M105" s="109"/>
      <c r="N105" s="4"/>
      <c r="O105" s="114"/>
      <c r="P105" s="109"/>
    </row>
    <row r="106" spans="1:16" x14ac:dyDescent="0.25">
      <c r="A106" s="115"/>
      <c r="B106" s="110"/>
      <c r="C106" s="109"/>
      <c r="D106" s="86" t="str">
        <f>IF(NOT(A106=""),"???","")</f>
        <v/>
      </c>
      <c r="E106" s="86"/>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
      </c>
      <c r="G106" s="89"/>
      <c r="H106" s="89"/>
      <c r="I106" s="68" t="str">
        <f t="shared" si="3"/>
        <v/>
      </c>
      <c r="J106" s="109" t="str">
        <f>IF(AND(NOT(OR(H106="",H106="Ø")),NOT(OR(H107="",H107="Ø"))),"Needs to be Split","")</f>
        <v/>
      </c>
      <c r="K106" s="86" t="str">
        <f>IF(AND(NOT(OR(G106="",G106="Ø")),H106=""),"In Progress",IF(AND(NOT(OR(H106="Ø",H106="")),NOT(OR(G106="Ø",G106=""))),"Completed",IF(AND(NOT(A106=""),NOT(OR(D106="",D106="???")),G106=""),"Waiting",IF(D106="???","Waiting",""))))</f>
        <v/>
      </c>
      <c r="L106" s="109"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09" t="str">
        <f>IF(OR(L106="Untraceable",L106="Incomplete"),"Ignore",IF(L106="Completed","Waiting",IF(OR(L106="Waiting",L106="In Progress",L106="Review",L106="Other"),"HOLD","")))</f>
        <v/>
      </c>
      <c r="N106" s="4"/>
      <c r="O106" s="114" t="str">
        <f>IF(OR(L106="Untraceable",L106="Incomplete"),"No",IF(L106="Completed","In Progress",""))</f>
        <v/>
      </c>
      <c r="P106" s="109"/>
    </row>
    <row r="107" spans="1:16" x14ac:dyDescent="0.25">
      <c r="A107" s="109"/>
      <c r="B107" s="109"/>
      <c r="C107" s="109"/>
      <c r="D107" s="86" t="str">
        <f>IF(AND(NOT(A106=""),NOT(K106="Untraceable")),"???","")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t="str">
        <f t="shared" si="3"/>
        <v/>
      </c>
      <c r="J107" s="109"/>
      <c r="K107" s="86" t="str">
        <f>IF(AND(NOT(OR(G107="",G107="Ø")),H107=""),"In Progress",IF(AND(NOT(OR(H107="Ø",H107="")),NOT(OR(G107="Ø",G107=""))),"Completed",IF(AND(NOT(A106=""),NOT(OR(D107="",D107="???")),G107=""),"Waiting",IF(D107="???","Waiting",""))))</f>
        <v/>
      </c>
      <c r="L107" s="109"/>
      <c r="M107" s="109"/>
      <c r="N107" s="4"/>
      <c r="O107" s="114"/>
      <c r="P107" s="109"/>
    </row>
    <row r="108" spans="1:16" x14ac:dyDescent="0.25">
      <c r="A108" s="115"/>
      <c r="B108" s="110"/>
      <c r="C108" s="109"/>
      <c r="D108" s="86" t="str">
        <f>IF(NOT(A108=""),"???","")</f>
        <v/>
      </c>
      <c r="E108" s="86"/>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
      </c>
      <c r="G108" s="89"/>
      <c r="H108" s="89"/>
      <c r="I108" s="68" t="str">
        <f t="shared" si="3"/>
        <v/>
      </c>
      <c r="J108" s="109" t="str">
        <f>IF(AND(NOT(OR(H108="",H108="Ø")),NOT(OR(H109="",H109="Ø"))),"Needs to be Split","")</f>
        <v/>
      </c>
      <c r="K108" s="86" t="str">
        <f>IF(AND(NOT(OR(G108="",G108="Ø")),H108=""),"In Progress",IF(AND(NOT(OR(H108="Ø",H108="")),NOT(OR(G108="Ø",G108=""))),"Completed",IF(AND(NOT(A108=""),NOT(OR(D108="",D108="???")),G108=""),"Waiting",IF(D108="???","Waiting",""))))</f>
        <v/>
      </c>
      <c r="L108" s="109"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09" t="str">
        <f>IF(OR(L108="Untraceable",L108="Incomplete"),"Ignore",IF(L108="Completed","Waiting",IF(OR(L108="Waiting",L108="In Progress",L108="Review",L108="Other"),"HOLD","")))</f>
        <v/>
      </c>
      <c r="N108" s="4"/>
      <c r="O108" s="114" t="str">
        <f>IF(OR(L108="Untraceable",L108="Incomplete"),"No",IF(L108="Completed","In Progress",""))</f>
        <v/>
      </c>
      <c r="P108" s="109"/>
    </row>
    <row r="109" spans="1:16" x14ac:dyDescent="0.25">
      <c r="A109" s="109"/>
      <c r="B109" s="109"/>
      <c r="C109" s="109"/>
      <c r="D109" s="86" t="str">
        <f>IF(AND(NOT(A108=""),NOT(K108="Untraceable")),"???","")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t="str">
        <f t="shared" si="3"/>
        <v/>
      </c>
      <c r="J109" s="109"/>
      <c r="K109" s="86" t="str">
        <f>IF(AND(NOT(OR(G109="",G109="Ø")),H109=""),"In Progress",IF(AND(NOT(OR(H109="Ø",H109="")),NOT(OR(G109="Ø",G109=""))),"Completed",IF(AND(NOT(A108=""),NOT(OR(D109="",D109="???")),G109=""),"Waiting",IF(D109="???","Waiting",""))))</f>
        <v/>
      </c>
      <c r="L109" s="109"/>
      <c r="M109" s="109"/>
      <c r="N109" s="4"/>
      <c r="O109" s="114"/>
      <c r="P109" s="109"/>
    </row>
    <row r="110" spans="1:16" x14ac:dyDescent="0.25">
      <c r="A110" s="115"/>
      <c r="B110" s="110"/>
      <c r="C110" s="109"/>
      <c r="D110" s="86" t="str">
        <f>IF(NOT(A110=""),"???","")</f>
        <v/>
      </c>
      <c r="E110" s="86"/>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
      </c>
      <c r="G110" s="89"/>
      <c r="H110" s="89"/>
      <c r="I110" s="68" t="str">
        <f t="shared" si="3"/>
        <v/>
      </c>
      <c r="J110" s="109" t="str">
        <f>IF(AND(NOT(OR(H110="",H110="Ø")),NOT(OR(H111="",H111="Ø"))),"Needs to be Split","")</f>
        <v/>
      </c>
      <c r="K110" s="86" t="str">
        <f>IF(AND(NOT(OR(G110="",G110="Ø")),H110=""),"In Progress",IF(AND(NOT(OR(H110="Ø",H110="")),NOT(OR(G110="Ø",G110=""))),"Completed",IF(AND(NOT(A110=""),NOT(OR(D110="",D110="???")),G110=""),"Waiting",IF(D110="???","Waiting",""))))</f>
        <v/>
      </c>
      <c r="L110" s="109"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09" t="str">
        <f>IF(OR(L110="Untraceable",L110="Incomplete"),"Ignore",IF(L110="Completed","Waiting",IF(OR(L110="Waiting",L110="In Progress",L110="Review",L110="Other"),"HOLD","")))</f>
        <v/>
      </c>
      <c r="N110" s="4"/>
      <c r="O110" s="114" t="str">
        <f>IF(OR(L110="Untraceable",L110="Incomplete"),"No",IF(L110="Completed","In Progress",""))</f>
        <v/>
      </c>
      <c r="P110" s="109"/>
    </row>
    <row r="111" spans="1:16" x14ac:dyDescent="0.25">
      <c r="A111" s="109"/>
      <c r="B111" s="109"/>
      <c r="C111" s="109"/>
      <c r="D111" s="86" t="str">
        <f>IF(AND(NOT(A110=""),NOT(K110="Untraceable")),"???","")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t="str">
        <f t="shared" si="3"/>
        <v/>
      </c>
      <c r="J111" s="109"/>
      <c r="K111" s="86" t="str">
        <f>IF(AND(NOT(OR(G111="",G111="Ø")),H111=""),"In Progress",IF(AND(NOT(OR(H111="Ø",H111="")),NOT(OR(G111="Ø",G111=""))),"Completed",IF(AND(NOT(A110=""),NOT(OR(D111="",D111="???")),G111=""),"Waiting",IF(D111="???","Waiting",""))))</f>
        <v/>
      </c>
      <c r="L111" s="109"/>
      <c r="M111" s="109"/>
      <c r="N111" s="4"/>
      <c r="O111" s="114"/>
      <c r="P111" s="109"/>
    </row>
    <row r="112" spans="1:16" x14ac:dyDescent="0.25">
      <c r="A112" s="115"/>
      <c r="B112" s="110"/>
      <c r="C112" s="109"/>
      <c r="D112" s="86" t="str">
        <f>IF(NOT(A112=""),"???","")</f>
        <v/>
      </c>
      <c r="E112" s="86"/>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
      </c>
      <c r="G112" s="89"/>
      <c r="H112" s="89"/>
      <c r="I112" s="68" t="str">
        <f t="shared" si="3"/>
        <v/>
      </c>
      <c r="J112" s="109" t="str">
        <f>IF(AND(NOT(OR(H112="",H112="Ø")),NOT(OR(H113="",H113="Ø"))),"Needs to be Split","")</f>
        <v/>
      </c>
      <c r="K112" s="86" t="str">
        <f>IF(AND(NOT(OR(G112="",G112="Ø")),H112=""),"In Progress",IF(AND(NOT(OR(H112="Ø",H112="")),NOT(OR(G112="Ø",G112=""))),"Completed",IF(AND(NOT(A112=""),NOT(OR(D112="",D112="???")),G112=""),"Waiting",IF(D112="???","Waiting",""))))</f>
        <v/>
      </c>
      <c r="L112" s="109"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09" t="str">
        <f>IF(OR(L112="Untraceable",L112="Incomplete"),"Ignore",IF(L112="Completed","Waiting",IF(OR(L112="Waiting",L112="In Progress",L112="Review",L112="Other"),"HOLD","")))</f>
        <v/>
      </c>
      <c r="N112" s="4"/>
      <c r="O112" s="114" t="str">
        <f>IF(OR(L112="Untraceable",L112="Incomplete"),"No",IF(L112="Completed","In Progress",""))</f>
        <v/>
      </c>
      <c r="P112" s="109"/>
    </row>
    <row r="113" spans="1:16" x14ac:dyDescent="0.25">
      <c r="A113" s="109"/>
      <c r="B113" s="109"/>
      <c r="C113" s="109"/>
      <c r="D113" s="86" t="str">
        <f>IF(AND(NOT(A112=""),NOT(K112="Untraceable")),"???","")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3"/>
        <v/>
      </c>
      <c r="J113" s="109"/>
      <c r="K113" s="86" t="str">
        <f>IF(AND(NOT(OR(G113="",G113="Ø")),H113=""),"In Progress",IF(AND(NOT(OR(H113="Ø",H113="")),NOT(OR(G113="Ø",G113=""))),"Completed",IF(AND(NOT(A112=""),NOT(OR(D113="",D113="???")),G113=""),"Waiting",IF(D113="???","Waiting",""))))</f>
        <v/>
      </c>
      <c r="L113" s="109"/>
      <c r="M113" s="109"/>
      <c r="N113" s="4"/>
      <c r="O113" s="114"/>
      <c r="P113" s="109"/>
    </row>
    <row r="114" spans="1:16" x14ac:dyDescent="0.25">
      <c r="A114" s="115"/>
      <c r="B114" s="110"/>
      <c r="C114" s="109"/>
      <c r="D114" s="86" t="str">
        <f>IF(NOT(A114=""),"???","")</f>
        <v/>
      </c>
      <c r="E114" s="86"/>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
      </c>
      <c r="G114" s="89"/>
      <c r="H114" s="89"/>
      <c r="I114" s="68" t="str">
        <f t="shared" si="3"/>
        <v/>
      </c>
      <c r="J114" s="109" t="str">
        <f>IF(AND(NOT(OR(H114="",H114="Ø")),NOT(OR(H115="",H115="Ø"))),"Needs to be Split","")</f>
        <v/>
      </c>
      <c r="K114" s="86" t="str">
        <f>IF(AND(NOT(OR(G114="",G114="Ø")),H114=""),"In Progress",IF(AND(NOT(OR(H114="Ø",H114="")),NOT(OR(G114="Ø",G114=""))),"Completed",IF(AND(NOT(A114=""),NOT(OR(D114="",D114="???")),G114=""),"Waiting",IF(D114="???","Waiting",""))))</f>
        <v/>
      </c>
      <c r="L114" s="109"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09" t="str">
        <f>IF(OR(L114="Untraceable",L114="Incomplete"),"Ignore",IF(L114="Completed","Waiting",IF(OR(L114="Waiting",L114="In Progress",L114="Review",L114="Other"),"HOLD","")))</f>
        <v/>
      </c>
      <c r="N114" s="4"/>
      <c r="O114" s="114" t="str">
        <f>IF(OR(L114="Untraceable",L114="Incomplete"),"No",IF(L114="Completed","In Progress",""))</f>
        <v/>
      </c>
      <c r="P114" s="109"/>
    </row>
    <row r="115" spans="1:16" x14ac:dyDescent="0.25">
      <c r="A115" s="109"/>
      <c r="B115" s="109"/>
      <c r="C115" s="109"/>
      <c r="D115" s="86" t="str">
        <f>IF(AND(NOT(A114=""),NOT(K114="Untraceable")),"???","")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t="str">
        <f t="shared" si="3"/>
        <v/>
      </c>
      <c r="J115" s="109"/>
      <c r="K115" s="86" t="str">
        <f>IF(AND(NOT(OR(G115="",G115="Ø")),H115=""),"In Progress",IF(AND(NOT(OR(H115="Ø",H115="")),NOT(OR(G115="Ø",G115=""))),"Completed",IF(AND(NOT(A114=""),NOT(OR(D115="",D115="???")),G115=""),"Waiting",IF(D115="???","Waiting",""))))</f>
        <v/>
      </c>
      <c r="L115" s="109"/>
      <c r="M115" s="109"/>
      <c r="N115" s="4"/>
      <c r="O115" s="114"/>
      <c r="P115" s="109"/>
    </row>
    <row r="116" spans="1:16" x14ac:dyDescent="0.25">
      <c r="A116" s="115"/>
      <c r="B116" s="110"/>
      <c r="C116" s="109"/>
      <c r="D116" s="86" t="str">
        <f>IF(NOT(A116=""),"???","")</f>
        <v/>
      </c>
      <c r="E116" s="86"/>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
      </c>
      <c r="G116" s="89"/>
      <c r="H116" s="89"/>
      <c r="I116" s="68" t="str">
        <f t="shared" si="3"/>
        <v/>
      </c>
      <c r="J116" s="109" t="str">
        <f>IF(AND(NOT(OR(H116="",H116="Ø")),NOT(OR(H117="",H117="Ø"))),"Needs to be Split","")</f>
        <v/>
      </c>
      <c r="K116" s="86" t="str">
        <f>IF(AND(NOT(OR(G116="",G116="Ø")),H116=""),"In Progress",IF(AND(NOT(OR(H116="Ø",H116="")),NOT(OR(G116="Ø",G116=""))),"Completed",IF(AND(NOT(A116=""),NOT(OR(D116="",D116="???")),G116=""),"Waiting",IF(D116="???","Waiting",""))))</f>
        <v/>
      </c>
      <c r="L116" s="109"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09" t="str">
        <f>IF(OR(L116="Untraceable",L116="Incomplete"),"Ignore",IF(L116="Completed","Waiting",IF(OR(L116="Waiting",L116="In Progress",L116="Review",L116="Other"),"HOLD","")))</f>
        <v/>
      </c>
      <c r="N116" s="4"/>
      <c r="O116" s="114" t="str">
        <f>IF(OR(L116="Untraceable",L116="Incomplete"),"No",IF(L116="Completed","In Progress",""))</f>
        <v/>
      </c>
      <c r="P116" s="109"/>
    </row>
    <row r="117" spans="1:16" x14ac:dyDescent="0.25">
      <c r="A117" s="109"/>
      <c r="B117" s="109"/>
      <c r="C117" s="109"/>
      <c r="D117" s="86" t="str">
        <f>IF(AND(NOT(A116=""),NOT(K116="Untraceable")),"???","")</f>
        <v/>
      </c>
      <c r="E117" s="86"/>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
      </c>
      <c r="G117" s="89"/>
      <c r="H117" s="89"/>
      <c r="I117" s="68" t="str">
        <f t="shared" si="3"/>
        <v/>
      </c>
      <c r="J117" s="109"/>
      <c r="K117" s="86" t="str">
        <f>IF(AND(NOT(OR(G117="",G117="Ø")),H117=""),"In Progress",IF(AND(NOT(OR(H117="Ø",H117="")),NOT(OR(G117="Ø",G117=""))),"Completed",IF(AND(NOT(A116=""),NOT(OR(D117="",D117="???")),G117=""),"Waiting",IF(D117="???","Waiting",""))))</f>
        <v/>
      </c>
      <c r="L117" s="109"/>
      <c r="M117" s="109"/>
      <c r="N117" s="4"/>
      <c r="O117" s="114"/>
      <c r="P117" s="109"/>
    </row>
    <row r="118" spans="1:16" x14ac:dyDescent="0.25">
      <c r="A118" s="115"/>
      <c r="B118" s="110"/>
      <c r="C118" s="109"/>
      <c r="D118" s="86" t="str">
        <f>IF(NOT(A118=""),"???","")</f>
        <v/>
      </c>
      <c r="E118" s="86"/>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
      </c>
      <c r="G118" s="89"/>
      <c r="H118" s="89"/>
      <c r="I118" s="68" t="str">
        <f t="shared" si="3"/>
        <v/>
      </c>
      <c r="J118" s="109" t="str">
        <f>IF(AND(NOT(OR(H118="",H118="Ø")),NOT(OR(H119="",H119="Ø"))),"Needs to be Split","")</f>
        <v/>
      </c>
      <c r="K118" s="86" t="str">
        <f>IF(AND(NOT(OR(G118="",G118="Ø")),H118=""),"In Progress",IF(AND(NOT(OR(H118="Ø",H118="")),NOT(OR(G118="Ø",G118=""))),"Completed",IF(AND(NOT(A118=""),NOT(OR(D118="",D118="???")),G118=""),"Waiting",IF(D118="???","Waiting",""))))</f>
        <v/>
      </c>
      <c r="L118" s="109"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09" t="str">
        <f>IF(OR(L118="Untraceable",L118="Incomplete"),"Ignore",IF(L118="Completed","Waiting",IF(OR(L118="Waiting",L118="In Progress",L118="Review",L118="Other"),"HOLD","")))</f>
        <v/>
      </c>
      <c r="N118" s="4"/>
      <c r="O118" s="114" t="str">
        <f>IF(OR(L118="Untraceable",L118="Incomplete"),"No",IF(L118="Completed","In Progress",""))</f>
        <v/>
      </c>
      <c r="P118" s="109"/>
    </row>
    <row r="119" spans="1:16" x14ac:dyDescent="0.25">
      <c r="A119" s="109"/>
      <c r="B119" s="109"/>
      <c r="C119" s="109"/>
      <c r="D119" s="86" t="str">
        <f>IF(AND(NOT(A118=""),NOT(K118="Untraceable")),"???","")</f>
        <v/>
      </c>
      <c r="E119" s="86"/>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
      </c>
      <c r="G119" s="89"/>
      <c r="H119" s="89"/>
      <c r="I119" s="68" t="str">
        <f t="shared" si="3"/>
        <v/>
      </c>
      <c r="J119" s="109"/>
      <c r="K119" s="86" t="str">
        <f>IF(AND(NOT(OR(G119="",G119="Ø")),H119=""),"In Progress",IF(AND(NOT(OR(H119="Ø",H119="")),NOT(OR(G119="Ø",G119=""))),"Completed",IF(AND(NOT(A118=""),NOT(OR(D119="",D119="???")),G119=""),"Waiting",IF(D119="???","Waiting",""))))</f>
        <v/>
      </c>
      <c r="L119" s="109"/>
      <c r="M119" s="109"/>
      <c r="N119" s="4"/>
      <c r="O119" s="114"/>
      <c r="P119" s="109"/>
    </row>
    <row r="120" spans="1:16" x14ac:dyDescent="0.25">
      <c r="A120" s="115"/>
      <c r="B120" s="110"/>
      <c r="C120" s="109"/>
      <c r="D120" s="86" t="str">
        <f>IF(NOT(A120=""),"???","")</f>
        <v/>
      </c>
      <c r="E120" s="86"/>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
      </c>
      <c r="G120" s="89"/>
      <c r="H120" s="89"/>
      <c r="I120" s="68" t="str">
        <f t="shared" si="3"/>
        <v/>
      </c>
      <c r="J120" s="109" t="str">
        <f>IF(AND(NOT(OR(H120="",H120="Ø")),NOT(OR(H121="",H121="Ø"))),"Needs to be Split","")</f>
        <v/>
      </c>
      <c r="K120" s="86" t="str">
        <f>IF(AND(NOT(OR(G120="",G120="Ø")),H120=""),"In Progress",IF(AND(NOT(OR(H120="Ø",H120="")),NOT(OR(G120="Ø",G120=""))),"Completed",IF(AND(NOT(A120=""),NOT(OR(D120="",D120="???")),G120=""),"Waiting",IF(D120="???","Waiting",""))))</f>
        <v/>
      </c>
      <c r="L120" s="109"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09" t="str">
        <f>IF(OR(L120="Untraceable",L120="Incomplete"),"Ignore",IF(L120="Completed","Waiting",IF(OR(L120="Waiting",L120="In Progress",L120="Review",L120="Other"),"HOLD","")))</f>
        <v/>
      </c>
      <c r="N120" s="4"/>
      <c r="O120" s="114" t="str">
        <f>IF(OR(L120="Untraceable",L120="Incomplete"),"No",IF(L120="Completed","In Progress",""))</f>
        <v/>
      </c>
      <c r="P120" s="109"/>
    </row>
    <row r="121" spans="1:16" x14ac:dyDescent="0.25">
      <c r="A121" s="109"/>
      <c r="B121" s="109"/>
      <c r="C121" s="109"/>
      <c r="D121" s="86" t="str">
        <f>IF(AND(NOT(A120=""),NOT(K120="Untraceable")),"???","")</f>
        <v/>
      </c>
      <c r="E121" s="86"/>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
      </c>
      <c r="G121" s="89"/>
      <c r="H121" s="89"/>
      <c r="I121" s="68" t="str">
        <f t="shared" si="3"/>
        <v/>
      </c>
      <c r="J121" s="109"/>
      <c r="K121" s="86" t="str">
        <f>IF(AND(NOT(OR(G121="",G121="Ø")),H121=""),"In Progress",IF(AND(NOT(OR(H121="Ø",H121="")),NOT(OR(G121="Ø",G121=""))),"Completed",IF(AND(NOT(A120=""),NOT(OR(D121="",D121="???")),G121=""),"Waiting",IF(D121="???","Waiting",""))))</f>
        <v/>
      </c>
      <c r="L121" s="109"/>
      <c r="M121" s="109"/>
      <c r="N121" s="4"/>
      <c r="O121" s="114"/>
      <c r="P121" s="109"/>
    </row>
    <row r="122" spans="1:16" x14ac:dyDescent="0.25">
      <c r="A122" s="115"/>
      <c r="B122" s="110"/>
      <c r="C122" s="109"/>
      <c r="D122" s="86" t="str">
        <f>IF(NOT(A122=""),"???","")</f>
        <v/>
      </c>
      <c r="E122" s="86"/>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
      </c>
      <c r="G122" s="89"/>
      <c r="H122" s="89"/>
      <c r="I122" s="68" t="str">
        <f t="shared" si="3"/>
        <v/>
      </c>
      <c r="J122" s="109" t="str">
        <f>IF(AND(NOT(OR(H122="",H122="Ø")),NOT(OR(H123="",H123="Ø"))),"Needs to be Split","")</f>
        <v/>
      </c>
      <c r="K122" s="86" t="str">
        <f>IF(AND(NOT(OR(G122="",G122="Ø")),H122=""),"In Progress",IF(AND(NOT(OR(H122="Ø",H122="")),NOT(OR(G122="Ø",G122=""))),"Completed",IF(AND(NOT(A122=""),NOT(OR(D122="",D122="???")),G122=""),"Waiting",IF(D122="???","Waiting",""))))</f>
        <v/>
      </c>
      <c r="L122" s="109"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09" t="str">
        <f>IF(OR(L122="Untraceable",L122="Incomplete"),"Ignore",IF(L122="Completed","Waiting",IF(OR(L122="Waiting",L122="In Progress",L122="Review",L122="Other"),"HOLD","")))</f>
        <v/>
      </c>
      <c r="N122" s="4"/>
      <c r="O122" s="114" t="str">
        <f>IF(OR(L122="Untraceable",L122="Incomplete"),"No",IF(L122="Completed","In Progress",""))</f>
        <v/>
      </c>
      <c r="P122" s="109"/>
    </row>
    <row r="123" spans="1:16" x14ac:dyDescent="0.25">
      <c r="A123" s="109"/>
      <c r="B123" s="109"/>
      <c r="C123" s="109"/>
      <c r="D123" s="86" t="str">
        <f>IF(AND(NOT(A122=""),NOT(K122="Untraceable")),"???","")</f>
        <v/>
      </c>
      <c r="E123" s="86"/>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
      </c>
      <c r="G123" s="89"/>
      <c r="H123" s="89"/>
      <c r="I123" s="68" t="str">
        <f t="shared" si="3"/>
        <v/>
      </c>
      <c r="J123" s="109"/>
      <c r="K123" s="86" t="str">
        <f>IF(AND(NOT(OR(G123="",G123="Ø")),H123=""),"In Progress",IF(AND(NOT(OR(H123="Ø",H123="")),NOT(OR(G123="Ø",G123=""))),"Completed",IF(AND(NOT(A122=""),NOT(OR(D123="",D123="???")),G123=""),"Waiting",IF(D123="???","Waiting",""))))</f>
        <v/>
      </c>
      <c r="L123" s="109"/>
      <c r="M123" s="109"/>
      <c r="N123" s="4"/>
      <c r="O123" s="114"/>
      <c r="P123" s="109"/>
    </row>
    <row r="124" spans="1:16" x14ac:dyDescent="0.25">
      <c r="A124" s="115"/>
      <c r="B124" s="110"/>
      <c r="C124" s="109"/>
      <c r="D124" s="86" t="str">
        <f>IF(NOT(A124=""),"???","")</f>
        <v/>
      </c>
      <c r="E124" s="86"/>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
      </c>
      <c r="G124" s="89"/>
      <c r="H124" s="89"/>
      <c r="I124" s="68" t="str">
        <f t="shared" si="3"/>
        <v/>
      </c>
      <c r="J124" s="109" t="str">
        <f>IF(AND(NOT(OR(H124="",H124="Ø")),NOT(OR(H125="",H125="Ø"))),"Needs to be Split","")</f>
        <v/>
      </c>
      <c r="K124" s="86" t="str">
        <f>IF(AND(NOT(OR(G124="",G124="Ø")),H124=""),"In Progress",IF(AND(NOT(OR(H124="Ø",H124="")),NOT(OR(G124="Ø",G124=""))),"Completed",IF(AND(NOT(A124=""),NOT(OR(D124="",D124="???")),G124=""),"Waiting",IF(D124="???","Waiting",""))))</f>
        <v/>
      </c>
      <c r="L124" s="109"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09" t="str">
        <f>IF(OR(L124="Untraceable",L124="Incomplete"),"Ignore",IF(L124="Completed","Waiting",IF(OR(L124="Waiting",L124="In Progress",L124="Review",L124="Other"),"HOLD","")))</f>
        <v/>
      </c>
      <c r="N124" s="4"/>
      <c r="O124" s="114" t="str">
        <f>IF(OR(L124="Untraceable",L124="Incomplete"),"No",IF(L124="Completed","In Progress",""))</f>
        <v/>
      </c>
      <c r="P124" s="109"/>
    </row>
    <row r="125" spans="1:16" x14ac:dyDescent="0.25">
      <c r="A125" s="109"/>
      <c r="B125" s="109"/>
      <c r="C125" s="109"/>
      <c r="D125" s="86" t="str">
        <f>IF(AND(NOT(A124=""),NOT(K124="Untraceable")),"???","")</f>
        <v/>
      </c>
      <c r="E125" s="86"/>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
      </c>
      <c r="G125" s="89"/>
      <c r="H125" s="89"/>
      <c r="I125" s="68" t="str">
        <f t="shared" si="3"/>
        <v/>
      </c>
      <c r="J125" s="109"/>
      <c r="K125" s="86" t="str">
        <f>IF(AND(NOT(OR(G125="",G125="Ø")),H125=""),"In Progress",IF(AND(NOT(OR(H125="Ø",H125="")),NOT(OR(G125="Ø",G125=""))),"Completed",IF(AND(NOT(A124=""),NOT(OR(D125="",D125="???")),G125=""),"Waiting",IF(D125="???","Waiting",""))))</f>
        <v/>
      </c>
      <c r="L125" s="109"/>
      <c r="M125" s="109"/>
      <c r="N125" s="4"/>
      <c r="O125" s="114"/>
      <c r="P125" s="109"/>
    </row>
  </sheetData>
  <mergeCells count="496">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O38:O39"/>
    <mergeCell ref="P38:P39"/>
    <mergeCell ref="A36:A37"/>
    <mergeCell ref="B36:B37"/>
    <mergeCell ref="C36:C37"/>
    <mergeCell ref="J36:J37"/>
    <mergeCell ref="L36:L37"/>
    <mergeCell ref="M36:M37"/>
    <mergeCell ref="O34:O35"/>
    <mergeCell ref="P34:P35"/>
    <mergeCell ref="O36:O37"/>
    <mergeCell ref="P36:P37"/>
    <mergeCell ref="A38:A39"/>
    <mergeCell ref="B38:B39"/>
    <mergeCell ref="C38:C39"/>
    <mergeCell ref="J38:J39"/>
    <mergeCell ref="L38:L39"/>
    <mergeCell ref="M38:M39"/>
    <mergeCell ref="A34:A35"/>
    <mergeCell ref="B34:B35"/>
    <mergeCell ref="C34:C35"/>
    <mergeCell ref="J34:J35"/>
    <mergeCell ref="L34:L35"/>
    <mergeCell ref="M34:M35"/>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52:A53"/>
    <mergeCell ref="B52:B53"/>
    <mergeCell ref="C52:C53"/>
    <mergeCell ref="J52:J53"/>
    <mergeCell ref="L52:L53"/>
    <mergeCell ref="M52:M53"/>
    <mergeCell ref="O52:O53"/>
    <mergeCell ref="P52:P53"/>
    <mergeCell ref="A54:A55"/>
    <mergeCell ref="B54:B55"/>
    <mergeCell ref="C54:C55"/>
    <mergeCell ref="J54:J55"/>
    <mergeCell ref="L54:L55"/>
    <mergeCell ref="M54:M55"/>
    <mergeCell ref="O54:O55"/>
    <mergeCell ref="P54:P55"/>
    <mergeCell ref="A56:A57"/>
    <mergeCell ref="B56:B57"/>
    <mergeCell ref="C56:C57"/>
    <mergeCell ref="J56:J57"/>
    <mergeCell ref="L56:L57"/>
    <mergeCell ref="M56:M57"/>
    <mergeCell ref="O56:O57"/>
    <mergeCell ref="P56:P57"/>
    <mergeCell ref="A58:A59"/>
    <mergeCell ref="B58:B59"/>
    <mergeCell ref="C58:C59"/>
    <mergeCell ref="J58:J59"/>
    <mergeCell ref="L58:L59"/>
    <mergeCell ref="M58:M59"/>
    <mergeCell ref="O58:O59"/>
    <mergeCell ref="P58:P59"/>
    <mergeCell ref="A60:A61"/>
    <mergeCell ref="B60:B61"/>
    <mergeCell ref="C60:C61"/>
    <mergeCell ref="J60:J61"/>
    <mergeCell ref="L60:L61"/>
    <mergeCell ref="M60:M61"/>
    <mergeCell ref="O60:O61"/>
    <mergeCell ref="P60:P61"/>
    <mergeCell ref="A62:A63"/>
    <mergeCell ref="B62:B63"/>
    <mergeCell ref="C62:C63"/>
    <mergeCell ref="J62:J63"/>
    <mergeCell ref="L62:L63"/>
    <mergeCell ref="M62:M63"/>
    <mergeCell ref="O62:O63"/>
    <mergeCell ref="P62:P63"/>
    <mergeCell ref="A64:A65"/>
    <mergeCell ref="B64:B65"/>
    <mergeCell ref="C64:C65"/>
    <mergeCell ref="J64:J65"/>
    <mergeCell ref="L64:L65"/>
    <mergeCell ref="M64:M65"/>
    <mergeCell ref="O64:O65"/>
    <mergeCell ref="P64:P65"/>
    <mergeCell ref="A66:A67"/>
    <mergeCell ref="B66:B67"/>
    <mergeCell ref="C66:C67"/>
    <mergeCell ref="J66:J67"/>
    <mergeCell ref="L66:L67"/>
    <mergeCell ref="M66:M67"/>
    <mergeCell ref="O66:O67"/>
    <mergeCell ref="P66:P67"/>
    <mergeCell ref="A68:A69"/>
    <mergeCell ref="B68:B69"/>
    <mergeCell ref="C68:C69"/>
    <mergeCell ref="J68:J69"/>
    <mergeCell ref="L68:L69"/>
    <mergeCell ref="M68:M69"/>
    <mergeCell ref="O68:O69"/>
    <mergeCell ref="P68:P69"/>
    <mergeCell ref="A70:A71"/>
    <mergeCell ref="B70:B71"/>
    <mergeCell ref="C70:C71"/>
    <mergeCell ref="J70:J71"/>
    <mergeCell ref="L70:L71"/>
    <mergeCell ref="M70:M71"/>
    <mergeCell ref="O70:O71"/>
    <mergeCell ref="P70:P71"/>
    <mergeCell ref="A72:A73"/>
    <mergeCell ref="B72:B73"/>
    <mergeCell ref="C72:C73"/>
    <mergeCell ref="J72:J73"/>
    <mergeCell ref="L72:L73"/>
    <mergeCell ref="M72:M73"/>
    <mergeCell ref="O72:O73"/>
    <mergeCell ref="P72:P73"/>
    <mergeCell ref="A74:A75"/>
    <mergeCell ref="B74:B75"/>
    <mergeCell ref="C74:C75"/>
    <mergeCell ref="J74:J75"/>
    <mergeCell ref="L74:L75"/>
    <mergeCell ref="M74:M75"/>
    <mergeCell ref="O74:O75"/>
    <mergeCell ref="P74:P75"/>
    <mergeCell ref="A76:A77"/>
    <mergeCell ref="B76:B77"/>
    <mergeCell ref="C76:C77"/>
    <mergeCell ref="J76:J77"/>
    <mergeCell ref="L76:L77"/>
    <mergeCell ref="M76:M77"/>
    <mergeCell ref="O76:O77"/>
    <mergeCell ref="P76:P77"/>
    <mergeCell ref="A78:A79"/>
    <mergeCell ref="B78:B79"/>
    <mergeCell ref="C78:C79"/>
    <mergeCell ref="J78:J79"/>
    <mergeCell ref="L78:L79"/>
    <mergeCell ref="M78:M79"/>
    <mergeCell ref="O78:O79"/>
    <mergeCell ref="P78:P79"/>
    <mergeCell ref="A80:A81"/>
    <mergeCell ref="B80:B81"/>
    <mergeCell ref="C80:C81"/>
    <mergeCell ref="J80:J81"/>
    <mergeCell ref="L80:L81"/>
    <mergeCell ref="M80:M81"/>
    <mergeCell ref="O80:O81"/>
    <mergeCell ref="P80:P81"/>
    <mergeCell ref="A82:A83"/>
    <mergeCell ref="B82:B83"/>
    <mergeCell ref="C82:C83"/>
    <mergeCell ref="J82:J83"/>
    <mergeCell ref="L82:L83"/>
    <mergeCell ref="M82:M83"/>
    <mergeCell ref="O82:O83"/>
    <mergeCell ref="P82:P83"/>
    <mergeCell ref="A84:A85"/>
    <mergeCell ref="B84:B85"/>
    <mergeCell ref="C84:C85"/>
    <mergeCell ref="J84:J85"/>
    <mergeCell ref="L84:L85"/>
    <mergeCell ref="M84:M85"/>
    <mergeCell ref="O84:O85"/>
    <mergeCell ref="P84:P85"/>
    <mergeCell ref="A86:A87"/>
    <mergeCell ref="B86:B87"/>
    <mergeCell ref="C86:C87"/>
    <mergeCell ref="J86:J87"/>
    <mergeCell ref="L86:L87"/>
    <mergeCell ref="M86:M87"/>
    <mergeCell ref="O86:O87"/>
    <mergeCell ref="P86:P87"/>
    <mergeCell ref="A88:A89"/>
    <mergeCell ref="B88:B89"/>
    <mergeCell ref="C88:C89"/>
    <mergeCell ref="J88:J89"/>
    <mergeCell ref="L88:L89"/>
    <mergeCell ref="M88:M89"/>
    <mergeCell ref="O88:O89"/>
    <mergeCell ref="P88:P89"/>
    <mergeCell ref="A90:A91"/>
    <mergeCell ref="B90:B91"/>
    <mergeCell ref="C90:C91"/>
    <mergeCell ref="J90:J91"/>
    <mergeCell ref="L90:L91"/>
    <mergeCell ref="M90:M91"/>
    <mergeCell ref="O90:O91"/>
    <mergeCell ref="P90:P91"/>
    <mergeCell ref="A92:A93"/>
    <mergeCell ref="B92:B93"/>
    <mergeCell ref="C92:C93"/>
    <mergeCell ref="J92:J93"/>
    <mergeCell ref="L92:L93"/>
    <mergeCell ref="M92:M93"/>
    <mergeCell ref="O92:O93"/>
    <mergeCell ref="P92:P93"/>
    <mergeCell ref="A94:A95"/>
    <mergeCell ref="B94:B95"/>
    <mergeCell ref="C94:C95"/>
    <mergeCell ref="J94:J95"/>
    <mergeCell ref="L94:L95"/>
    <mergeCell ref="M94:M95"/>
    <mergeCell ref="O94:O95"/>
    <mergeCell ref="P94:P95"/>
    <mergeCell ref="A96:A97"/>
    <mergeCell ref="B96:B97"/>
    <mergeCell ref="C96:C97"/>
    <mergeCell ref="J96:J97"/>
    <mergeCell ref="L96:L97"/>
    <mergeCell ref="M96:M97"/>
    <mergeCell ref="O96:O97"/>
    <mergeCell ref="P96:P97"/>
    <mergeCell ref="A98:A99"/>
    <mergeCell ref="B98:B99"/>
    <mergeCell ref="C98:C99"/>
    <mergeCell ref="J98:J99"/>
    <mergeCell ref="L98:L99"/>
    <mergeCell ref="M98:M99"/>
    <mergeCell ref="O98:O99"/>
    <mergeCell ref="P98:P99"/>
    <mergeCell ref="A100:A101"/>
    <mergeCell ref="B100:B101"/>
    <mergeCell ref="C100:C101"/>
    <mergeCell ref="J100:J101"/>
    <mergeCell ref="L100:L101"/>
    <mergeCell ref="M100:M101"/>
    <mergeCell ref="O100:O101"/>
    <mergeCell ref="P100:P101"/>
    <mergeCell ref="A102:A103"/>
    <mergeCell ref="B102:B103"/>
    <mergeCell ref="C102:C103"/>
    <mergeCell ref="J102:J103"/>
    <mergeCell ref="L102:L103"/>
    <mergeCell ref="M102:M103"/>
    <mergeCell ref="O102:O103"/>
    <mergeCell ref="P102:P103"/>
    <mergeCell ref="A104:A105"/>
    <mergeCell ref="B104:B105"/>
    <mergeCell ref="C104:C105"/>
    <mergeCell ref="J104:J105"/>
    <mergeCell ref="L104:L105"/>
    <mergeCell ref="M104:M105"/>
    <mergeCell ref="O104:O105"/>
    <mergeCell ref="P104:P105"/>
    <mergeCell ref="A106:A107"/>
    <mergeCell ref="B106:B107"/>
    <mergeCell ref="C106:C107"/>
    <mergeCell ref="J106:J107"/>
    <mergeCell ref="L106:L107"/>
    <mergeCell ref="M106:M107"/>
    <mergeCell ref="O106:O107"/>
    <mergeCell ref="P106:P107"/>
    <mergeCell ref="A108:A109"/>
    <mergeCell ref="B108:B109"/>
    <mergeCell ref="C108:C109"/>
    <mergeCell ref="J108:J109"/>
    <mergeCell ref="L108:L109"/>
    <mergeCell ref="M108:M109"/>
    <mergeCell ref="O108:O109"/>
    <mergeCell ref="P108:P109"/>
    <mergeCell ref="A110:A111"/>
    <mergeCell ref="B110:B111"/>
    <mergeCell ref="C110:C111"/>
    <mergeCell ref="J110:J111"/>
    <mergeCell ref="L110:L111"/>
    <mergeCell ref="M110:M111"/>
    <mergeCell ref="O110:O111"/>
    <mergeCell ref="P110:P111"/>
    <mergeCell ref="A112:A113"/>
    <mergeCell ref="B112:B113"/>
    <mergeCell ref="C112:C113"/>
    <mergeCell ref="J112:J113"/>
    <mergeCell ref="L112:L113"/>
    <mergeCell ref="M112:M113"/>
    <mergeCell ref="O112:O113"/>
    <mergeCell ref="P112:P113"/>
    <mergeCell ref="A114:A115"/>
    <mergeCell ref="B114:B115"/>
    <mergeCell ref="C114:C115"/>
    <mergeCell ref="J114:J115"/>
    <mergeCell ref="L114:L115"/>
    <mergeCell ref="M114:M115"/>
    <mergeCell ref="O114:O115"/>
    <mergeCell ref="P114:P115"/>
    <mergeCell ref="O124:O125"/>
    <mergeCell ref="P124:P125"/>
    <mergeCell ref="A124:A125"/>
    <mergeCell ref="B124:B125"/>
    <mergeCell ref="C124:C125"/>
    <mergeCell ref="J124:J125"/>
    <mergeCell ref="L124:L125"/>
    <mergeCell ref="M124:M125"/>
    <mergeCell ref="A116:A117"/>
    <mergeCell ref="B116:B117"/>
    <mergeCell ref="C116:C117"/>
    <mergeCell ref="J116:J117"/>
    <mergeCell ref="L116:L117"/>
    <mergeCell ref="M116:M117"/>
    <mergeCell ref="O116:O117"/>
    <mergeCell ref="P116:P117"/>
    <mergeCell ref="A118:A119"/>
    <mergeCell ref="B118:B119"/>
    <mergeCell ref="C118:C119"/>
    <mergeCell ref="J118:J119"/>
    <mergeCell ref="L118:L119"/>
    <mergeCell ref="M118:M119"/>
    <mergeCell ref="O118:O119"/>
    <mergeCell ref="P118:P119"/>
    <mergeCell ref="A120:A121"/>
    <mergeCell ref="B120:B121"/>
    <mergeCell ref="C120:C121"/>
    <mergeCell ref="J120:J121"/>
    <mergeCell ref="L120:L121"/>
    <mergeCell ref="M120:M121"/>
    <mergeCell ref="O120:O121"/>
    <mergeCell ref="P120:P121"/>
    <mergeCell ref="A122:A123"/>
    <mergeCell ref="B122:B123"/>
    <mergeCell ref="C122:C123"/>
    <mergeCell ref="J122:J123"/>
    <mergeCell ref="L122:L123"/>
    <mergeCell ref="M122:M123"/>
    <mergeCell ref="O122:O123"/>
    <mergeCell ref="P122:P123"/>
  </mergeCells>
  <conditionalFormatting sqref="M1:M125">
    <cfRule type="containsText" dxfId="1750" priority="4" operator="containsText" text="HOLD">
      <formula>NOT(ISERROR(SEARCH("HOLD",M1)))</formula>
    </cfRule>
    <cfRule type="containsText" dxfId="1749" priority="13" operator="containsText" text="Ignore">
      <formula>NOT(ISERROR(SEARCH("Ignore",M1)))</formula>
    </cfRule>
  </conditionalFormatting>
  <conditionalFormatting sqref="K1:M125">
    <cfRule type="containsText" dxfId="1748" priority="3" operator="containsText" text="Waiting">
      <formula>NOT(ISERROR(SEARCH("Waiting",K1)))</formula>
    </cfRule>
    <cfRule type="containsText" dxfId="1747" priority="7" operator="containsText" text="Review">
      <formula>NOT(ISERROR(SEARCH("Review",K1)))</formula>
    </cfRule>
    <cfRule type="containsText" dxfId="1746" priority="8" operator="containsText" text="Other">
      <formula>NOT(ISERROR(SEARCH("Other",K1)))</formula>
    </cfRule>
    <cfRule type="containsText" dxfId="1745" priority="9" operator="containsText" text="Incomplete">
      <formula>NOT(ISERROR(SEARCH("Incomplete",K1)))</formula>
    </cfRule>
    <cfRule type="containsText" dxfId="1744" priority="10" operator="containsText" text="Untraceable">
      <formula>NOT(ISERROR(SEARCH("Untraceable",K1)))</formula>
    </cfRule>
    <cfRule type="containsText" dxfId="1743" priority="11" operator="containsText" text="Completed">
      <formula>NOT(ISERROR(SEARCH("Completed",K1)))</formula>
    </cfRule>
  </conditionalFormatting>
  <conditionalFormatting sqref="K1:M125 O1:O125">
    <cfRule type="containsText" dxfId="1742" priority="12" operator="containsText" text="In Progress">
      <formula>NOT(ISERROR(SEARCH("In Progress",K1)))</formula>
    </cfRule>
  </conditionalFormatting>
  <conditionalFormatting sqref="O1:O125">
    <cfRule type="containsText" dxfId="1741" priority="5" operator="containsText" text="No">
      <formula>NOT(ISERROR(SEARCH("No",O1)))</formula>
    </cfRule>
    <cfRule type="containsText" dxfId="1740" priority="6" operator="containsText" text="Yes">
      <formula>NOT(ISERROR(SEARCH("Yes",O1)))</formula>
    </cfRule>
  </conditionalFormatting>
  <conditionalFormatting sqref="J1:J125">
    <cfRule type="containsText" dxfId="1739" priority="2" operator="containsText" text="Needs to be">
      <formula>NOT(ISERROR(SEARCH("Needs to be",J1)))</formula>
    </cfRule>
  </conditionalFormatting>
  <conditionalFormatting sqref="I1:I125">
    <cfRule type="containsText" dxfId="1738" priority="1" operator="containsText" text="Please Enter Tracing Time">
      <formula>NOT(ISERROR(SEARCH("Please Enter Tracing Time",I1)))</formula>
    </cfRule>
  </conditionalFormatting>
  <dataValidations count="7">
    <dataValidation type="list" allowBlank="1" showInputMessage="1" sqref="J2:J125">
      <formula1>"Ø, Split"</formula1>
    </dataValidation>
    <dataValidation type="list" operator="equal" allowBlank="1" showInputMessage="1" showErrorMessage="1" sqref="D2:D125">
      <formula1>"Amina,Bruno,Cameron,Daniel,Gina,Mashtura,Monet,Reem,???"</formula1>
    </dataValidation>
    <dataValidation type="list" allowBlank="1" showInputMessage="1" showErrorMessage="1" sqref="K2:L125">
      <formula1>"In Progress, Completed, Untraceable, Incomplete, Other, Review"</formula1>
    </dataValidation>
    <dataValidation type="list" operator="equal" allowBlank="1" showInputMessage="1" showErrorMessage="1" sqref="E2:E125">
      <formula1>"Manual,Assisted Manual, De-Novo Merge, Assisted Merge"</formula1>
    </dataValidation>
    <dataValidation type="list" operator="equal" allowBlank="1" showInputMessage="1" sqref="H2:H125">
      <formula1>"Ø"</formula1>
    </dataValidation>
    <dataValidation type="list" allowBlank="1" showInputMessage="1" showErrorMessage="1" sqref="M2:M125">
      <formula1>"In Progress, Completed, Untraceable, Review, Ignore"</formula1>
    </dataValidation>
    <dataValidation type="list" allowBlank="1" showInputMessage="1" sqref="G2:G125">
      <formula1>"Ø"</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7"/>
  <sheetViews>
    <sheetView topLeftCell="A78" workbookViewId="0">
      <selection activeCell="R40" sqref="R40:R41"/>
    </sheetView>
  </sheetViews>
  <sheetFormatPr defaultRowHeight="15" x14ac:dyDescent="0.25"/>
  <cols>
    <col min="1" max="1" width="19.7109375" customWidth="1"/>
    <col min="2" max="2" width="25.28515625" customWidth="1"/>
    <col min="3" max="3" width="23.5703125" customWidth="1"/>
    <col min="4" max="4" width="16" customWidth="1"/>
    <col min="5" max="5" width="18.28515625" customWidth="1"/>
    <col min="6" max="6" width="21.28515625" bestFit="1" customWidth="1"/>
    <col min="7" max="7" width="16" customWidth="1"/>
    <col min="8" max="8" width="15.140625" customWidth="1"/>
    <col min="9" max="10" width="17.42578125" customWidth="1"/>
    <col min="11" max="11" width="19.28515625" style="75" customWidth="1"/>
    <col min="12" max="12" width="19.7109375" customWidth="1"/>
    <col min="13" max="13" width="23.42578125" customWidth="1"/>
    <col min="14" max="14" width="18.5703125" customWidth="1"/>
    <col min="15" max="15" width="14.7109375" customWidth="1"/>
    <col min="16" max="16" width="66.1406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3188</v>
      </c>
      <c r="J1" s="48" t="s">
        <v>3189</v>
      </c>
      <c r="K1" s="72" t="s">
        <v>3190</v>
      </c>
      <c r="L1" s="47" t="s">
        <v>14</v>
      </c>
      <c r="M1" s="47" t="s">
        <v>15</v>
      </c>
      <c r="N1" s="47" t="s">
        <v>16</v>
      </c>
      <c r="O1" s="47" t="s">
        <v>17</v>
      </c>
      <c r="P1" s="10" t="s">
        <v>18</v>
      </c>
      <c r="Q1" s="9" t="s">
        <v>19</v>
      </c>
      <c r="R1" s="9" t="s">
        <v>20</v>
      </c>
    </row>
    <row r="2" spans="1:18" x14ac:dyDescent="0.25">
      <c r="A2" s="115" t="s">
        <v>3191</v>
      </c>
      <c r="B2" s="110" t="s">
        <v>3192</v>
      </c>
      <c r="C2" s="109"/>
      <c r="D2" s="86" t="s">
        <v>187</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2017-11-17_G-001_MW</v>
      </c>
      <c r="G2" s="89">
        <v>43455</v>
      </c>
      <c r="H2" s="89">
        <v>43103</v>
      </c>
      <c r="I2" s="68">
        <v>19</v>
      </c>
      <c r="J2" s="68"/>
      <c r="K2" s="73" t="str">
        <f t="shared" ref="K2:K13" si="0">IF(AND(NOT(I2=""),NOT(J2=""),NOT(H2="")),I2/J2,"")</f>
        <v/>
      </c>
      <c r="L2" s="111">
        <v>43138</v>
      </c>
      <c r="M2" s="86" t="str">
        <f>IF(AND(NOT(OR(G2="",G2="Ø")),H2=""),"In Progress",IF(AND(NOT(OR(H2="Ø",H2="")),NOT(OR(G2="Ø",G2=""))),"Completed",IF(AND(NOT(A2=""),NOT(OR(D2="",D2="???")),G2=""),"Waiting",IF(D2="???","Waiting",""))))</f>
        <v>Completed</v>
      </c>
      <c r="N2" s="109"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9" t="s">
        <v>0</v>
      </c>
      <c r="P2" s="4" t="s">
        <v>3193</v>
      </c>
      <c r="Q2" s="114" t="s">
        <v>25</v>
      </c>
      <c r="R2" s="109" t="s">
        <v>3194</v>
      </c>
    </row>
    <row r="3" spans="1:18" x14ac:dyDescent="0.25">
      <c r="A3" s="109"/>
      <c r="B3" s="109"/>
      <c r="C3" s="109"/>
      <c r="D3" s="86" t="s">
        <v>113</v>
      </c>
      <c r="E3" s="86"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2017-11-17_G-001_DR</v>
      </c>
      <c r="G3" s="89">
        <v>43109</v>
      </c>
      <c r="H3" s="89">
        <v>43116</v>
      </c>
      <c r="I3" s="68">
        <v>25</v>
      </c>
      <c r="J3" s="68"/>
      <c r="K3" s="73" t="str">
        <f t="shared" si="0"/>
        <v/>
      </c>
      <c r="L3" s="109"/>
      <c r="M3" s="86" t="str">
        <f>IF(AND(NOT(OR(G3="",G3="Ø")),H3=""),"In Progress",IF(AND(NOT(OR(H3="Ø",H3="")),NOT(OR(G3="Ø",G3=""))),"Completed",IF(AND(NOT(A2=""),NOT(OR(D3="",D3="???")),G3=""),"Waiting",IF(D3="???","Waiting",""))))</f>
        <v>Completed</v>
      </c>
      <c r="N3" s="109"/>
      <c r="O3" s="109"/>
      <c r="P3" s="4"/>
      <c r="Q3" s="114"/>
      <c r="R3" s="109"/>
    </row>
    <row r="4" spans="1:18" x14ac:dyDescent="0.25">
      <c r="A4" s="115" t="s">
        <v>3195</v>
      </c>
      <c r="B4" s="110" t="s">
        <v>3196</v>
      </c>
      <c r="C4" s="109" t="s">
        <v>2737</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2017-11-17_G-002_MH</v>
      </c>
      <c r="G4" s="89">
        <v>43455</v>
      </c>
      <c r="H4" s="89">
        <v>43104</v>
      </c>
      <c r="I4" s="68">
        <v>18</v>
      </c>
      <c r="J4" s="68"/>
      <c r="K4" s="73" t="str">
        <f t="shared" si="0"/>
        <v/>
      </c>
      <c r="L4" s="111">
        <v>43112</v>
      </c>
      <c r="M4" s="86" t="str">
        <f>IF(AND(NOT(OR(G4="",G4="Ø")),H4=""),"In Progress",IF(AND(NOT(OR(H4="Ø",H4="")),NOT(OR(G4="Ø",G4=""))),"Completed",IF(AND(NOT(A4=""),NOT(OR(D4="",D4="???")),G4=""),"Waiting",IF(D4="???","Waiting",""))))</f>
        <v>Completed</v>
      </c>
      <c r="N4" s="109"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9" t="s">
        <v>0</v>
      </c>
      <c r="P4" s="4"/>
      <c r="Q4" s="114" t="s">
        <v>25</v>
      </c>
      <c r="R4" s="109" t="s">
        <v>3197</v>
      </c>
    </row>
    <row r="5" spans="1:18" x14ac:dyDescent="0.25">
      <c r="A5" s="109"/>
      <c r="B5" s="109"/>
      <c r="C5" s="109"/>
      <c r="D5" s="86" t="s">
        <v>27</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2017-11-17_G-002_GB</v>
      </c>
      <c r="G5" s="89">
        <v>43111</v>
      </c>
      <c r="H5" s="89">
        <v>43112</v>
      </c>
      <c r="I5" s="68">
        <v>5.5</v>
      </c>
      <c r="J5" s="68"/>
      <c r="K5" s="73" t="str">
        <f t="shared" si="0"/>
        <v/>
      </c>
      <c r="L5" s="109"/>
      <c r="M5" s="86" t="str">
        <f>IF(AND(NOT(OR(G5="",G5="Ø")),H5=""),"In Progress",IF(AND(NOT(OR(H5="Ø",H5="")),NOT(OR(G5="Ø",G5=""))),"Completed",IF(AND(NOT(A4=""),NOT(OR(D5="",D5="???")),G5=""),"Waiting",IF(D5="???","Waiting",""))))</f>
        <v>Completed</v>
      </c>
      <c r="N5" s="109"/>
      <c r="O5" s="109"/>
      <c r="P5" s="4"/>
      <c r="Q5" s="114"/>
      <c r="R5" s="109"/>
    </row>
    <row r="6" spans="1:18" x14ac:dyDescent="0.25">
      <c r="A6" s="115" t="s">
        <v>3198</v>
      </c>
      <c r="B6" s="110" t="s">
        <v>3199</v>
      </c>
      <c r="C6" s="109"/>
      <c r="D6" s="86" t="s">
        <v>2404</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2017-11-17_G-003_MH</v>
      </c>
      <c r="G6" s="89">
        <v>43104</v>
      </c>
      <c r="H6" s="89">
        <v>43108</v>
      </c>
      <c r="I6" s="68">
        <v>5</v>
      </c>
      <c r="J6" s="68"/>
      <c r="K6" s="73" t="str">
        <f t="shared" si="0"/>
        <v/>
      </c>
      <c r="L6" s="111">
        <v>42752</v>
      </c>
      <c r="M6" s="86" t="str">
        <f>IF(AND(NOT(OR(G6="",G6="Ø")),H6=""),"In Progress",IF(AND(NOT(OR(H6="Ø",H6="")),NOT(OR(G6="Ø",G6=""))),"Completed",IF(AND(NOT(A6=""),NOT(OR(D6="",D6="???")),G6=""),"Waiting",IF(D6="???","Waiting",""))))</f>
        <v>Completed</v>
      </c>
      <c r="N6" s="109"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09" t="s">
        <v>0</v>
      </c>
      <c r="P6" s="4"/>
      <c r="Q6" s="114" t="s">
        <v>25</v>
      </c>
      <c r="R6" s="109" t="s">
        <v>3200</v>
      </c>
    </row>
    <row r="7" spans="1:18" x14ac:dyDescent="0.25">
      <c r="A7" s="109"/>
      <c r="B7" s="109"/>
      <c r="C7" s="109"/>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2017-11-17_G-003_GB</v>
      </c>
      <c r="G7" s="89">
        <v>43112</v>
      </c>
      <c r="H7" s="89">
        <v>43117</v>
      </c>
      <c r="I7" s="68">
        <v>5.5</v>
      </c>
      <c r="J7" s="68"/>
      <c r="K7" s="73" t="str">
        <f t="shared" si="0"/>
        <v/>
      </c>
      <c r="L7" s="109"/>
      <c r="M7" s="86" t="str">
        <f>IF(AND(NOT(OR(G7="",G7="Ø")),H7=""),"In Progress",IF(AND(NOT(OR(H7="Ø",H7="")),NOT(OR(G7="Ø",G7=""))),"Completed",IF(AND(NOT(A6=""),NOT(OR(D7="",D7="???")),G7=""),"Waiting",IF(D7="???","Waiting",""))))</f>
        <v>Completed</v>
      </c>
      <c r="N7" s="109"/>
      <c r="O7" s="109"/>
      <c r="P7" s="4"/>
      <c r="Q7" s="114"/>
      <c r="R7" s="109"/>
    </row>
    <row r="8" spans="1:18" x14ac:dyDescent="0.25">
      <c r="A8" s="115" t="s">
        <v>3201</v>
      </c>
      <c r="B8" s="110" t="s">
        <v>3202</v>
      </c>
      <c r="C8" s="109"/>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2017-11-17_G-004_AZ</v>
      </c>
      <c r="G8" s="89">
        <v>43455</v>
      </c>
      <c r="H8" s="89">
        <v>43111</v>
      </c>
      <c r="I8" s="68">
        <v>12</v>
      </c>
      <c r="J8" s="68"/>
      <c r="K8" s="73" t="str">
        <f t="shared" si="0"/>
        <v/>
      </c>
      <c r="L8" s="111">
        <v>42764</v>
      </c>
      <c r="M8" s="86" t="str">
        <f>IF(AND(NOT(OR(G8="",G8="Ø")),H8=""),"In Progress",IF(AND(NOT(OR(H8="Ø",H8="")),NOT(OR(G8="Ø",G8=""))),"Completed",IF(AND(NOT(A8=""),NOT(OR(D8="",D8="???")),G8=""),"Waiting",IF(D8="???","Waiting",""))))</f>
        <v>Completed</v>
      </c>
      <c r="N8" s="109"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09" t="s">
        <v>0</v>
      </c>
      <c r="P8" s="4"/>
      <c r="Q8" s="114" t="s">
        <v>25</v>
      </c>
      <c r="R8" s="109" t="s">
        <v>3203</v>
      </c>
    </row>
    <row r="9" spans="1:18" x14ac:dyDescent="0.25">
      <c r="A9" s="109"/>
      <c r="B9" s="109"/>
      <c r="C9" s="109"/>
      <c r="D9" s="86" t="s">
        <v>23</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2017-11-17_G-004_CA</v>
      </c>
      <c r="G9" s="89">
        <v>43112</v>
      </c>
      <c r="H9" s="89">
        <v>43118</v>
      </c>
      <c r="I9" s="68"/>
      <c r="J9" s="68"/>
      <c r="K9" s="73" t="str">
        <f t="shared" si="0"/>
        <v/>
      </c>
      <c r="L9" s="109"/>
      <c r="M9" s="86" t="str">
        <f>IF(AND(NOT(OR(G9="",G9="Ø")),H9=""),"In Progress",IF(AND(NOT(OR(H9="Ø",H9="")),NOT(OR(G9="Ø",G9=""))),"Completed",IF(AND(NOT(A8=""),NOT(OR(D9="",D9="???")),G9=""),"Waiting",IF(D9="???","Waiting",""))))</f>
        <v>Completed</v>
      </c>
      <c r="N9" s="109"/>
      <c r="O9" s="109"/>
      <c r="P9" s="4"/>
      <c r="Q9" s="114"/>
      <c r="R9" s="109"/>
    </row>
    <row r="10" spans="1:18" x14ac:dyDescent="0.25">
      <c r="A10" s="115" t="s">
        <v>3204</v>
      </c>
      <c r="B10" s="110" t="s">
        <v>3205</v>
      </c>
      <c r="C10" s="109" t="s">
        <v>3206</v>
      </c>
      <c r="D10" s="86" t="s">
        <v>3059</v>
      </c>
      <c r="E10" s="86" t="s">
        <v>24</v>
      </c>
      <c r="F10" s="7" t="s">
        <v>3207</v>
      </c>
      <c r="G10" s="89">
        <v>43455</v>
      </c>
      <c r="H10" s="89">
        <v>43104</v>
      </c>
      <c r="I10" s="68">
        <v>18</v>
      </c>
      <c r="J10" s="68"/>
      <c r="K10" s="73" t="str">
        <f t="shared" si="0"/>
        <v/>
      </c>
      <c r="L10" s="111">
        <v>43110</v>
      </c>
      <c r="M10" s="86" t="str">
        <f>IF(AND(NOT(OR(G10="",G10="Ø")),H10=""),"In Progress",IF(AND(NOT(OR(H10="Ø",H10="")),NOT(OR(G10="Ø",G10=""))),"Completed",IF(AND(NOT(A10=""),NOT(OR(D10="",D10="???")),G10=""),"Waiting",IF(D10="???","Waiting",""))))</f>
        <v>Completed</v>
      </c>
      <c r="N10" s="109" t="s">
        <v>0</v>
      </c>
      <c r="O10" s="109" t="s">
        <v>0</v>
      </c>
      <c r="P10" s="4" t="s">
        <v>3208</v>
      </c>
      <c r="Q10" s="114" t="s">
        <v>25</v>
      </c>
      <c r="R10" s="109" t="s">
        <v>3209</v>
      </c>
    </row>
    <row r="11" spans="1:18" x14ac:dyDescent="0.25">
      <c r="A11" s="109"/>
      <c r="B11" s="109"/>
      <c r="C11" s="109"/>
      <c r="D11" s="86" t="s">
        <v>27</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2017-11-17_G-005_GB</v>
      </c>
      <c r="G11" s="89">
        <v>43109</v>
      </c>
      <c r="H11" s="89">
        <v>43110</v>
      </c>
      <c r="I11" s="68">
        <v>3.5</v>
      </c>
      <c r="J11" s="68"/>
      <c r="K11" s="73" t="str">
        <f t="shared" si="0"/>
        <v/>
      </c>
      <c r="L11" s="109"/>
      <c r="M11" s="86" t="str">
        <f>IF(AND(NOT(OR(G11="",G11="Ø")),H11=""),"In Progress",IF(AND(NOT(OR(H11="Ø",H11="")),NOT(OR(G11="Ø",G11=""))),"Completed",IF(AND(NOT(A10=""),NOT(OR(D11="",D11="???")),G11=""),"Waiting",IF(D11="???","Waiting",""))))</f>
        <v>Completed</v>
      </c>
      <c r="N11" s="109"/>
      <c r="O11" s="109"/>
      <c r="P11" s="4" t="s">
        <v>3210</v>
      </c>
      <c r="Q11" s="114"/>
      <c r="R11" s="109"/>
    </row>
    <row r="12" spans="1:18" x14ac:dyDescent="0.25">
      <c r="A12" s="115" t="s">
        <v>3211</v>
      </c>
      <c r="B12" s="110" t="s">
        <v>3212</v>
      </c>
      <c r="C12" s="109"/>
      <c r="D12" s="86" t="s">
        <v>3059</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2017-11-17_G-006_RA</v>
      </c>
      <c r="G12" s="89">
        <v>43104</v>
      </c>
      <c r="H12" s="89">
        <v>43105</v>
      </c>
      <c r="I12" s="68">
        <v>5</v>
      </c>
      <c r="J12" s="68"/>
      <c r="K12" s="73" t="str">
        <f t="shared" si="0"/>
        <v/>
      </c>
      <c r="L12" s="111">
        <v>43143</v>
      </c>
      <c r="M12" s="86" t="str">
        <f>IF(AND(NOT(OR(G12="",G12="Ø")),H12=""),"In Progress",IF(AND(NOT(OR(H12="Ø",H12="")),NOT(OR(G12="Ø",G12=""))),"Completed",IF(AND(NOT(A12=""),NOT(OR(D12="",D12="???")),G12=""),"Waiting",IF(D12="???","Waiting",""))))</f>
        <v>Completed</v>
      </c>
      <c r="N12" s="109"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9" t="s">
        <v>0</v>
      </c>
      <c r="P12" s="4"/>
      <c r="Q12" s="114" t="s">
        <v>25</v>
      </c>
      <c r="R12" s="109" t="s">
        <v>3213</v>
      </c>
    </row>
    <row r="13" spans="1:18" x14ac:dyDescent="0.25">
      <c r="A13" s="109"/>
      <c r="B13" s="109"/>
      <c r="C13" s="109"/>
      <c r="D13" s="86" t="s">
        <v>2404</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2017-11-17_G-006_MH</v>
      </c>
      <c r="G13" s="89">
        <v>43116</v>
      </c>
      <c r="H13" s="89">
        <v>43116</v>
      </c>
      <c r="I13" s="68">
        <v>3</v>
      </c>
      <c r="J13" s="68"/>
      <c r="K13" s="73" t="str">
        <f t="shared" si="0"/>
        <v/>
      </c>
      <c r="L13" s="109"/>
      <c r="M13" s="86" t="str">
        <f>IF(AND(NOT(OR(G13="",G13="Ø")),H13=""),"In Progress",IF(AND(NOT(OR(H13="Ø",H13="")),NOT(OR(G13="Ø",G13=""))),"Completed",IF(AND(NOT(A12=""),NOT(OR(D13="",D13="???")),G13=""),"Waiting",IF(D13="???","Waiting",""))))</f>
        <v>Completed</v>
      </c>
      <c r="N13" s="109"/>
      <c r="O13" s="109"/>
      <c r="P13" s="4"/>
      <c r="Q13" s="114"/>
      <c r="R13" s="109"/>
    </row>
    <row r="14" spans="1:18" x14ac:dyDescent="0.25">
      <c r="A14" s="115" t="s">
        <v>3214</v>
      </c>
      <c r="B14" s="110" t="s">
        <v>3215</v>
      </c>
      <c r="C14" s="109" t="s">
        <v>2350</v>
      </c>
      <c r="D14" s="86" t="s">
        <v>27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2017-11-17_G-007_GB</v>
      </c>
      <c r="G14" s="89">
        <v>43456</v>
      </c>
      <c r="H14" s="89">
        <v>43106</v>
      </c>
      <c r="I14" s="68">
        <v>13</v>
      </c>
      <c r="J14" s="68">
        <v>347</v>
      </c>
      <c r="K14" s="73">
        <f>J14/I14</f>
        <v>26.692307692307693</v>
      </c>
      <c r="L14" s="111">
        <v>43118</v>
      </c>
      <c r="M14" s="86" t="str">
        <f>IF(AND(NOT(OR(G14="",G14="Ø")),H14=""),"In Progress",IF(AND(NOT(OR(H14="Ø",H14="")),NOT(OR(G14="Ø",G14=""))),"Completed",IF(AND(NOT(A14=""),NOT(OR(D14="",D14="???")),G14=""),"Waiting",IF(D14="???","Waiting",""))))</f>
        <v>Completed</v>
      </c>
      <c r="N14" s="109"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9" t="s">
        <v>0</v>
      </c>
      <c r="P14" s="4"/>
      <c r="Q14" s="114" t="s">
        <v>25</v>
      </c>
      <c r="R14" s="109" t="s">
        <v>3216</v>
      </c>
    </row>
    <row r="15" spans="1:18" x14ac:dyDescent="0.25">
      <c r="A15" s="109"/>
      <c r="B15" s="109"/>
      <c r="C15" s="109"/>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2017-11-17_G-007_BD</v>
      </c>
      <c r="G15" s="89">
        <v>43116</v>
      </c>
      <c r="H15" s="89">
        <v>43117</v>
      </c>
      <c r="I15" s="73">
        <v>9</v>
      </c>
      <c r="J15" s="68">
        <v>333</v>
      </c>
      <c r="K15" s="73">
        <f>J15/I15</f>
        <v>37</v>
      </c>
      <c r="L15" s="109"/>
      <c r="M15" s="86" t="str">
        <f>IF(AND(NOT(OR(G15="",G15="Ø")),H15=""),"In Progress",IF(AND(NOT(OR(H15="Ø",H15="")),NOT(OR(G15="Ø",G15=""))),"Completed",IF(AND(NOT(A14=""),NOT(OR(D15="",D15="???")),G15=""),"Waiting",IF(D15="???","Waiting",""))))</f>
        <v>Completed</v>
      </c>
      <c r="N15" s="109"/>
      <c r="O15" s="109"/>
      <c r="P15" s="4"/>
      <c r="Q15" s="114"/>
      <c r="R15" s="109"/>
    </row>
    <row r="16" spans="1:18" x14ac:dyDescent="0.25">
      <c r="A16" s="115" t="s">
        <v>3217</v>
      </c>
      <c r="B16" s="110" t="s">
        <v>3218</v>
      </c>
      <c r="C16" s="109"/>
      <c r="D16" s="86" t="s">
        <v>3059</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2017-11-17_G-008_RA</v>
      </c>
      <c r="G16" s="89">
        <v>43105</v>
      </c>
      <c r="H16" s="89">
        <v>43124</v>
      </c>
      <c r="I16" s="68">
        <v>25</v>
      </c>
      <c r="J16" s="68"/>
      <c r="K16" s="73" t="str">
        <f>IF(AND(NOT(I16=""),NOT(J16=""),NOT(H16="")),I16/J16,"")</f>
        <v/>
      </c>
      <c r="L16" s="111">
        <v>42759</v>
      </c>
      <c r="M16" s="86" t="s">
        <v>0</v>
      </c>
      <c r="N16" s="109"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9" t="s">
        <v>0</v>
      </c>
      <c r="P16" s="4"/>
      <c r="Q16" s="114" t="s">
        <v>25</v>
      </c>
      <c r="R16" s="109" t="s">
        <v>3219</v>
      </c>
    </row>
    <row r="17" spans="1:18" x14ac:dyDescent="0.25">
      <c r="A17" s="109"/>
      <c r="B17" s="109"/>
      <c r="C17" s="109"/>
      <c r="D17" s="86" t="s">
        <v>32</v>
      </c>
      <c r="E17" s="86" t="s">
        <v>24</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2017-11-17_G-008_AZ</v>
      </c>
      <c r="G17" s="89">
        <v>43111</v>
      </c>
      <c r="H17" s="89">
        <v>43124</v>
      </c>
      <c r="I17" s="68"/>
      <c r="J17" s="68"/>
      <c r="K17" s="73" t="str">
        <f>IF(AND(NOT(I17=""),NOT(J17=""),NOT(H17="")),I17/J17,"")</f>
        <v/>
      </c>
      <c r="L17" s="109"/>
      <c r="M17" s="86" t="str">
        <f>IF(AND(NOT(OR(G17="",G17="Ø")),H17=""),"In Progress",IF(AND(NOT(OR(H17="Ø",H17="")),NOT(OR(G17="Ø",G17=""))),"Completed",IF(AND(NOT(A16=""),NOT(OR(D17="",D17="???")),G17=""),"Waiting",IF(D17="???","Waiting",""))))</f>
        <v>Completed</v>
      </c>
      <c r="N17" s="109"/>
      <c r="O17" s="109"/>
      <c r="P17" s="4"/>
      <c r="Q17" s="114"/>
      <c r="R17" s="109"/>
    </row>
    <row r="18" spans="1:18" x14ac:dyDescent="0.25">
      <c r="A18" s="115" t="s">
        <v>3220</v>
      </c>
      <c r="B18" s="110" t="s">
        <v>3221</v>
      </c>
      <c r="C18" s="109" t="s">
        <v>1112</v>
      </c>
      <c r="D18" s="86" t="s">
        <v>23</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2017-11-17_G-009_CA</v>
      </c>
      <c r="G18" s="89">
        <v>43102</v>
      </c>
      <c r="H18" s="89">
        <v>43102</v>
      </c>
      <c r="I18" s="68">
        <v>0.25</v>
      </c>
      <c r="J18" s="68"/>
      <c r="K18" s="73" t="str">
        <f>IF(AND(NOT(I18=""),NOT(J18=""),NOT(H18="")),I18/J18,"")</f>
        <v/>
      </c>
      <c r="L18" s="111">
        <v>43109</v>
      </c>
      <c r="M18" s="86" t="str">
        <f>IF(AND(NOT(OR(G18="",G18="Ø")),H18=""),"In Progress",IF(AND(NOT(OR(H18="Ø",H18="")),NOT(OR(G18="Ø",G18=""))),"Completed",IF(AND(NOT(A18=""),NOT(OR(D18="",D18="???")),G18=""),"Waiting",IF(D18="???","Waiting",""))))</f>
        <v>Completed</v>
      </c>
      <c r="N18" s="109"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09" t="s">
        <v>0</v>
      </c>
      <c r="P18" s="4" t="s">
        <v>3222</v>
      </c>
      <c r="Q18" s="114" t="s">
        <v>25</v>
      </c>
      <c r="R18" s="109" t="s">
        <v>3223</v>
      </c>
    </row>
    <row r="19" spans="1:18" x14ac:dyDescent="0.25">
      <c r="A19" s="109"/>
      <c r="B19" s="109"/>
      <c r="C19" s="109"/>
      <c r="D19" s="86" t="s">
        <v>27</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2017-11-17_G-009_GB</v>
      </c>
      <c r="G19" s="89">
        <v>43109</v>
      </c>
      <c r="H19" s="89">
        <v>43109</v>
      </c>
      <c r="I19" s="68">
        <v>0.1</v>
      </c>
      <c r="J19" s="68"/>
      <c r="K19" s="73" t="str">
        <f>IF(AND(NOT(I19=""),NOT(J19=""),NOT(H19="")),I19/J19,"")</f>
        <v/>
      </c>
      <c r="L19" s="109"/>
      <c r="M19" s="86" t="str">
        <f>IF(AND(NOT(OR(G19="",G19="Ø")),H19=""),"In Progress",IF(AND(NOT(OR(H19="Ø",H19="")),NOT(OR(G19="Ø",G19=""))),"Completed",IF(AND(NOT(A18=""),NOT(OR(D19="",D19="???")),G19=""),"Waiting",IF(D19="???","Waiting",""))))</f>
        <v>Completed</v>
      </c>
      <c r="N19" s="109"/>
      <c r="O19" s="109"/>
      <c r="P19" s="4"/>
      <c r="Q19" s="114"/>
      <c r="R19" s="109"/>
    </row>
    <row r="20" spans="1:18" x14ac:dyDescent="0.25">
      <c r="A20" s="115" t="s">
        <v>3224</v>
      </c>
      <c r="B20" s="110" t="s">
        <v>3225</v>
      </c>
      <c r="C20" s="109" t="s">
        <v>1052</v>
      </c>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2017-11-17_G-010_CA</v>
      </c>
      <c r="G20" s="89">
        <v>43102</v>
      </c>
      <c r="H20" s="89">
        <v>43103</v>
      </c>
      <c r="I20" s="68">
        <v>5</v>
      </c>
      <c r="J20" s="68">
        <v>52</v>
      </c>
      <c r="K20" s="73">
        <f>J20/I20</f>
        <v>10.4</v>
      </c>
      <c r="L20" s="111">
        <v>43123</v>
      </c>
      <c r="M20" s="86" t="str">
        <f>IF(AND(NOT(OR(G20="",G20="Ø")),H20=""),"In Progress",IF(AND(NOT(OR(H20="Ø",H20="")),NOT(OR(G20="Ø",G20=""))),"Completed",IF(AND(NOT(A20=""),NOT(OR(D20="",D20="???")),G20=""),"Waiting",IF(D20="???","Waiting",""))))</f>
        <v>Completed</v>
      </c>
      <c r="N20" s="109"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9" t="s">
        <v>0</v>
      </c>
      <c r="P20" s="4"/>
      <c r="Q20" s="114" t="s">
        <v>25</v>
      </c>
      <c r="R20" s="109" t="s">
        <v>3226</v>
      </c>
    </row>
    <row r="21" spans="1:18" x14ac:dyDescent="0.25">
      <c r="A21" s="109"/>
      <c r="B21" s="109"/>
      <c r="C21" s="109"/>
      <c r="D21" s="86" t="s">
        <v>161</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2017-11-17_G-010_BD</v>
      </c>
      <c r="G21" s="89">
        <v>43117</v>
      </c>
      <c r="H21" s="89">
        <v>43118</v>
      </c>
      <c r="I21" s="68">
        <v>3</v>
      </c>
      <c r="J21" s="68">
        <v>50</v>
      </c>
      <c r="K21" s="73">
        <f>J21/I21</f>
        <v>16.666666666666668</v>
      </c>
      <c r="L21" s="109"/>
      <c r="M21" s="86" t="str">
        <f>IF(AND(NOT(OR(G21="",G21="Ø")),H21=""),"In Progress",IF(AND(NOT(OR(H21="Ø",H21="")),NOT(OR(G21="Ø",G21=""))),"Completed",IF(AND(NOT(A20=""),NOT(OR(D21="",D21="???")),G21=""),"Waiting",IF(D21="???","Waiting",""))))</f>
        <v>Completed</v>
      </c>
      <c r="N21" s="109"/>
      <c r="O21" s="109"/>
      <c r="P21" s="4" t="s">
        <v>3227</v>
      </c>
      <c r="Q21" s="114"/>
      <c r="R21" s="109"/>
    </row>
    <row r="22" spans="1:18" x14ac:dyDescent="0.25">
      <c r="A22" s="115" t="s">
        <v>3228</v>
      </c>
      <c r="B22" s="110" t="s">
        <v>3229</v>
      </c>
      <c r="C22" s="109" t="s">
        <v>1052</v>
      </c>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2017-11-17_G-011_CA</v>
      </c>
      <c r="G22" s="89">
        <v>43103</v>
      </c>
      <c r="H22" s="89">
        <v>43104</v>
      </c>
      <c r="I22" s="68">
        <v>6</v>
      </c>
      <c r="J22" s="68"/>
      <c r="K22" s="73" t="str">
        <f>IF(AND(NOT(I22=""),NOT(J22=""),NOT(H22="")),I22/J22,"")</f>
        <v/>
      </c>
      <c r="L22" s="111">
        <v>43123</v>
      </c>
      <c r="M22" s="86" t="str">
        <f>IF(AND(NOT(OR(G22="",G22="Ø")),H22=""),"In Progress",IF(AND(NOT(OR(H22="Ø",H22="")),NOT(OR(G22="Ø",G22=""))),"Completed",IF(AND(NOT(A22=""),NOT(OR(D22="",D22="???")),G22=""),"Waiting",IF(D22="???","Waiting",""))))</f>
        <v>Completed</v>
      </c>
      <c r="N22" s="109"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09" t="s">
        <v>0</v>
      </c>
      <c r="P22" s="4"/>
      <c r="Q22" s="114" t="s">
        <v>25</v>
      </c>
      <c r="R22" s="109" t="s">
        <v>3230</v>
      </c>
    </row>
    <row r="23" spans="1:18" x14ac:dyDescent="0.25">
      <c r="A23" s="109"/>
      <c r="B23" s="109"/>
      <c r="C23" s="109"/>
      <c r="D23" s="86" t="s">
        <v>113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2017-11-17_G-011_DR</v>
      </c>
      <c r="G23" s="89">
        <v>43117</v>
      </c>
      <c r="H23" s="89">
        <v>43118</v>
      </c>
      <c r="I23" s="68">
        <v>8</v>
      </c>
      <c r="J23" s="68"/>
      <c r="K23" s="73" t="str">
        <f>IF(AND(NOT(I23=""),NOT(J23=""),NOT(H23="")),I23/J23,"")</f>
        <v/>
      </c>
      <c r="L23" s="109"/>
      <c r="M23" s="86" t="str">
        <f>IF(AND(NOT(OR(G23="",G23="Ø")),H23=""),"In Progress",IF(AND(NOT(OR(H23="Ø",H23="")),NOT(OR(G23="Ø",G23=""))),"Completed",IF(AND(NOT(A22=""),NOT(OR(D23="",D23="???")),G23=""),"Waiting",IF(D23="???","Waiting",""))))</f>
        <v>Completed</v>
      </c>
      <c r="N23" s="109"/>
      <c r="O23" s="109"/>
      <c r="P23" s="4"/>
      <c r="Q23" s="114"/>
      <c r="R23" s="109"/>
    </row>
    <row r="24" spans="1:18" x14ac:dyDescent="0.25">
      <c r="A24" s="115" t="s">
        <v>3231</v>
      </c>
      <c r="B24" s="110" t="s">
        <v>3232</v>
      </c>
      <c r="C24" s="109" t="s">
        <v>2065</v>
      </c>
      <c r="D24" s="86" t="s">
        <v>187</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2017-11-17_G-012_MW</v>
      </c>
      <c r="G24" s="89">
        <v>43104</v>
      </c>
      <c r="H24" s="89">
        <v>43104</v>
      </c>
      <c r="I24" s="68"/>
      <c r="J24" s="68">
        <v>92</v>
      </c>
      <c r="K24" s="73" t="str">
        <f>IF(AND(NOT(I24=""),NOT(J24=""),NOT(H24="")),I24/J24,"")</f>
        <v/>
      </c>
      <c r="L24" s="111">
        <v>43125</v>
      </c>
      <c r="M24" s="86" t="s">
        <v>0</v>
      </c>
      <c r="N24" s="109" t="s">
        <v>0</v>
      </c>
      <c r="O24" s="109" t="s">
        <v>0</v>
      </c>
      <c r="P24" s="4"/>
      <c r="Q24" s="114" t="s">
        <v>25</v>
      </c>
      <c r="R24" s="109" t="s">
        <v>3233</v>
      </c>
    </row>
    <row r="25" spans="1:18" x14ac:dyDescent="0.25">
      <c r="A25" s="109"/>
      <c r="B25" s="109"/>
      <c r="C25" s="109"/>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2017-11-17_G-012_BD</v>
      </c>
      <c r="G25" s="89">
        <v>43124</v>
      </c>
      <c r="H25" s="89">
        <v>43125</v>
      </c>
      <c r="I25" s="68">
        <v>3.25</v>
      </c>
      <c r="J25" s="68">
        <v>92</v>
      </c>
      <c r="K25" s="73">
        <f>J25/I25</f>
        <v>28.307692307692307</v>
      </c>
      <c r="L25" s="109"/>
      <c r="M25" s="86" t="str">
        <f>IF(AND(NOT(OR(G25="",G25="Ø")),H25=""),"In Progress",IF(AND(NOT(OR(H25="Ø",H25="")),NOT(OR(G25="Ø",G25=""))),"Completed",IF(AND(NOT(A24=""),NOT(OR(D25="",D25="???")),G25=""),"Waiting",IF(D25="???","Waiting",""))))</f>
        <v>Completed</v>
      </c>
      <c r="N25" s="109"/>
      <c r="O25" s="109"/>
      <c r="P25" s="4"/>
      <c r="Q25" s="114"/>
      <c r="R25" s="109"/>
    </row>
    <row r="26" spans="1:18" x14ac:dyDescent="0.25">
      <c r="A26" s="115" t="s">
        <v>3234</v>
      </c>
      <c r="B26" s="110" t="s">
        <v>3235</v>
      </c>
      <c r="C26" s="109"/>
      <c r="D26" s="86" t="s">
        <v>23</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2017-11-17_G-013_CA</v>
      </c>
      <c r="G26" s="89">
        <v>43104</v>
      </c>
      <c r="H26" s="89" t="s">
        <v>51</v>
      </c>
      <c r="I26" s="68"/>
      <c r="J26" s="68"/>
      <c r="K26" s="73" t="str">
        <f>IF(AND(NOT(I26=""),NOT(J26=""),NOT(H26="")),I26/J26,"")</f>
        <v/>
      </c>
      <c r="L26" s="109" t="s">
        <v>51</v>
      </c>
      <c r="M26" s="86" t="s">
        <v>2</v>
      </c>
      <c r="N26" s="109" t="s">
        <v>2</v>
      </c>
      <c r="O26" s="109" t="str">
        <f>IF(OR(N26="Untraceable",N26="Incomplete"),"Ignore",IF(N26="Completed","Waiting",IF(OR(N26="Waiting",N26="In Progress",N26="Review",N26="Other"),"HOLD","")))</f>
        <v>Ignore</v>
      </c>
      <c r="P26" s="4" t="s">
        <v>3236</v>
      </c>
      <c r="Q26" s="114" t="str">
        <f>IF(OR(N26="Untraceable",N26="Incomplete"),"No",IF(N26="Completed","In Progress",""))</f>
        <v>No</v>
      </c>
      <c r="R26" s="109"/>
    </row>
    <row r="27" spans="1:18" x14ac:dyDescent="0.25">
      <c r="A27" s="109"/>
      <c r="B27" s="109"/>
      <c r="C27" s="109"/>
      <c r="D27" s="86" t="str">
        <f>IF(AND(NOT(A26=""),NOT(M26="Untraceable")),"???","")</f>
        <v>???</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IF(H27="Ø","Ø",IF(NOT(OR(H27="Ø",H27="")),"Enter Tracing Time",""))</f>
        <v/>
      </c>
      <c r="J27" s="68"/>
      <c r="K27" s="73" t="str">
        <f>IF(AND(NOT(I27=""),NOT(J27=""),NOT(H27="")),I27/J27,"")</f>
        <v/>
      </c>
      <c r="L27" s="109"/>
      <c r="M27" s="86"/>
      <c r="N27" s="109"/>
      <c r="O27" s="109"/>
      <c r="P27" s="4"/>
      <c r="Q27" s="114"/>
      <c r="R27" s="109"/>
    </row>
    <row r="28" spans="1:18" x14ac:dyDescent="0.25">
      <c r="A28" s="115" t="s">
        <v>3237</v>
      </c>
      <c r="B28" s="110" t="s">
        <v>3238</v>
      </c>
      <c r="C28" s="109" t="s">
        <v>1167</v>
      </c>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2017-11-17_R-001_CA</v>
      </c>
      <c r="G28" s="89">
        <v>43102</v>
      </c>
      <c r="H28" s="89">
        <v>43102</v>
      </c>
      <c r="I28" s="68">
        <v>0.5</v>
      </c>
      <c r="J28" s="68">
        <v>11</v>
      </c>
      <c r="K28" s="73">
        <f>J28/I28</f>
        <v>22</v>
      </c>
      <c r="L28" s="111">
        <v>43130</v>
      </c>
      <c r="M28" s="86" t="str">
        <f>IF(AND(NOT(OR(G28="",G28="Ø")),H28=""),"In Progress",IF(AND(NOT(OR(H28="Ø",H28="")),NOT(OR(G28="Ø",G28=""))),"Completed",IF(AND(NOT(A28=""),NOT(OR(D28="",D28="???")),G28=""),"Waiting",IF(D28="???","Waiting",""))))</f>
        <v>Completed</v>
      </c>
      <c r="N28" s="109"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9" t="s">
        <v>0</v>
      </c>
      <c r="P28" s="4" t="s">
        <v>3239</v>
      </c>
      <c r="Q28" s="114" t="s">
        <v>25</v>
      </c>
      <c r="R28" s="109" t="s">
        <v>3240</v>
      </c>
    </row>
    <row r="29" spans="1:18" x14ac:dyDescent="0.25">
      <c r="A29" s="109"/>
      <c r="B29" s="109"/>
      <c r="C29" s="109"/>
      <c r="D29" s="86" t="s">
        <v>161</v>
      </c>
      <c r="E29" s="86" t="s">
        <v>1512</v>
      </c>
      <c r="F29" s="7" t="s">
        <v>3241</v>
      </c>
      <c r="G29" s="89">
        <v>43130</v>
      </c>
      <c r="H29" s="89">
        <v>43130</v>
      </c>
      <c r="I29" s="68">
        <v>0.25</v>
      </c>
      <c r="J29" s="68">
        <v>11</v>
      </c>
      <c r="K29" s="73">
        <f>J29/I29</f>
        <v>44</v>
      </c>
      <c r="L29" s="109"/>
      <c r="M29" s="86" t="str">
        <f>IF(AND(NOT(OR(G29="",G29="Ø")),H29=""),"In Progress",IF(AND(NOT(OR(H29="Ø",H29="")),NOT(OR(G29="Ø",G29=""))),"Completed",IF(AND(NOT(A28=""),NOT(OR(D29="",D29="???")),G29=""),"Waiting",IF(D29="???","Waiting",""))))</f>
        <v>Completed</v>
      </c>
      <c r="N29" s="109"/>
      <c r="O29" s="109"/>
      <c r="P29" s="4"/>
      <c r="Q29" s="114"/>
      <c r="R29" s="109"/>
    </row>
    <row r="30" spans="1:18" x14ac:dyDescent="0.25">
      <c r="A30" s="115" t="s">
        <v>3242</v>
      </c>
      <c r="B30" s="110" t="s">
        <v>3243</v>
      </c>
      <c r="C30" s="109" t="s">
        <v>2417</v>
      </c>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2017-11-17_G-014_CA</v>
      </c>
      <c r="G30" s="89">
        <v>43104</v>
      </c>
      <c r="H30" s="89">
        <v>43108</v>
      </c>
      <c r="I30" s="68"/>
      <c r="J30" s="68">
        <v>93</v>
      </c>
      <c r="K30" s="73" t="str">
        <f>IF(AND(NOT(I30=""),NOT(J30=""),NOT(H30="")),I30/J30,"")</f>
        <v/>
      </c>
      <c r="L30" s="111">
        <v>43125</v>
      </c>
      <c r="M30" s="86" t="str">
        <f>IF(AND(NOT(OR(G30="",G30="Ø")),H30=""),"In Progress",IF(AND(NOT(OR(H30="Ø",H30="")),NOT(OR(G30="Ø",G30=""))),"Completed",IF(AND(NOT(A30=""),NOT(OR(D30="",D30="???")),G30=""),"Waiting",IF(D30="???","Waiting",""))))</f>
        <v>Completed</v>
      </c>
      <c r="N30" s="109"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09" t="s">
        <v>0</v>
      </c>
      <c r="P30" s="4"/>
      <c r="Q30" s="114" t="s">
        <v>25</v>
      </c>
      <c r="R30" s="109" t="s">
        <v>3244</v>
      </c>
    </row>
    <row r="31" spans="1:18" x14ac:dyDescent="0.25">
      <c r="A31" s="109"/>
      <c r="B31" s="109"/>
      <c r="C31" s="109"/>
      <c r="D31" s="86" t="s">
        <v>161</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2017-11-17_G-014_BD</v>
      </c>
      <c r="G31" s="89">
        <v>43118</v>
      </c>
      <c r="H31" s="89">
        <v>43119</v>
      </c>
      <c r="I31" s="74">
        <v>4.5</v>
      </c>
      <c r="J31" s="68">
        <v>85</v>
      </c>
      <c r="K31" s="73">
        <f>J31/I31</f>
        <v>18.888888888888889</v>
      </c>
      <c r="L31" s="109"/>
      <c r="M31" s="86" t="str">
        <f>IF(AND(NOT(OR(G31="",G31="Ø")),H31=""),"In Progress",IF(AND(NOT(OR(H31="Ø",H31="")),NOT(OR(G31="Ø",G31=""))),"Completed",IF(AND(NOT(A30=""),NOT(OR(D31="",D31="???")),G31=""),"Waiting",IF(D31="???","Waiting",""))))</f>
        <v>Completed</v>
      </c>
      <c r="N31" s="109"/>
      <c r="O31" s="109"/>
      <c r="P31" s="4" t="s">
        <v>3227</v>
      </c>
      <c r="Q31" s="114"/>
      <c r="R31" s="109"/>
    </row>
    <row r="32" spans="1:18" x14ac:dyDescent="0.25">
      <c r="A32" s="115" t="s">
        <v>3245</v>
      </c>
      <c r="B32" s="110" t="s">
        <v>3246</v>
      </c>
      <c r="C32" s="109"/>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2017-11-17_G-015_MW</v>
      </c>
      <c r="G32" s="89">
        <v>42752</v>
      </c>
      <c r="H32" s="89">
        <v>42754</v>
      </c>
      <c r="I32" s="68"/>
      <c r="J32" s="68"/>
      <c r="K32" s="73" t="str">
        <f>IF(AND(NOT(I32=""),NOT(J32=""),NOT(H32="")),I32/J32,"")</f>
        <v/>
      </c>
      <c r="L32" s="111">
        <v>43138</v>
      </c>
      <c r="M32" s="86" t="str">
        <f>IF(AND(NOT(OR(G32="",G32="Ø")),H32=""),"In Progress",IF(AND(NOT(OR(H32="Ø",H32="")),NOT(OR(G32="Ø",G32=""))),"Completed",IF(AND(NOT(A32=""),NOT(OR(D32="",D32="???")),G32=""),"Waiting",IF(D32="???","Waiting",""))))</f>
        <v>Completed</v>
      </c>
      <c r="N32" s="109"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09" t="s">
        <v>0</v>
      </c>
      <c r="P32" s="4"/>
      <c r="Q32" s="114" t="s">
        <v>25</v>
      </c>
      <c r="R32" s="109" t="s">
        <v>3247</v>
      </c>
    </row>
    <row r="33" spans="1:18" x14ac:dyDescent="0.25">
      <c r="A33" s="109"/>
      <c r="B33" s="109"/>
      <c r="C33" s="109"/>
      <c r="D33" s="86" t="s">
        <v>113</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2017-11-17_G-015_DR</v>
      </c>
      <c r="G33" s="89">
        <v>43123</v>
      </c>
      <c r="H33" s="89">
        <v>43126</v>
      </c>
      <c r="I33" s="68"/>
      <c r="J33" s="68"/>
      <c r="K33" s="73" t="str">
        <f>IF(AND(NOT(I33=""),NOT(J33=""),NOT(H33="")),I33/J33,"")</f>
        <v/>
      </c>
      <c r="L33" s="109"/>
      <c r="M33" s="86" t="str">
        <f>IF(AND(NOT(OR(G33="",G33="Ø")),H33=""),"In Progress",IF(AND(NOT(OR(H33="Ø",H33="")),NOT(OR(G33="Ø",G33=""))),"Completed",IF(AND(NOT(A32=""),NOT(OR(D33="",D33="???")),G33=""),"Waiting",IF(D33="???","Waiting",""))))</f>
        <v>Completed</v>
      </c>
      <c r="N33" s="109"/>
      <c r="O33" s="109"/>
      <c r="P33" s="4"/>
      <c r="Q33" s="114"/>
      <c r="R33" s="109"/>
    </row>
    <row r="34" spans="1:18" x14ac:dyDescent="0.25">
      <c r="A34" s="115" t="s">
        <v>3248</v>
      </c>
      <c r="B34" s="110" t="s">
        <v>3249</v>
      </c>
      <c r="C34" s="109" t="s">
        <v>2417</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2017-11-17_G-016_CA</v>
      </c>
      <c r="G34" s="89">
        <v>43108</v>
      </c>
      <c r="H34" s="89">
        <v>43109</v>
      </c>
      <c r="I34" s="68">
        <v>6</v>
      </c>
      <c r="J34" s="68"/>
      <c r="K34" s="73" t="str">
        <f>IF(AND(NOT(I34=""),NOT(J34=""),NOT(H34="")),I34/J34,"")</f>
        <v/>
      </c>
      <c r="L34" s="111">
        <v>43129</v>
      </c>
      <c r="M34" s="86" t="str">
        <f>IF(AND(NOT(OR(G34="",G34="Ø")),H34=""),"In Progress",IF(AND(NOT(OR(H34="Ø",H34="")),NOT(OR(G34="Ø",G34=""))),"Completed",IF(AND(NOT(A34=""),NOT(OR(D34="",D34="???")),G34=""),"Waiting",IF(D34="???","Waiting",""))))</f>
        <v>Completed</v>
      </c>
      <c r="N34" s="109"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9" t="s">
        <v>0</v>
      </c>
      <c r="P34" s="4"/>
      <c r="Q34" s="114" t="s">
        <v>25</v>
      </c>
      <c r="R34" s="109" t="s">
        <v>3250</v>
      </c>
    </row>
    <row r="35" spans="1:18" x14ac:dyDescent="0.25">
      <c r="A35" s="109"/>
      <c r="B35" s="109"/>
      <c r="C35" s="109"/>
      <c r="D35" s="86" t="s">
        <v>113</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2017-11-17_G-016_DR</v>
      </c>
      <c r="G35" s="89">
        <v>43126</v>
      </c>
      <c r="H35" s="89">
        <v>43129</v>
      </c>
      <c r="I35" s="68"/>
      <c r="J35" s="68"/>
      <c r="K35" s="73" t="str">
        <f>IF(AND(NOT(I35=""),NOT(J35=""),NOT(H35="")),I35/J35,"")</f>
        <v/>
      </c>
      <c r="L35" s="109"/>
      <c r="M35" s="86" t="str">
        <f>IF(AND(NOT(OR(G35="",G35="Ø")),H35=""),"In Progress",IF(AND(NOT(OR(H35="Ø",H35="")),NOT(OR(G35="Ø",G35=""))),"Completed",IF(AND(NOT(A34=""),NOT(OR(D35="",D35="???")),G35=""),"Waiting",IF(D35="???","Waiting",""))))</f>
        <v>Completed</v>
      </c>
      <c r="N35" s="109"/>
      <c r="O35" s="109"/>
      <c r="P35" s="4"/>
      <c r="Q35" s="114"/>
      <c r="R35" s="109"/>
    </row>
    <row r="36" spans="1:18" x14ac:dyDescent="0.25">
      <c r="A36" s="115" t="s">
        <v>3251</v>
      </c>
      <c r="B36" s="110" t="s">
        <v>3252</v>
      </c>
      <c r="C36" s="109"/>
      <c r="D36" s="86" t="s">
        <v>23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2017-11-17_G-017_CA</v>
      </c>
      <c r="G36" s="89">
        <v>43110</v>
      </c>
      <c r="H36" s="89">
        <v>43110</v>
      </c>
      <c r="I36" s="68">
        <v>3</v>
      </c>
      <c r="J36" s="68">
        <v>40</v>
      </c>
      <c r="K36" s="73">
        <f>J36/I36</f>
        <v>13.333333333333334</v>
      </c>
      <c r="L36" s="111">
        <v>43129</v>
      </c>
      <c r="M36" s="86" t="str">
        <f>IF(AND(NOT(OR(G36="",G36="Ø")),H36=""),"In Progress",IF(AND(NOT(OR(H36="Ø",H36="")),NOT(OR(G36="Ø",G36=""))),"Completed",IF(AND(NOT(A36=""),NOT(OR(D36="",D36="???")),G36=""),"Waiting",IF(D36="???","Waiting",""))))</f>
        <v>Completed</v>
      </c>
      <c r="N36" s="109"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9" t="s">
        <v>0</v>
      </c>
      <c r="P36" s="4"/>
      <c r="Q36" s="114" t="s">
        <v>25</v>
      </c>
      <c r="R36" s="109" t="s">
        <v>3253</v>
      </c>
    </row>
    <row r="37" spans="1:18" x14ac:dyDescent="0.25">
      <c r="A37" s="109"/>
      <c r="B37" s="109"/>
      <c r="C37" s="109"/>
      <c r="D37" s="86" t="s">
        <v>161</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2017-11-17_G-017_BD</v>
      </c>
      <c r="G37" s="89">
        <v>43129</v>
      </c>
      <c r="H37" s="89">
        <v>43129</v>
      </c>
      <c r="I37" s="68">
        <v>1</v>
      </c>
      <c r="J37" s="68">
        <v>37</v>
      </c>
      <c r="K37" s="73">
        <f>J37/I37</f>
        <v>37</v>
      </c>
      <c r="L37" s="109"/>
      <c r="M37" s="86" t="str">
        <f>IF(AND(NOT(OR(G37="",G37="Ø")),H37=""),"In Progress",IF(AND(NOT(OR(H37="Ø",H37="")),NOT(OR(G37="Ø",G37=""))),"Completed",IF(AND(NOT(A36=""),NOT(OR(D37="",D37="???")),G37=""),"Waiting",IF(D37="???","Waiting",""))))</f>
        <v>Completed</v>
      </c>
      <c r="N37" s="109"/>
      <c r="O37" s="109"/>
      <c r="P37" s="4"/>
      <c r="Q37" s="114"/>
      <c r="R37" s="109"/>
    </row>
    <row r="38" spans="1:18" x14ac:dyDescent="0.25">
      <c r="A38" s="115" t="s">
        <v>3254</v>
      </c>
      <c r="B38" s="110" t="s">
        <v>3255</v>
      </c>
      <c r="C38" s="109"/>
      <c r="D38" s="86" t="s">
        <v>2404</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2017-11-17_G-018_MH</v>
      </c>
      <c r="G38" s="89">
        <v>43110</v>
      </c>
      <c r="H38" s="89" t="s">
        <v>51</v>
      </c>
      <c r="I38" s="68"/>
      <c r="J38" s="68"/>
      <c r="K38" s="73" t="str">
        <f>IF(AND(NOT(I38=""),NOT(J38=""),NOT(H38="")),I38/J38,"")</f>
        <v/>
      </c>
      <c r="L38" s="109" t="s">
        <v>51</v>
      </c>
      <c r="M38" s="86" t="s">
        <v>2</v>
      </c>
      <c r="N38" s="109" t="s">
        <v>2</v>
      </c>
      <c r="O38" s="109" t="str">
        <f>IF(OR(N38="Untraceable",N38="Incomplete"),"Ignore",IF(N38="Completed","Waiting",IF(OR(N38="Waiting",N38="In Progress",N38="Review",N38="Other"),"HOLD","")))</f>
        <v>Ignore</v>
      </c>
      <c r="P38" s="4" t="s">
        <v>3256</v>
      </c>
      <c r="Q38" s="114" t="str">
        <f>IF(OR(N38="Untraceable",N38="Incomplete"),"No",IF(N38="Completed","In Progress",""))</f>
        <v>No</v>
      </c>
      <c r="R38" s="109"/>
    </row>
    <row r="39" spans="1:18" x14ac:dyDescent="0.25">
      <c r="A39" s="109"/>
      <c r="B39" s="109"/>
      <c r="C39" s="109"/>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IF(H39="Ø","Ø",IF(NOT(OR(H39="Ø",H39="")),"Enter Tracing Time",""))</f>
        <v/>
      </c>
      <c r="J39" s="68"/>
      <c r="K39" s="73" t="str">
        <f>IF(AND(NOT(I39=""),NOT(J39=""),NOT(H39="")),I39/J39,"")</f>
        <v/>
      </c>
      <c r="L39" s="109"/>
      <c r="M39" s="86"/>
      <c r="N39" s="109"/>
      <c r="O39" s="109"/>
      <c r="P39" s="4"/>
      <c r="Q39" s="114"/>
      <c r="R39" s="109"/>
    </row>
    <row r="40" spans="1:18" x14ac:dyDescent="0.25">
      <c r="A40" s="115" t="s">
        <v>3257</v>
      </c>
      <c r="B40" s="110" t="s">
        <v>3258</v>
      </c>
      <c r="C40" s="109"/>
      <c r="D40" s="86" t="s">
        <v>2404</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2017-11-17_G-019_MH</v>
      </c>
      <c r="G40" s="89">
        <v>43110</v>
      </c>
      <c r="H40" s="89">
        <v>43110</v>
      </c>
      <c r="I40" s="68">
        <v>2</v>
      </c>
      <c r="J40" s="68">
        <v>20</v>
      </c>
      <c r="K40" s="73">
        <f>J40/I40</f>
        <v>10</v>
      </c>
      <c r="L40" s="111">
        <v>43119</v>
      </c>
      <c r="M40" s="86" t="str">
        <f>IF(AND(NOT(OR(G40="",G40="Ø")),H40=""),"In Progress",IF(AND(NOT(OR(H40="Ø",H40="")),NOT(OR(G40="Ø",G40=""))),"Completed",IF(AND(NOT(A40=""),NOT(OR(D40="",D40="???")),G40=""),"Waiting",IF(D40="???","Waiting",""))))</f>
        <v>Completed</v>
      </c>
      <c r="N40" s="109"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9" t="s">
        <v>0</v>
      </c>
      <c r="P40" s="4"/>
      <c r="Q40" s="114" t="s">
        <v>25</v>
      </c>
      <c r="R40" s="109" t="s">
        <v>3259</v>
      </c>
    </row>
    <row r="41" spans="1:18" x14ac:dyDescent="0.25">
      <c r="A41" s="109"/>
      <c r="B41" s="109"/>
      <c r="C41" s="109"/>
      <c r="D41" s="86" t="s">
        <v>161</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2017-11-17_G-019_BD</v>
      </c>
      <c r="G41" s="89">
        <v>43119</v>
      </c>
      <c r="H41" s="89">
        <v>43119</v>
      </c>
      <c r="I41" s="68">
        <v>0.5</v>
      </c>
      <c r="J41" s="68">
        <v>19</v>
      </c>
      <c r="K41" s="73">
        <f>J41/I41</f>
        <v>38</v>
      </c>
      <c r="L41" s="109"/>
      <c r="M41" s="86" t="str">
        <f>IF(AND(NOT(OR(G41="",G41="Ø")),H41=""),"In Progress",IF(AND(NOT(OR(H41="Ø",H41="")),NOT(OR(G41="Ø",G41=""))),"Completed",IF(AND(NOT(A40=""),NOT(OR(D41="",D41="???")),G41=""),"Waiting",IF(D41="???","Waiting",""))))</f>
        <v>Completed</v>
      </c>
      <c r="N41" s="109"/>
      <c r="O41" s="109"/>
      <c r="P41" s="4"/>
      <c r="Q41" s="114"/>
      <c r="R41" s="109"/>
    </row>
    <row r="42" spans="1:18" x14ac:dyDescent="0.25">
      <c r="A42" s="115" t="s">
        <v>3260</v>
      </c>
      <c r="B42" s="110" t="s">
        <v>3261</v>
      </c>
      <c r="C42" s="109"/>
      <c r="D42" s="86" t="s">
        <v>23</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2017-11-17_G-020_CA</v>
      </c>
      <c r="G42" s="89">
        <v>43110</v>
      </c>
      <c r="H42" s="89">
        <v>43112</v>
      </c>
      <c r="I42" s="68"/>
      <c r="J42" s="68">
        <v>111</v>
      </c>
      <c r="K42" s="73" t="str">
        <f>IF(AND(NOT(I42=""),NOT(J42=""),NOT(H42="")),I42/J42,"")</f>
        <v/>
      </c>
      <c r="L42" s="111">
        <v>43125</v>
      </c>
      <c r="M42" s="86" t="str">
        <f>IF(AND(NOT(OR(G42="",G42="Ø")),H42=""),"In Progress",IF(AND(NOT(OR(H42="Ø",H42="")),NOT(OR(G42="Ø",G42=""))),"Completed",IF(AND(NOT(A42=""),NOT(OR(D42="",D42="???")),G42=""),"Waiting",IF(D42="???","Waiting",""))))</f>
        <v>Completed</v>
      </c>
      <c r="N42" s="109"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09" t="s">
        <v>0</v>
      </c>
      <c r="P42" s="4"/>
      <c r="Q42" s="114" t="s">
        <v>25</v>
      </c>
      <c r="R42" s="109" t="s">
        <v>3262</v>
      </c>
    </row>
    <row r="43" spans="1:18" x14ac:dyDescent="0.25">
      <c r="A43" s="109"/>
      <c r="B43" s="109"/>
      <c r="C43" s="109"/>
      <c r="D43" s="86" t="s">
        <v>161</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2017-11-17_G-020_BD</v>
      </c>
      <c r="G43" s="89">
        <v>43123</v>
      </c>
      <c r="H43" s="89">
        <v>43124</v>
      </c>
      <c r="I43" s="68">
        <v>3.5</v>
      </c>
      <c r="J43" s="68">
        <v>113</v>
      </c>
      <c r="K43" s="73">
        <f>J43/I43</f>
        <v>32.285714285714285</v>
      </c>
      <c r="L43" s="109"/>
      <c r="M43" s="86" t="str">
        <f>IF(AND(NOT(OR(G43="",G43="Ø")),H43=""),"In Progress",IF(AND(NOT(OR(H43="Ø",H43="")),NOT(OR(G43="Ø",G43=""))),"Completed",IF(AND(NOT(A42=""),NOT(OR(D43="",D43="???")),G43=""),"Waiting",IF(D43="???","Waiting",""))))</f>
        <v>Completed</v>
      </c>
      <c r="N43" s="109"/>
      <c r="O43" s="109"/>
      <c r="P43" s="4" t="s">
        <v>3263</v>
      </c>
      <c r="Q43" s="114"/>
      <c r="R43" s="109"/>
    </row>
    <row r="44" spans="1:18" x14ac:dyDescent="0.25">
      <c r="A44" s="115" t="s">
        <v>3264</v>
      </c>
      <c r="B44" s="110" t="s">
        <v>3265</v>
      </c>
      <c r="C44" s="109"/>
      <c r="D44" s="86" t="s">
        <v>32</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2017-11-17_G-021_AZ</v>
      </c>
      <c r="G44" s="89">
        <v>43111</v>
      </c>
      <c r="H44" s="89" t="s">
        <v>51</v>
      </c>
      <c r="I44" s="68"/>
      <c r="J44" s="68"/>
      <c r="K44" s="73" t="str">
        <f>IF(AND(NOT(I44=""),NOT(J44=""),NOT(H44="")),I44/J44,"")</f>
        <v/>
      </c>
      <c r="L44" s="109" t="s">
        <v>51</v>
      </c>
      <c r="M44" s="86" t="s">
        <v>1</v>
      </c>
      <c r="N44" s="109"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Untraceable</v>
      </c>
      <c r="O44" s="109" t="str">
        <f>IF(OR(N44="Untraceable",N44="Incomplete"),"Ignore",IF(N44="Completed","Waiting",IF(OR(N44="Waiting",N44="In Progress",N44="Review",N44="Other"),"HOLD","")))</f>
        <v>Ignore</v>
      </c>
      <c r="P44" s="4" t="s">
        <v>3266</v>
      </c>
      <c r="Q44" s="114" t="str">
        <f>IF(OR(N44="Untraceable",N44="Incomplete"),"No",IF(N44="Completed","In Progress",""))</f>
        <v>No</v>
      </c>
      <c r="R44" s="109"/>
    </row>
    <row r="45" spans="1:18" x14ac:dyDescent="0.25">
      <c r="A45" s="109"/>
      <c r="B45" s="109"/>
      <c r="C45" s="109"/>
      <c r="D45" s="86" t="str">
        <f>IF(AND(NOT(A44=""),NOT(M44="Untraceable")),"???","")</f>
        <v/>
      </c>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IF(H45="Ø","Ø",IF(NOT(OR(H45="Ø",H45="")),"Enter Tracing Time",""))</f>
        <v/>
      </c>
      <c r="J45" s="68"/>
      <c r="K45" s="73" t="str">
        <f>IF(AND(NOT(I45=""),NOT(J45=""),NOT(H45="")),I45/J45,"")</f>
        <v/>
      </c>
      <c r="L45" s="109"/>
      <c r="M45" s="86" t="str">
        <f>IF(AND(NOT(OR(G45="",G45="Ø")),H45=""),"In Progress",IF(AND(NOT(OR(H45="Ø",H45="")),NOT(OR(G45="Ø",G45=""))),"Completed",IF(AND(NOT(A44=""),NOT(OR(D45="",D45="???")),G45=""),"Waiting",IF(D45="???","Waiting",""))))</f>
        <v/>
      </c>
      <c r="N45" s="109"/>
      <c r="O45" s="109"/>
      <c r="P45" s="4"/>
      <c r="Q45" s="114"/>
      <c r="R45" s="109"/>
    </row>
    <row r="46" spans="1:18" x14ac:dyDescent="0.25">
      <c r="A46" s="115" t="s">
        <v>3267</v>
      </c>
      <c r="B46" s="110" t="s">
        <v>3268</v>
      </c>
      <c r="C46" s="109"/>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2017-11-17_G-022_AZ</v>
      </c>
      <c r="G46" s="89">
        <v>43111</v>
      </c>
      <c r="H46" s="89">
        <v>43111</v>
      </c>
      <c r="I46" s="68">
        <v>2.5</v>
      </c>
      <c r="J46" s="68">
        <v>42</v>
      </c>
      <c r="K46" s="73">
        <f t="shared" ref="K46:K54" si="1">J46/I46</f>
        <v>16.8</v>
      </c>
      <c r="L46" s="111">
        <v>43119</v>
      </c>
      <c r="M46" s="86" t="str">
        <f>IF(AND(NOT(OR(G46="",G46="Ø")),H46=""),"In Progress",IF(AND(NOT(OR(H46="Ø",H46="")),NOT(OR(G46="Ø",G46=""))),"Completed",IF(AND(NOT(A46=""),NOT(OR(D46="",D46="???")),G46=""),"Waiting",IF(D46="???","Waiting",""))))</f>
        <v>Completed</v>
      </c>
      <c r="N46" s="109"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09" t="s">
        <v>0</v>
      </c>
      <c r="P46" s="4"/>
      <c r="Q46" s="114" t="s">
        <v>25</v>
      </c>
      <c r="R46" s="109" t="s">
        <v>3269</v>
      </c>
    </row>
    <row r="47" spans="1:18" x14ac:dyDescent="0.25">
      <c r="A47" s="109"/>
      <c r="B47" s="109"/>
      <c r="C47" s="109"/>
      <c r="D47" s="86" t="s">
        <v>161</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2017-11-17_G-022_BD</v>
      </c>
      <c r="G47" s="89">
        <v>43119</v>
      </c>
      <c r="H47" s="89">
        <v>43119</v>
      </c>
      <c r="I47" s="68">
        <v>1.25</v>
      </c>
      <c r="J47" s="68">
        <v>41</v>
      </c>
      <c r="K47" s="73">
        <f t="shared" si="1"/>
        <v>32.799999999999997</v>
      </c>
      <c r="L47" s="109"/>
      <c r="M47" s="86" t="str">
        <f>IF(AND(NOT(OR(G47="",G47="Ø")),H47=""),"In Progress",IF(AND(NOT(OR(H47="Ø",H47="")),NOT(OR(G47="Ø",G47=""))),"Completed",IF(AND(NOT(A46=""),NOT(OR(D47="",D47="???")),G47=""),"Waiting",IF(D47="???","Waiting",""))))</f>
        <v>Completed</v>
      </c>
      <c r="N47" s="109"/>
      <c r="O47" s="109"/>
      <c r="P47" s="4"/>
      <c r="Q47" s="114"/>
      <c r="R47" s="109"/>
    </row>
    <row r="48" spans="1:18" x14ac:dyDescent="0.25">
      <c r="A48" s="115" t="s">
        <v>3270</v>
      </c>
      <c r="B48" s="110" t="s">
        <v>3271</v>
      </c>
      <c r="C48" s="109"/>
      <c r="D48" s="86" t="s">
        <v>2404</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2017-11-17_G-023_MH</v>
      </c>
      <c r="G48" s="89">
        <v>43111</v>
      </c>
      <c r="H48" s="89">
        <v>43111</v>
      </c>
      <c r="I48" s="68">
        <v>2.5</v>
      </c>
      <c r="J48" s="68">
        <v>35</v>
      </c>
      <c r="K48" s="73">
        <f t="shared" si="1"/>
        <v>14</v>
      </c>
      <c r="L48" s="111">
        <v>43143</v>
      </c>
      <c r="M48" s="86" t="str">
        <f>IF(AND(NOT(OR(G48="",G48="Ø")),H48=""),"In Progress",IF(AND(NOT(OR(H48="Ø",H48="")),NOT(OR(G48="Ø",G48=""))),"Completed",IF(AND(NOT(A48=""),NOT(OR(D48="",D48="???")),G48=""),"Waiting",IF(D48="???","Waiting",""))))</f>
        <v>Completed</v>
      </c>
      <c r="N48" s="109"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09" t="s">
        <v>0</v>
      </c>
      <c r="P48" s="4"/>
      <c r="Q48" s="114" t="s">
        <v>25</v>
      </c>
      <c r="R48" s="109" t="s">
        <v>3272</v>
      </c>
    </row>
    <row r="49" spans="1:18" x14ac:dyDescent="0.25">
      <c r="A49" s="109"/>
      <c r="B49" s="109"/>
      <c r="C49" s="109"/>
      <c r="D49" s="86" t="s">
        <v>32</v>
      </c>
      <c r="E49" s="86"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2017-11-17_G-023_AZ</v>
      </c>
      <c r="G49" s="89">
        <v>43118</v>
      </c>
      <c r="H49" s="89">
        <v>43118</v>
      </c>
      <c r="I49" s="68">
        <v>1</v>
      </c>
      <c r="J49" s="68"/>
      <c r="K49" s="73">
        <f t="shared" si="1"/>
        <v>0</v>
      </c>
      <c r="L49" s="109"/>
      <c r="M49" s="86" t="str">
        <f>IF(AND(NOT(OR(G49="",G49="Ø")),H49=""),"In Progress",IF(AND(NOT(OR(H49="Ø",H49="")),NOT(OR(G49="Ø",G49=""))),"Completed",IF(AND(NOT(A48=""),NOT(OR(D49="",D49="???")),G49=""),"Waiting",IF(D49="???","Waiting",""))))</f>
        <v>Completed</v>
      </c>
      <c r="N49" s="109"/>
      <c r="O49" s="109"/>
      <c r="P49" s="4"/>
      <c r="Q49" s="114"/>
      <c r="R49" s="109"/>
    </row>
    <row r="50" spans="1:18" x14ac:dyDescent="0.25">
      <c r="A50" s="115" t="s">
        <v>3273</v>
      </c>
      <c r="B50" s="110" t="s">
        <v>3274</v>
      </c>
      <c r="C50" s="109"/>
      <c r="D50" s="86" t="s">
        <v>2404</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2017-11-17_G-024_MH</v>
      </c>
      <c r="G50" s="89">
        <v>43111</v>
      </c>
      <c r="H50" s="89">
        <v>43116</v>
      </c>
      <c r="I50" s="68">
        <v>7.5</v>
      </c>
      <c r="J50" s="68"/>
      <c r="K50" s="73">
        <f t="shared" si="1"/>
        <v>0</v>
      </c>
      <c r="L50" s="111">
        <v>43143</v>
      </c>
      <c r="M50" s="86" t="str">
        <f>IF(AND(NOT(OR(G50="",G50="Ø")),H50=""),"In Progress",IF(AND(NOT(OR(H50="Ø",H50="")),NOT(OR(G50="Ø",G50=""))),"Completed",IF(AND(NOT(A50=""),NOT(OR(D50="",D50="???")),G50=""),"Waiting",IF(D50="???","Waiting",""))))</f>
        <v>Completed</v>
      </c>
      <c r="N50" s="109"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09" t="s">
        <v>0</v>
      </c>
      <c r="P50" s="4"/>
      <c r="Q50" s="114" t="s">
        <v>25</v>
      </c>
      <c r="R50" s="109" t="s">
        <v>3275</v>
      </c>
    </row>
    <row r="51" spans="1:18" x14ac:dyDescent="0.25">
      <c r="A51" s="109"/>
      <c r="B51" s="109"/>
      <c r="C51" s="109"/>
      <c r="D51" s="86" t="s">
        <v>32</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2017-11-17_G-024_AZ</v>
      </c>
      <c r="G51" s="89">
        <v>43119</v>
      </c>
      <c r="H51" s="89">
        <v>43119</v>
      </c>
      <c r="I51" s="68">
        <v>5</v>
      </c>
      <c r="J51" s="68"/>
      <c r="K51" s="73">
        <f t="shared" si="1"/>
        <v>0</v>
      </c>
      <c r="L51" s="109"/>
      <c r="M51" s="86" t="str">
        <f>IF(AND(NOT(OR(G51="",G51="Ø")),H51=""),"In Progress",IF(AND(NOT(OR(H51="Ø",H51="")),NOT(OR(G51="Ø",G51=""))),"Completed",IF(AND(NOT(A50=""),NOT(OR(D51="",D51="???")),G51=""),"Waiting",IF(D51="???","Waiting",""))))</f>
        <v>Completed</v>
      </c>
      <c r="N51" s="109"/>
      <c r="O51" s="109"/>
      <c r="P51" s="4"/>
      <c r="Q51" s="114"/>
      <c r="R51" s="109"/>
    </row>
    <row r="52" spans="1:18" x14ac:dyDescent="0.25">
      <c r="A52" s="115" t="s">
        <v>3276</v>
      </c>
      <c r="B52" s="110" t="s">
        <v>3277</v>
      </c>
      <c r="C52" s="109"/>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2017-11-17_G-025_BD</v>
      </c>
      <c r="G52" s="89">
        <v>43119</v>
      </c>
      <c r="H52" s="89">
        <v>43122</v>
      </c>
      <c r="I52" s="68">
        <v>5.5</v>
      </c>
      <c r="J52" s="68">
        <v>155</v>
      </c>
      <c r="K52" s="73">
        <f t="shared" si="1"/>
        <v>28.181818181818183</v>
      </c>
      <c r="L52" s="111">
        <v>43130</v>
      </c>
      <c r="M52" s="86" t="str">
        <f>IF(AND(NOT(OR(G52="",G52="Ø")),H52=""),"In Progress",IF(AND(NOT(OR(H52="Ø",H52="")),NOT(OR(G52="Ø",G52=""))),"Completed",IF(AND(NOT(A52=""),NOT(OR(D52="",D52="???")),G52=""),"Waiting",IF(D52="???","Waiting",""))))</f>
        <v>Completed</v>
      </c>
      <c r="N52" s="109"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09" t="s">
        <v>0</v>
      </c>
      <c r="P52" s="4" t="s">
        <v>3278</v>
      </c>
      <c r="Q52" s="114" t="s">
        <v>25</v>
      </c>
      <c r="R52" s="109" t="s">
        <v>3279</v>
      </c>
    </row>
    <row r="53" spans="1:18" x14ac:dyDescent="0.25">
      <c r="A53" s="109"/>
      <c r="B53" s="109"/>
      <c r="C53" s="109"/>
      <c r="D53" s="86" t="s">
        <v>27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2017-11-17_G-025_GB</v>
      </c>
      <c r="G53" s="89">
        <v>43129</v>
      </c>
      <c r="H53" s="89">
        <v>43130</v>
      </c>
      <c r="I53" s="68">
        <v>4</v>
      </c>
      <c r="J53" s="68"/>
      <c r="K53" s="73">
        <f t="shared" si="1"/>
        <v>0</v>
      </c>
      <c r="L53" s="109"/>
      <c r="M53" s="86" t="str">
        <f>IF(AND(NOT(OR(G53="",G53="Ø")),H53=""),"In Progress",IF(AND(NOT(OR(H53="Ø",H53="")),NOT(OR(G53="Ø",G53=""))),"Completed",IF(AND(NOT(A52=""),NOT(OR(D53="",D53="???")),G53=""),"Waiting",IF(D53="???","Waiting",""))))</f>
        <v>Completed</v>
      </c>
      <c r="N53" s="109"/>
      <c r="O53" s="109"/>
      <c r="P53" s="4"/>
      <c r="Q53" s="114"/>
      <c r="R53" s="109"/>
    </row>
    <row r="54" spans="1:18" x14ac:dyDescent="0.25">
      <c r="A54" s="115" t="s">
        <v>3280</v>
      </c>
      <c r="B54" s="110" t="s">
        <v>3281</v>
      </c>
      <c r="C54" s="109"/>
      <c r="D54" s="86" t="s">
        <v>2404</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2017-11-17_G-026_MH</v>
      </c>
      <c r="G54" s="89">
        <v>43117</v>
      </c>
      <c r="H54" s="89">
        <v>43118</v>
      </c>
      <c r="I54" s="68">
        <v>7</v>
      </c>
      <c r="J54" s="68"/>
      <c r="K54" s="73">
        <f t="shared" si="1"/>
        <v>0</v>
      </c>
      <c r="L54" s="111">
        <v>42764</v>
      </c>
      <c r="M54" s="86" t="str">
        <f>IF(AND(NOT(OR(G54="",G54="Ø")),H54=""),"In Progress",IF(AND(NOT(OR(H54="Ø",H54="")),NOT(OR(G54="Ø",G54=""))),"Completed",IF(AND(NOT(A54=""),NOT(OR(D54="",D54="???")),G54=""),"Waiting",IF(D54="???","Waiting",""))))</f>
        <v>Completed</v>
      </c>
      <c r="N54" s="109"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09" t="s">
        <v>0</v>
      </c>
      <c r="P54" s="4"/>
      <c r="Q54" s="114" t="s">
        <v>25</v>
      </c>
      <c r="R54" s="109" t="s">
        <v>3282</v>
      </c>
    </row>
    <row r="55" spans="1:18" x14ac:dyDescent="0.25">
      <c r="A55" s="109"/>
      <c r="B55" s="109"/>
      <c r="C55" s="109"/>
      <c r="D55" s="86" t="s">
        <v>23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2017-11-17_G-026_CA</v>
      </c>
      <c r="G55" s="89">
        <v>43119</v>
      </c>
      <c r="H55" s="89">
        <v>43123</v>
      </c>
      <c r="I55" s="68"/>
      <c r="J55" s="68"/>
      <c r="K55" s="73" t="str">
        <f>IF(AND(NOT(I55=""),NOT(J55=""),NOT(H55="")),I55/J55,"")</f>
        <v/>
      </c>
      <c r="L55" s="109"/>
      <c r="M55" s="86" t="str">
        <f>IF(AND(NOT(OR(G55="",G55="Ø")),H55=""),"In Progress",IF(AND(NOT(OR(H55="Ø",H55="")),NOT(OR(G55="Ø",G55=""))),"Completed",IF(AND(NOT(A54=""),NOT(OR(D55="",D55="???")),G55=""),"Waiting",IF(D55="???","Waiting",""))))</f>
        <v>Completed</v>
      </c>
      <c r="N55" s="109"/>
      <c r="O55" s="109"/>
      <c r="P55" s="4"/>
      <c r="Q55" s="114"/>
      <c r="R55" s="109"/>
    </row>
    <row r="56" spans="1:18" x14ac:dyDescent="0.25">
      <c r="A56" s="115" t="s">
        <v>3283</v>
      </c>
      <c r="B56" s="110" t="s">
        <v>3284</v>
      </c>
      <c r="C56" s="109" t="s">
        <v>3285</v>
      </c>
      <c r="D56" s="86" t="s">
        <v>27</v>
      </c>
      <c r="E56" s="86" t="s">
        <v>24</v>
      </c>
      <c r="F56" s="7" t="s">
        <v>3286</v>
      </c>
      <c r="G56" s="89">
        <v>43117</v>
      </c>
      <c r="H56" s="89">
        <v>43117</v>
      </c>
      <c r="I56" s="68">
        <v>2</v>
      </c>
      <c r="J56" s="68">
        <v>26</v>
      </c>
      <c r="K56" s="73">
        <f>J56/I56</f>
        <v>13</v>
      </c>
      <c r="L56" s="111">
        <v>43132</v>
      </c>
      <c r="M56" s="86" t="str">
        <f>IF(AND(NOT(OR(G56="",G56="Ø")),H56=""),"In Progress",IF(AND(NOT(OR(H56="Ø",H56="")),NOT(OR(G56="Ø",G56=""))),"Completed",IF(AND(NOT(#REF!=""),NOT(OR(D56="",D56="???")),G56=""),"Waiting",IF(D56="???","Waiting",""))))</f>
        <v>Completed</v>
      </c>
      <c r="N56" s="109"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09" t="s">
        <v>0</v>
      </c>
      <c r="P56" s="4" t="s">
        <v>3287</v>
      </c>
      <c r="Q56" s="114" t="s">
        <v>25</v>
      </c>
      <c r="R56" s="109" t="s">
        <v>3288</v>
      </c>
    </row>
    <row r="57" spans="1:18" x14ac:dyDescent="0.25">
      <c r="A57" s="109"/>
      <c r="B57" s="109"/>
      <c r="C57" s="109"/>
      <c r="D57" s="86" t="s">
        <v>161</v>
      </c>
      <c r="E57" s="86" t="s">
        <v>1512</v>
      </c>
      <c r="F57" s="7" t="s">
        <v>3289</v>
      </c>
      <c r="G57" s="89">
        <v>43125</v>
      </c>
      <c r="H57" s="89">
        <v>43126</v>
      </c>
      <c r="I57" s="68">
        <v>2.5</v>
      </c>
      <c r="J57" s="68">
        <v>29</v>
      </c>
      <c r="K57" s="73">
        <f>J57/I57</f>
        <v>11.6</v>
      </c>
      <c r="L57" s="109"/>
      <c r="M57" s="86" t="str">
        <f>IF(AND(NOT(OR(G57="",G57="Ø")),H57=""),"In Progress",IF(AND(NOT(OR(H57="Ø",H57="")),NOT(OR(G57="Ø",G57=""))),"Completed",IF(AND(NOT(A56=""),NOT(OR(D57="",D57="???")),G57=""),"Waiting",IF(D57="???","Waiting",""))))</f>
        <v>Completed</v>
      </c>
      <c r="N57" s="109"/>
      <c r="O57" s="109"/>
      <c r="P57" s="4" t="s">
        <v>3290</v>
      </c>
      <c r="Q57" s="114"/>
      <c r="R57" s="109"/>
    </row>
    <row r="58" spans="1:18" x14ac:dyDescent="0.25">
      <c r="A58" s="115" t="s">
        <v>3291</v>
      </c>
      <c r="B58" s="110" t="s">
        <v>3292</v>
      </c>
      <c r="C58" s="109" t="s">
        <v>3285</v>
      </c>
      <c r="D58" s="86" t="s">
        <v>27</v>
      </c>
      <c r="E58" s="86" t="s">
        <v>24</v>
      </c>
      <c r="F58" s="7" t="str">
        <f>IF(AND(D58="Amina",OR(E58="Manual",E58="Assisted Manual")),A56&amp;"_AZ",IF(AND(D58="Amina",OR(E58="De-Novo Merge",E58="Assisted Merge")),A56&amp;"_SA_AZ",IF(AND(D58="Mashtura",OR(E58="Manual",E58="Assisted Manual")),A56&amp;"_MH",IF(AND(D58="Mashtura",OR(E58="De-Novo Merge",E58="Assisted Merge")),A56&amp;"_SA_MH",IF(AND(D58="Perry",OR(E58="Manual",E58="Assisted Manual")),A56&amp;"_PB",IF(AND(D58="Perry",OR(E58="De-Novo Merge",E58="Assisted Merge")),A56&amp;"_SA_PB",IF(AND(D58="Gina",OR(E58="Manual",E58="Assisted Manual")),A56&amp;"_GB",IF(AND(D58="Gina",OR(E58="De-Novo Merge",E58="Assisted Merge")),A56&amp;"_SA_GB",IF(AND(D58="Cameron",OR(E58="Manual",E58="Assisted Manual")),A56&amp;"_CA",IF(AND(D58="Cameron",OR(E58="De-Novo Merge",E58="Assisted Merge")),A56&amp;"_SA_CA",IF(AND(D58="Bruno",OR(E58="Manual",E58="Assisted Manual")),A56&amp;"_BD",IF(AND(D58="Bruno",OR(E58="De-Novo Merge",E58="Assisted Merge")),A56&amp;"_SA_BD",IF(AND(D58="Daniel",OR(E58="Manual",E58="Assisted Manual")),A56&amp;"_DR",IF(AND(D58="Daniel",OR(E58="De-Novo Merge",E58="Assisted Merge")),A56&amp;"_SA_DR",IF(AND(D58="Monet",OR(E58="Manual",E58="Assisted Manual")),A56&amp;"_MW",IF(AND(D58="Monet",OR(E58="De-Novo Merge",E58="Assisted Merge")),A56&amp;"_SA_MW",IF(AND(D58="Reem",OR(E58="Manual",E58="Assisted Manual")),A56&amp;"_RA",IF(AND(D58="Reem",OR(E58="De-Novo Merge",E58="Assisted Merge")),A56&amp;"_SA_RA",""))))))))))))))))))</f>
        <v>2017-11-17_G-027_GB</v>
      </c>
      <c r="G58" s="89">
        <v>43118</v>
      </c>
      <c r="H58" s="89">
        <v>43118</v>
      </c>
      <c r="I58" s="68">
        <v>1</v>
      </c>
      <c r="J58" s="68"/>
      <c r="K58" s="73">
        <f>J58/I58</f>
        <v>0</v>
      </c>
      <c r="L58" s="111">
        <v>43139</v>
      </c>
      <c r="M58" s="86" t="str">
        <f>IF(AND(NOT(OR(G58="",G58="Ø")),H58=""),"In Progress",IF(AND(NOT(OR(H58="Ø",H58="")),NOT(OR(G58="Ø",G58=""))),"Completed",IF(AND(NOT(A56=""),NOT(OR(D58="",D58="???")),G58=""),"Waiting",IF(D58="???","Waiting",""))))</f>
        <v>Completed</v>
      </c>
      <c r="N58" s="109"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09" t="s">
        <v>0</v>
      </c>
      <c r="P58" s="4" t="s">
        <v>3293</v>
      </c>
      <c r="Q58" s="114" t="s">
        <v>25</v>
      </c>
      <c r="R58" s="109" t="s">
        <v>3294</v>
      </c>
    </row>
    <row r="59" spans="1:18" x14ac:dyDescent="0.25">
      <c r="A59" s="109"/>
      <c r="B59" s="109"/>
      <c r="C59" s="109"/>
      <c r="D59" s="86" t="s">
        <v>187</v>
      </c>
      <c r="E59" s="86" t="s">
        <v>1512</v>
      </c>
      <c r="F59" s="7" t="str">
        <f>IF(AND(D59="Amina",OR(E59="Manual",E59="Assisted Manual")),A56&amp;"_AZ",IF(AND(D59="Amina",OR(E59="De-Novo Merge",E59="Assisted Merge")),A56&amp;"_SA_AZ",IF(AND(D59="Mashtura",OR(E59="Manual",E59="Assisted Manual")),A56&amp;"_MH",IF(AND(D59="Mashtura",OR(E59="De-Novo Merge",E59="Assisted Merge")),A56&amp;"_SA_MH",IF(AND(D59="Perry",OR(E59="Manual",E59="Assisted Manual")),A56&amp;"_PB",IF(AND(D59="Perry",OR(E59="De-Novo Merge",E59="Assisted Merge")),A56&amp;"_SA_PB",IF(AND(D59="Gina",OR(E59="Manual",E59="Assisted Manual")),A56&amp;"_GB",IF(AND(D59="Gina",OR(E59="De-Novo Merge",E59="Assisted Merge")),A56&amp;"_SA_GB",IF(AND(D59="Cameron",OR(E59="Manual",E59="Assisted Manual")),A56&amp;"_CA",IF(AND(D59="Cameron",OR(E59="De-Novo Merge",E59="Assisted Merge")),A56&amp;"_SA_CA",IF(AND(D59="Bruno",OR(E59="Manual",E59="Assisted Manual")),A56&amp;"_BD",IF(AND(D59="Bruno",OR(E59="De-Novo Merge",E59="Assisted Merge")),A56&amp;"_SA_BD",IF(AND(D59="Daniel",OR(E59="Manual",E59="Assisted Manual")),A56&amp;"_DR",IF(AND(D59="Daniel",OR(E59="De-Novo Merge",E59="Assisted Merge")),A56&amp;"_SA_DR",IF(AND(D59="Monet",OR(E59="Manual",E59="Assisted Manual")),A56&amp;"_MW",IF(AND(D59="Monet",OR(E59="De-Novo Merge",E59="Assisted Merge")),A56&amp;"_SA_MW",IF(AND(D59="Reem",OR(E59="Manual",E59="Assisted Manual")),A56&amp;"_RA",IF(AND(D59="Reem",OR(E59="De-Novo Merge",E59="Assisted Merge")),A56&amp;"_SA_RA",""))))))))))))))))))</f>
        <v>2017-11-17_G-027_MW</v>
      </c>
      <c r="G59" s="89">
        <v>43125</v>
      </c>
      <c r="H59" s="89">
        <v>43125</v>
      </c>
      <c r="I59" s="68">
        <v>1</v>
      </c>
      <c r="J59" s="68"/>
      <c r="K59" s="73">
        <f>J59/I59</f>
        <v>0</v>
      </c>
      <c r="L59" s="109"/>
      <c r="M59" s="86" t="str">
        <f>IF(AND(NOT(OR(G59="",G59="Ø")),H59=""),"In Progress",IF(AND(NOT(OR(H59="Ø",H59="")),NOT(OR(G59="Ø",G59=""))),"Completed",IF(AND(NOT(A56=""),NOT(OR(D59="",D59="???")),G59=""),"Waiting",IF(D59="???","Waiting",""))))</f>
        <v>Completed</v>
      </c>
      <c r="N59" s="109"/>
      <c r="O59" s="109"/>
      <c r="P59" s="4"/>
      <c r="Q59" s="114"/>
      <c r="R59" s="109"/>
    </row>
    <row r="60" spans="1:18" x14ac:dyDescent="0.25">
      <c r="A60" s="115" t="s">
        <v>3295</v>
      </c>
      <c r="B60" s="110" t="s">
        <v>3296</v>
      </c>
      <c r="C60" s="109" t="s">
        <v>3285</v>
      </c>
      <c r="D60" s="86" t="s">
        <v>27</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2017-11-17_G-029_GB</v>
      </c>
      <c r="G60" s="89">
        <v>43118</v>
      </c>
      <c r="H60" s="89">
        <v>43125</v>
      </c>
      <c r="I60" s="68"/>
      <c r="J60" s="68"/>
      <c r="K60" s="73" t="str">
        <f>IF(AND(NOT(I60=""),NOT(J60=""),NOT(H60="")),I60/J60,"")</f>
        <v/>
      </c>
      <c r="L60" s="111">
        <v>43143</v>
      </c>
      <c r="M60" s="86" t="s">
        <v>0</v>
      </c>
      <c r="N60" s="109" t="s">
        <v>0</v>
      </c>
      <c r="O60" s="109" t="s">
        <v>0</v>
      </c>
      <c r="P60" s="4"/>
      <c r="Q60" s="114" t="s">
        <v>25</v>
      </c>
      <c r="R60" s="109" t="s">
        <v>3297</v>
      </c>
    </row>
    <row r="61" spans="1:18" x14ac:dyDescent="0.25">
      <c r="A61" s="109"/>
      <c r="B61" s="109"/>
      <c r="C61" s="109"/>
      <c r="D61" s="86" t="s">
        <v>161</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2017-11-17_G-029_BD</v>
      </c>
      <c r="G61" s="89">
        <v>43126</v>
      </c>
      <c r="H61" s="89">
        <v>43136</v>
      </c>
      <c r="I61" s="68">
        <v>1.5</v>
      </c>
      <c r="J61" s="68"/>
      <c r="K61" s="73">
        <f>J61/I61</f>
        <v>0</v>
      </c>
      <c r="L61" s="109"/>
      <c r="M61" s="86" t="s">
        <v>0</v>
      </c>
      <c r="N61" s="109"/>
      <c r="O61" s="109"/>
      <c r="P61" s="4" t="s">
        <v>3298</v>
      </c>
      <c r="Q61" s="114"/>
      <c r="R61" s="109"/>
    </row>
    <row r="62" spans="1:18" x14ac:dyDescent="0.25">
      <c r="A62" s="115" t="s">
        <v>3299</v>
      </c>
      <c r="B62" s="110" t="s">
        <v>3300</v>
      </c>
      <c r="C62" s="109" t="s">
        <v>3285</v>
      </c>
      <c r="D62" s="86" t="s">
        <v>2404</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2017-11-17_G-030_MH</v>
      </c>
      <c r="G62" s="89">
        <v>43118</v>
      </c>
      <c r="H62" s="89">
        <v>43123</v>
      </c>
      <c r="I62" s="68">
        <v>16</v>
      </c>
      <c r="J62" s="68">
        <v>172</v>
      </c>
      <c r="K62" s="73">
        <f>J62/I62</f>
        <v>10.75</v>
      </c>
      <c r="L62" s="111">
        <v>43130</v>
      </c>
      <c r="M62" s="86" t="str">
        <f>IF(AND(NOT(OR(G62="",G62="Ø")),H62=""),"In Progress",IF(AND(NOT(OR(H62="Ø",H62="")),NOT(OR(G62="Ø",G62=""))),"Completed",IF(AND(NOT(A62=""),NOT(OR(D62="",D62="???")),G62=""),"Waiting",IF(D62="???","Waiting",""))))</f>
        <v>Completed</v>
      </c>
      <c r="N62" s="109"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09" t="s">
        <v>0</v>
      </c>
      <c r="P62" s="4"/>
      <c r="Q62" s="114" t="s">
        <v>25</v>
      </c>
      <c r="R62" s="109" t="s">
        <v>3301</v>
      </c>
    </row>
    <row r="63" spans="1:18" x14ac:dyDescent="0.25">
      <c r="A63" s="109"/>
      <c r="B63" s="109"/>
      <c r="C63" s="109"/>
      <c r="D63" s="86" t="s">
        <v>161</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2017-11-17_G-030_BD</v>
      </c>
      <c r="G63" s="89">
        <v>43125</v>
      </c>
      <c r="H63" s="89">
        <v>43125</v>
      </c>
      <c r="I63" s="68">
        <v>4.5</v>
      </c>
      <c r="J63" s="68">
        <v>169</v>
      </c>
      <c r="K63" s="73">
        <f>J63/I63</f>
        <v>37.555555555555557</v>
      </c>
      <c r="L63" s="109"/>
      <c r="M63" s="86" t="str">
        <f>IF(AND(NOT(OR(G63="",G63="Ø")),H63=""),"In Progress",IF(AND(NOT(OR(H63="Ø",H63="")),NOT(OR(G63="Ø",G63=""))),"Completed",IF(AND(NOT(A62=""),NOT(OR(D63="",D63="???")),G63=""),"Waiting",IF(D63="???","Waiting",""))))</f>
        <v>Completed</v>
      </c>
      <c r="N63" s="109"/>
      <c r="O63" s="109"/>
      <c r="P63" s="4"/>
      <c r="Q63" s="114"/>
      <c r="R63" s="109"/>
    </row>
    <row r="64" spans="1:18" x14ac:dyDescent="0.25">
      <c r="A64" s="115" t="s">
        <v>3302</v>
      </c>
      <c r="B64" s="110" t="s">
        <v>3303</v>
      </c>
      <c r="C64" s="109"/>
      <c r="D64" s="86" t="s">
        <v>113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2017-11-17_R-002_DR</v>
      </c>
      <c r="G64" s="89">
        <v>43119</v>
      </c>
      <c r="H64" s="89">
        <v>43123</v>
      </c>
      <c r="I64" s="68">
        <v>15</v>
      </c>
      <c r="J64" s="68">
        <v>117</v>
      </c>
      <c r="K64" s="73">
        <f>J64/I64</f>
        <v>7.8</v>
      </c>
      <c r="L64" s="111">
        <v>43143</v>
      </c>
      <c r="M64" s="86" t="str">
        <f>IF(AND(NOT(OR(G64="",G64="Ø")),H64=""),"In Progress",IF(AND(NOT(OR(H64="Ø",H64="")),NOT(OR(G64="Ø",G64=""))),"Completed",IF(AND(NOT(A64=""),NOT(OR(D64="",D64="???")),G64=""),"Waiting",IF(D64="???","Waiting",""))))</f>
        <v>Completed</v>
      </c>
      <c r="N64" s="109"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09" t="s">
        <v>0</v>
      </c>
      <c r="P64" s="4"/>
      <c r="Q64" s="114" t="s">
        <v>25</v>
      </c>
      <c r="R64" s="109" t="s">
        <v>3304</v>
      </c>
    </row>
    <row r="65" spans="1:18" x14ac:dyDescent="0.25">
      <c r="A65" s="109"/>
      <c r="B65" s="109"/>
      <c r="C65" s="109"/>
      <c r="D65" s="86" t="s">
        <v>23</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2017-11-17_R-002_CA</v>
      </c>
      <c r="G65" s="89">
        <v>43124</v>
      </c>
      <c r="H65" s="89">
        <v>43125</v>
      </c>
      <c r="I65" s="68"/>
      <c r="J65" s="68"/>
      <c r="K65" s="73" t="str">
        <f>IF(AND(NOT(I65=""),NOT(J65=""),NOT(H65="")),I65/J65,"")</f>
        <v/>
      </c>
      <c r="L65" s="109"/>
      <c r="M65" s="86" t="str">
        <f>IF(AND(NOT(OR(G65="",G65="Ø")),H65=""),"In Progress",IF(AND(NOT(OR(H65="Ø",H65="")),NOT(OR(G65="Ø",G65=""))),"Completed",IF(AND(NOT(A64=""),NOT(OR(D65="",D65="???")),G65=""),"Waiting",IF(D65="???","Waiting",""))))</f>
        <v>Completed</v>
      </c>
      <c r="N65" s="109"/>
      <c r="O65" s="109"/>
      <c r="P65" s="4" t="s">
        <v>3305</v>
      </c>
      <c r="Q65" s="114"/>
      <c r="R65" s="109"/>
    </row>
    <row r="66" spans="1:18" x14ac:dyDescent="0.25">
      <c r="A66" s="115" t="s">
        <v>3306</v>
      </c>
      <c r="B66" s="110" t="s">
        <v>3307</v>
      </c>
      <c r="C66" s="109"/>
      <c r="D66" s="86" t="s">
        <v>187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2017-11-17_G-031_MW</v>
      </c>
      <c r="G66" s="89">
        <v>43117</v>
      </c>
      <c r="H66" s="89">
        <v>43119</v>
      </c>
      <c r="I66" s="68"/>
      <c r="J66" s="68">
        <v>189</v>
      </c>
      <c r="K66" s="73" t="str">
        <f>IF(AND(NOT(I66=""),NOT(J66=""),NOT(H66="")),I66/J66,"")</f>
        <v/>
      </c>
      <c r="L66" s="111">
        <v>43123</v>
      </c>
      <c r="M66" s="86" t="s">
        <v>0</v>
      </c>
      <c r="N66" s="109"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09" t="s">
        <v>0</v>
      </c>
      <c r="P66" s="4"/>
      <c r="Q66" s="114" t="s">
        <v>25</v>
      </c>
      <c r="R66" s="109" t="s">
        <v>3308</v>
      </c>
    </row>
    <row r="67" spans="1:18" x14ac:dyDescent="0.25">
      <c r="A67" s="109"/>
      <c r="B67" s="109"/>
      <c r="C67" s="109"/>
      <c r="D67" s="86" t="s">
        <v>161</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2017-11-17_G-031_BD</v>
      </c>
      <c r="G67" s="89">
        <v>43122</v>
      </c>
      <c r="H67" s="89">
        <v>43123</v>
      </c>
      <c r="I67" s="68">
        <v>5</v>
      </c>
      <c r="J67" s="68">
        <v>187</v>
      </c>
      <c r="K67" s="73">
        <f t="shared" ref="K67:K74" si="2">J67/I67</f>
        <v>37.4</v>
      </c>
      <c r="L67" s="109"/>
      <c r="M67" s="86" t="str">
        <f>IF(AND(NOT(OR(G67="",G67="Ø")),H67=""),"In Progress",IF(AND(NOT(OR(H67="Ø",H67="")),NOT(OR(G67="Ø",G67=""))),"Completed",IF(AND(NOT(A66=""),NOT(OR(D67="",D67="???")),G67=""),"Waiting",IF(D67="???","Waiting",""))))</f>
        <v>Completed</v>
      </c>
      <c r="N67" s="109"/>
      <c r="O67" s="109"/>
      <c r="P67" s="4"/>
      <c r="Q67" s="114"/>
      <c r="R67" s="109"/>
    </row>
    <row r="68" spans="1:18" x14ac:dyDescent="0.25">
      <c r="A68" s="115" t="s">
        <v>3309</v>
      </c>
      <c r="B68" s="110" t="s">
        <v>3310</v>
      </c>
      <c r="C68" s="109"/>
      <c r="D68" s="86" t="s">
        <v>187</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2017-11-17_G-032_MW</v>
      </c>
      <c r="G68" s="89">
        <v>43119</v>
      </c>
      <c r="H68" s="89">
        <v>43123</v>
      </c>
      <c r="I68" s="68">
        <v>6</v>
      </c>
      <c r="J68" s="68"/>
      <c r="K68" s="73">
        <f t="shared" si="2"/>
        <v>0</v>
      </c>
      <c r="L68" s="111">
        <v>42764</v>
      </c>
      <c r="M68" s="86" t="str">
        <f>IF(AND(NOT(OR(G68="",G68="Ø")),H68=""),"In Progress",IF(AND(NOT(OR(H68="Ø",H68="")),NOT(OR(G68="Ø",G68=""))),"Completed",IF(AND(NOT(A68=""),NOT(OR(D68="",D68="???")),G68=""),"Waiting",IF(D68="???","Waiting",""))))</f>
        <v>Completed</v>
      </c>
      <c r="N68" s="109"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09" t="s">
        <v>0</v>
      </c>
      <c r="P68" s="4"/>
      <c r="Q68" s="114" t="s">
        <v>25</v>
      </c>
      <c r="R68" s="109" t="s">
        <v>3311</v>
      </c>
    </row>
    <row r="69" spans="1:18" x14ac:dyDescent="0.25">
      <c r="A69" s="109"/>
      <c r="B69" s="109"/>
      <c r="C69" s="109"/>
      <c r="D69" s="86" t="s">
        <v>23</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2017-11-17_G-032_CA</v>
      </c>
      <c r="G69" s="89">
        <v>43123</v>
      </c>
      <c r="H69" s="89">
        <v>43124</v>
      </c>
      <c r="I69" s="68">
        <v>5</v>
      </c>
      <c r="J69" s="68"/>
      <c r="K69" s="73">
        <f t="shared" si="2"/>
        <v>0</v>
      </c>
      <c r="L69" s="109"/>
      <c r="M69" s="86" t="str">
        <f>IF(AND(NOT(OR(G69="",G69="Ø")),H69=""),"In Progress",IF(AND(NOT(OR(H69="Ø",H69="")),NOT(OR(G69="Ø",G69=""))),"Completed",IF(AND(NOT(A68=""),NOT(OR(D69="",D69="???")),G69=""),"Waiting",IF(D69="???","Waiting",""))))</f>
        <v>Completed</v>
      </c>
      <c r="N69" s="109"/>
      <c r="O69" s="109"/>
      <c r="P69" s="4"/>
      <c r="Q69" s="114"/>
      <c r="R69" s="109"/>
    </row>
    <row r="70" spans="1:18" x14ac:dyDescent="0.25">
      <c r="A70" s="115" t="s">
        <v>3312</v>
      </c>
      <c r="B70" s="110" t="s">
        <v>3313</v>
      </c>
      <c r="C70" s="109"/>
      <c r="D70" s="86" t="s">
        <v>32</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2017-11-17_G-033_AZ</v>
      </c>
      <c r="G70" s="89">
        <v>43119</v>
      </c>
      <c r="H70" s="89">
        <v>43122</v>
      </c>
      <c r="I70" s="68">
        <v>1.5</v>
      </c>
      <c r="J70" s="68">
        <v>3.5</v>
      </c>
      <c r="K70" s="73">
        <f t="shared" si="2"/>
        <v>2.3333333333333335</v>
      </c>
      <c r="L70" s="111">
        <v>43122</v>
      </c>
      <c r="M70" s="86" t="str">
        <f>IF(AND(NOT(OR(G70="",G70="Ø")),H70=""),"In Progress",IF(AND(NOT(OR(H70="Ø",H70="")),NOT(OR(G70="Ø",G70=""))),"Completed",IF(AND(NOT(A70=""),NOT(OR(D70="",D70="???")),G70=""),"Waiting",IF(D70="???","Waiting",""))))</f>
        <v>Completed</v>
      </c>
      <c r="N70" s="109" t="s">
        <v>0</v>
      </c>
      <c r="O70" s="109" t="s">
        <v>0</v>
      </c>
      <c r="P70" s="4"/>
      <c r="Q70" s="114" t="s">
        <v>25</v>
      </c>
      <c r="R70" s="109" t="s">
        <v>3314</v>
      </c>
    </row>
    <row r="71" spans="1:18" x14ac:dyDescent="0.25">
      <c r="A71" s="109"/>
      <c r="B71" s="109"/>
      <c r="C71" s="109"/>
      <c r="D71" s="86" t="s">
        <v>161</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2017-11-17_G-033_BD</v>
      </c>
      <c r="G71" s="89">
        <v>43122</v>
      </c>
      <c r="H71" s="89">
        <v>43122</v>
      </c>
      <c r="I71" s="68">
        <v>0.2</v>
      </c>
      <c r="J71" s="68">
        <v>3.2</v>
      </c>
      <c r="K71" s="73">
        <f t="shared" si="2"/>
        <v>16</v>
      </c>
      <c r="L71" s="109"/>
      <c r="M71" s="86" t="str">
        <f>IF(AND(NOT(OR(G71="",G71="Ø")),H71=""),"In Progress",IF(AND(NOT(OR(H71="Ø",H71="")),NOT(OR(G71="Ø",G71=""))),"Completed",IF(AND(NOT(A70=""),NOT(OR(D71="",D71="???")),G71=""),"Waiting",IF(D71="???","Waiting",""))))</f>
        <v>Completed</v>
      </c>
      <c r="N71" s="109"/>
      <c r="O71" s="109"/>
      <c r="P71" s="4"/>
      <c r="Q71" s="114"/>
      <c r="R71" s="109"/>
    </row>
    <row r="72" spans="1:18" x14ac:dyDescent="0.25">
      <c r="A72" s="115" t="s">
        <v>3315</v>
      </c>
      <c r="B72" s="110" t="s">
        <v>3316</v>
      </c>
      <c r="C72" s="109"/>
      <c r="D72" s="86" t="s">
        <v>187</v>
      </c>
      <c r="E72" s="86"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Merge")),A71&amp;"_SA_MW",IF(AND(D72="Reem",OR(E72="Manual",E72="Assisted Manual")),A71&amp;"_RA",IF(AND(D72="Reem",OR(E72="De-Novo Merge",E72="Assisted Merge")),A71&amp;"_SA_RA",""))))))))))))))))))</f>
        <v>_MW</v>
      </c>
      <c r="G72" s="89">
        <v>43123</v>
      </c>
      <c r="H72" s="89">
        <v>43124</v>
      </c>
      <c r="I72" s="68">
        <v>4</v>
      </c>
      <c r="J72" s="68">
        <v>43</v>
      </c>
      <c r="K72" s="73">
        <f t="shared" si="2"/>
        <v>10.75</v>
      </c>
      <c r="L72" s="111">
        <v>43133</v>
      </c>
      <c r="M72" s="86" t="s">
        <v>0</v>
      </c>
      <c r="N72" s="109"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09" t="s">
        <v>0</v>
      </c>
      <c r="P72" s="4" t="s">
        <v>3317</v>
      </c>
      <c r="Q72" s="114" t="s">
        <v>25</v>
      </c>
      <c r="R72" s="109" t="s">
        <v>3318</v>
      </c>
    </row>
    <row r="73" spans="1:18" x14ac:dyDescent="0.25">
      <c r="A73" s="109"/>
      <c r="B73" s="109"/>
      <c r="C73" s="109"/>
      <c r="D73" s="86" t="s">
        <v>161</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2017-11-17_G-034_BD</v>
      </c>
      <c r="G73" s="89">
        <v>43129</v>
      </c>
      <c r="H73" s="89">
        <v>43129</v>
      </c>
      <c r="I73" s="68">
        <v>1.5</v>
      </c>
      <c r="J73" s="68">
        <v>48</v>
      </c>
      <c r="K73" s="73">
        <f t="shared" si="2"/>
        <v>32</v>
      </c>
      <c r="L73" s="109"/>
      <c r="M73" s="86" t="str">
        <f>IF(AND(NOT(OR(G73="",G73="Ø")),H73=""),"In Progress",IF(AND(NOT(OR(H73="Ø",H73="")),NOT(OR(G73="Ø",G73=""))),"Completed",IF(AND(NOT(A72=""),NOT(OR(D73="",D73="???")),G73=""),"Waiting",IF(D73="???","Waiting",""))))</f>
        <v>Completed</v>
      </c>
      <c r="N73" s="109"/>
      <c r="O73" s="109"/>
      <c r="P73" s="4"/>
      <c r="Q73" s="114"/>
      <c r="R73" s="109"/>
    </row>
    <row r="74" spans="1:18" x14ac:dyDescent="0.25">
      <c r="A74" s="115" t="s">
        <v>3319</v>
      </c>
      <c r="B74" s="110" t="s">
        <v>3320</v>
      </c>
      <c r="C74" s="109"/>
      <c r="D74" s="86" t="s">
        <v>187</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2017-11-17_G-035_MW</v>
      </c>
      <c r="G74" s="89">
        <v>43123</v>
      </c>
      <c r="H74" s="89">
        <v>43123</v>
      </c>
      <c r="I74" s="68">
        <v>5</v>
      </c>
      <c r="J74" s="68"/>
      <c r="K74" s="73">
        <f t="shared" si="2"/>
        <v>0</v>
      </c>
      <c r="L74" s="111">
        <v>43138</v>
      </c>
      <c r="M74" s="86" t="str">
        <f>IF(AND(NOT(OR(G74="",G74="Ø")),H74=""),"In Progress",IF(AND(NOT(OR(H74="Ø",H74="")),NOT(OR(G74="Ø",G74=""))),"Completed",IF(AND(NOT(A74=""),NOT(OR(D74="",D74="???")),G74=""),"Waiting",IF(D74="???","Waiting",""))))</f>
        <v>Completed</v>
      </c>
      <c r="N74" s="109"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09" t="s">
        <v>0</v>
      </c>
      <c r="P74" s="4" t="s">
        <v>3321</v>
      </c>
      <c r="Q74" s="114" t="s">
        <v>25</v>
      </c>
      <c r="R74" s="109" t="s">
        <v>3322</v>
      </c>
    </row>
    <row r="75" spans="1:18" x14ac:dyDescent="0.25">
      <c r="A75" s="109"/>
      <c r="B75" s="109"/>
      <c r="C75" s="109"/>
      <c r="D75" s="86" t="s">
        <v>32</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2017-11-17_G-035_AZ</v>
      </c>
      <c r="G75" s="89">
        <v>43129</v>
      </c>
      <c r="H75" s="89">
        <v>43131</v>
      </c>
      <c r="I75" s="68"/>
      <c r="J75" s="68"/>
      <c r="K75" s="73" t="str">
        <f>IF(AND(NOT(I75=""),NOT(J75=""),NOT(H75="")),I75/J75,"")</f>
        <v/>
      </c>
      <c r="L75" s="109"/>
      <c r="M75" s="86" t="str">
        <f>IF(AND(NOT(OR(G75="",G75="Ø")),H75=""),"In Progress",IF(AND(NOT(OR(H75="Ø",H75="")),NOT(OR(G75="Ø",G75=""))),"Completed",IF(AND(NOT(A74=""),NOT(OR(D75="",D75="???")),G75=""),"Waiting",IF(D75="???","Waiting",""))))</f>
        <v>Completed</v>
      </c>
      <c r="N75" s="109"/>
      <c r="O75" s="109"/>
      <c r="P75" s="4"/>
      <c r="Q75" s="114"/>
      <c r="R75" s="109"/>
    </row>
    <row r="76" spans="1:18" x14ac:dyDescent="0.25">
      <c r="A76" s="115" t="s">
        <v>3323</v>
      </c>
      <c r="B76" s="110" t="s">
        <v>3324</v>
      </c>
      <c r="C76" s="109"/>
      <c r="D76" s="86" t="s">
        <v>187</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2017-11-17_G-036_MW</v>
      </c>
      <c r="G76" s="89">
        <v>43124</v>
      </c>
      <c r="H76" s="89">
        <v>43124</v>
      </c>
      <c r="I76" s="68">
        <v>1</v>
      </c>
      <c r="J76" s="68">
        <v>13</v>
      </c>
      <c r="K76" s="73">
        <f>J76/I76</f>
        <v>13</v>
      </c>
      <c r="L76" s="111">
        <v>43129</v>
      </c>
      <c r="M76" s="86" t="str">
        <f>IF(AND(NOT(OR(G76="",G76="Ø")),H76=""),"In Progress",IF(AND(NOT(OR(H76="Ø",H76="")),NOT(OR(G76="Ø",G76=""))),"Completed",IF(AND(NOT(A76=""),NOT(OR(D76="",D76="???")),G76=""),"Waiting",IF(D76="???","Waiting",""))))</f>
        <v>Completed</v>
      </c>
      <c r="N76" s="109"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09" t="s">
        <v>0</v>
      </c>
      <c r="P76" s="4"/>
      <c r="Q76" s="114" t="s">
        <v>25</v>
      </c>
      <c r="R76" s="109" t="s">
        <v>3325</v>
      </c>
    </row>
    <row r="77" spans="1:18" x14ac:dyDescent="0.25">
      <c r="A77" s="109"/>
      <c r="B77" s="109"/>
      <c r="C77" s="109"/>
      <c r="D77" s="86" t="s">
        <v>161</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2017-11-17_G-036_BD</v>
      </c>
      <c r="G77" s="89">
        <v>43129</v>
      </c>
      <c r="H77" s="89">
        <v>43129</v>
      </c>
      <c r="I77" s="68">
        <v>1</v>
      </c>
      <c r="J77" s="68">
        <v>13</v>
      </c>
      <c r="K77" s="73">
        <f>J77/I77</f>
        <v>13</v>
      </c>
      <c r="L77" s="109"/>
      <c r="M77" s="86" t="str">
        <f>IF(AND(NOT(OR(G77="",G77="Ø")),H77=""),"In Progress",IF(AND(NOT(OR(H77="Ø",H77="")),NOT(OR(G77="Ø",G77=""))),"Completed",IF(AND(NOT(A76=""),NOT(OR(D77="",D77="???")),G77=""),"Waiting",IF(D77="???","Waiting",""))))</f>
        <v>Completed</v>
      </c>
      <c r="N77" s="109"/>
      <c r="O77" s="109"/>
      <c r="P77" s="4"/>
      <c r="Q77" s="114"/>
      <c r="R77" s="109"/>
    </row>
    <row r="78" spans="1:18" x14ac:dyDescent="0.25">
      <c r="A78" s="115" t="s">
        <v>3326</v>
      </c>
      <c r="B78" s="110" t="s">
        <v>3327</v>
      </c>
      <c r="C78" s="109"/>
      <c r="D78" s="86" t="s">
        <v>187</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2017-11-17_G-037_MW</v>
      </c>
      <c r="G78" s="89">
        <v>43124</v>
      </c>
      <c r="H78" s="89">
        <v>43125</v>
      </c>
      <c r="I78" s="68">
        <v>3</v>
      </c>
      <c r="J78" s="68"/>
      <c r="K78" s="73">
        <f>J78/I78</f>
        <v>0</v>
      </c>
      <c r="L78" s="111">
        <v>43143</v>
      </c>
      <c r="M78" s="86" t="s">
        <v>0</v>
      </c>
      <c r="N78" s="109"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09" t="s">
        <v>1</v>
      </c>
      <c r="P78" s="4" t="s">
        <v>3328</v>
      </c>
      <c r="Q78" s="114" t="s">
        <v>25</v>
      </c>
      <c r="R78" s="109" t="s">
        <v>3329</v>
      </c>
    </row>
    <row r="79" spans="1:18" x14ac:dyDescent="0.25">
      <c r="A79" s="109"/>
      <c r="B79" s="109"/>
      <c r="C79" s="109"/>
      <c r="D79" s="86" t="s">
        <v>23</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2017-11-17_G-037_CA</v>
      </c>
      <c r="G79" s="89">
        <v>43129</v>
      </c>
      <c r="H79" s="89">
        <v>43129</v>
      </c>
      <c r="I79" s="68"/>
      <c r="J79" s="68"/>
      <c r="K79" s="73" t="str">
        <f>IF(AND(NOT(I79=""),NOT(J79=""),NOT(H79="")),I79/J79,"")</f>
        <v/>
      </c>
      <c r="L79" s="109"/>
      <c r="M79" s="86" t="str">
        <f>IF(AND(NOT(OR(G79="",G79="Ø")),H79=""),"In Progress",IF(AND(NOT(OR(H79="Ø",H79="")),NOT(OR(G79="Ø",G79=""))),"Completed",IF(AND(NOT(A78=""),NOT(OR(D79="",D79="???")),G79=""),"Waiting",IF(D79="???","Waiting",""))))</f>
        <v>Completed</v>
      </c>
      <c r="N79" s="109"/>
      <c r="O79" s="109"/>
      <c r="P79" s="4" t="s">
        <v>3330</v>
      </c>
      <c r="Q79" s="114"/>
      <c r="R79" s="109"/>
    </row>
    <row r="80" spans="1:18" x14ac:dyDescent="0.25">
      <c r="A80" s="115" t="s">
        <v>3331</v>
      </c>
      <c r="B80" s="110" t="s">
        <v>3332</v>
      </c>
      <c r="C80" s="109"/>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2017-11-17_R-003_AZ</v>
      </c>
      <c r="G80" s="89">
        <v>43122</v>
      </c>
      <c r="H80" s="89">
        <v>43123</v>
      </c>
      <c r="I80" s="68">
        <v>5.5</v>
      </c>
      <c r="J80" s="68"/>
      <c r="K80" s="73">
        <f>J80/I80</f>
        <v>0</v>
      </c>
      <c r="L80" s="111">
        <v>43143</v>
      </c>
      <c r="M80" s="86" t="str">
        <f>IF(AND(NOT(OR(G80="",G80="Ø")),H80=""),"In Progress",IF(AND(NOT(OR(H80="Ø",H80="")),NOT(OR(G80="Ø",G80=""))),"Completed",IF(AND(NOT(A80=""),NOT(OR(D80="",D80="???")),G80=""),"Waiting",IF(D80="???","Waiting",""))))</f>
        <v>Completed</v>
      </c>
      <c r="N80" s="109"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09" t="s">
        <v>0</v>
      </c>
      <c r="P80" s="4"/>
      <c r="Q80" s="114" t="s">
        <v>25</v>
      </c>
      <c r="R80" s="109" t="s">
        <v>3333</v>
      </c>
    </row>
    <row r="81" spans="1:18" x14ac:dyDescent="0.25">
      <c r="A81" s="109"/>
      <c r="B81" s="109"/>
      <c r="C81" s="109"/>
      <c r="D81" s="86" t="s">
        <v>23</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2017-11-17_R-003_CA</v>
      </c>
      <c r="G81" s="89">
        <v>43124</v>
      </c>
      <c r="H81" s="89">
        <v>43124</v>
      </c>
      <c r="I81" s="68"/>
      <c r="J81" s="68"/>
      <c r="K81" s="73" t="str">
        <f>IF(AND(NOT(I81=""),NOT(J81=""),NOT(H81="")),I81/J81,"")</f>
        <v/>
      </c>
      <c r="L81" s="109"/>
      <c r="M81" s="86" t="str">
        <f>IF(AND(NOT(OR(G81="",G81="Ø")),H81=""),"In Progress",IF(AND(NOT(OR(H81="Ø",H81="")),NOT(OR(G81="Ø",G81=""))),"Completed",IF(AND(NOT(A80=""),NOT(OR(D81="",D81="???")),G81=""),"Waiting",IF(D81="???","Waiting",""))))</f>
        <v>Completed</v>
      </c>
      <c r="N81" s="109"/>
      <c r="O81" s="109"/>
      <c r="P81" s="4"/>
      <c r="Q81" s="114"/>
      <c r="R81" s="109"/>
    </row>
    <row r="82" spans="1:18" x14ac:dyDescent="0.25">
      <c r="A82" s="115" t="s">
        <v>3334</v>
      </c>
      <c r="B82" s="110" t="s">
        <v>3335</v>
      </c>
      <c r="C82" s="109"/>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2017-11-17_R-004_AZ</v>
      </c>
      <c r="G82" s="89">
        <v>43124</v>
      </c>
      <c r="H82" s="89">
        <v>43125</v>
      </c>
      <c r="I82" s="68">
        <v>4</v>
      </c>
      <c r="J82" s="68"/>
      <c r="K82" s="73">
        <f>J82/I82</f>
        <v>0</v>
      </c>
      <c r="L82" s="111">
        <v>43143</v>
      </c>
      <c r="M82" s="86" t="str">
        <f>IF(AND(NOT(OR(G82="",G82="Ø")),H82=""),"In Progress",IF(AND(NOT(OR(H82="Ø",H82="")),NOT(OR(G82="Ø",G82=""))),"Completed",IF(AND(NOT(A82=""),NOT(OR(D82="",D82="???")),G82=""),"Waiting",IF(D82="???","Waiting",""))))</f>
        <v>Completed</v>
      </c>
      <c r="N82" s="109"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09" t="s">
        <v>0</v>
      </c>
      <c r="P82" s="4"/>
      <c r="Q82" s="114" t="s">
        <v>25</v>
      </c>
      <c r="R82" s="109" t="s">
        <v>3336</v>
      </c>
    </row>
    <row r="83" spans="1:18" x14ac:dyDescent="0.25">
      <c r="A83" s="109"/>
      <c r="B83" s="109"/>
      <c r="C83" s="109"/>
      <c r="D83" s="86" t="s">
        <v>23</v>
      </c>
      <c r="E83" s="86"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2017-11-17_R-004_CA</v>
      </c>
      <c r="G83" s="89">
        <v>43125</v>
      </c>
      <c r="H83" s="89">
        <v>43126</v>
      </c>
      <c r="I83" s="68"/>
      <c r="J83" s="68"/>
      <c r="K83" s="73" t="str">
        <f>IF(AND(NOT(I83=""),NOT(J83=""),NOT(H83="")),I83/J83,"")</f>
        <v/>
      </c>
      <c r="L83" s="109"/>
      <c r="M83" s="86" t="str">
        <f>IF(AND(NOT(OR(G83="",G83="Ø")),H83=""),"In Progress",IF(AND(NOT(OR(H83="Ø",H83="")),NOT(OR(G83="Ø",G83=""))),"Completed",IF(AND(NOT(A82=""),NOT(OR(D83="",D83="???")),G83=""),"Waiting",IF(D83="???","Waiting",""))))</f>
        <v>Completed</v>
      </c>
      <c r="N83" s="109"/>
      <c r="O83" s="109"/>
      <c r="P83" s="4"/>
      <c r="Q83" s="114"/>
      <c r="R83" s="109"/>
    </row>
    <row r="84" spans="1:18" x14ac:dyDescent="0.25">
      <c r="A84" s="115" t="s">
        <v>3337</v>
      </c>
      <c r="B84" s="110" t="s">
        <v>3338</v>
      </c>
      <c r="C84" s="109"/>
      <c r="D84" s="86" t="s">
        <v>2404</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2017-11-17_G-038_MH</v>
      </c>
      <c r="G84" s="89">
        <v>43124</v>
      </c>
      <c r="H84" s="89">
        <v>43124</v>
      </c>
      <c r="I84" s="68"/>
      <c r="J84" s="68">
        <v>57</v>
      </c>
      <c r="K84" s="73" t="str">
        <f>IF(AND(NOT(I84=""),NOT(J84=""),NOT(H84="")),I84/J84,"")</f>
        <v/>
      </c>
      <c r="L84" s="111">
        <v>43130</v>
      </c>
      <c r="M84" s="86" t="s">
        <v>0</v>
      </c>
      <c r="N84" s="109" t="s">
        <v>0</v>
      </c>
      <c r="O84" s="109" t="s">
        <v>0</v>
      </c>
      <c r="P84" s="4" t="s">
        <v>3339</v>
      </c>
      <c r="Q84" s="114" t="s">
        <v>25</v>
      </c>
      <c r="R84" s="109" t="s">
        <v>3340</v>
      </c>
    </row>
    <row r="85" spans="1:18" x14ac:dyDescent="0.25">
      <c r="A85" s="109"/>
      <c r="B85" s="109"/>
      <c r="C85" s="109"/>
      <c r="D85" s="86" t="s">
        <v>161</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2017-11-17_G-038_BD</v>
      </c>
      <c r="G85" s="89">
        <v>43130</v>
      </c>
      <c r="H85" s="89">
        <v>43130</v>
      </c>
      <c r="I85" s="68">
        <v>2</v>
      </c>
      <c r="J85" s="68">
        <v>70</v>
      </c>
      <c r="K85" s="73">
        <f>J85/I85</f>
        <v>35</v>
      </c>
      <c r="L85" s="109"/>
      <c r="M85" s="86" t="str">
        <f>IF(AND(NOT(OR(G85="",G85="Ø")),H85=""),"In Progress",IF(AND(NOT(OR(H85="Ø",H85="")),NOT(OR(G85="Ø",G85=""))),"Completed",IF(AND(NOT(A84=""),NOT(OR(D85="",D85="???")),G85=""),"Waiting",IF(D85="???","Waiting",""))))</f>
        <v>Completed</v>
      </c>
      <c r="N85" s="109"/>
      <c r="O85" s="109"/>
      <c r="P85" s="4"/>
      <c r="Q85" s="114"/>
      <c r="R85" s="109"/>
    </row>
    <row r="86" spans="1:18" x14ac:dyDescent="0.25">
      <c r="A86" s="115" t="s">
        <v>3341</v>
      </c>
      <c r="B86" s="110" t="s">
        <v>3342</v>
      </c>
      <c r="C86" s="109"/>
      <c r="D86" s="86" t="s">
        <v>3059</v>
      </c>
      <c r="E86" s="86" t="s">
        <v>24</v>
      </c>
      <c r="F86" s="7" t="s">
        <v>3343</v>
      </c>
      <c r="G86" s="89">
        <v>43124</v>
      </c>
      <c r="H86" s="89"/>
      <c r="I86" s="68"/>
      <c r="J86" s="68"/>
      <c r="K86" s="73" t="str">
        <f>IF(AND(NOT(I86=""),NOT(J86=""),NOT(H86="")),I86/J86,"")</f>
        <v/>
      </c>
      <c r="L86" s="109" t="str">
        <f>IF(AND(NOT(OR(H86="",H86="Ø")),NOT(OR(H87="",H87="Ø"))),"Needs to be Split","")</f>
        <v/>
      </c>
      <c r="M86" s="86" t="s">
        <v>2</v>
      </c>
      <c r="N86" s="109" t="s">
        <v>2</v>
      </c>
      <c r="O86" s="109" t="str">
        <f>IF(OR(N86="Untraceable",N86="Incomplete"),"Ignore",IF(N86="Completed","Waiting",IF(OR(N86="Waiting",N86="In Progress",N86="Review",N86="Other"),"HOLD","")))</f>
        <v>Ignore</v>
      </c>
      <c r="P86" s="4" t="s">
        <v>3344</v>
      </c>
      <c r="Q86" s="114" t="str">
        <f>IF(OR(N86="Untraceable",N86="Incomplete"),"No",IF(N86="Completed","In Progress",""))</f>
        <v>No</v>
      </c>
      <c r="R86" s="109"/>
    </row>
    <row r="87" spans="1:18" x14ac:dyDescent="0.25">
      <c r="A87" s="109"/>
      <c r="B87" s="109"/>
      <c r="C87" s="109"/>
      <c r="D87" s="86" t="s">
        <v>187</v>
      </c>
      <c r="E87" s="86" t="s">
        <v>24</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2017-11-17_G-039_MW</v>
      </c>
      <c r="G87" s="89">
        <v>43129</v>
      </c>
      <c r="H87" s="89"/>
      <c r="I87" s="68"/>
      <c r="J87" s="68"/>
      <c r="K87" s="73" t="str">
        <f>IF(AND(NOT(I87=""),NOT(J87=""),NOT(H87="")),I87/J87,"")</f>
        <v/>
      </c>
      <c r="L87" s="109"/>
      <c r="M87" s="86" t="s">
        <v>2</v>
      </c>
      <c r="N87" s="109"/>
      <c r="O87" s="109"/>
      <c r="P87" s="4"/>
      <c r="Q87" s="114"/>
      <c r="R87" s="109"/>
    </row>
    <row r="88" spans="1:18" x14ac:dyDescent="0.25">
      <c r="A88" s="115" t="s">
        <v>3345</v>
      </c>
      <c r="B88" s="110" t="s">
        <v>3346</v>
      </c>
      <c r="C88" s="109"/>
      <c r="D88" s="86" t="s">
        <v>187</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2017-11-17_G-040_MW</v>
      </c>
      <c r="G88" s="89">
        <v>43126</v>
      </c>
      <c r="H88" s="89">
        <v>43129</v>
      </c>
      <c r="I88" s="68"/>
      <c r="J88" s="68">
        <v>31</v>
      </c>
      <c r="K88" s="73" t="str">
        <f>IF(AND(NOT(I88=""),NOT(J88=""),NOT(H88="")),I88/J88,"")</f>
        <v/>
      </c>
      <c r="L88" s="111">
        <v>43133</v>
      </c>
      <c r="M88" s="86" t="str">
        <f>IF(AND(NOT(OR(G88="",G88="Ø")),H88=""),"In Progress",IF(AND(NOT(OR(H88="Ø",H88="")),NOT(OR(G88="Ø",G88=""))),"Completed",IF(AND(NOT(A88=""),NOT(OR(D88="",D88="???")),G88=""),"Waiting",IF(D88="???","Waiting",""))))</f>
        <v>Completed</v>
      </c>
      <c r="N88" s="109"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09" t="s">
        <v>0</v>
      </c>
      <c r="P88" s="4"/>
      <c r="Q88" s="114" t="s">
        <v>25</v>
      </c>
      <c r="R88" s="109" t="s">
        <v>3347</v>
      </c>
    </row>
    <row r="89" spans="1:18" x14ac:dyDescent="0.25">
      <c r="A89" s="109"/>
      <c r="B89" s="109"/>
      <c r="C89" s="109"/>
      <c r="D89" s="86" t="s">
        <v>161</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2017-11-17_G-040_BD</v>
      </c>
      <c r="G89" s="89">
        <v>43129</v>
      </c>
      <c r="H89" s="89">
        <v>43129</v>
      </c>
      <c r="I89" s="68">
        <v>1.5</v>
      </c>
      <c r="J89" s="68">
        <v>35</v>
      </c>
      <c r="K89" s="73">
        <f>J89/I89</f>
        <v>23.333333333333332</v>
      </c>
      <c r="L89" s="109"/>
      <c r="M89" s="86" t="str">
        <f>IF(AND(NOT(OR(G89="",G89="Ø")),H89=""),"In Progress",IF(AND(NOT(OR(H89="Ø",H89="")),NOT(OR(G89="Ø",G89=""))),"Completed",IF(AND(NOT(A88=""),NOT(OR(D89="",D89="???")),G89=""),"Waiting",IF(D89="???","Waiting",""))))</f>
        <v>Completed</v>
      </c>
      <c r="N89" s="109"/>
      <c r="O89" s="109"/>
      <c r="P89" s="4"/>
      <c r="Q89" s="114"/>
      <c r="R89" s="109"/>
    </row>
    <row r="90" spans="1:18" x14ac:dyDescent="0.25">
      <c r="A90" s="115" t="s">
        <v>3348</v>
      </c>
      <c r="B90" s="110" t="s">
        <v>3349</v>
      </c>
      <c r="C90" s="109" t="s">
        <v>3285</v>
      </c>
      <c r="D90" s="86" t="s">
        <v>27</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2017-11-17_G-041_GB</v>
      </c>
      <c r="G90" s="89">
        <v>43125</v>
      </c>
      <c r="H90" s="89">
        <v>43125</v>
      </c>
      <c r="I90" s="68">
        <v>0.75</v>
      </c>
      <c r="J90" s="68"/>
      <c r="K90" s="73">
        <f>J90/I90</f>
        <v>0</v>
      </c>
      <c r="L90" s="111">
        <v>43129</v>
      </c>
      <c r="M90" s="86" t="str">
        <f>IF(AND(NOT(OR(G90="",G90="Ø")),H90=""),"In Progress",IF(AND(NOT(OR(H90="Ø",H90="")),NOT(OR(G90="Ø",G90=""))),"Completed",IF(AND(NOT(A90=""),NOT(OR(D90="",D90="???")),G90=""),"Waiting",IF(D90="???","Waiting",""))))</f>
        <v>Completed</v>
      </c>
      <c r="N90" s="109"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09" t="s">
        <v>0</v>
      </c>
      <c r="P90" s="4"/>
      <c r="Q90" s="114" t="s">
        <v>25</v>
      </c>
      <c r="R90" s="109" t="s">
        <v>3350</v>
      </c>
    </row>
    <row r="91" spans="1:18" x14ac:dyDescent="0.25">
      <c r="A91" s="109"/>
      <c r="B91" s="109"/>
      <c r="C91" s="109"/>
      <c r="D91" s="86" t="s">
        <v>187</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2017-11-17_G-041_MW</v>
      </c>
      <c r="G91" s="89">
        <v>43126</v>
      </c>
      <c r="H91" s="89">
        <v>43126</v>
      </c>
      <c r="I91" s="68">
        <v>0.5</v>
      </c>
      <c r="J91" s="68"/>
      <c r="K91" s="73">
        <f>J91/I91</f>
        <v>0</v>
      </c>
      <c r="L91" s="109"/>
      <c r="M91" s="86" t="str">
        <f>IF(AND(NOT(OR(G91="",G91="Ø")),H91=""),"In Progress",IF(AND(NOT(OR(H91="Ø",H91="")),NOT(OR(G91="Ø",G91=""))),"Completed",IF(AND(NOT(A90=""),NOT(OR(D91="",D91="???")),G91=""),"Waiting",IF(D91="???","Waiting",""))))</f>
        <v>Completed</v>
      </c>
      <c r="N91" s="109"/>
      <c r="O91" s="109"/>
      <c r="P91" s="4"/>
      <c r="Q91" s="114"/>
      <c r="R91" s="109"/>
    </row>
    <row r="92" spans="1:18" x14ac:dyDescent="0.25">
      <c r="A92" s="115" t="s">
        <v>3351</v>
      </c>
      <c r="B92" s="110" t="s">
        <v>3352</v>
      </c>
      <c r="C92" s="109" t="s">
        <v>1372</v>
      </c>
      <c r="D92" s="86" t="s">
        <v>27</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2017-11-17_G-042_GB</v>
      </c>
      <c r="G92" s="89">
        <v>43125</v>
      </c>
      <c r="H92" s="89">
        <v>43125</v>
      </c>
      <c r="I92" s="68">
        <v>1.25</v>
      </c>
      <c r="J92" s="68"/>
      <c r="K92" s="73">
        <f>J92/I92</f>
        <v>0</v>
      </c>
      <c r="L92" s="111">
        <v>43129</v>
      </c>
      <c r="M92" s="86" t="str">
        <f>IF(AND(NOT(OR(G92="",G92="Ø")),H92=""),"In Progress",IF(AND(NOT(OR(H92="Ø",H92="")),NOT(OR(G92="Ø",G92=""))),"Completed",IF(AND(NOT(A92=""),NOT(OR(D92="",D92="???")),G92=""),"Waiting",IF(D92="???","Waiting",""))))</f>
        <v>Completed</v>
      </c>
      <c r="N92" s="109"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09" t="s">
        <v>0</v>
      </c>
      <c r="P92" s="4"/>
      <c r="Q92" s="114" t="s">
        <v>25</v>
      </c>
      <c r="R92" s="109" t="s">
        <v>3353</v>
      </c>
    </row>
    <row r="93" spans="1:18" x14ac:dyDescent="0.25">
      <c r="A93" s="109"/>
      <c r="B93" s="109"/>
      <c r="C93" s="109"/>
      <c r="D93" s="86" t="s">
        <v>23</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2017-11-17_G-042_CA</v>
      </c>
      <c r="G93" s="89">
        <v>43126</v>
      </c>
      <c r="H93" s="89">
        <v>43129</v>
      </c>
      <c r="I93" s="68"/>
      <c r="J93" s="68"/>
      <c r="K93" s="73" t="str">
        <f>IF(AND(NOT(I93=""),NOT(J93=""),NOT(H93="")),I93/J93,"")</f>
        <v/>
      </c>
      <c r="L93" s="109"/>
      <c r="M93" s="86" t="str">
        <f>IF(AND(NOT(OR(G93="",G93="Ø")),H93=""),"In Progress",IF(AND(NOT(OR(H93="Ø",H93="")),NOT(OR(G93="Ø",G93=""))),"Completed",IF(AND(NOT(A92=""),NOT(OR(D93="",D93="???")),G93=""),"Waiting",IF(D93="???","Waiting",""))))</f>
        <v>Completed</v>
      </c>
      <c r="N93" s="109"/>
      <c r="O93" s="109"/>
      <c r="P93" s="4"/>
      <c r="Q93" s="114"/>
      <c r="R93" s="109"/>
    </row>
    <row r="94" spans="1:18" x14ac:dyDescent="0.25">
      <c r="A94" s="115" t="s">
        <v>3354</v>
      </c>
      <c r="B94" s="110" t="s">
        <v>3355</v>
      </c>
      <c r="C94" s="109" t="s">
        <v>1372</v>
      </c>
      <c r="D94" s="86" t="s">
        <v>27</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2017-11-17_G-043_GB</v>
      </c>
      <c r="G94" s="89">
        <v>43125</v>
      </c>
      <c r="H94" s="89">
        <v>43125</v>
      </c>
      <c r="I94" s="68">
        <v>0.75</v>
      </c>
      <c r="J94" s="68"/>
      <c r="K94" s="73">
        <f>J94/I94</f>
        <v>0</v>
      </c>
      <c r="L94" s="111">
        <v>43129</v>
      </c>
      <c r="M94" s="86" t="str">
        <f>IF(AND(NOT(OR(G94="",G94="Ø")),H94=""),"In Progress",IF(AND(NOT(OR(H94="Ø",H94="")),NOT(OR(G94="Ø",G94=""))),"Completed",IF(AND(NOT(A94=""),NOT(OR(D94="",D94="???")),G94=""),"Waiting",IF(D94="???","Waiting",""))))</f>
        <v>Completed</v>
      </c>
      <c r="N94" s="109"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09" t="s">
        <v>0</v>
      </c>
      <c r="P94" s="4"/>
      <c r="Q94" s="114" t="s">
        <v>25</v>
      </c>
      <c r="R94" s="109" t="s">
        <v>3356</v>
      </c>
    </row>
    <row r="95" spans="1:18" x14ac:dyDescent="0.25">
      <c r="A95" s="109"/>
      <c r="B95" s="109"/>
      <c r="C95" s="109"/>
      <c r="D95" s="86" t="s">
        <v>2404</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2017-11-17_G-043_MH</v>
      </c>
      <c r="G95" s="89">
        <v>43129</v>
      </c>
      <c r="H95" s="89">
        <v>43129</v>
      </c>
      <c r="I95" s="68">
        <v>1</v>
      </c>
      <c r="J95" s="68"/>
      <c r="K95" s="73">
        <f>J95/I95</f>
        <v>0</v>
      </c>
      <c r="L95" s="109"/>
      <c r="M95" s="86" t="str">
        <f>IF(AND(NOT(OR(G95="",G95="Ø")),H95=""),"In Progress",IF(AND(NOT(OR(H95="Ø",H95="")),NOT(OR(G95="Ø",G95=""))),"Completed",IF(AND(NOT(A94=""),NOT(OR(D95="",D95="???")),G95=""),"Waiting",IF(D95="???","Waiting",""))))</f>
        <v>Completed</v>
      </c>
      <c r="N95" s="109"/>
      <c r="O95" s="109"/>
      <c r="P95" s="4"/>
      <c r="Q95" s="114"/>
      <c r="R95" s="109"/>
    </row>
    <row r="96" spans="1:18" x14ac:dyDescent="0.25">
      <c r="A96" s="115" t="s">
        <v>3357</v>
      </c>
      <c r="B96" s="110" t="s">
        <v>3358</v>
      </c>
      <c r="C96" s="109" t="s">
        <v>1372</v>
      </c>
      <c r="D96" s="86" t="s">
        <v>27</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2017-11-17_G-044_GB</v>
      </c>
      <c r="G96" s="89">
        <v>43126</v>
      </c>
      <c r="H96" s="89">
        <v>43126</v>
      </c>
      <c r="I96" s="68">
        <v>1</v>
      </c>
      <c r="J96" s="68"/>
      <c r="K96" s="73">
        <f>J96/I96</f>
        <v>0</v>
      </c>
      <c r="L96" s="111">
        <v>43129</v>
      </c>
      <c r="M96" s="86" t="str">
        <f>IF(AND(NOT(OR(G96="",G96="Ø")),H96=""),"In Progress",IF(AND(NOT(OR(H96="Ø",H96="")),NOT(OR(G96="Ø",G96=""))),"Completed",IF(AND(NOT(A96=""),NOT(OR(D96="",D96="???")),G96=""),"Waiting",IF(D96="???","Waiting",""))))</f>
        <v>Completed</v>
      </c>
      <c r="N96" s="109" t="s">
        <v>0</v>
      </c>
      <c r="O96" s="109" t="s">
        <v>0</v>
      </c>
      <c r="P96" s="4"/>
      <c r="Q96" s="114" t="s">
        <v>25</v>
      </c>
      <c r="R96" s="109" t="s">
        <v>3359</v>
      </c>
    </row>
    <row r="97" spans="1:18" x14ac:dyDescent="0.25">
      <c r="A97" s="109"/>
      <c r="B97" s="109"/>
      <c r="C97" s="109"/>
      <c r="D97" s="86" t="s">
        <v>187</v>
      </c>
      <c r="E97" s="86" t="s">
        <v>24</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2017-11-17_G-044_MW</v>
      </c>
      <c r="G97" s="89">
        <v>43126</v>
      </c>
      <c r="H97" s="89">
        <v>43126</v>
      </c>
      <c r="I97" s="68">
        <v>0.75</v>
      </c>
      <c r="J97" s="68"/>
      <c r="K97" s="73">
        <f>J97/I97</f>
        <v>0</v>
      </c>
      <c r="L97" s="109"/>
      <c r="M97" s="86" t="str">
        <f>IF(AND(NOT(OR(G97="",G97="Ø")),H97=""),"In Progress",IF(AND(NOT(OR(H97="Ø",H97="")),NOT(OR(G97="Ø",G97=""))),"Completed",IF(AND(NOT(A96=""),NOT(OR(D97="",D97="???")),G97=""),"Waiting",IF(D97="???","Waiting",""))))</f>
        <v>Completed</v>
      </c>
      <c r="N97" s="109"/>
      <c r="O97" s="109"/>
      <c r="P97" s="4"/>
      <c r="Q97" s="114"/>
      <c r="R97" s="109"/>
    </row>
    <row r="98" spans="1:18" x14ac:dyDescent="0.25">
      <c r="A98" s="115" t="s">
        <v>3360</v>
      </c>
      <c r="B98" s="110" t="s">
        <v>3361</v>
      </c>
      <c r="C98" s="109"/>
      <c r="D98" s="86" t="s">
        <v>187</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2017-11-17_R-005_MW</v>
      </c>
      <c r="G98" s="89">
        <v>43125</v>
      </c>
      <c r="H98" s="89">
        <v>43125</v>
      </c>
      <c r="I98" s="68">
        <v>2</v>
      </c>
      <c r="J98" s="68"/>
      <c r="K98" s="73">
        <f>J98/I98</f>
        <v>0</v>
      </c>
      <c r="L98" s="111">
        <v>43143</v>
      </c>
      <c r="M98" s="86" t="str">
        <f>IF(AND(NOT(OR(G98="",G98="Ø")),H98=""),"In Progress",IF(AND(NOT(OR(H98="Ø",H98="")),NOT(OR(G98="Ø",G98=""))),"Completed",IF(AND(NOT(A98=""),NOT(OR(D98="",D98="???")),G98=""),"Waiting",IF(D98="???","Waiting",""))))</f>
        <v>Completed</v>
      </c>
      <c r="N98" s="109" t="s">
        <v>0</v>
      </c>
      <c r="O98" s="109" t="s">
        <v>0</v>
      </c>
      <c r="P98" s="4"/>
      <c r="Q98" s="114" t="s">
        <v>25</v>
      </c>
      <c r="R98" s="109" t="s">
        <v>3362</v>
      </c>
    </row>
    <row r="99" spans="1:18" x14ac:dyDescent="0.25">
      <c r="A99" s="109"/>
      <c r="B99" s="109"/>
      <c r="C99" s="109"/>
      <c r="D99" s="86" t="s">
        <v>32</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2017-11-17_R-005_AZ</v>
      </c>
      <c r="G99" s="89">
        <v>43126</v>
      </c>
      <c r="H99" s="89">
        <v>43130</v>
      </c>
      <c r="I99" s="68"/>
      <c r="J99" s="68"/>
      <c r="K99" s="73" t="str">
        <f>IF(AND(NOT(I99=""),NOT(J99=""),NOT(H99="")),I99/J99,"")</f>
        <v/>
      </c>
      <c r="L99" s="109"/>
      <c r="M99" s="86" t="str">
        <f>IF(AND(NOT(OR(G99="",G99="Ø")),H99=""),"In Progress",IF(AND(NOT(OR(H99="Ø",H99="")),NOT(OR(G99="Ø",G99=""))),"Completed",IF(AND(NOT(A98=""),NOT(OR(D99="",D99="???")),G99=""),"Waiting",IF(D99="???","Waiting",""))))</f>
        <v>Completed</v>
      </c>
      <c r="N99" s="109"/>
      <c r="O99" s="109"/>
      <c r="P99" s="4"/>
      <c r="Q99" s="114"/>
      <c r="R99" s="109"/>
    </row>
    <row r="100" spans="1:18" x14ac:dyDescent="0.25">
      <c r="A100" s="115" t="s">
        <v>3363</v>
      </c>
      <c r="B100" s="110" t="s">
        <v>3364</v>
      </c>
      <c r="C100" s="109"/>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2017-11-17_R-006_MW</v>
      </c>
      <c r="G100" s="89">
        <v>43129</v>
      </c>
      <c r="H100" s="89" t="s">
        <v>51</v>
      </c>
      <c r="I100" s="68"/>
      <c r="J100" s="68"/>
      <c r="K100" s="73" t="str">
        <f>IF(AND(NOT(I100=""),NOT(J100=""),NOT(H100="")),I100/J100,"")</f>
        <v/>
      </c>
      <c r="L100" s="109" t="str">
        <f>IF(AND(NOT(OR(H100="",H100="Ø")),NOT(OR(H101="",H101="Ø"))),"Needs to be Split","")</f>
        <v/>
      </c>
      <c r="M100" s="86" t="s">
        <v>2</v>
      </c>
      <c r="N100" s="109"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Incomplete</v>
      </c>
      <c r="O100" s="109" t="str">
        <f>IF(OR(N100="Untraceable",N100="Incomplete"),"Ignore",IF(N100="Completed","Waiting",IF(OR(N100="Waiting",N100="In Progress",N100="Review",N100="Other"),"HOLD","")))</f>
        <v>Ignore</v>
      </c>
      <c r="P100" s="4" t="s">
        <v>3365</v>
      </c>
      <c r="Q100" s="114" t="str">
        <f>IF(OR(N100="Untraceable",N100="Incomplete"),"No",IF(N100="Completed","In Progress",""))</f>
        <v>No</v>
      </c>
      <c r="R100" s="109"/>
    </row>
    <row r="101" spans="1:18" x14ac:dyDescent="0.25">
      <c r="A101" s="109"/>
      <c r="B101" s="109"/>
      <c r="C101" s="109"/>
      <c r="D101" s="86" t="s">
        <v>3059</v>
      </c>
      <c r="E101" s="86" t="s">
        <v>24</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2017-11-17_R-006_RA</v>
      </c>
      <c r="G101" s="89">
        <v>43131</v>
      </c>
      <c r="H101" s="89" t="s">
        <v>51</v>
      </c>
      <c r="I101" s="68"/>
      <c r="J101" s="68"/>
      <c r="K101" s="73" t="str">
        <f>IF(AND(NOT(I101=""),NOT(J101=""),NOT(H101="")),I101/J101,"")</f>
        <v/>
      </c>
      <c r="L101" s="109"/>
      <c r="M101" s="86" t="s">
        <v>2</v>
      </c>
      <c r="N101" s="109"/>
      <c r="O101" s="109"/>
      <c r="P101" s="4" t="s">
        <v>3366</v>
      </c>
      <c r="Q101" s="114"/>
      <c r="R101" s="109"/>
    </row>
    <row r="102" spans="1:18" x14ac:dyDescent="0.25">
      <c r="A102" s="115" t="s">
        <v>3367</v>
      </c>
      <c r="B102" s="110" t="s">
        <v>3368</v>
      </c>
      <c r="C102" s="109"/>
      <c r="D102" s="86" t="s">
        <v>187</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2017-11-17_R-007_MW</v>
      </c>
      <c r="G102" s="89">
        <v>43129</v>
      </c>
      <c r="H102" s="89">
        <v>43129</v>
      </c>
      <c r="I102" s="68">
        <v>2</v>
      </c>
      <c r="J102" s="68"/>
      <c r="K102" s="73">
        <f>J102/I102</f>
        <v>0</v>
      </c>
      <c r="L102" s="111">
        <v>43132</v>
      </c>
      <c r="M102" s="86" t="str">
        <f>IF(AND(NOT(OR(G102="",G102="Ø")),H102=""),"In Progress",IF(AND(NOT(OR(H102="Ø",H102="")),NOT(OR(G102="Ø",G102=""))),"Completed",IF(AND(NOT(A102=""),NOT(OR(D102="",D102="???")),G102=""),"Waiting",IF(D102="???","Waiting",""))))</f>
        <v>Completed</v>
      </c>
      <c r="N102" s="109" t="s">
        <v>0</v>
      </c>
      <c r="O102" s="109" t="s">
        <v>0</v>
      </c>
      <c r="P102" s="4"/>
      <c r="Q102" s="114" t="s">
        <v>25</v>
      </c>
      <c r="R102" s="109" t="s">
        <v>3369</v>
      </c>
    </row>
    <row r="103" spans="1:18" x14ac:dyDescent="0.25">
      <c r="A103" s="109"/>
      <c r="B103" s="109"/>
      <c r="C103" s="109"/>
      <c r="D103" s="86" t="s">
        <v>2404</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2017-11-17_R-007_MH</v>
      </c>
      <c r="G103" s="89">
        <v>43129</v>
      </c>
      <c r="H103" s="89">
        <v>43130</v>
      </c>
      <c r="I103" s="68">
        <v>2</v>
      </c>
      <c r="J103" s="68"/>
      <c r="K103" s="73">
        <f>J103/I103</f>
        <v>0</v>
      </c>
      <c r="L103" s="109"/>
      <c r="M103" s="86" t="str">
        <f>IF(AND(NOT(OR(G103="",G103="Ø")),H103=""),"In Progress",IF(AND(NOT(OR(H103="Ø",H103="")),NOT(OR(G103="Ø",G103=""))),"Completed",IF(AND(NOT(A102=""),NOT(OR(D103="",D103="???")),G103=""),"Waiting",IF(D103="???","Waiting",""))))</f>
        <v>Completed</v>
      </c>
      <c r="N103" s="109"/>
      <c r="O103" s="109"/>
      <c r="P103" s="4"/>
      <c r="Q103" s="114"/>
      <c r="R103" s="109"/>
    </row>
    <row r="104" spans="1:18" x14ac:dyDescent="0.25">
      <c r="A104" s="115" t="s">
        <v>3370</v>
      </c>
      <c r="B104" s="110" t="s">
        <v>3349</v>
      </c>
      <c r="C104" s="109"/>
      <c r="D104" s="86" t="s">
        <v>27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2017-11-17_G-045_GB</v>
      </c>
      <c r="G104" s="89">
        <v>43129</v>
      </c>
      <c r="H104" s="89">
        <v>43129</v>
      </c>
      <c r="I104" s="68">
        <v>0.5</v>
      </c>
      <c r="J104" s="68"/>
      <c r="K104" s="73">
        <f>J104/I104</f>
        <v>0</v>
      </c>
      <c r="L104" s="111">
        <v>43132</v>
      </c>
      <c r="M104" s="86" t="str">
        <f>IF(AND(NOT(OR(G104="",G104="Ø")),H104=""),"In Progress",IF(AND(NOT(OR(H104="Ø",H104="")),NOT(OR(G104="Ø",G104=""))),"Completed",IF(AND(NOT(A104=""),NOT(OR(D104="",D104="???")),G104=""),"Waiting",IF(D104="???","Waiting",""))))</f>
        <v>Completed</v>
      </c>
      <c r="N104" s="109" t="s">
        <v>0</v>
      </c>
      <c r="O104" s="109" t="s">
        <v>0</v>
      </c>
      <c r="P104" s="4"/>
      <c r="Q104" s="114" t="s">
        <v>25</v>
      </c>
      <c r="R104" s="109" t="s">
        <v>3371</v>
      </c>
    </row>
    <row r="105" spans="1:18" x14ac:dyDescent="0.25">
      <c r="A105" s="109"/>
      <c r="B105" s="109"/>
      <c r="C105" s="109"/>
      <c r="D105" s="86" t="s">
        <v>187</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2017-11-17_G-045_MW</v>
      </c>
      <c r="G105" s="89">
        <v>43129</v>
      </c>
      <c r="H105" s="89">
        <v>43129</v>
      </c>
      <c r="I105" s="68">
        <v>0.55000000000000004</v>
      </c>
      <c r="J105" s="68"/>
      <c r="K105" s="73">
        <f>J105/I105</f>
        <v>0</v>
      </c>
      <c r="L105" s="109"/>
      <c r="M105" s="86" t="str">
        <f>IF(AND(NOT(OR(G105="",G105="Ø")),H105=""),"In Progress",IF(AND(NOT(OR(H105="Ø",H105="")),NOT(OR(G105="Ø",G105=""))),"Completed",IF(AND(NOT(A104=""),NOT(OR(D105="",D105="???")),G105=""),"Waiting",IF(D105="???","Waiting",""))))</f>
        <v>Completed</v>
      </c>
      <c r="N105" s="109"/>
      <c r="O105" s="109"/>
      <c r="P105" s="4"/>
      <c r="Q105" s="114"/>
      <c r="R105" s="109"/>
    </row>
    <row r="106" spans="1:18" x14ac:dyDescent="0.25">
      <c r="A106" s="115" t="s">
        <v>3372</v>
      </c>
      <c r="B106" s="110" t="s">
        <v>3373</v>
      </c>
      <c r="C106" s="109"/>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2017-11-17_G-046_CA</v>
      </c>
      <c r="G106" s="89">
        <v>43130</v>
      </c>
      <c r="H106" s="89">
        <v>43130</v>
      </c>
      <c r="I106" s="68">
        <v>1.25</v>
      </c>
      <c r="J106" s="68"/>
      <c r="K106" s="73">
        <f>J106/I106</f>
        <v>0</v>
      </c>
      <c r="L106" s="111">
        <v>43143</v>
      </c>
      <c r="M106" s="86" t="str">
        <f>IF(AND(NOT(OR(G106="",G106="Ø")),H106=""),"In Progress",IF(AND(NOT(OR(H106="Ø",H106="")),NOT(OR(G106="Ø",G106=""))),"Completed",IF(AND(NOT(A106=""),NOT(OR(D106="",D106="???")),G106=""),"Waiting",IF(D106="???","Waiting",""))))</f>
        <v>Completed</v>
      </c>
      <c r="N106" s="109"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09" t="s">
        <v>0</v>
      </c>
      <c r="P106" s="4"/>
      <c r="Q106" s="114" t="s">
        <v>25</v>
      </c>
      <c r="R106" s="109" t="s">
        <v>3374</v>
      </c>
    </row>
    <row r="107" spans="1:18" x14ac:dyDescent="0.25">
      <c r="A107" s="109"/>
      <c r="B107" s="109"/>
      <c r="C107" s="109"/>
      <c r="D107" s="86" t="s">
        <v>32</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2017-11-17_G-046_AZ</v>
      </c>
      <c r="G107" s="89">
        <v>43131</v>
      </c>
      <c r="H107" s="89">
        <v>43131</v>
      </c>
      <c r="I107" s="68"/>
      <c r="J107" s="68"/>
      <c r="K107" s="73" t="str">
        <f>IF(AND(NOT(I107=""),NOT(J107=""),NOT(H107="")),I107/J107,"")</f>
        <v/>
      </c>
      <c r="L107" s="109"/>
      <c r="M107" s="86" t="str">
        <f>IF(AND(NOT(OR(G107="",G107="Ø")),H107=""),"In Progress",IF(AND(NOT(OR(H107="Ø",H107="")),NOT(OR(G107="Ø",G107=""))),"Completed",IF(AND(NOT(A106=""),NOT(OR(D107="",D107="???")),G107=""),"Waiting",IF(D107="???","Waiting",""))))</f>
        <v>Completed</v>
      </c>
      <c r="N107" s="109"/>
      <c r="O107" s="109"/>
      <c r="P107" s="4"/>
      <c r="Q107" s="114"/>
      <c r="R107" s="109"/>
    </row>
    <row r="108" spans="1:18" x14ac:dyDescent="0.25">
      <c r="A108" s="115" t="s">
        <v>3375</v>
      </c>
      <c r="B108" s="110" t="s">
        <v>3376</v>
      </c>
      <c r="C108" s="109"/>
      <c r="D108" s="86" t="s">
        <v>161</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2017-11-17_R-008_BD</v>
      </c>
      <c r="G108" s="89">
        <v>43130</v>
      </c>
      <c r="H108" s="89">
        <v>43130</v>
      </c>
      <c r="I108" s="68">
        <v>2</v>
      </c>
      <c r="J108" s="68">
        <v>12</v>
      </c>
      <c r="K108" s="73">
        <f>J108/I108</f>
        <v>6</v>
      </c>
      <c r="L108" s="111">
        <v>43133</v>
      </c>
      <c r="M108" s="86" t="s">
        <v>0</v>
      </c>
      <c r="N108" s="109" t="s">
        <v>0</v>
      </c>
      <c r="O108" s="109" t="s">
        <v>0</v>
      </c>
      <c r="P108" s="4" t="s">
        <v>3040</v>
      </c>
      <c r="Q108" s="114" t="s">
        <v>25</v>
      </c>
      <c r="R108" s="109" t="s">
        <v>3377</v>
      </c>
    </row>
    <row r="109" spans="1:18" x14ac:dyDescent="0.25">
      <c r="A109" s="109"/>
      <c r="B109" s="109"/>
      <c r="C109" s="109"/>
      <c r="D109" s="86" t="s">
        <v>23</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2017-11-17_R-008_CA</v>
      </c>
      <c r="G109" s="89">
        <v>43131</v>
      </c>
      <c r="H109" s="89">
        <v>42766</v>
      </c>
      <c r="I109" s="68">
        <v>2</v>
      </c>
      <c r="J109" s="68"/>
      <c r="K109" s="73">
        <f>J109/I109</f>
        <v>0</v>
      </c>
      <c r="L109" s="109"/>
      <c r="M109" s="86" t="str">
        <f>IF(AND(NOT(OR(G109="",G109="Ø")),H109=""),"In Progress",IF(AND(NOT(OR(H109="Ø",H109="")),NOT(OR(G109="Ø",G109=""))),"Completed",IF(AND(NOT(A108=""),NOT(OR(D109="",D109="???")),G109=""),"Waiting",IF(D109="???","Waiting",""))))</f>
        <v>Completed</v>
      </c>
      <c r="N109" s="109"/>
      <c r="O109" s="109"/>
      <c r="P109" s="4"/>
      <c r="Q109" s="114"/>
      <c r="R109" s="109"/>
    </row>
    <row r="110" spans="1:18" x14ac:dyDescent="0.25">
      <c r="A110" s="115" t="s">
        <v>3378</v>
      </c>
      <c r="B110" s="110" t="s">
        <v>3379</v>
      </c>
      <c r="C110" s="109"/>
      <c r="D110" s="86" t="s">
        <v>161</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2017-11-17_R-009_BD</v>
      </c>
      <c r="G110" s="89">
        <v>43130</v>
      </c>
      <c r="H110" s="89">
        <v>43130</v>
      </c>
      <c r="I110" s="68">
        <v>1</v>
      </c>
      <c r="J110" s="68">
        <v>21</v>
      </c>
      <c r="K110" s="73">
        <f>J110/I110</f>
        <v>21</v>
      </c>
      <c r="L110" s="111">
        <v>43132</v>
      </c>
      <c r="M110" s="86" t="s">
        <v>0</v>
      </c>
      <c r="N110" s="109" t="s">
        <v>0</v>
      </c>
      <c r="O110" s="109" t="s">
        <v>0</v>
      </c>
      <c r="P110" s="4" t="s">
        <v>3380</v>
      </c>
      <c r="Q110" s="114" t="s">
        <v>25</v>
      </c>
      <c r="R110" s="109" t="s">
        <v>3381</v>
      </c>
    </row>
    <row r="111" spans="1:18" x14ac:dyDescent="0.25">
      <c r="A111" s="109"/>
      <c r="B111" s="109"/>
      <c r="C111" s="109"/>
      <c r="D111" s="86" t="s">
        <v>3059</v>
      </c>
      <c r="E111" s="86" t="s">
        <v>1512</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2017-11-17_R-009_RA</v>
      </c>
      <c r="G111" s="89">
        <v>43131</v>
      </c>
      <c r="H111" s="89">
        <v>43131</v>
      </c>
      <c r="I111" s="68">
        <v>1</v>
      </c>
      <c r="J111" s="68">
        <v>21.5</v>
      </c>
      <c r="K111" s="73">
        <f>J111/I111</f>
        <v>21.5</v>
      </c>
      <c r="L111" s="109"/>
      <c r="M111" s="86" t="str">
        <f>IF(AND(NOT(OR(G111="",G111="Ø")),H111=""),"In Progress",IF(AND(NOT(OR(H111="Ø",H111="")),NOT(OR(G111="Ø",G111=""))),"Completed",IF(AND(NOT(A110=""),NOT(OR(D111="",D111="???")),G111=""),"Waiting",IF(D111="???","Waiting",""))))</f>
        <v>Completed</v>
      </c>
      <c r="N111" s="109"/>
      <c r="O111" s="109"/>
      <c r="P111" s="4" t="s">
        <v>3382</v>
      </c>
      <c r="Q111" s="114"/>
      <c r="R111" s="109"/>
    </row>
    <row r="112" spans="1:18" x14ac:dyDescent="0.25">
      <c r="A112" s="115" t="s">
        <v>3383</v>
      </c>
      <c r="B112" s="110" t="s">
        <v>3384</v>
      </c>
      <c r="C112" s="109"/>
      <c r="D112" s="86" t="s">
        <v>113</v>
      </c>
      <c r="E112" s="86" t="s">
        <v>1512</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2017-11-17_G-047_DR</v>
      </c>
      <c r="G112" s="89">
        <v>43130</v>
      </c>
      <c r="H112" s="89">
        <v>43131</v>
      </c>
      <c r="I112" s="68">
        <v>4</v>
      </c>
      <c r="J112" s="68"/>
      <c r="K112" s="73">
        <f>J112/I112</f>
        <v>0</v>
      </c>
      <c r="L112" s="111">
        <v>43143</v>
      </c>
      <c r="M112" s="86" t="str">
        <f>IF(AND(NOT(OR(G112="",G112="Ø")),H112=""),"In Progress",IF(AND(NOT(OR(H112="Ø",H112="")),NOT(OR(G112="Ø",G112=""))),"Completed",IF(AND(NOT(A112=""),NOT(OR(D112="",D112="???")),G112=""),"Waiting",IF(D112="???","Waiting",""))))</f>
        <v>Completed</v>
      </c>
      <c r="N112" s="109"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09" t="s">
        <v>0</v>
      </c>
      <c r="P112" s="4"/>
      <c r="Q112" s="114" t="s">
        <v>25</v>
      </c>
      <c r="R112" s="109" t="s">
        <v>3385</v>
      </c>
    </row>
    <row r="113" spans="1:18" x14ac:dyDescent="0.25">
      <c r="A113" s="109"/>
      <c r="B113" s="109"/>
      <c r="C113" s="109"/>
      <c r="D113" s="86" t="s">
        <v>23</v>
      </c>
      <c r="E113" s="86"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2017-11-17_G-047_CA</v>
      </c>
      <c r="G113" s="89">
        <v>43130</v>
      </c>
      <c r="H113" s="89">
        <v>43131</v>
      </c>
      <c r="I113" s="68"/>
      <c r="J113" s="68"/>
      <c r="K113" s="73" t="str">
        <f>IF(AND(NOT(I113=""),NOT(J113=""),NOT(H113="")),I113/J113,"")</f>
        <v/>
      </c>
      <c r="L113" s="109"/>
      <c r="M113" s="86" t="str">
        <f>IF(AND(NOT(OR(G113="",G113="Ø")),H113=""),"In Progress",IF(AND(NOT(OR(H113="Ø",H113="")),NOT(OR(G113="Ø",G113=""))),"Completed",IF(AND(NOT(A112=""),NOT(OR(D113="",D113="???")),G113=""),"Waiting",IF(D113="???","Waiting",""))))</f>
        <v>Completed</v>
      </c>
      <c r="N113" s="109"/>
      <c r="O113" s="109"/>
      <c r="P113" s="4"/>
      <c r="Q113" s="114"/>
      <c r="R113" s="109"/>
    </row>
    <row r="114" spans="1:18" x14ac:dyDescent="0.25">
      <c r="A114" s="171" t="s">
        <v>3386</v>
      </c>
      <c r="B114" s="110" t="s">
        <v>3387</v>
      </c>
      <c r="C114" s="109"/>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2017-11-17_R-010_BD</v>
      </c>
      <c r="G114" s="89">
        <v>43131</v>
      </c>
      <c r="H114" s="89">
        <v>43131</v>
      </c>
      <c r="I114" s="68">
        <v>1</v>
      </c>
      <c r="J114" s="68">
        <v>11</v>
      </c>
      <c r="K114" s="73">
        <f>J114/I114</f>
        <v>11</v>
      </c>
      <c r="L114" s="111">
        <v>43132</v>
      </c>
      <c r="M114" s="86" t="str">
        <f>IF(AND(NOT(OR(G114="",G114="Ø")),H114=""),"In Progress",IF(AND(NOT(OR(H114="Ø",H114="")),NOT(OR(G114="Ø",G114=""))),"Completed",IF(AND(NOT(A114=""),NOT(OR(D114="",D114="???")),G114=""),"Waiting",IF(D114="???","Waiting",""))))</f>
        <v>Completed</v>
      </c>
      <c r="N114" s="109" t="s">
        <v>0</v>
      </c>
      <c r="O114" s="109" t="s">
        <v>0</v>
      </c>
      <c r="P114" s="4"/>
      <c r="Q114" s="114" t="s">
        <v>25</v>
      </c>
      <c r="R114" s="109" t="s">
        <v>3388</v>
      </c>
    </row>
    <row r="115" spans="1:18" x14ac:dyDescent="0.25">
      <c r="A115" s="161"/>
      <c r="B115" s="109"/>
      <c r="C115" s="109"/>
      <c r="D115" s="86" t="s">
        <v>3059</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2017-11-17_R-010_RA</v>
      </c>
      <c r="G115" s="89">
        <v>43131</v>
      </c>
      <c r="H115" s="89">
        <v>43131</v>
      </c>
      <c r="I115" s="68">
        <v>2</v>
      </c>
      <c r="J115" s="68">
        <v>11.5</v>
      </c>
      <c r="K115" s="73">
        <f>J115/I115</f>
        <v>5.75</v>
      </c>
      <c r="L115" s="109"/>
      <c r="M115" s="86" t="str">
        <f>IF(AND(NOT(OR(G115="",G115="Ø")),H115=""),"In Progress",IF(AND(NOT(OR(H115="Ø",H115="")),NOT(OR(G115="Ø",G115=""))),"Completed",IF(AND(NOT(A114=""),NOT(OR(D115="",D115="???")),G115=""),"Waiting",IF(D115="???","Waiting",""))))</f>
        <v>Completed</v>
      </c>
      <c r="N115" s="109"/>
      <c r="O115" s="109"/>
      <c r="P115" s="4"/>
      <c r="Q115" s="114"/>
      <c r="R115" s="109"/>
    </row>
    <row r="116" spans="1:18" x14ac:dyDescent="0.25">
      <c r="A116" s="171" t="s">
        <v>3389</v>
      </c>
      <c r="B116" s="110" t="s">
        <v>3390</v>
      </c>
      <c r="C116" s="109"/>
      <c r="D116" s="86" t="s">
        <v>161</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2017-11-17_R-011_BD</v>
      </c>
      <c r="G116" s="89">
        <v>43131</v>
      </c>
      <c r="H116" s="89">
        <v>43131</v>
      </c>
      <c r="I116" s="68"/>
      <c r="J116" s="68"/>
      <c r="K116" s="73" t="str">
        <f>IF(AND(NOT(I116=""),NOT(J116=""),NOT(H116="")),I116/J116,"")</f>
        <v/>
      </c>
      <c r="L116" s="111">
        <v>43132</v>
      </c>
      <c r="M116" s="86" t="s">
        <v>0</v>
      </c>
      <c r="N116" s="109" t="s">
        <v>0</v>
      </c>
      <c r="O116" s="109" t="s">
        <v>0</v>
      </c>
      <c r="P116" s="4"/>
      <c r="Q116" s="114" t="s">
        <v>25</v>
      </c>
      <c r="R116" s="109" t="s">
        <v>3391</v>
      </c>
    </row>
    <row r="117" spans="1:18" x14ac:dyDescent="0.25">
      <c r="A117" s="161"/>
      <c r="B117" s="109"/>
      <c r="C117" s="109"/>
      <c r="D117" s="86" t="s">
        <v>27</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2017-11-17_R-011_GB</v>
      </c>
      <c r="G117" s="89">
        <v>43132</v>
      </c>
      <c r="H117" s="89">
        <v>43132</v>
      </c>
      <c r="I117" s="68">
        <v>1</v>
      </c>
      <c r="J117" s="68"/>
      <c r="K117" s="73">
        <f>J117/I117</f>
        <v>0</v>
      </c>
      <c r="L117" s="109"/>
      <c r="M117" s="86" t="str">
        <f>IF(AND(NOT(OR(G117="",G117="Ø")),H117=""),"In Progress",IF(AND(NOT(OR(H117="Ø",H117="")),NOT(OR(G117="Ø",G117=""))),"Completed",IF(AND(NOT(A116=""),NOT(OR(D117="",D117="???")),G117=""),"Waiting",IF(D117="???","Waiting",""))))</f>
        <v>Completed</v>
      </c>
      <c r="N117" s="109"/>
      <c r="O117" s="109"/>
      <c r="P117" s="4"/>
      <c r="Q117" s="114"/>
      <c r="R117" s="109"/>
    </row>
    <row r="118" spans="1:18" x14ac:dyDescent="0.25">
      <c r="A118" s="115" t="s">
        <v>3392</v>
      </c>
      <c r="B118" s="110" t="s">
        <v>3393</v>
      </c>
      <c r="C118" s="109" t="s">
        <v>1167</v>
      </c>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2017-11-17_G-048_CA</v>
      </c>
      <c r="G118" s="89">
        <v>43131</v>
      </c>
      <c r="H118" s="89">
        <v>43131</v>
      </c>
      <c r="I118" s="68">
        <v>1</v>
      </c>
      <c r="J118" s="68"/>
      <c r="K118" s="73">
        <f>J118/I118</f>
        <v>0</v>
      </c>
      <c r="L118" s="111">
        <v>43143</v>
      </c>
      <c r="M118" s="86" t="str">
        <f>IF(AND(NOT(OR(G118="",G118="Ø")),H118=""),"In Progress",IF(AND(NOT(OR(H118="Ø",H118="")),NOT(OR(G118="Ø",G118=""))),"Completed",IF(AND(NOT(A118=""),NOT(OR(D118="",D118="???")),G118=""),"Waiting",IF(D118="???","Waiting",""))))</f>
        <v>Completed</v>
      </c>
      <c r="N118" s="109"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09" t="s">
        <v>0</v>
      </c>
      <c r="P118" s="4"/>
      <c r="Q118" s="114" t="s">
        <v>25</v>
      </c>
      <c r="R118" s="109" t="s">
        <v>3394</v>
      </c>
    </row>
    <row r="119" spans="1:18" x14ac:dyDescent="0.25">
      <c r="A119" s="109"/>
      <c r="B119" s="109"/>
      <c r="C119" s="109"/>
      <c r="D119" s="86" t="s">
        <v>2404</v>
      </c>
      <c r="E119" s="86"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2017-11-17_G-048_MH</v>
      </c>
      <c r="G119" s="89">
        <v>43131</v>
      </c>
      <c r="H119" s="89">
        <v>43131</v>
      </c>
      <c r="I119" s="68">
        <v>2.5</v>
      </c>
      <c r="J119" s="68"/>
      <c r="K119" s="73">
        <f>J119/I119</f>
        <v>0</v>
      </c>
      <c r="L119" s="109"/>
      <c r="M119" s="86" t="str">
        <f>IF(AND(NOT(OR(G119="",G119="Ø")),H119=""),"In Progress",IF(AND(NOT(OR(H119="Ø",H119="")),NOT(OR(G119="Ø",G119=""))),"Completed",IF(AND(NOT(A118=""),NOT(OR(D119="",D119="???")),G119=""),"Waiting",IF(D119="???","Waiting",""))))</f>
        <v>Completed</v>
      </c>
      <c r="N119" s="109"/>
      <c r="O119" s="109"/>
      <c r="P119" s="4"/>
      <c r="Q119" s="114"/>
      <c r="R119" s="109"/>
    </row>
    <row r="120" spans="1:18" x14ac:dyDescent="0.25">
      <c r="A120" s="115" t="s">
        <v>3395</v>
      </c>
      <c r="B120" s="110" t="s">
        <v>3396</v>
      </c>
      <c r="C120" s="109" t="s">
        <v>1372</v>
      </c>
      <c r="D120" s="86" t="s">
        <v>27</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2017-11-17_G-049_GB</v>
      </c>
      <c r="G120" s="89">
        <v>43131</v>
      </c>
      <c r="H120" s="89" t="s">
        <v>51</v>
      </c>
      <c r="I120" s="68"/>
      <c r="J120" s="68"/>
      <c r="K120" s="73" t="str">
        <f>IF(AND(NOT(I120=""),NOT(J120=""),NOT(H120="")),I120/J120,"")</f>
        <v/>
      </c>
      <c r="L120" s="109" t="s">
        <v>51</v>
      </c>
      <c r="M120" s="86" t="s">
        <v>2</v>
      </c>
      <c r="N120" s="109"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Incomplete</v>
      </c>
      <c r="O120" s="109" t="str">
        <f>IF(OR(N120="Untraceable",N120="Incomplete"),"Ignore",IF(N120="Completed","Waiting",IF(OR(N120="Waiting",N120="In Progress",N120="Review",N120="Other"),"HOLD","")))</f>
        <v>Ignore</v>
      </c>
      <c r="P120" s="4" t="s">
        <v>3397</v>
      </c>
      <c r="Q120" s="114" t="str">
        <f>IF(OR(N120="Untraceable",N120="Incomplete"),"No",IF(N120="Completed","In Progress",""))</f>
        <v>No</v>
      </c>
      <c r="R120" s="109"/>
    </row>
    <row r="121" spans="1:18" x14ac:dyDescent="0.25">
      <c r="A121" s="109"/>
      <c r="B121" s="109"/>
      <c r="C121" s="109"/>
      <c r="D121" s="86" t="s">
        <v>187</v>
      </c>
      <c r="E121" s="86"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2017-11-17_G-049_MW</v>
      </c>
      <c r="G121" s="89">
        <v>43131</v>
      </c>
      <c r="H121" s="89" t="s">
        <v>51</v>
      </c>
      <c r="I121" s="68"/>
      <c r="J121" s="68"/>
      <c r="K121" s="73" t="str">
        <f>IF(AND(NOT(I121=""),NOT(J121=""),NOT(H121="")),I121/J121,"")</f>
        <v/>
      </c>
      <c r="L121" s="109"/>
      <c r="M121" s="86" t="s">
        <v>2</v>
      </c>
      <c r="N121" s="109"/>
      <c r="O121" s="109"/>
      <c r="P121" s="4"/>
      <c r="Q121" s="114"/>
      <c r="R121" s="109"/>
    </row>
    <row r="122" spans="1:18" x14ac:dyDescent="0.25">
      <c r="A122" s="115" t="s">
        <v>3398</v>
      </c>
      <c r="B122" s="110" t="s">
        <v>3399</v>
      </c>
      <c r="C122" s="109"/>
      <c r="D122" s="86" t="s">
        <v>2404</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2017-11--17_G-050_MH</v>
      </c>
      <c r="G122" s="89">
        <v>43131</v>
      </c>
      <c r="H122" s="89">
        <v>43132</v>
      </c>
      <c r="I122" s="68">
        <v>3</v>
      </c>
      <c r="J122" s="68"/>
      <c r="K122" s="73">
        <f>J122/I122</f>
        <v>0</v>
      </c>
      <c r="L122" s="111">
        <v>43132</v>
      </c>
      <c r="M122" s="86" t="str">
        <f>IF(AND(NOT(OR(G122="",G122="Ø")),H122=""),"In Progress",IF(AND(NOT(OR(H122="Ø",H122="")),NOT(OR(G122="Ø",G122=""))),"Completed",IF(AND(NOT(A122=""),NOT(OR(D122="",D122="???")),G122=""),"Waiting",IF(D122="???","Waiting",""))))</f>
        <v>Completed</v>
      </c>
      <c r="N122" s="109"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09" t="s">
        <v>0</v>
      </c>
      <c r="P122" s="4"/>
      <c r="Q122" s="114" t="s">
        <v>25</v>
      </c>
      <c r="R122" s="109" t="s">
        <v>3400</v>
      </c>
    </row>
    <row r="123" spans="1:18" x14ac:dyDescent="0.25">
      <c r="A123" s="109"/>
      <c r="B123" s="109"/>
      <c r="C123" s="109"/>
      <c r="D123" s="86" t="s">
        <v>113</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2017-11--17_G-050_DR</v>
      </c>
      <c r="G123" s="89">
        <v>43132</v>
      </c>
      <c r="H123" s="89">
        <v>43132</v>
      </c>
      <c r="I123" s="68">
        <v>3.5</v>
      </c>
      <c r="J123" s="68"/>
      <c r="K123" s="73">
        <f>J123/I123</f>
        <v>0</v>
      </c>
      <c r="L123" s="109"/>
      <c r="M123" s="86" t="str">
        <f>IF(AND(NOT(OR(G123="",G123="Ø")),H123=""),"In Progress",IF(AND(NOT(OR(H123="Ø",H123="")),NOT(OR(G123="Ø",G123=""))),"Completed",IF(AND(NOT(A122=""),NOT(OR(D123="",D123="???")),G123=""),"Waiting",IF(D123="???","Waiting",""))))</f>
        <v>Completed</v>
      </c>
      <c r="N123" s="109"/>
      <c r="O123" s="109"/>
      <c r="P123" s="4"/>
      <c r="Q123" s="114"/>
      <c r="R123" s="109"/>
    </row>
    <row r="124" spans="1:18" x14ac:dyDescent="0.25">
      <c r="A124" s="115" t="s">
        <v>3401</v>
      </c>
      <c r="B124" s="110" t="s">
        <v>3402</v>
      </c>
      <c r="C124" s="109"/>
      <c r="D124" s="86" t="s">
        <v>32</v>
      </c>
      <c r="E124" s="86" t="s">
        <v>24</v>
      </c>
      <c r="F124" s="7" t="s">
        <v>3403</v>
      </c>
      <c r="G124" s="89">
        <v>43132</v>
      </c>
      <c r="H124" s="89" t="s">
        <v>51</v>
      </c>
      <c r="I124" s="68"/>
      <c r="J124" s="68"/>
      <c r="K124" s="73" t="str">
        <f>IF(AND(NOT(I124=""),NOT(J124=""),NOT(H124="")),I124/J124,"")</f>
        <v/>
      </c>
      <c r="L124" s="109" t="s">
        <v>51</v>
      </c>
      <c r="M124" s="86" t="s">
        <v>2</v>
      </c>
      <c r="N124" s="109"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Incomplete</v>
      </c>
      <c r="O124" s="109" t="str">
        <f>IF(OR(N124="Untraceable",N124="Incomplete"),"Ignore",IF(N124="Completed","Waiting",IF(OR(N124="Waiting",N124="In Progress",N124="Review",N124="Other"),"HOLD","")))</f>
        <v>Ignore</v>
      </c>
      <c r="P124" s="4" t="s">
        <v>3404</v>
      </c>
      <c r="Q124" s="114" t="str">
        <f>IF(OR(N124="Untraceable",N124="Incomplete"),"No",IF(N124="Completed","In Progress",""))</f>
        <v>No</v>
      </c>
      <c r="R124" s="109"/>
    </row>
    <row r="125" spans="1:18" x14ac:dyDescent="0.25">
      <c r="A125" s="109"/>
      <c r="B125" s="109"/>
      <c r="C125" s="109"/>
      <c r="D125" s="86" t="s">
        <v>3059</v>
      </c>
      <c r="E125" s="86"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2017-11-17_R-012_RA</v>
      </c>
      <c r="G125" s="89">
        <v>43132</v>
      </c>
      <c r="H125" s="89" t="s">
        <v>51</v>
      </c>
      <c r="I125" s="68"/>
      <c r="J125" s="68"/>
      <c r="K125" s="73" t="str">
        <f>IF(AND(NOT(I125=""),NOT(J125=""),NOT(H125="")),I125/J125,"")</f>
        <v/>
      </c>
      <c r="L125" s="109"/>
      <c r="M125" s="86" t="s">
        <v>2</v>
      </c>
      <c r="N125" s="109"/>
      <c r="O125" s="109"/>
      <c r="P125" s="4" t="s">
        <v>3405</v>
      </c>
      <c r="Q125" s="114"/>
      <c r="R125" s="109"/>
    </row>
    <row r="126" spans="1:18" x14ac:dyDescent="0.25">
      <c r="A126" s="115" t="s">
        <v>3406</v>
      </c>
      <c r="B126" s="110" t="s">
        <v>3407</v>
      </c>
      <c r="C126" s="109"/>
      <c r="D126" s="86" t="s">
        <v>161</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2017-11-17_R-013_BD</v>
      </c>
      <c r="G126" s="89">
        <v>43132</v>
      </c>
      <c r="H126" s="89">
        <v>43132</v>
      </c>
      <c r="I126" s="68">
        <v>2</v>
      </c>
      <c r="J126" s="68">
        <v>18</v>
      </c>
      <c r="K126" s="73">
        <f>J126/I126</f>
        <v>9</v>
      </c>
      <c r="L126" s="111">
        <v>43143</v>
      </c>
      <c r="M126" s="86" t="s">
        <v>0</v>
      </c>
      <c r="N126" s="109" t="s">
        <v>0</v>
      </c>
      <c r="O126" s="109" t="s">
        <v>0</v>
      </c>
      <c r="P126" s="4" t="s">
        <v>3408</v>
      </c>
      <c r="Q126" s="114" t="s">
        <v>25</v>
      </c>
      <c r="R126" s="109" t="s">
        <v>3409</v>
      </c>
    </row>
    <row r="127" spans="1:18" x14ac:dyDescent="0.25">
      <c r="A127" s="109"/>
      <c r="B127" s="109"/>
      <c r="C127" s="109"/>
      <c r="D127" s="86" t="s">
        <v>2404</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2017-11-17_R-013_MH</v>
      </c>
      <c r="G127" s="89">
        <v>43143</v>
      </c>
      <c r="H127" s="89">
        <v>43143</v>
      </c>
      <c r="I127" s="68"/>
      <c r="J127" s="68"/>
      <c r="K127" s="73" t="str">
        <f>IF(AND(NOT(I127=""),NOT(J127=""),NOT(H127="")),I127/J127,"")</f>
        <v/>
      </c>
      <c r="L127" s="109"/>
      <c r="M127" s="86" t="s">
        <v>0</v>
      </c>
      <c r="N127" s="109"/>
      <c r="O127" s="109"/>
      <c r="P127" s="4" t="s">
        <v>3410</v>
      </c>
      <c r="Q127" s="114"/>
      <c r="R127" s="109"/>
    </row>
    <row r="128" spans="1:18" x14ac:dyDescent="0.25">
      <c r="A128" s="115" t="s">
        <v>3411</v>
      </c>
      <c r="B128" s="110" t="s">
        <v>3412</v>
      </c>
      <c r="C128" s="109"/>
      <c r="D128" s="86" t="s">
        <v>27</v>
      </c>
      <c r="E128" s="86"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2017-11-17_R-014_GB</v>
      </c>
      <c r="G128" s="89">
        <v>43132</v>
      </c>
      <c r="H128" s="89">
        <v>43132</v>
      </c>
      <c r="I128" s="68">
        <v>1</v>
      </c>
      <c r="J128" s="68">
        <v>6</v>
      </c>
      <c r="K128" s="73">
        <f>J128/I128</f>
        <v>6</v>
      </c>
      <c r="L128" s="111">
        <v>43136</v>
      </c>
      <c r="M128" s="86" t="str">
        <f>IF(AND(NOT(OR(G128="",G128="Ø")),H128=""),"In Progress",IF(AND(NOT(OR(H128="Ø",H128="")),NOT(OR(G128="Ø",G128=""))),"Completed",IF(AND(NOT(A128=""),NOT(OR(D128="",D128="???")),G128=""),"Waiting",IF(D128="???","Waiting",""))))</f>
        <v>Completed</v>
      </c>
      <c r="N128" s="109"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09" t="s">
        <v>0</v>
      </c>
      <c r="P128" s="4"/>
      <c r="Q128" s="114" t="s">
        <v>25</v>
      </c>
      <c r="R128" s="109" t="s">
        <v>3413</v>
      </c>
    </row>
    <row r="129" spans="1:18" x14ac:dyDescent="0.25">
      <c r="A129" s="109"/>
      <c r="B129" s="109"/>
      <c r="C129" s="109"/>
      <c r="D129" s="86" t="s">
        <v>161</v>
      </c>
      <c r="E129" s="86"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2017-11-17_R-014_BD</v>
      </c>
      <c r="G129" s="89">
        <v>43136</v>
      </c>
      <c r="H129" s="89">
        <v>43136</v>
      </c>
      <c r="I129" s="68">
        <v>0.5</v>
      </c>
      <c r="J129" s="68">
        <v>8</v>
      </c>
      <c r="K129" s="73">
        <v>16</v>
      </c>
      <c r="L129" s="109"/>
      <c r="M129" s="86" t="s">
        <v>0</v>
      </c>
      <c r="N129" s="109"/>
      <c r="O129" s="109"/>
      <c r="P129" s="4"/>
      <c r="Q129" s="114"/>
      <c r="R129" s="109"/>
    </row>
    <row r="130" spans="1:18" x14ac:dyDescent="0.25">
      <c r="A130" s="115" t="s">
        <v>3414</v>
      </c>
      <c r="B130" s="110" t="s">
        <v>3415</v>
      </c>
      <c r="C130" s="109"/>
      <c r="D130" s="86" t="s">
        <v>2404</v>
      </c>
      <c r="E130" s="86"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2017-11-17_G-051_MH</v>
      </c>
      <c r="G130" s="89">
        <v>43132</v>
      </c>
      <c r="H130" s="89">
        <v>43132</v>
      </c>
      <c r="I130" s="68">
        <v>0.1</v>
      </c>
      <c r="J130" s="68"/>
      <c r="K130" s="73">
        <f>J130/I130</f>
        <v>0</v>
      </c>
      <c r="L130" s="111">
        <v>43132</v>
      </c>
      <c r="M130" s="86" t="str">
        <f>IF(AND(NOT(OR(G130="",G130="Ø")),H130=""),"In Progress",IF(AND(NOT(OR(H130="Ø",H130="")),NOT(OR(G130="Ø",G130=""))),"Completed",IF(AND(NOT(A130=""),NOT(OR(D130="",D130="???")),G130=""),"Waiting",IF(D130="???","Waiting",""))))</f>
        <v>Completed</v>
      </c>
      <c r="N130" s="109" t="s">
        <v>0</v>
      </c>
      <c r="O130" s="109" t="s">
        <v>0</v>
      </c>
      <c r="P130" s="4" t="s">
        <v>3416</v>
      </c>
      <c r="Q130" s="114" t="s">
        <v>25</v>
      </c>
      <c r="R130" s="109" t="s">
        <v>3417</v>
      </c>
    </row>
    <row r="131" spans="1:18" x14ac:dyDescent="0.25">
      <c r="A131" s="109"/>
      <c r="B131" s="109"/>
      <c r="C131" s="109"/>
      <c r="D131" s="86" t="s">
        <v>187</v>
      </c>
      <c r="E131" s="86" t="s">
        <v>24</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2017-11-17_G-051_MW</v>
      </c>
      <c r="G131" s="89">
        <v>43132</v>
      </c>
      <c r="H131" s="89">
        <v>43132</v>
      </c>
      <c r="I131" s="68"/>
      <c r="J131" s="68"/>
      <c r="K131" s="73" t="str">
        <f t="shared" ref="K131:K137" si="3">IF(AND(NOT(I131=""),NOT(J131=""),NOT(H131="")),I131/J131,"")</f>
        <v/>
      </c>
      <c r="L131" s="109"/>
      <c r="M131" s="86" t="str">
        <f>IF(AND(NOT(OR(G131="",G131="Ø")),H131=""),"In Progress",IF(AND(NOT(OR(H131="Ø",H131="")),NOT(OR(G131="Ø",G131=""))),"Completed",IF(AND(NOT(A130=""),NOT(OR(D131="",D131="???")),G131=""),"Waiting",IF(D131="???","Waiting",""))))</f>
        <v>Completed</v>
      </c>
      <c r="N131" s="109"/>
      <c r="O131" s="109"/>
      <c r="P131" s="4"/>
      <c r="Q131" s="114"/>
      <c r="R131" s="109"/>
    </row>
    <row r="132" spans="1:18" x14ac:dyDescent="0.25">
      <c r="A132" s="115" t="s">
        <v>3418</v>
      </c>
      <c r="B132" s="110" t="s">
        <v>3419</v>
      </c>
      <c r="C132" s="109"/>
      <c r="D132" s="86" t="s">
        <v>32</v>
      </c>
      <c r="E132" s="86"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2017-11-17_R-015_AZ</v>
      </c>
      <c r="G132" s="89">
        <v>43132</v>
      </c>
      <c r="H132" s="89" t="s">
        <v>51</v>
      </c>
      <c r="I132" s="68"/>
      <c r="J132" s="68"/>
      <c r="K132" s="73" t="str">
        <f t="shared" si="3"/>
        <v/>
      </c>
      <c r="L132" s="109" t="s">
        <v>51</v>
      </c>
      <c r="M132" s="86" t="s">
        <v>2</v>
      </c>
      <c r="N132" s="109" t="s">
        <v>2</v>
      </c>
      <c r="O132" s="109" t="str">
        <f>IF(OR(N132="Untraceable",N132="Incomplete"),"Ignore",IF(N132="Completed","Waiting",IF(OR(N132="Waiting",N132="In Progress",N132="Review",N132="Other"),"HOLD","")))</f>
        <v>Ignore</v>
      </c>
      <c r="P132" s="4" t="s">
        <v>3420</v>
      </c>
      <c r="Q132" s="114" t="str">
        <f>IF(OR(N132="Untraceable",N132="Incomplete"),"No",IF(N132="Completed","In Progress",""))</f>
        <v>No</v>
      </c>
      <c r="R132" s="109"/>
    </row>
    <row r="133" spans="1:18" x14ac:dyDescent="0.25">
      <c r="A133" s="109"/>
      <c r="B133" s="109"/>
      <c r="C133" s="109"/>
      <c r="D133" s="86"/>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3"/>
        <v/>
      </c>
      <c r="L133" s="109"/>
      <c r="M133" s="86" t="str">
        <f>IF(AND(NOT(OR(G133="",G133="Ø")),H133=""),"In Progress",IF(AND(NOT(OR(H133="Ø",H133="")),NOT(OR(G133="Ø",G133=""))),"Completed",IF(AND(NOT(A132=""),NOT(OR(D133="",D133="???")),G133=""),"Waiting",IF(D133="???","Waiting",""))))</f>
        <v/>
      </c>
      <c r="N133" s="109"/>
      <c r="O133" s="109"/>
      <c r="P133" s="4"/>
      <c r="Q133" s="114"/>
      <c r="R133" s="109"/>
    </row>
    <row r="134" spans="1:18" x14ac:dyDescent="0.25">
      <c r="A134" s="115" t="s">
        <v>3421</v>
      </c>
      <c r="B134" s="110" t="s">
        <v>3422</v>
      </c>
      <c r="C134" s="109"/>
      <c r="D134" s="86" t="s">
        <v>2404</v>
      </c>
      <c r="E134" s="86"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2017-11-17_G-052_MH</v>
      </c>
      <c r="G134" s="89">
        <v>43132</v>
      </c>
      <c r="H134" s="89" t="s">
        <v>51</v>
      </c>
      <c r="I134" s="68"/>
      <c r="J134" s="68"/>
      <c r="K134" s="73" t="str">
        <f t="shared" si="3"/>
        <v/>
      </c>
      <c r="L134" s="109" t="str">
        <f>IF(AND(NOT(OR(H134="",H134="Ø")),NOT(OR(H135="",H135="Ø"))),"Needs to be Split","")</f>
        <v/>
      </c>
      <c r="M134" s="86" t="s">
        <v>2</v>
      </c>
      <c r="N134" s="109"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Incomplete</v>
      </c>
      <c r="O134" s="109" t="str">
        <f>IF(OR(N134="Untraceable",N134="Incomplete"),"Ignore",IF(N134="Completed","Waiting",IF(OR(N134="Waiting",N134="In Progress",N134="Review",N134="Other"),"HOLD","")))</f>
        <v>Ignore</v>
      </c>
      <c r="P134" s="4" t="s">
        <v>3423</v>
      </c>
      <c r="Q134" s="114" t="str">
        <f>IF(OR(N134="Untraceable",N134="Incomplete"),"No",IF(N134="Completed","In Progress",""))</f>
        <v>No</v>
      </c>
      <c r="R134" s="109"/>
    </row>
    <row r="135" spans="1:18" x14ac:dyDescent="0.25">
      <c r="A135" s="109"/>
      <c r="B135" s="109"/>
      <c r="C135" s="109"/>
      <c r="D135" s="86" t="s">
        <v>32</v>
      </c>
      <c r="E135" s="86" t="s">
        <v>24</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2017-11-17_G-052_AZ</v>
      </c>
      <c r="G135" s="89">
        <v>43132</v>
      </c>
      <c r="H135" s="89"/>
      <c r="I135" s="68"/>
      <c r="J135" s="68"/>
      <c r="K135" s="73" t="str">
        <f t="shared" si="3"/>
        <v/>
      </c>
      <c r="L135" s="109"/>
      <c r="M135" s="86" t="s">
        <v>2</v>
      </c>
      <c r="N135" s="109"/>
      <c r="O135" s="109"/>
      <c r="P135" s="4"/>
      <c r="Q135" s="114"/>
      <c r="R135" s="109"/>
    </row>
    <row r="136" spans="1:18" x14ac:dyDescent="0.25">
      <c r="A136" s="115" t="s">
        <v>3424</v>
      </c>
      <c r="B136" s="110" t="s">
        <v>3425</v>
      </c>
      <c r="C136" s="109"/>
      <c r="D136" s="86" t="s">
        <v>161</v>
      </c>
      <c r="E136" s="86"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2017-11-17_G-053_BD</v>
      </c>
      <c r="G136" s="89">
        <v>43132</v>
      </c>
      <c r="H136" s="89">
        <v>43132</v>
      </c>
      <c r="I136" s="68"/>
      <c r="J136" s="68"/>
      <c r="K136" s="73" t="str">
        <f t="shared" si="3"/>
        <v/>
      </c>
      <c r="L136" s="111">
        <v>43133</v>
      </c>
      <c r="M136" s="86" t="s">
        <v>0</v>
      </c>
      <c r="N136" s="109"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09" t="s">
        <v>0</v>
      </c>
      <c r="P136" s="4" t="s">
        <v>3426</v>
      </c>
      <c r="Q136" s="114" t="s">
        <v>25</v>
      </c>
      <c r="R136" s="109" t="s">
        <v>3427</v>
      </c>
    </row>
    <row r="137" spans="1:18" x14ac:dyDescent="0.25">
      <c r="A137" s="109"/>
      <c r="B137" s="109"/>
      <c r="C137" s="109"/>
      <c r="D137" s="86" t="s">
        <v>113</v>
      </c>
      <c r="E137" s="86"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2017-11-17_G-053_DR</v>
      </c>
      <c r="G137" s="89">
        <v>43133</v>
      </c>
      <c r="H137" s="89">
        <v>43133</v>
      </c>
      <c r="I137" s="68"/>
      <c r="J137" s="68"/>
      <c r="K137" s="73" t="str">
        <f t="shared" si="3"/>
        <v/>
      </c>
      <c r="L137" s="109"/>
      <c r="M137" s="86" t="str">
        <f>IF(AND(NOT(OR(G137="",G137="Ø")),H137=""),"In Progress",IF(AND(NOT(OR(H137="Ø",H137="")),NOT(OR(G137="Ø",G137=""))),"Completed",IF(AND(NOT(A136=""),NOT(OR(D137="",D137="???")),G137=""),"Waiting",IF(D137="???","Waiting",""))))</f>
        <v>Completed</v>
      </c>
      <c r="N137" s="109"/>
      <c r="O137" s="109"/>
      <c r="P137" s="4"/>
      <c r="Q137" s="114"/>
      <c r="R137" s="109"/>
    </row>
    <row r="138" spans="1:18" x14ac:dyDescent="0.25">
      <c r="A138" s="115" t="s">
        <v>3428</v>
      </c>
      <c r="B138" s="110" t="s">
        <v>3429</v>
      </c>
      <c r="C138" s="109"/>
      <c r="D138" s="86" t="s">
        <v>161</v>
      </c>
      <c r="E138" s="86"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Merge")),A138&amp;"_SA_MW",IF(AND(D138="Reem",OR(E138="Manual",E138="Assisted Manual")),A138&amp;"_RA",IF(AND(D138="Reem",OR(E138="De-Novo Merge",E138="Assisted Merge")),A138&amp;"_SA_RA",""))))))))))))))))))</f>
        <v>2017-11-17_G-054_BD</v>
      </c>
      <c r="G138" s="89">
        <v>43132</v>
      </c>
      <c r="H138" s="89">
        <v>43133</v>
      </c>
      <c r="I138" s="68">
        <v>1.5</v>
      </c>
      <c r="J138" s="68">
        <v>21</v>
      </c>
      <c r="K138" s="73">
        <f>J138/I138</f>
        <v>14</v>
      </c>
      <c r="L138" s="111">
        <v>43136</v>
      </c>
      <c r="M138" s="86" t="str">
        <f>IF(AND(NOT(OR(G138="",G138="Ø")),H138=""),"In Progress",IF(AND(NOT(OR(H138="Ø",H138="")),NOT(OR(G138="Ø",G138=""))),"Completed",IF(AND(NOT(A138=""),NOT(OR(D138="",D138="???")),G138=""),"Waiting",IF(D138="???","Waiting",""))))</f>
        <v>Completed</v>
      </c>
      <c r="N138" s="109"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09" t="s">
        <v>0</v>
      </c>
      <c r="P138" s="4" t="s">
        <v>3430</v>
      </c>
      <c r="Q138" s="114" t="s">
        <v>25</v>
      </c>
      <c r="R138" s="109" t="s">
        <v>3431</v>
      </c>
    </row>
    <row r="139" spans="1:18" x14ac:dyDescent="0.25">
      <c r="A139" s="109"/>
      <c r="B139" s="109"/>
      <c r="C139" s="109"/>
      <c r="D139" s="86" t="s">
        <v>113</v>
      </c>
      <c r="E139" s="86"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Merge")),A138&amp;"_SA_MW",IF(AND(D139="Reem",OR(E139="Manual",E139="Assisted Manual")),A138&amp;"_RA",IF(AND(D139="Reem",OR(E139="De-Novo Merge",E139="Assisted Merge")),A138&amp;"_SA_RA",""))))))))))))))))))</f>
        <v>2017-11-17_G-054_DR</v>
      </c>
      <c r="G139" s="89">
        <v>43133</v>
      </c>
      <c r="H139" s="89">
        <v>43133</v>
      </c>
      <c r="I139" s="68"/>
      <c r="J139" s="68"/>
      <c r="K139" s="73" t="str">
        <f>IF(AND(NOT(I139=""),NOT(J139=""),NOT(H139="")),I139/J139,"")</f>
        <v/>
      </c>
      <c r="L139" s="109"/>
      <c r="M139" s="86" t="str">
        <f>IF(AND(NOT(OR(G139="",G139="Ø")),H139=""),"In Progress",IF(AND(NOT(OR(H139="Ø",H139="")),NOT(OR(G139="Ø",G139=""))),"Completed",IF(AND(NOT(A138=""),NOT(OR(D139="",D139="???")),G139=""),"Waiting",IF(D139="???","Waiting",""))))</f>
        <v>Completed</v>
      </c>
      <c r="N139" s="109"/>
      <c r="O139" s="109"/>
      <c r="P139" s="4"/>
      <c r="Q139" s="114"/>
      <c r="R139" s="109"/>
    </row>
    <row r="140" spans="1:18" x14ac:dyDescent="0.25">
      <c r="A140" s="115" t="s">
        <v>3432</v>
      </c>
      <c r="B140" s="110" t="s">
        <v>3433</v>
      </c>
      <c r="C140" s="109"/>
      <c r="D140" s="86" t="s">
        <v>161</v>
      </c>
      <c r="E140" s="86"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Merge")),A140&amp;"_SA_MW",IF(AND(D140="Reem",OR(E140="Manual",E140="Assisted Manual")),A140&amp;"_RA",IF(AND(D140="Reem",OR(E140="De-Novo Merge",E140="Assisted Merge")),A140&amp;"_SA_RA",""))))))))))))))))))</f>
        <v>2017-11-17_G-055_BD</v>
      </c>
      <c r="G140" s="89">
        <v>43133</v>
      </c>
      <c r="H140" s="89" t="s">
        <v>51</v>
      </c>
      <c r="I140" s="68"/>
      <c r="J140" s="68"/>
      <c r="K140" s="73" t="str">
        <f>IF(AND(NOT(I140=""),NOT(J140=""),NOT(H140="")),I140/J140,"")</f>
        <v/>
      </c>
      <c r="L140" s="109" t="s">
        <v>51</v>
      </c>
      <c r="M140" s="86" t="s">
        <v>2</v>
      </c>
      <c r="N140" s="109" t="s">
        <v>2</v>
      </c>
      <c r="O140" s="109" t="str">
        <f>IF(OR(N140="Untraceable",N140="Incomplete"),"Ignore",IF(N140="Completed","Waiting",IF(OR(N140="Waiting",N140="In Progress",N140="Review",N140="Other"),"HOLD","")))</f>
        <v>Ignore</v>
      </c>
      <c r="P140" s="4" t="s">
        <v>1497</v>
      </c>
      <c r="Q140" s="114" t="str">
        <f>IF(OR(N140="Untraceable",N140="Incomplete"),"No",IF(N140="Completed","In Progress",""))</f>
        <v>No</v>
      </c>
      <c r="R140" s="109"/>
    </row>
    <row r="141" spans="1:18" x14ac:dyDescent="0.25">
      <c r="A141" s="109"/>
      <c r="B141" s="109"/>
      <c r="C141" s="109"/>
      <c r="D141" s="86"/>
      <c r="E141" s="86"/>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Merge")),A140&amp;"_SA_MW",IF(AND(D141="Reem",OR(E141="Manual",E141="Assisted Manual")),A140&amp;"_RA",IF(AND(D141="Reem",OR(E141="De-Novo Merge",E141="Assisted Merge")),A140&amp;"_SA_RA",""))))))))))))))))))</f>
        <v/>
      </c>
      <c r="G141" s="89"/>
      <c r="H141" s="89"/>
      <c r="I141" s="68"/>
      <c r="J141" s="68"/>
      <c r="K141" s="73" t="str">
        <f>IF(AND(NOT(I141=""),NOT(J141=""),NOT(H141="")),I141/J141,"")</f>
        <v/>
      </c>
      <c r="L141" s="109"/>
      <c r="M141" s="86" t="str">
        <f>IF(AND(NOT(OR(G141="",G141="Ø")),H141=""),"In Progress",IF(AND(NOT(OR(H141="Ø",H141="")),NOT(OR(G141="Ø",G141=""))),"Completed",IF(AND(NOT(A140=""),NOT(OR(D141="",D141="???")),G141=""),"Waiting",IF(D141="???","Waiting",""))))</f>
        <v/>
      </c>
      <c r="N141" s="109"/>
      <c r="O141" s="109"/>
      <c r="P141" s="4"/>
      <c r="Q141" s="114"/>
      <c r="R141" s="109"/>
    </row>
    <row r="142" spans="1:18" x14ac:dyDescent="0.25">
      <c r="A142" s="115" t="s">
        <v>3434</v>
      </c>
      <c r="B142" s="110" t="s">
        <v>3435</v>
      </c>
      <c r="C142" s="109"/>
      <c r="D142" s="86" t="s">
        <v>32</v>
      </c>
      <c r="E142" s="86"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Merge")),A142&amp;"_SA_MW",IF(AND(D142="Reem",OR(E142="Manual",E142="Assisted Manual")),A142&amp;"_RA",IF(AND(D142="Reem",OR(E142="De-Novo Merge",E142="Assisted Merge")),A142&amp;"_SA_RA",""))))))))))))))))))</f>
        <v>2017-11-17_G-056_AZ</v>
      </c>
      <c r="G142" s="89">
        <v>43133</v>
      </c>
      <c r="H142" s="89" t="s">
        <v>51</v>
      </c>
      <c r="I142" s="68"/>
      <c r="J142" s="68"/>
      <c r="K142" s="73" t="str">
        <f>IF(AND(NOT(I142=""),NOT(J142=""),NOT(H142="")),I142/J142,"")</f>
        <v/>
      </c>
      <c r="L142" s="109" t="str">
        <f>IF(AND(NOT(OR(H142="",H142="Ø")),NOT(OR(H143="",H143="Ø"))),"Needs to be Split","")</f>
        <v/>
      </c>
      <c r="M142" s="86" t="s">
        <v>2</v>
      </c>
      <c r="N142" s="109" t="s">
        <v>2</v>
      </c>
      <c r="O142" s="109" t="str">
        <f>IF(OR(N142="Untraceable",N142="Incomplete"),"Ignore",IF(N142="Completed","Waiting",IF(OR(N142="Waiting",N142="In Progress",N142="Review",N142="Other"),"HOLD","")))</f>
        <v>Ignore</v>
      </c>
      <c r="P142" s="4"/>
      <c r="Q142" s="114" t="str">
        <f>IF(OR(N142="Untraceable",N142="Incomplete"),"No",IF(N142="Completed","In Progress",""))</f>
        <v>No</v>
      </c>
      <c r="R142" s="109"/>
    </row>
    <row r="143" spans="1:18" x14ac:dyDescent="0.25">
      <c r="A143" s="109"/>
      <c r="B143" s="109"/>
      <c r="C143" s="109"/>
      <c r="D143" s="86"/>
      <c r="E143" s="86"/>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Merge")),A142&amp;"_SA_MW",IF(AND(D143="Reem",OR(E143="Manual",E143="Assisted Manual")),A142&amp;"_RA",IF(AND(D143="Reem",OR(E143="De-Novo Merge",E143="Assisted Merge")),A142&amp;"_SA_RA",""))))))))))))))))))</f>
        <v/>
      </c>
      <c r="G143" s="89"/>
      <c r="H143" s="89"/>
      <c r="I143" s="68"/>
      <c r="J143" s="68"/>
      <c r="K143" s="73" t="str">
        <f>IF(AND(NOT(I143=""),NOT(J143=""),NOT(H143="")),I143/J143,"")</f>
        <v/>
      </c>
      <c r="L143" s="109"/>
      <c r="M143" s="86" t="str">
        <f>IF(AND(NOT(OR(G143="",G143="Ø")),H143=""),"In Progress",IF(AND(NOT(OR(H143="Ø",H143="")),NOT(OR(G143="Ø",G143=""))),"Completed",IF(AND(NOT(A142=""),NOT(OR(D143="",D143="???")),G143=""),"Waiting",IF(D143="???","Waiting",""))))</f>
        <v/>
      </c>
      <c r="N143" s="109"/>
      <c r="O143" s="109"/>
      <c r="P143" s="4"/>
      <c r="Q143" s="114"/>
      <c r="R143" s="109"/>
    </row>
    <row r="144" spans="1:18" x14ac:dyDescent="0.25">
      <c r="A144" s="115" t="s">
        <v>3436</v>
      </c>
      <c r="B144" s="110" t="s">
        <v>3437</v>
      </c>
      <c r="C144" s="109"/>
      <c r="D144" s="86" t="s">
        <v>2404</v>
      </c>
      <c r="E144" s="86"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Merge")),A144&amp;"_SA_MW",IF(AND(D144="Reem",OR(E144="Manual",E144="Assisted Manual")),A144&amp;"_RA",IF(AND(D144="Reem",OR(E144="De-Novo Merge",E144="Assisted Merge")),A144&amp;"_SA_RA",""))))))))))))))))))</f>
        <v>2017-11-17_G-057_MH</v>
      </c>
      <c r="G144" s="89">
        <v>43133</v>
      </c>
      <c r="H144" s="89">
        <v>43133</v>
      </c>
      <c r="I144" s="68">
        <v>0.1</v>
      </c>
      <c r="J144" s="68">
        <v>3</v>
      </c>
      <c r="K144" s="73">
        <f>J144/I144</f>
        <v>30</v>
      </c>
      <c r="L144" s="111">
        <v>43136</v>
      </c>
      <c r="M144" s="86" t="str">
        <f>IF(AND(NOT(OR(G144="",G144="Ø")),H144=""),"In Progress",IF(AND(NOT(OR(H144="Ø",H144="")),NOT(OR(G144="Ø",G144=""))),"Completed",IF(AND(NOT(A144=""),NOT(OR(D144="",D144="???")),G144=""),"Waiting",IF(D144="???","Waiting",""))))</f>
        <v>Completed</v>
      </c>
      <c r="N144" s="109"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09" t="s">
        <v>0</v>
      </c>
      <c r="P144" s="4"/>
      <c r="Q144" s="114" t="s">
        <v>25</v>
      </c>
      <c r="R144" s="109" t="s">
        <v>3438</v>
      </c>
    </row>
    <row r="145" spans="1:18" x14ac:dyDescent="0.25">
      <c r="A145" s="109"/>
      <c r="B145" s="109"/>
      <c r="C145" s="109"/>
      <c r="D145" s="86" t="s">
        <v>161</v>
      </c>
      <c r="E145" s="86"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Merge")),A144&amp;"_SA_MW",IF(AND(D145="Reem",OR(E145="Manual",E145="Assisted Manual")),A144&amp;"_RA",IF(AND(D145="Reem",OR(E145="De-Novo Merge",E145="Assisted Merge")),A144&amp;"_SA_RA",""))))))))))))))))))</f>
        <v>2017-11-17_G-057_BD</v>
      </c>
      <c r="G145" s="89">
        <v>43136</v>
      </c>
      <c r="H145" s="89">
        <v>43136</v>
      </c>
      <c r="I145" s="68">
        <v>0.1</v>
      </c>
      <c r="J145" s="68">
        <v>3</v>
      </c>
      <c r="K145" s="73">
        <f>J145/I145</f>
        <v>30</v>
      </c>
      <c r="L145" s="109"/>
      <c r="M145" s="86" t="s">
        <v>0</v>
      </c>
      <c r="N145" s="109"/>
      <c r="O145" s="109"/>
      <c r="P145" s="4"/>
      <c r="Q145" s="114"/>
      <c r="R145" s="109"/>
    </row>
    <row r="146" spans="1:18" x14ac:dyDescent="0.25">
      <c r="A146" s="115" t="s">
        <v>3439</v>
      </c>
      <c r="B146" s="110" t="s">
        <v>3440</v>
      </c>
      <c r="C146" s="109"/>
      <c r="D146" s="86" t="s">
        <v>2404</v>
      </c>
      <c r="E146" s="86"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Merge")),A146&amp;"_SA_MW",IF(AND(D146="Reem",OR(E146="Manual",E146="Assisted Manual")),A146&amp;"_RA",IF(AND(D146="Reem",OR(E146="De-Novo Merge",E146="Assisted Merge")),A146&amp;"_SA_RA",""))))))))))))))))))</f>
        <v>2017-11-17_G-058_MH</v>
      </c>
      <c r="G146" s="89">
        <v>43139</v>
      </c>
      <c r="H146" s="89">
        <v>43143</v>
      </c>
      <c r="I146" s="68"/>
      <c r="J146" s="68">
        <v>48</v>
      </c>
      <c r="K146" s="73"/>
      <c r="L146" s="111">
        <v>43143</v>
      </c>
      <c r="M146" s="86" t="s">
        <v>0</v>
      </c>
      <c r="N146" s="109" t="s">
        <v>0</v>
      </c>
      <c r="O146" s="109" t="s">
        <v>0</v>
      </c>
      <c r="P146" s="4" t="s">
        <v>3441</v>
      </c>
      <c r="Q146" s="114" t="s">
        <v>25</v>
      </c>
      <c r="R146" s="109" t="s">
        <v>3442</v>
      </c>
    </row>
    <row r="147" spans="1:18" x14ac:dyDescent="0.25">
      <c r="A147" s="109"/>
      <c r="B147" s="109"/>
      <c r="C147" s="109"/>
      <c r="D147" s="86" t="s">
        <v>161</v>
      </c>
      <c r="E147" s="86"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Merge")),A146&amp;"_SA_MW",IF(AND(D147="Reem",OR(E147="Manual",E147="Assisted Manual")),A146&amp;"_RA",IF(AND(D147="Reem",OR(E147="De-Novo Merge",E147="Assisted Merge")),A146&amp;"_SA_RA",""))))))))))))))))))</f>
        <v>2017-11-17_G-058_BD</v>
      </c>
      <c r="G147" s="89">
        <v>43143</v>
      </c>
      <c r="H147" s="89"/>
      <c r="I147" s="68">
        <v>1.5</v>
      </c>
      <c r="J147" s="68">
        <v>49</v>
      </c>
      <c r="K147" s="73" t="str">
        <f t="shared" ref="K147:K167" si="4">IF(AND(NOT(I147=""),NOT(J147=""),NOT(H147="")),I147/J147,"")</f>
        <v/>
      </c>
      <c r="L147" s="109"/>
      <c r="M147" s="86" t="s">
        <v>0</v>
      </c>
      <c r="N147" s="109"/>
      <c r="O147" s="109"/>
      <c r="P147" s="4"/>
      <c r="Q147" s="114"/>
      <c r="R147" s="109"/>
    </row>
    <row r="148" spans="1:18" x14ac:dyDescent="0.25">
      <c r="A148" s="115" t="s">
        <v>3443</v>
      </c>
      <c r="B148" s="110" t="s">
        <v>3444</v>
      </c>
      <c r="C148" s="109"/>
      <c r="D148" s="86" t="s">
        <v>161</v>
      </c>
      <c r="E148" s="86"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Merge")),A148&amp;"_SA_MW",IF(AND(D148="Reem",OR(E148="Manual",E148="Assisted Manual")),A148&amp;"_RA",IF(AND(D148="Reem",OR(E148="De-Novo Merge",E148="Assisted Merge")),A148&amp;"_SA_RA",""))))))))))))))))))</f>
        <v>2017-11-17_G-059_BD</v>
      </c>
      <c r="G148" s="89"/>
      <c r="H148" s="89"/>
      <c r="I148" s="68"/>
      <c r="J148" s="68"/>
      <c r="K148" s="73" t="str">
        <f t="shared" si="4"/>
        <v/>
      </c>
      <c r="L148" s="109" t="str">
        <f>IF(AND(NOT(OR(H148="",H148="Ø")),NOT(OR(H149="",H149="Ø"))),"Needs to be Split","")</f>
        <v/>
      </c>
      <c r="M148" s="86" t="s">
        <v>2</v>
      </c>
      <c r="N148" s="109" t="s">
        <v>2</v>
      </c>
      <c r="O148" s="109" t="str">
        <f>IF(OR(N148="Untraceable",N148="Incomplete"),"Ignore",IF(N148="Completed","Waiting",IF(OR(N148="Waiting",N148="In Progress",N148="Review",N148="Other"),"HOLD","")))</f>
        <v>Ignore</v>
      </c>
      <c r="P148" s="4"/>
      <c r="Q148" s="114" t="str">
        <f>IF(OR(N148="Untraceable",N148="Incomplete"),"No",IF(N148="Completed","In Progress",""))</f>
        <v>No</v>
      </c>
      <c r="R148" s="109"/>
    </row>
    <row r="149" spans="1:18" x14ac:dyDescent="0.25">
      <c r="A149" s="109"/>
      <c r="B149" s="109"/>
      <c r="C149" s="109"/>
      <c r="D149" s="86"/>
      <c r="E149" s="86"/>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Merge")),A148&amp;"_SA_MW",IF(AND(D149="Reem",OR(E149="Manual",E149="Assisted Manual")),A148&amp;"_RA",IF(AND(D149="Reem",OR(E149="De-Novo Merge",E149="Assisted Merge")),A148&amp;"_SA_RA",""))))))))))))))))))</f>
        <v/>
      </c>
      <c r="G149" s="89"/>
      <c r="H149" s="89"/>
      <c r="I149" s="68"/>
      <c r="J149" s="68"/>
      <c r="K149" s="73" t="str">
        <f t="shared" si="4"/>
        <v/>
      </c>
      <c r="L149" s="109"/>
      <c r="M149" s="86" t="str">
        <f>IF(AND(NOT(OR(G149="",G149="Ø")),H149=""),"In Progress",IF(AND(NOT(OR(H149="Ø",H149="")),NOT(OR(G149="Ø",G149=""))),"Completed",IF(AND(NOT(A148=""),NOT(OR(D149="",D149="???")),G149=""),"Waiting",IF(D149="???","Waiting",""))))</f>
        <v/>
      </c>
      <c r="N149" s="109"/>
      <c r="O149" s="109"/>
      <c r="P149" s="4"/>
      <c r="Q149" s="114"/>
      <c r="R149" s="109"/>
    </row>
    <row r="150" spans="1:18" x14ac:dyDescent="0.25">
      <c r="A150" s="115"/>
      <c r="B150" s="110"/>
      <c r="C150" s="109"/>
      <c r="D150" s="86" t="str">
        <f>IF(NOT(A150=""),"???","")</f>
        <v/>
      </c>
      <c r="E150" s="86"/>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Merge")),A150&amp;"_SA_MW",IF(AND(D150="Reem",OR(E150="Manual",E150="Assisted Manual")),A150&amp;"_RA",IF(AND(D150="Reem",OR(E150="De-Novo Merge",E150="Assisted Merge")),A150&amp;"_SA_RA",""))))))))))))))))))</f>
        <v/>
      </c>
      <c r="G150" s="89"/>
      <c r="H150" s="89"/>
      <c r="I150" s="68"/>
      <c r="J150" s="68"/>
      <c r="K150" s="73" t="str">
        <f t="shared" si="4"/>
        <v/>
      </c>
      <c r="L150" s="109" t="str">
        <f>IF(AND(NOT(OR(H150="",H150="Ø")),NOT(OR(H151="",H151="Ø"))),"Needs to be Split","")</f>
        <v/>
      </c>
      <c r="M150" s="86" t="str">
        <f>IF(AND(NOT(OR(G150="",G150="Ø")),H150=""),"In Progress",IF(AND(NOT(OR(H150="Ø",H150="")),NOT(OR(G150="Ø",G150=""))),"Completed",IF(AND(NOT(A150=""),NOT(OR(D150="",D150="???")),G150=""),"Waiting",IF(D150="???","Waiting",""))))</f>
        <v/>
      </c>
      <c r="N150" s="109"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
      </c>
      <c r="O150" s="109" t="str">
        <f>IF(OR(N150="Untraceable",N150="Incomplete"),"Ignore",IF(N150="Completed","Waiting",IF(OR(N150="Waiting",N150="In Progress",N150="Review",N150="Other"),"HOLD","")))</f>
        <v/>
      </c>
      <c r="P150" s="4"/>
      <c r="Q150" s="114" t="str">
        <f>IF(OR(N150="Untraceable",N150="Incomplete"),"No",IF(N150="Completed","In Progress",""))</f>
        <v/>
      </c>
      <c r="R150" s="109"/>
    </row>
    <row r="151" spans="1:18" x14ac:dyDescent="0.25">
      <c r="A151" s="109"/>
      <c r="B151" s="109"/>
      <c r="C151" s="109"/>
      <c r="D151" s="86" t="str">
        <f>IF(AND(NOT(A150=""),NOT(M150="Untraceable")),"???","")</f>
        <v/>
      </c>
      <c r="E151" s="86"/>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Merge")),A150&amp;"_SA_MW",IF(AND(D151="Reem",OR(E151="Manual",E151="Assisted Manual")),A150&amp;"_RA",IF(AND(D151="Reem",OR(E151="De-Novo Merge",E151="Assisted Merge")),A150&amp;"_SA_RA",""))))))))))))))))))</f>
        <v/>
      </c>
      <c r="G151" s="89"/>
      <c r="H151" s="89"/>
      <c r="I151" s="68"/>
      <c r="J151" s="68"/>
      <c r="K151" s="73" t="str">
        <f t="shared" si="4"/>
        <v/>
      </c>
      <c r="L151" s="109"/>
      <c r="M151" s="86" t="str">
        <f>IF(AND(NOT(OR(G151="",G151="Ø")),H151=""),"In Progress",IF(AND(NOT(OR(H151="Ø",H151="")),NOT(OR(G151="Ø",G151=""))),"Completed",IF(AND(NOT(A150=""),NOT(OR(D151="",D151="???")),G151=""),"Waiting",IF(D151="???","Waiting",""))))</f>
        <v/>
      </c>
      <c r="N151" s="109"/>
      <c r="O151" s="109"/>
      <c r="P151" s="4"/>
      <c r="Q151" s="114"/>
      <c r="R151" s="109"/>
    </row>
    <row r="152" spans="1:18" x14ac:dyDescent="0.25">
      <c r="A152" s="115"/>
      <c r="B152" s="110"/>
      <c r="C152" s="109"/>
      <c r="D152" s="86" t="str">
        <f>IF(NOT(A152=""),"???","")</f>
        <v/>
      </c>
      <c r="E152" s="86"/>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Merge")),A152&amp;"_SA_MW",IF(AND(D152="Reem",OR(E152="Manual",E152="Assisted Manual")),A152&amp;"_RA",IF(AND(D152="Reem",OR(E152="De-Novo Merge",E152="Assisted Merge")),A152&amp;"_SA_RA",""))))))))))))))))))</f>
        <v/>
      </c>
      <c r="G152" s="89"/>
      <c r="H152" s="89"/>
      <c r="I152" s="68"/>
      <c r="J152" s="68"/>
      <c r="K152" s="73" t="str">
        <f t="shared" si="4"/>
        <v/>
      </c>
      <c r="L152" s="109" t="str">
        <f>IF(AND(NOT(OR(H152="",H152="Ø")),NOT(OR(H153="",H153="Ø"))),"Needs to be Split","")</f>
        <v/>
      </c>
      <c r="M152" s="86" t="str">
        <f>IF(AND(NOT(OR(G152="",G152="Ø")),H152=""),"In Progress",IF(AND(NOT(OR(H152="Ø",H152="")),NOT(OR(G152="Ø",G152=""))),"Completed",IF(AND(NOT(A152=""),NOT(OR(D152="",D152="???")),G152=""),"Waiting",IF(D152="???","Waiting",""))))</f>
        <v/>
      </c>
      <c r="N152" s="109"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
      </c>
      <c r="O152" s="109" t="str">
        <f>IF(OR(N152="Untraceable",N152="Incomplete"),"Ignore",IF(N152="Completed","Waiting",IF(OR(N152="Waiting",N152="In Progress",N152="Review",N152="Other"),"HOLD","")))</f>
        <v/>
      </c>
      <c r="P152" s="4"/>
      <c r="Q152" s="114" t="str">
        <f>IF(OR(N152="Untraceable",N152="Incomplete"),"No",IF(N152="Completed","In Progress",""))</f>
        <v/>
      </c>
      <c r="R152" s="109"/>
    </row>
    <row r="153" spans="1:18" x14ac:dyDescent="0.25">
      <c r="A153" s="109"/>
      <c r="B153" s="109"/>
      <c r="C153" s="109"/>
      <c r="D153" s="86" t="str">
        <f>IF(AND(NOT(A152=""),NOT(M152="Untraceable")),"???","")</f>
        <v/>
      </c>
      <c r="E153" s="86"/>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Merge")),A152&amp;"_SA_MW",IF(AND(D153="Reem",OR(E153="Manual",E153="Assisted Manual")),A152&amp;"_RA",IF(AND(D153="Reem",OR(E153="De-Novo Merge",E153="Assisted Merge")),A152&amp;"_SA_RA",""))))))))))))))))))</f>
        <v/>
      </c>
      <c r="G153" s="89"/>
      <c r="H153" s="89"/>
      <c r="I153" s="68"/>
      <c r="J153" s="68"/>
      <c r="K153" s="73" t="str">
        <f t="shared" si="4"/>
        <v/>
      </c>
      <c r="L153" s="109"/>
      <c r="M153" s="86" t="str">
        <f>IF(AND(NOT(OR(G153="",G153="Ø")),H153=""),"In Progress",IF(AND(NOT(OR(H153="Ø",H153="")),NOT(OR(G153="Ø",G153=""))),"Completed",IF(AND(NOT(A152=""),NOT(OR(D153="",D153="???")),G153=""),"Waiting",IF(D153="???","Waiting",""))))</f>
        <v/>
      </c>
      <c r="N153" s="109"/>
      <c r="O153" s="109"/>
      <c r="P153" s="4"/>
      <c r="Q153" s="114"/>
      <c r="R153" s="109"/>
    </row>
    <row r="154" spans="1:18" x14ac:dyDescent="0.25">
      <c r="A154" s="115"/>
      <c r="B154" s="110"/>
      <c r="C154" s="109"/>
      <c r="D154" s="86" t="str">
        <f>IF(NOT(A154=""),"???","")</f>
        <v/>
      </c>
      <c r="E154" s="86"/>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Merge")),A154&amp;"_SA_MW",IF(AND(D154="Reem",OR(E154="Manual",E154="Assisted Manual")),A154&amp;"_RA",IF(AND(D154="Reem",OR(E154="De-Novo Merge",E154="Assisted Merge")),A154&amp;"_SA_RA",""))))))))))))))))))</f>
        <v/>
      </c>
      <c r="G154" s="89"/>
      <c r="H154" s="89"/>
      <c r="I154" s="68"/>
      <c r="J154" s="68"/>
      <c r="K154" s="73" t="str">
        <f t="shared" si="4"/>
        <v/>
      </c>
      <c r="L154" s="109" t="str">
        <f>IF(AND(NOT(OR(H154="",H154="Ø")),NOT(OR(H155="",H155="Ø"))),"Needs to be Split","")</f>
        <v/>
      </c>
      <c r="M154" s="86" t="str">
        <f>IF(AND(NOT(OR(G154="",G154="Ø")),H154=""),"In Progress",IF(AND(NOT(OR(H154="Ø",H154="")),NOT(OR(G154="Ø",G154=""))),"Completed",IF(AND(NOT(A154=""),NOT(OR(D154="",D154="???")),G154=""),"Waiting",IF(D154="???","Waiting",""))))</f>
        <v/>
      </c>
      <c r="N154" s="109"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
      </c>
      <c r="O154" s="109" t="str">
        <f>IF(OR(N154="Untraceable",N154="Incomplete"),"Ignore",IF(N154="Completed","Waiting",IF(OR(N154="Waiting",N154="In Progress",N154="Review",N154="Other"),"HOLD","")))</f>
        <v/>
      </c>
      <c r="P154" s="4"/>
      <c r="Q154" s="114" t="str">
        <f>IF(OR(N154="Untraceable",N154="Incomplete"),"No",IF(N154="Completed","In Progress",""))</f>
        <v/>
      </c>
      <c r="R154" s="109"/>
    </row>
    <row r="155" spans="1:18" x14ac:dyDescent="0.25">
      <c r="A155" s="109"/>
      <c r="B155" s="109"/>
      <c r="C155" s="109"/>
      <c r="D155" s="86" t="str">
        <f>IF(AND(NOT(A154=""),NOT(M154="Untraceable")),"???","")</f>
        <v/>
      </c>
      <c r="E155" s="86"/>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Merge")),A154&amp;"_SA_MW",IF(AND(D155="Reem",OR(E155="Manual",E155="Assisted Manual")),A154&amp;"_RA",IF(AND(D155="Reem",OR(E155="De-Novo Merge",E155="Assisted Merge")),A154&amp;"_SA_RA",""))))))))))))))))))</f>
        <v/>
      </c>
      <c r="G155" s="89"/>
      <c r="H155" s="89"/>
      <c r="I155" s="68"/>
      <c r="J155" s="68"/>
      <c r="K155" s="73" t="str">
        <f t="shared" si="4"/>
        <v/>
      </c>
      <c r="L155" s="109"/>
      <c r="M155" s="86" t="str">
        <f>IF(AND(NOT(OR(G155="",G155="Ø")),H155=""),"In Progress",IF(AND(NOT(OR(H155="Ø",H155="")),NOT(OR(G155="Ø",G155=""))),"Completed",IF(AND(NOT(A154=""),NOT(OR(D155="",D155="???")),G155=""),"Waiting",IF(D155="???","Waiting",""))))</f>
        <v/>
      </c>
      <c r="N155" s="109"/>
      <c r="O155" s="109"/>
      <c r="P155" s="4"/>
      <c r="Q155" s="114"/>
      <c r="R155" s="109"/>
    </row>
    <row r="156" spans="1:18" x14ac:dyDescent="0.25">
      <c r="A156" s="115"/>
      <c r="B156" s="110"/>
      <c r="C156" s="109"/>
      <c r="D156" s="86" t="str">
        <f>IF(NOT(A156=""),"???","")</f>
        <v/>
      </c>
      <c r="E156" s="86"/>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Merge")),A156&amp;"_SA_MW",IF(AND(D156="Reem",OR(E156="Manual",E156="Assisted Manual")),A156&amp;"_RA",IF(AND(D156="Reem",OR(E156="De-Novo Merge",E156="Assisted Merge")),A156&amp;"_SA_RA",""))))))))))))))))))</f>
        <v/>
      </c>
      <c r="G156" s="89"/>
      <c r="H156" s="89"/>
      <c r="I156" s="68"/>
      <c r="J156" s="68"/>
      <c r="K156" s="73" t="str">
        <f t="shared" si="4"/>
        <v/>
      </c>
      <c r="L156" s="109" t="str">
        <f>IF(AND(NOT(OR(H156="",H156="Ø")),NOT(OR(H157="",H157="Ø"))),"Needs to be Split","")</f>
        <v/>
      </c>
      <c r="M156" s="86" t="str">
        <f>IF(AND(NOT(OR(G156="",G156="Ø")),H156=""),"In Progress",IF(AND(NOT(OR(H156="Ø",H156="")),NOT(OR(G156="Ø",G156=""))),"Completed",IF(AND(NOT(A156=""),NOT(OR(D156="",D156="???")),G156=""),"Waiting",IF(D156="???","Waiting",""))))</f>
        <v/>
      </c>
      <c r="N156" s="109"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
      </c>
      <c r="O156" s="109" t="str">
        <f>IF(OR(N156="Untraceable",N156="Incomplete"),"Ignore",IF(N156="Completed","Waiting",IF(OR(N156="Waiting",N156="In Progress",N156="Review",N156="Other"),"HOLD","")))</f>
        <v/>
      </c>
      <c r="P156" s="4"/>
      <c r="Q156" s="114" t="str">
        <f>IF(OR(N156="Untraceable",N156="Incomplete"),"No",IF(N156="Completed","In Progress",""))</f>
        <v/>
      </c>
      <c r="R156" s="109"/>
    </row>
    <row r="157" spans="1:18" x14ac:dyDescent="0.25">
      <c r="A157" s="109"/>
      <c r="B157" s="109"/>
      <c r="C157" s="109"/>
      <c r="D157" s="86" t="str">
        <f>IF(AND(NOT(A156=""),NOT(M156="Untraceable")),"???","")</f>
        <v/>
      </c>
      <c r="E157" s="86"/>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Merge")),A156&amp;"_SA_MW",IF(AND(D157="Reem",OR(E157="Manual",E157="Assisted Manual")),A156&amp;"_RA",IF(AND(D157="Reem",OR(E157="De-Novo Merge",E157="Assisted Merge")),A156&amp;"_SA_RA",""))))))))))))))))))</f>
        <v/>
      </c>
      <c r="G157" s="89"/>
      <c r="H157" s="89"/>
      <c r="I157" s="68"/>
      <c r="J157" s="68"/>
      <c r="K157" s="73" t="str">
        <f t="shared" si="4"/>
        <v/>
      </c>
      <c r="L157" s="109"/>
      <c r="M157" s="86" t="str">
        <f>IF(AND(NOT(OR(G157="",G157="Ø")),H157=""),"In Progress",IF(AND(NOT(OR(H157="Ø",H157="")),NOT(OR(G157="Ø",G157=""))),"Completed",IF(AND(NOT(A156=""),NOT(OR(D157="",D157="???")),G157=""),"Waiting",IF(D157="???","Waiting",""))))</f>
        <v/>
      </c>
      <c r="N157" s="109"/>
      <c r="O157" s="109"/>
      <c r="P157" s="4"/>
      <c r="Q157" s="114"/>
      <c r="R157" s="109"/>
    </row>
    <row r="158" spans="1:18" x14ac:dyDescent="0.25">
      <c r="A158" s="115"/>
      <c r="B158" s="110"/>
      <c r="C158" s="109"/>
      <c r="D158" s="86" t="str">
        <f>IF(NOT(A158=""),"???","")</f>
        <v/>
      </c>
      <c r="E158" s="86"/>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Merge")),A158&amp;"_SA_MW",IF(AND(D158="Reem",OR(E158="Manual",E158="Assisted Manual")),A158&amp;"_RA",IF(AND(D158="Reem",OR(E158="De-Novo Merge",E158="Assisted Merge")),A158&amp;"_SA_RA",""))))))))))))))))))</f>
        <v/>
      </c>
      <c r="G158" s="89"/>
      <c r="H158" s="89"/>
      <c r="I158" s="68"/>
      <c r="J158" s="68"/>
      <c r="K158" s="73" t="str">
        <f t="shared" si="4"/>
        <v/>
      </c>
      <c r="L158" s="109" t="str">
        <f>IF(AND(NOT(OR(H158="",H158="Ø")),NOT(OR(H159="",H159="Ø"))),"Needs to be Split","")</f>
        <v/>
      </c>
      <c r="M158" s="86" t="str">
        <f>IF(AND(NOT(OR(G158="",G158="Ø")),H158=""),"In Progress",IF(AND(NOT(OR(H158="Ø",H158="")),NOT(OR(G158="Ø",G158=""))),"Completed",IF(AND(NOT(A158=""),NOT(OR(D158="",D158="???")),G158=""),"Waiting",IF(D158="???","Waiting",""))))</f>
        <v/>
      </c>
      <c r="N158" s="109"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
      </c>
      <c r="O158" s="109" t="str">
        <f>IF(OR(N158="Untraceable",N158="Incomplete"),"Ignore",IF(N158="Completed","Waiting",IF(OR(N158="Waiting",N158="In Progress",N158="Review",N158="Other"),"HOLD","")))</f>
        <v/>
      </c>
      <c r="P158" s="4"/>
      <c r="Q158" s="114" t="str">
        <f>IF(OR(N158="Untraceable",N158="Incomplete"),"No",IF(N158="Completed","In Progress",""))</f>
        <v/>
      </c>
      <c r="R158" s="109"/>
    </row>
    <row r="159" spans="1:18" x14ac:dyDescent="0.25">
      <c r="A159" s="109"/>
      <c r="B159" s="109"/>
      <c r="C159" s="109"/>
      <c r="D159" s="86" t="str">
        <f>IF(AND(NOT(A158=""),NOT(M158="Untraceable")),"???","")</f>
        <v/>
      </c>
      <c r="E159" s="86"/>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Merge")),A158&amp;"_SA_MW",IF(AND(D159="Reem",OR(E159="Manual",E159="Assisted Manual")),A158&amp;"_RA",IF(AND(D159="Reem",OR(E159="De-Novo Merge",E159="Assisted Merge")),A158&amp;"_SA_RA",""))))))))))))))))))</f>
        <v/>
      </c>
      <c r="G159" s="89"/>
      <c r="H159" s="89"/>
      <c r="I159" s="68"/>
      <c r="J159" s="68"/>
      <c r="K159" s="73" t="str">
        <f t="shared" si="4"/>
        <v/>
      </c>
      <c r="L159" s="109"/>
      <c r="M159" s="86" t="str">
        <f>IF(AND(NOT(OR(G159="",G159="Ø")),H159=""),"In Progress",IF(AND(NOT(OR(H159="Ø",H159="")),NOT(OR(G159="Ø",G159=""))),"Completed",IF(AND(NOT(A158=""),NOT(OR(D159="",D159="???")),G159=""),"Waiting",IF(D159="???","Waiting",""))))</f>
        <v/>
      </c>
      <c r="N159" s="109"/>
      <c r="O159" s="109"/>
      <c r="P159" s="4"/>
      <c r="Q159" s="114"/>
      <c r="R159" s="109"/>
    </row>
    <row r="160" spans="1:18" x14ac:dyDescent="0.25">
      <c r="A160" s="115"/>
      <c r="B160" s="110"/>
      <c r="C160" s="109"/>
      <c r="D160" s="86" t="str">
        <f>IF(NOT(A160=""),"???","")</f>
        <v/>
      </c>
      <c r="E160" s="86"/>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Merge")),A160&amp;"_SA_MW",IF(AND(D160="Reem",OR(E160="Manual",E160="Assisted Manual")),A160&amp;"_RA",IF(AND(D160="Reem",OR(E160="De-Novo Merge",E160="Assisted Merge")),A160&amp;"_SA_RA",""))))))))))))))))))</f>
        <v/>
      </c>
      <c r="G160" s="89"/>
      <c r="H160" s="89"/>
      <c r="I160" s="68"/>
      <c r="J160" s="68"/>
      <c r="K160" s="73" t="str">
        <f t="shared" si="4"/>
        <v/>
      </c>
      <c r="L160" s="109" t="str">
        <f>IF(AND(NOT(OR(H160="",H160="Ø")),NOT(OR(H161="",H161="Ø"))),"Needs to be Split","")</f>
        <v/>
      </c>
      <c r="M160" s="86" t="str">
        <f>IF(AND(NOT(OR(G160="",G160="Ø")),H160=""),"In Progress",IF(AND(NOT(OR(H160="Ø",H160="")),NOT(OR(G160="Ø",G160=""))),"Completed",IF(AND(NOT(A160=""),NOT(OR(D160="",D160="???")),G160=""),"Waiting",IF(D160="???","Waiting",""))))</f>
        <v/>
      </c>
      <c r="N160" s="109"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
      </c>
      <c r="O160" s="109" t="str">
        <f>IF(OR(N160="Untraceable",N160="Incomplete"),"Ignore",IF(N160="Completed","Waiting",IF(OR(N160="Waiting",N160="In Progress",N160="Review",N160="Other"),"HOLD","")))</f>
        <v/>
      </c>
      <c r="P160" s="4"/>
      <c r="Q160" s="114" t="str">
        <f>IF(OR(N160="Untraceable",N160="Incomplete"),"No",IF(N160="Completed","In Progress",""))</f>
        <v/>
      </c>
      <c r="R160" s="109"/>
    </row>
    <row r="161" spans="1:18" x14ac:dyDescent="0.25">
      <c r="A161" s="109"/>
      <c r="B161" s="109"/>
      <c r="C161" s="109"/>
      <c r="D161" s="86" t="str">
        <f>IF(AND(NOT(A160=""),NOT(M160="Untraceable")),"???","")</f>
        <v/>
      </c>
      <c r="E161" s="86"/>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Merge")),A160&amp;"_SA_MW",IF(AND(D161="Reem",OR(E161="Manual",E161="Assisted Manual")),A160&amp;"_RA",IF(AND(D161="Reem",OR(E161="De-Novo Merge",E161="Assisted Merge")),A160&amp;"_SA_RA",""))))))))))))))))))</f>
        <v/>
      </c>
      <c r="G161" s="89"/>
      <c r="H161" s="89"/>
      <c r="I161" s="68"/>
      <c r="J161" s="68"/>
      <c r="K161" s="73" t="str">
        <f t="shared" si="4"/>
        <v/>
      </c>
      <c r="L161" s="109"/>
      <c r="M161" s="86" t="str">
        <f>IF(AND(NOT(OR(G161="",G161="Ø")),H161=""),"In Progress",IF(AND(NOT(OR(H161="Ø",H161="")),NOT(OR(G161="Ø",G161=""))),"Completed",IF(AND(NOT(A160=""),NOT(OR(D161="",D161="???")),G161=""),"Waiting",IF(D161="???","Waiting",""))))</f>
        <v/>
      </c>
      <c r="N161" s="109"/>
      <c r="O161" s="109"/>
      <c r="P161" s="4"/>
      <c r="Q161" s="114"/>
      <c r="R161" s="109"/>
    </row>
    <row r="162" spans="1:18" x14ac:dyDescent="0.25">
      <c r="A162" s="115"/>
      <c r="B162" s="110"/>
      <c r="C162" s="109"/>
      <c r="D162" s="86" t="str">
        <f>IF(NOT(A162=""),"???","")</f>
        <v/>
      </c>
      <c r="E162" s="86"/>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Merge")),A162&amp;"_SA_MW",IF(AND(D162="Reem",OR(E162="Manual",E162="Assisted Manual")),A162&amp;"_RA",IF(AND(D162="Reem",OR(E162="De-Novo Merge",E162="Assisted Merge")),A162&amp;"_SA_RA",""))))))))))))))))))</f>
        <v/>
      </c>
      <c r="G162" s="89"/>
      <c r="H162" s="89"/>
      <c r="I162" s="68"/>
      <c r="J162" s="68"/>
      <c r="K162" s="73" t="str">
        <f t="shared" si="4"/>
        <v/>
      </c>
      <c r="L162" s="109" t="str">
        <f>IF(AND(NOT(OR(H162="",H162="Ø")),NOT(OR(H163="",H163="Ø"))),"Needs to be Split","")</f>
        <v/>
      </c>
      <c r="M162" s="86" t="str">
        <f>IF(AND(NOT(OR(G162="",G162="Ø")),H162=""),"In Progress",IF(AND(NOT(OR(H162="Ø",H162="")),NOT(OR(G162="Ø",G162=""))),"Completed",IF(AND(NOT(A162=""),NOT(OR(D162="",D162="???")),G162=""),"Waiting",IF(D162="???","Waiting",""))))</f>
        <v/>
      </c>
      <c r="N162" s="109"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
      </c>
      <c r="O162" s="109" t="str">
        <f>IF(OR(N162="Untraceable",N162="Incomplete"),"Ignore",IF(N162="Completed","Waiting",IF(OR(N162="Waiting",N162="In Progress",N162="Review",N162="Other"),"HOLD","")))</f>
        <v/>
      </c>
      <c r="P162" s="4"/>
      <c r="Q162" s="114" t="str">
        <f>IF(OR(N162="Untraceable",N162="Incomplete"),"No",IF(N162="Completed","In Progress",""))</f>
        <v/>
      </c>
      <c r="R162" s="109"/>
    </row>
    <row r="163" spans="1:18" x14ac:dyDescent="0.25">
      <c r="A163" s="109"/>
      <c r="B163" s="109"/>
      <c r="C163" s="109"/>
      <c r="D163" s="86" t="str">
        <f>IF(AND(NOT(A162=""),NOT(M162="Untraceable")),"???","")</f>
        <v/>
      </c>
      <c r="E163" s="86"/>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Merge")),A162&amp;"_SA_MW",IF(AND(D163="Reem",OR(E163="Manual",E163="Assisted Manual")),A162&amp;"_RA",IF(AND(D163="Reem",OR(E163="De-Novo Merge",E163="Assisted Merge")),A162&amp;"_SA_RA",""))))))))))))))))))</f>
        <v/>
      </c>
      <c r="G163" s="89"/>
      <c r="H163" s="89"/>
      <c r="I163" s="68"/>
      <c r="J163" s="68"/>
      <c r="K163" s="73" t="str">
        <f t="shared" si="4"/>
        <v/>
      </c>
      <c r="L163" s="109"/>
      <c r="M163" s="86" t="str">
        <f>IF(AND(NOT(OR(G163="",G163="Ø")),H163=""),"In Progress",IF(AND(NOT(OR(H163="Ø",H163="")),NOT(OR(G163="Ø",G163=""))),"Completed",IF(AND(NOT(A162=""),NOT(OR(D163="",D163="???")),G163=""),"Waiting",IF(D163="???","Waiting",""))))</f>
        <v/>
      </c>
      <c r="N163" s="109"/>
      <c r="O163" s="109"/>
      <c r="P163" s="4"/>
      <c r="Q163" s="114"/>
      <c r="R163" s="109"/>
    </row>
    <row r="164" spans="1:18" x14ac:dyDescent="0.25">
      <c r="A164" s="115"/>
      <c r="B164" s="110"/>
      <c r="C164" s="109"/>
      <c r="D164" s="86" t="str">
        <f>IF(NOT(A164=""),"???","")</f>
        <v/>
      </c>
      <c r="E164" s="86"/>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Merge")),A164&amp;"_SA_MW",IF(AND(D164="Reem",OR(E164="Manual",E164="Assisted Manual")),A164&amp;"_RA",IF(AND(D164="Reem",OR(E164="De-Novo Merge",E164="Assisted Merge")),A164&amp;"_SA_RA",""))))))))))))))))))</f>
        <v/>
      </c>
      <c r="G164" s="89"/>
      <c r="H164" s="89"/>
      <c r="I164" s="68"/>
      <c r="J164" s="68"/>
      <c r="K164" s="73" t="str">
        <f t="shared" si="4"/>
        <v/>
      </c>
      <c r="L164" s="109" t="str">
        <f>IF(AND(NOT(OR(H164="",H164="Ø")),NOT(OR(H165="",H165="Ø"))),"Needs to be Split","")</f>
        <v/>
      </c>
      <c r="M164" s="86" t="str">
        <f>IF(AND(NOT(OR(G164="",G164="Ø")),H164=""),"In Progress",IF(AND(NOT(OR(H164="Ø",H164="")),NOT(OR(G164="Ø",G164=""))),"Completed",IF(AND(NOT(A164=""),NOT(OR(D164="",D164="???")),G164=""),"Waiting",IF(D164="???","Waiting",""))))</f>
        <v/>
      </c>
      <c r="N164" s="109"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
      </c>
      <c r="O164" s="109" t="str">
        <f>IF(OR(N164="Untraceable",N164="Incomplete"),"Ignore",IF(N164="Completed","Waiting",IF(OR(N164="Waiting",N164="In Progress",N164="Review",N164="Other"),"HOLD","")))</f>
        <v/>
      </c>
      <c r="P164" s="4"/>
      <c r="Q164" s="114" t="str">
        <f>IF(OR(N164="Untraceable",N164="Incomplete"),"No",IF(N164="Completed","In Progress",""))</f>
        <v/>
      </c>
      <c r="R164" s="109"/>
    </row>
    <row r="165" spans="1:18" x14ac:dyDescent="0.25">
      <c r="A165" s="109"/>
      <c r="B165" s="109"/>
      <c r="C165" s="109"/>
      <c r="D165" s="86" t="str">
        <f>IF(AND(NOT(A164=""),NOT(M164="Untraceable")),"???","")</f>
        <v/>
      </c>
      <c r="E165" s="86"/>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Merge")),A164&amp;"_SA_MW",IF(AND(D165="Reem",OR(E165="Manual",E165="Assisted Manual")),A164&amp;"_RA",IF(AND(D165="Reem",OR(E165="De-Novo Merge",E165="Assisted Merge")),A164&amp;"_SA_RA",""))))))))))))))))))</f>
        <v/>
      </c>
      <c r="G165" s="89"/>
      <c r="H165" s="89"/>
      <c r="I165" s="68"/>
      <c r="J165" s="68"/>
      <c r="K165" s="73" t="str">
        <f t="shared" si="4"/>
        <v/>
      </c>
      <c r="L165" s="109"/>
      <c r="M165" s="86" t="str">
        <f>IF(AND(NOT(OR(G165="",G165="Ø")),H165=""),"In Progress",IF(AND(NOT(OR(H165="Ø",H165="")),NOT(OR(G165="Ø",G165=""))),"Completed",IF(AND(NOT(A164=""),NOT(OR(D165="",D165="???")),G165=""),"Waiting",IF(D165="???","Waiting",""))))</f>
        <v/>
      </c>
      <c r="N165" s="109"/>
      <c r="O165" s="109"/>
      <c r="P165" s="4"/>
      <c r="Q165" s="114"/>
      <c r="R165" s="109"/>
    </row>
    <row r="166" spans="1:18" x14ac:dyDescent="0.25">
      <c r="A166" s="115"/>
      <c r="B166" s="110"/>
      <c r="C166" s="109"/>
      <c r="D166" s="86" t="str">
        <f>IF(NOT(A166=""),"???","")</f>
        <v/>
      </c>
      <c r="E166" s="86"/>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Merge")),A166&amp;"_SA_MW",IF(AND(D166="Reem",OR(E166="Manual",E166="Assisted Manual")),A166&amp;"_RA",IF(AND(D166="Reem",OR(E166="De-Novo Merge",E166="Assisted Merge")),A166&amp;"_SA_RA",""))))))))))))))))))</f>
        <v/>
      </c>
      <c r="G166" s="89"/>
      <c r="H166" s="89"/>
      <c r="I166" s="68"/>
      <c r="J166" s="68"/>
      <c r="K166" s="73" t="str">
        <f t="shared" si="4"/>
        <v/>
      </c>
      <c r="L166" s="109" t="str">
        <f>IF(AND(NOT(OR(H166="",H166="Ø")),NOT(OR(H167="",H167="Ø"))),"Needs to be Split","")</f>
        <v/>
      </c>
      <c r="M166" s="86" t="str">
        <f>IF(AND(NOT(OR(G166="",G166="Ø")),H166=""),"In Progress",IF(AND(NOT(OR(H166="Ø",H166="")),NOT(OR(G166="Ø",G166=""))),"Completed",IF(AND(NOT(A166=""),NOT(OR(D166="",D166="???")),G166=""),"Waiting",IF(D166="???","Waiting",""))))</f>
        <v/>
      </c>
      <c r="N166" s="109"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
      </c>
      <c r="O166" s="109" t="str">
        <f>IF(OR(N166="Untraceable",N166="Incomplete"),"Ignore",IF(N166="Completed","Waiting",IF(OR(N166="Waiting",N166="In Progress",N166="Review",N166="Other"),"HOLD","")))</f>
        <v/>
      </c>
      <c r="P166" s="4"/>
      <c r="Q166" s="114" t="str">
        <f>IF(OR(N166="Untraceable",N166="Incomplete"),"No",IF(N166="Completed","In Progress",""))</f>
        <v/>
      </c>
      <c r="R166" s="109"/>
    </row>
    <row r="167" spans="1:18" x14ac:dyDescent="0.25">
      <c r="A167" s="109"/>
      <c r="B167" s="109"/>
      <c r="C167" s="109"/>
      <c r="D167" s="86" t="str">
        <f>IF(AND(NOT(A166=""),NOT(M166="Untraceable")),"???","")</f>
        <v/>
      </c>
      <c r="E167" s="86"/>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Merge")),A166&amp;"_SA_MW",IF(AND(D167="Reem",OR(E167="Manual",E167="Assisted Manual")),A166&amp;"_RA",IF(AND(D167="Reem",OR(E167="De-Novo Merge",E167="Assisted Merge")),A166&amp;"_SA_RA",""))))))))))))))))))</f>
        <v/>
      </c>
      <c r="G167" s="89"/>
      <c r="H167" s="89"/>
      <c r="I167" s="68"/>
      <c r="J167" s="68"/>
      <c r="K167" s="73" t="str">
        <f t="shared" si="4"/>
        <v/>
      </c>
      <c r="L167" s="109"/>
      <c r="M167" s="86" t="str">
        <f>IF(AND(NOT(OR(G167="",G167="Ø")),H167=""),"In Progress",IF(AND(NOT(OR(H167="Ø",H167="")),NOT(OR(G167="Ø",G167=""))),"Completed",IF(AND(NOT(A166=""),NOT(OR(D167="",D167="???")),G167=""),"Waiting",IF(D167="???","Waiting",""))))</f>
        <v/>
      </c>
      <c r="N167" s="109"/>
      <c r="O167" s="109"/>
      <c r="P167" s="4"/>
      <c r="Q167" s="114"/>
      <c r="R167" s="109"/>
    </row>
  </sheetData>
  <autoFilter ref="A1:R111"/>
  <mergeCells count="664">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 ref="O2:O3"/>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O6:O7"/>
    <mergeCell ref="Q10:Q11"/>
    <mergeCell ref="R10:R11"/>
    <mergeCell ref="A12:A13"/>
    <mergeCell ref="B12:B13"/>
    <mergeCell ref="C12:C13"/>
    <mergeCell ref="L12:L13"/>
    <mergeCell ref="N12:N13"/>
    <mergeCell ref="O12:O13"/>
    <mergeCell ref="Q12:Q13"/>
    <mergeCell ref="R12:R13"/>
    <mergeCell ref="A10:A11"/>
    <mergeCell ref="B10:B11"/>
    <mergeCell ref="C10:C11"/>
    <mergeCell ref="L10:L11"/>
    <mergeCell ref="N10:N11"/>
    <mergeCell ref="O10:O11"/>
    <mergeCell ref="Q14:Q15"/>
    <mergeCell ref="R14:R15"/>
    <mergeCell ref="A16:A17"/>
    <mergeCell ref="B16:B17"/>
    <mergeCell ref="C16:C17"/>
    <mergeCell ref="L16:L17"/>
    <mergeCell ref="N16:N17"/>
    <mergeCell ref="O16:O17"/>
    <mergeCell ref="Q16:Q17"/>
    <mergeCell ref="R16:R17"/>
    <mergeCell ref="A14:A15"/>
    <mergeCell ref="B14:B15"/>
    <mergeCell ref="C14:C15"/>
    <mergeCell ref="L14:L15"/>
    <mergeCell ref="N14:N15"/>
    <mergeCell ref="O14:O15"/>
    <mergeCell ref="Q18:Q19"/>
    <mergeCell ref="R18:R19"/>
    <mergeCell ref="A20:A21"/>
    <mergeCell ref="B20:B21"/>
    <mergeCell ref="C20:C21"/>
    <mergeCell ref="L20:L21"/>
    <mergeCell ref="N20:N21"/>
    <mergeCell ref="O20:O21"/>
    <mergeCell ref="Q20:Q21"/>
    <mergeCell ref="R20:R21"/>
    <mergeCell ref="A18:A19"/>
    <mergeCell ref="B18:B19"/>
    <mergeCell ref="C18:C19"/>
    <mergeCell ref="L18:L19"/>
    <mergeCell ref="N18:N19"/>
    <mergeCell ref="O18:O19"/>
    <mergeCell ref="Q22:Q23"/>
    <mergeCell ref="R22:R23"/>
    <mergeCell ref="A24:A25"/>
    <mergeCell ref="B24:B25"/>
    <mergeCell ref="C24:C25"/>
    <mergeCell ref="L24:L25"/>
    <mergeCell ref="N24:N25"/>
    <mergeCell ref="O24:O25"/>
    <mergeCell ref="Q24:Q25"/>
    <mergeCell ref="R24:R25"/>
    <mergeCell ref="A22:A23"/>
    <mergeCell ref="B22:B23"/>
    <mergeCell ref="C22:C23"/>
    <mergeCell ref="L22:L23"/>
    <mergeCell ref="N22:N23"/>
    <mergeCell ref="O22:O23"/>
    <mergeCell ref="Q26:Q27"/>
    <mergeCell ref="R26:R27"/>
    <mergeCell ref="A28:A29"/>
    <mergeCell ref="B28:B29"/>
    <mergeCell ref="C28:C29"/>
    <mergeCell ref="L28:L29"/>
    <mergeCell ref="N28:N29"/>
    <mergeCell ref="O28:O29"/>
    <mergeCell ref="Q28:Q29"/>
    <mergeCell ref="R28:R29"/>
    <mergeCell ref="A26:A27"/>
    <mergeCell ref="B26:B27"/>
    <mergeCell ref="C26:C27"/>
    <mergeCell ref="L26:L27"/>
    <mergeCell ref="N26:N27"/>
    <mergeCell ref="O26:O27"/>
    <mergeCell ref="Q30:Q31"/>
    <mergeCell ref="R30:R31"/>
    <mergeCell ref="A32:A33"/>
    <mergeCell ref="B32:B33"/>
    <mergeCell ref="C32:C33"/>
    <mergeCell ref="L32:L33"/>
    <mergeCell ref="N32:N33"/>
    <mergeCell ref="O32:O33"/>
    <mergeCell ref="Q32:Q33"/>
    <mergeCell ref="R32:R33"/>
    <mergeCell ref="A30:A31"/>
    <mergeCell ref="B30:B31"/>
    <mergeCell ref="C30:C31"/>
    <mergeCell ref="L30:L31"/>
    <mergeCell ref="N30:N31"/>
    <mergeCell ref="O30:O31"/>
    <mergeCell ref="Q34:Q35"/>
    <mergeCell ref="R34:R35"/>
    <mergeCell ref="A36:A37"/>
    <mergeCell ref="B36:B37"/>
    <mergeCell ref="C36:C37"/>
    <mergeCell ref="L36:L37"/>
    <mergeCell ref="N36:N37"/>
    <mergeCell ref="O36:O37"/>
    <mergeCell ref="Q36:Q37"/>
    <mergeCell ref="R36:R37"/>
    <mergeCell ref="A34:A35"/>
    <mergeCell ref="B34:B35"/>
    <mergeCell ref="C34:C35"/>
    <mergeCell ref="L34:L35"/>
    <mergeCell ref="N34:N35"/>
    <mergeCell ref="O34:O35"/>
    <mergeCell ref="Q38:Q39"/>
    <mergeCell ref="R38:R39"/>
    <mergeCell ref="A40:A41"/>
    <mergeCell ref="B40:B41"/>
    <mergeCell ref="C40:C41"/>
    <mergeCell ref="L40:L41"/>
    <mergeCell ref="N40:N41"/>
    <mergeCell ref="O40:O41"/>
    <mergeCell ref="Q40:Q41"/>
    <mergeCell ref="R40:R41"/>
    <mergeCell ref="A38:A39"/>
    <mergeCell ref="B38:B39"/>
    <mergeCell ref="C38:C39"/>
    <mergeCell ref="L38:L39"/>
    <mergeCell ref="N38:N39"/>
    <mergeCell ref="O38:O39"/>
    <mergeCell ref="Q42:Q43"/>
    <mergeCell ref="R42:R43"/>
    <mergeCell ref="A44:A45"/>
    <mergeCell ref="B44:B45"/>
    <mergeCell ref="C44:C45"/>
    <mergeCell ref="L44:L45"/>
    <mergeCell ref="N44:N45"/>
    <mergeCell ref="O44:O45"/>
    <mergeCell ref="Q44:Q45"/>
    <mergeCell ref="R44:R45"/>
    <mergeCell ref="A42:A43"/>
    <mergeCell ref="B42:B43"/>
    <mergeCell ref="C42:C43"/>
    <mergeCell ref="L42:L43"/>
    <mergeCell ref="N42:N43"/>
    <mergeCell ref="O42:O43"/>
    <mergeCell ref="Q46:Q47"/>
    <mergeCell ref="R46:R47"/>
    <mergeCell ref="A48:A49"/>
    <mergeCell ref="B48:B49"/>
    <mergeCell ref="C48:C49"/>
    <mergeCell ref="L48:L49"/>
    <mergeCell ref="N48:N49"/>
    <mergeCell ref="O48:O49"/>
    <mergeCell ref="Q48:Q49"/>
    <mergeCell ref="R48:R49"/>
    <mergeCell ref="A46:A47"/>
    <mergeCell ref="B46:B47"/>
    <mergeCell ref="C46:C47"/>
    <mergeCell ref="L46:L47"/>
    <mergeCell ref="N46:N47"/>
    <mergeCell ref="O46:O47"/>
    <mergeCell ref="Q50:Q51"/>
    <mergeCell ref="R50:R51"/>
    <mergeCell ref="A52:A53"/>
    <mergeCell ref="B52:B53"/>
    <mergeCell ref="C52:C53"/>
    <mergeCell ref="L52:L53"/>
    <mergeCell ref="N52:N53"/>
    <mergeCell ref="O52:O53"/>
    <mergeCell ref="Q52:Q53"/>
    <mergeCell ref="R52:R53"/>
    <mergeCell ref="A50:A51"/>
    <mergeCell ref="B50:B51"/>
    <mergeCell ref="C50:C51"/>
    <mergeCell ref="L50:L51"/>
    <mergeCell ref="N50:N51"/>
    <mergeCell ref="O50:O51"/>
    <mergeCell ref="Q54:Q55"/>
    <mergeCell ref="R54:R55"/>
    <mergeCell ref="A56:A57"/>
    <mergeCell ref="B56:B57"/>
    <mergeCell ref="C56:C57"/>
    <mergeCell ref="L56:L57"/>
    <mergeCell ref="N56:N57"/>
    <mergeCell ref="O56:O57"/>
    <mergeCell ref="Q56:Q57"/>
    <mergeCell ref="R56:R57"/>
    <mergeCell ref="A54:A55"/>
    <mergeCell ref="B54:B55"/>
    <mergeCell ref="C54:C55"/>
    <mergeCell ref="L54:L55"/>
    <mergeCell ref="N54:N55"/>
    <mergeCell ref="O54:O55"/>
    <mergeCell ref="Q58:Q59"/>
    <mergeCell ref="R58:R59"/>
    <mergeCell ref="A60:A61"/>
    <mergeCell ref="B60:B61"/>
    <mergeCell ref="C60:C61"/>
    <mergeCell ref="L60:L61"/>
    <mergeCell ref="N60:N61"/>
    <mergeCell ref="O60:O61"/>
    <mergeCell ref="Q60:Q61"/>
    <mergeCell ref="R60:R61"/>
    <mergeCell ref="A58:A59"/>
    <mergeCell ref="B58:B59"/>
    <mergeCell ref="C58:C59"/>
    <mergeCell ref="L58:L59"/>
    <mergeCell ref="N58:N59"/>
    <mergeCell ref="O58:O59"/>
    <mergeCell ref="Q62:Q63"/>
    <mergeCell ref="R62:R63"/>
    <mergeCell ref="A64:A65"/>
    <mergeCell ref="B64:B65"/>
    <mergeCell ref="C64:C65"/>
    <mergeCell ref="L64:L65"/>
    <mergeCell ref="N64:N65"/>
    <mergeCell ref="O64:O65"/>
    <mergeCell ref="Q64:Q65"/>
    <mergeCell ref="R64:R65"/>
    <mergeCell ref="A62:A63"/>
    <mergeCell ref="B62:B63"/>
    <mergeCell ref="C62:C63"/>
    <mergeCell ref="L62:L63"/>
    <mergeCell ref="N62:N63"/>
    <mergeCell ref="O62:O63"/>
    <mergeCell ref="Q66:Q67"/>
    <mergeCell ref="R66:R67"/>
    <mergeCell ref="A68:A69"/>
    <mergeCell ref="B68:B69"/>
    <mergeCell ref="C68:C69"/>
    <mergeCell ref="L68:L69"/>
    <mergeCell ref="N68:N69"/>
    <mergeCell ref="O68:O69"/>
    <mergeCell ref="Q68:Q69"/>
    <mergeCell ref="R68:R69"/>
    <mergeCell ref="A66:A67"/>
    <mergeCell ref="B66:B67"/>
    <mergeCell ref="C66:C67"/>
    <mergeCell ref="L66:L67"/>
    <mergeCell ref="N66:N67"/>
    <mergeCell ref="O66:O67"/>
    <mergeCell ref="Q70:Q71"/>
    <mergeCell ref="R70:R71"/>
    <mergeCell ref="A72:A73"/>
    <mergeCell ref="B72:B73"/>
    <mergeCell ref="C72:C73"/>
    <mergeCell ref="L72:L73"/>
    <mergeCell ref="N72:N73"/>
    <mergeCell ref="O72:O73"/>
    <mergeCell ref="Q72:Q73"/>
    <mergeCell ref="R72:R73"/>
    <mergeCell ref="A70:A71"/>
    <mergeCell ref="B70:B71"/>
    <mergeCell ref="C70:C71"/>
    <mergeCell ref="L70:L71"/>
    <mergeCell ref="N70:N71"/>
    <mergeCell ref="O70:O71"/>
    <mergeCell ref="Q74:Q75"/>
    <mergeCell ref="R74:R75"/>
    <mergeCell ref="A76:A77"/>
    <mergeCell ref="B76:B77"/>
    <mergeCell ref="C76:C77"/>
    <mergeCell ref="L76:L77"/>
    <mergeCell ref="N76:N77"/>
    <mergeCell ref="O76:O77"/>
    <mergeCell ref="Q76:Q77"/>
    <mergeCell ref="R76:R77"/>
    <mergeCell ref="A74:A75"/>
    <mergeCell ref="B74:B75"/>
    <mergeCell ref="C74:C75"/>
    <mergeCell ref="L74:L75"/>
    <mergeCell ref="N74:N75"/>
    <mergeCell ref="O74:O75"/>
    <mergeCell ref="Q78:Q79"/>
    <mergeCell ref="R78:R79"/>
    <mergeCell ref="A80:A81"/>
    <mergeCell ref="B80:B81"/>
    <mergeCell ref="C80:C81"/>
    <mergeCell ref="L80:L81"/>
    <mergeCell ref="N80:N81"/>
    <mergeCell ref="O80:O81"/>
    <mergeCell ref="Q80:Q81"/>
    <mergeCell ref="R80:R81"/>
    <mergeCell ref="A78:A79"/>
    <mergeCell ref="B78:B79"/>
    <mergeCell ref="C78:C79"/>
    <mergeCell ref="L78:L79"/>
    <mergeCell ref="N78:N79"/>
    <mergeCell ref="O78:O79"/>
    <mergeCell ref="Q82:Q83"/>
    <mergeCell ref="R82:R83"/>
    <mergeCell ref="A84:A85"/>
    <mergeCell ref="B84:B85"/>
    <mergeCell ref="C84:C85"/>
    <mergeCell ref="L84:L85"/>
    <mergeCell ref="N84:N85"/>
    <mergeCell ref="O84:O85"/>
    <mergeCell ref="Q84:Q85"/>
    <mergeCell ref="R84:R85"/>
    <mergeCell ref="A82:A83"/>
    <mergeCell ref="B82:B83"/>
    <mergeCell ref="C82:C83"/>
    <mergeCell ref="L82:L83"/>
    <mergeCell ref="N82:N83"/>
    <mergeCell ref="O82:O83"/>
    <mergeCell ref="Q86:Q87"/>
    <mergeCell ref="R86:R87"/>
    <mergeCell ref="A88:A89"/>
    <mergeCell ref="B88:B89"/>
    <mergeCell ref="C88:C89"/>
    <mergeCell ref="L88:L89"/>
    <mergeCell ref="N88:N89"/>
    <mergeCell ref="O88:O89"/>
    <mergeCell ref="Q88:Q89"/>
    <mergeCell ref="R88:R89"/>
    <mergeCell ref="A86:A87"/>
    <mergeCell ref="B86:B87"/>
    <mergeCell ref="C86:C87"/>
    <mergeCell ref="L86:L87"/>
    <mergeCell ref="N86:N87"/>
    <mergeCell ref="O86:O87"/>
    <mergeCell ref="Q90:Q91"/>
    <mergeCell ref="R90:R91"/>
    <mergeCell ref="A92:A93"/>
    <mergeCell ref="B92:B93"/>
    <mergeCell ref="C92:C93"/>
    <mergeCell ref="L92:L93"/>
    <mergeCell ref="N92:N93"/>
    <mergeCell ref="O92:O93"/>
    <mergeCell ref="Q92:Q93"/>
    <mergeCell ref="R92:R93"/>
    <mergeCell ref="A90:A91"/>
    <mergeCell ref="B90:B91"/>
    <mergeCell ref="C90:C91"/>
    <mergeCell ref="L90:L91"/>
    <mergeCell ref="N90:N91"/>
    <mergeCell ref="O90:O91"/>
    <mergeCell ref="Q94:Q95"/>
    <mergeCell ref="R94:R95"/>
    <mergeCell ref="A96:A97"/>
    <mergeCell ref="B96:B97"/>
    <mergeCell ref="C96:C97"/>
    <mergeCell ref="L96:L97"/>
    <mergeCell ref="N96:N97"/>
    <mergeCell ref="O96:O97"/>
    <mergeCell ref="Q96:Q97"/>
    <mergeCell ref="R96:R97"/>
    <mergeCell ref="A94:A95"/>
    <mergeCell ref="B94:B95"/>
    <mergeCell ref="C94:C95"/>
    <mergeCell ref="L94:L95"/>
    <mergeCell ref="N94:N95"/>
    <mergeCell ref="O94:O95"/>
    <mergeCell ref="Q98:Q99"/>
    <mergeCell ref="R98:R99"/>
    <mergeCell ref="A100:A101"/>
    <mergeCell ref="B100:B101"/>
    <mergeCell ref="C100:C101"/>
    <mergeCell ref="L100:L101"/>
    <mergeCell ref="N100:N101"/>
    <mergeCell ref="O100:O101"/>
    <mergeCell ref="Q100:Q101"/>
    <mergeCell ref="R100:R101"/>
    <mergeCell ref="A98:A99"/>
    <mergeCell ref="B98:B99"/>
    <mergeCell ref="C98:C99"/>
    <mergeCell ref="L98:L99"/>
    <mergeCell ref="N98:N99"/>
    <mergeCell ref="O98:O99"/>
    <mergeCell ref="Q102:Q103"/>
    <mergeCell ref="R102:R103"/>
    <mergeCell ref="A104:A105"/>
    <mergeCell ref="B104:B105"/>
    <mergeCell ref="C104:C105"/>
    <mergeCell ref="L104:L105"/>
    <mergeCell ref="N104:N105"/>
    <mergeCell ref="O104:O105"/>
    <mergeCell ref="Q104:Q105"/>
    <mergeCell ref="R104:R105"/>
    <mergeCell ref="A102:A103"/>
    <mergeCell ref="B102:B103"/>
    <mergeCell ref="C102:C103"/>
    <mergeCell ref="L102:L103"/>
    <mergeCell ref="N102:N103"/>
    <mergeCell ref="O102:O103"/>
    <mergeCell ref="Q106:Q107"/>
    <mergeCell ref="R106:R107"/>
    <mergeCell ref="A108:A109"/>
    <mergeCell ref="B108:B109"/>
    <mergeCell ref="C108:C109"/>
    <mergeCell ref="L108:L109"/>
    <mergeCell ref="N108:N109"/>
    <mergeCell ref="O108:O109"/>
    <mergeCell ref="Q108:Q109"/>
    <mergeCell ref="R108:R109"/>
    <mergeCell ref="A106:A107"/>
    <mergeCell ref="B106:B107"/>
    <mergeCell ref="C106:C107"/>
    <mergeCell ref="L106:L107"/>
    <mergeCell ref="N106:N107"/>
    <mergeCell ref="O106:O107"/>
    <mergeCell ref="Q110:Q111"/>
    <mergeCell ref="R110:R111"/>
    <mergeCell ref="A112:A113"/>
    <mergeCell ref="B112:B113"/>
    <mergeCell ref="C112:C113"/>
    <mergeCell ref="L112:L113"/>
    <mergeCell ref="N112:N113"/>
    <mergeCell ref="O112:O113"/>
    <mergeCell ref="Q112:Q113"/>
    <mergeCell ref="R112:R113"/>
    <mergeCell ref="A110:A111"/>
    <mergeCell ref="B110:B111"/>
    <mergeCell ref="C110:C111"/>
    <mergeCell ref="L110:L111"/>
    <mergeCell ref="N110:N111"/>
    <mergeCell ref="O110:O111"/>
    <mergeCell ref="Q114:Q115"/>
    <mergeCell ref="R114:R115"/>
    <mergeCell ref="A116:A117"/>
    <mergeCell ref="B116:B117"/>
    <mergeCell ref="C116:C117"/>
    <mergeCell ref="L116:L117"/>
    <mergeCell ref="N116:N117"/>
    <mergeCell ref="O116:O117"/>
    <mergeCell ref="Q116:Q117"/>
    <mergeCell ref="R116:R117"/>
    <mergeCell ref="A114:A115"/>
    <mergeCell ref="B114:B115"/>
    <mergeCell ref="C114:C115"/>
    <mergeCell ref="L114:L115"/>
    <mergeCell ref="N114:N115"/>
    <mergeCell ref="O114:O115"/>
    <mergeCell ref="Q118:Q119"/>
    <mergeCell ref="R118:R119"/>
    <mergeCell ref="A120:A121"/>
    <mergeCell ref="B120:B121"/>
    <mergeCell ref="C120:C121"/>
    <mergeCell ref="L120:L121"/>
    <mergeCell ref="N120:N121"/>
    <mergeCell ref="O120:O121"/>
    <mergeCell ref="Q120:Q121"/>
    <mergeCell ref="R120:R121"/>
    <mergeCell ref="A118:A119"/>
    <mergeCell ref="B118:B119"/>
    <mergeCell ref="C118:C119"/>
    <mergeCell ref="L118:L119"/>
    <mergeCell ref="N118:N119"/>
    <mergeCell ref="O118:O119"/>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42:Q143"/>
    <mergeCell ref="R142:R143"/>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46:Q147"/>
    <mergeCell ref="R146:R147"/>
    <mergeCell ref="A148:A149"/>
    <mergeCell ref="B148:B149"/>
    <mergeCell ref="C148:C149"/>
    <mergeCell ref="L148:L149"/>
    <mergeCell ref="N148:N149"/>
    <mergeCell ref="O148:O149"/>
    <mergeCell ref="Q148:Q149"/>
    <mergeCell ref="R148:R149"/>
    <mergeCell ref="A146:A147"/>
    <mergeCell ref="B146:B147"/>
    <mergeCell ref="C146:C147"/>
    <mergeCell ref="L146:L147"/>
    <mergeCell ref="N146:N147"/>
    <mergeCell ref="O146:O147"/>
    <mergeCell ref="Q150:Q151"/>
    <mergeCell ref="R150:R151"/>
    <mergeCell ref="A152:A153"/>
    <mergeCell ref="B152:B153"/>
    <mergeCell ref="C152:C153"/>
    <mergeCell ref="L152:L153"/>
    <mergeCell ref="N152:N153"/>
    <mergeCell ref="O152:O153"/>
    <mergeCell ref="Q152:Q153"/>
    <mergeCell ref="R152:R153"/>
    <mergeCell ref="A150:A151"/>
    <mergeCell ref="B150:B151"/>
    <mergeCell ref="C150:C151"/>
    <mergeCell ref="L150:L151"/>
    <mergeCell ref="N150:N151"/>
    <mergeCell ref="O150:O151"/>
    <mergeCell ref="Q154:Q155"/>
    <mergeCell ref="R154:R155"/>
    <mergeCell ref="A156:A157"/>
    <mergeCell ref="B156:B157"/>
    <mergeCell ref="C156:C157"/>
    <mergeCell ref="L156:L157"/>
    <mergeCell ref="N156:N157"/>
    <mergeCell ref="O156:O157"/>
    <mergeCell ref="Q156:Q157"/>
    <mergeCell ref="R156:R157"/>
    <mergeCell ref="A154:A155"/>
    <mergeCell ref="B154:B155"/>
    <mergeCell ref="C154:C155"/>
    <mergeCell ref="L154:L155"/>
    <mergeCell ref="N154:N155"/>
    <mergeCell ref="O154:O155"/>
    <mergeCell ref="Q158:Q159"/>
    <mergeCell ref="R158:R159"/>
    <mergeCell ref="A160:A161"/>
    <mergeCell ref="B160:B161"/>
    <mergeCell ref="C160:C161"/>
    <mergeCell ref="L160:L161"/>
    <mergeCell ref="N160:N161"/>
    <mergeCell ref="O160:O161"/>
    <mergeCell ref="Q160:Q161"/>
    <mergeCell ref="R160:R161"/>
    <mergeCell ref="A158:A159"/>
    <mergeCell ref="B158:B159"/>
    <mergeCell ref="C158:C159"/>
    <mergeCell ref="L158:L159"/>
    <mergeCell ref="N158:N159"/>
    <mergeCell ref="O158:O159"/>
    <mergeCell ref="Q166:Q167"/>
    <mergeCell ref="R166:R167"/>
    <mergeCell ref="A166:A167"/>
    <mergeCell ref="B166:B167"/>
    <mergeCell ref="C166:C167"/>
    <mergeCell ref="L166:L167"/>
    <mergeCell ref="N166:N167"/>
    <mergeCell ref="O166:O167"/>
    <mergeCell ref="Q162:Q163"/>
    <mergeCell ref="R162:R163"/>
    <mergeCell ref="A164:A165"/>
    <mergeCell ref="B164:B165"/>
    <mergeCell ref="C164:C165"/>
    <mergeCell ref="L164:L165"/>
    <mergeCell ref="N164:N165"/>
    <mergeCell ref="O164:O165"/>
    <mergeCell ref="Q164:Q165"/>
    <mergeCell ref="R164:R165"/>
    <mergeCell ref="A162:A163"/>
    <mergeCell ref="B162:B163"/>
    <mergeCell ref="C162:C163"/>
    <mergeCell ref="L162:L163"/>
    <mergeCell ref="N162:N163"/>
    <mergeCell ref="O162:O163"/>
  </mergeCells>
  <conditionalFormatting sqref="O1">
    <cfRule type="containsText" dxfId="1737" priority="24" operator="containsText" text="HOLD">
      <formula>NOT(ISERROR(SEARCH("HOLD",O1)))</formula>
    </cfRule>
    <cfRule type="containsText" dxfId="1736" priority="33" operator="containsText" text="Ignore">
      <formula>NOT(ISERROR(SEARCH("Ignore",O1)))</formula>
    </cfRule>
  </conditionalFormatting>
  <conditionalFormatting sqref="M1:O1">
    <cfRule type="containsText" dxfId="1735" priority="23" operator="containsText" text="Waiting">
      <formula>NOT(ISERROR(SEARCH("Waiting",M1)))</formula>
    </cfRule>
    <cfRule type="containsText" dxfId="1734" priority="27" operator="containsText" text="Review">
      <formula>NOT(ISERROR(SEARCH("Review",M1)))</formula>
    </cfRule>
    <cfRule type="containsText" dxfId="1733" priority="28" operator="containsText" text="Other">
      <formula>NOT(ISERROR(SEARCH("Other",M1)))</formula>
    </cfRule>
    <cfRule type="containsText" dxfId="1732" priority="29" operator="containsText" text="Incomplete">
      <formula>NOT(ISERROR(SEARCH("Incomplete",M1)))</formula>
    </cfRule>
    <cfRule type="containsText" dxfId="1731" priority="30" operator="containsText" text="Untraceable">
      <formula>NOT(ISERROR(SEARCH("Untraceable",M1)))</formula>
    </cfRule>
    <cfRule type="containsText" dxfId="1730" priority="31" operator="containsText" text="Completed">
      <formula>NOT(ISERROR(SEARCH("Completed",M1)))</formula>
    </cfRule>
  </conditionalFormatting>
  <conditionalFormatting sqref="Q1 M1:O1">
    <cfRule type="containsText" dxfId="1729" priority="32" operator="containsText" text="In Progress">
      <formula>NOT(ISERROR(SEARCH("In Progress",M1)))</formula>
    </cfRule>
  </conditionalFormatting>
  <conditionalFormatting sqref="Q1">
    <cfRule type="containsText" dxfId="1728" priority="25" operator="containsText" text="No">
      <formula>NOT(ISERROR(SEARCH("No",Q1)))</formula>
    </cfRule>
    <cfRule type="containsText" dxfId="1727" priority="26" operator="containsText" text="Yes">
      <formula>NOT(ISERROR(SEARCH("Yes",Q1)))</formula>
    </cfRule>
  </conditionalFormatting>
  <conditionalFormatting sqref="L1">
    <cfRule type="containsText" dxfId="1726" priority="22" operator="containsText" text="Needs to be">
      <formula>NOT(ISERROR(SEARCH("Needs to be",L1)))</formula>
    </cfRule>
  </conditionalFormatting>
  <conditionalFormatting sqref="I1:K1">
    <cfRule type="containsText" dxfId="1725" priority="21" operator="containsText" text="Please Enter Tracing Time">
      <formula>NOT(ISERROR(SEARCH("Please Enter Tracing Time",I1)))</formula>
    </cfRule>
  </conditionalFormatting>
  <conditionalFormatting sqref="M2:N167">
    <cfRule type="containsText" dxfId="1724" priority="12" operator="containsText" text="Waiting">
      <formula>NOT(ISERROR(SEARCH("Waiting",M2)))</formula>
    </cfRule>
    <cfRule type="containsText" dxfId="1723" priority="15" operator="containsText" text="Review">
      <formula>NOT(ISERROR(SEARCH("Review",M2)))</formula>
    </cfRule>
    <cfRule type="containsText" dxfId="1722" priority="16" operator="containsText" text="Other">
      <formula>NOT(ISERROR(SEARCH("Other",M2)))</formula>
    </cfRule>
    <cfRule type="containsText" dxfId="1721" priority="17" operator="containsText" text="Incomplete">
      <formula>NOT(ISERROR(SEARCH("Incomplete",M2)))</formula>
    </cfRule>
    <cfRule type="containsText" dxfId="1720" priority="18" operator="containsText" text="Untraceable">
      <formula>NOT(ISERROR(SEARCH("Untraceable",M2)))</formula>
    </cfRule>
    <cfRule type="containsText" dxfId="1719" priority="19" operator="containsText" text="Completed">
      <formula>NOT(ISERROR(SEARCH("Completed",M2)))</formula>
    </cfRule>
  </conditionalFormatting>
  <conditionalFormatting sqref="M2:N167 Q2:Q167">
    <cfRule type="containsText" dxfId="1718" priority="20" operator="containsText" text="In Progress">
      <formula>NOT(ISERROR(SEARCH("In Progress",M2)))</formula>
    </cfRule>
  </conditionalFormatting>
  <conditionalFormatting sqref="Q2:Q167">
    <cfRule type="containsText" dxfId="1717" priority="13" operator="containsText" text="No">
      <formula>NOT(ISERROR(SEARCH("No",Q2)))</formula>
    </cfRule>
    <cfRule type="containsText" dxfId="1716" priority="14" operator="containsText" text="Yes">
      <formula>NOT(ISERROR(SEARCH("Yes",Q2)))</formula>
    </cfRule>
  </conditionalFormatting>
  <conditionalFormatting sqref="L2:L167">
    <cfRule type="containsText" dxfId="1715" priority="11" operator="containsText" text="Needs to be">
      <formula>NOT(ISERROR(SEARCH("Needs to be",L2)))</formula>
    </cfRule>
  </conditionalFormatting>
  <conditionalFormatting sqref="I2:K167">
    <cfRule type="containsText" dxfId="1714" priority="10" operator="containsText" text="Please Enter Tracing Time">
      <formula>NOT(ISERROR(SEARCH("Please Enter Tracing Time",I2)))</formula>
    </cfRule>
  </conditionalFormatting>
  <conditionalFormatting sqref="O2:O167">
    <cfRule type="containsText" dxfId="1713" priority="2" operator="containsText" text="HOLD">
      <formula>NOT(ISERROR(SEARCH("HOLD",O2)))</formula>
    </cfRule>
    <cfRule type="containsText" dxfId="1712" priority="9" operator="containsText" text="Ignore">
      <formula>NOT(ISERROR(SEARCH("Ignore",O2)))</formula>
    </cfRule>
  </conditionalFormatting>
  <conditionalFormatting sqref="O2:O167">
    <cfRule type="containsText" dxfId="1711" priority="1" operator="containsText" text="Waiting">
      <formula>NOT(ISERROR(SEARCH("Waiting",O2)))</formula>
    </cfRule>
    <cfRule type="containsText" dxfId="1710" priority="3" operator="containsText" text="Review">
      <formula>NOT(ISERROR(SEARCH("Review",O2)))</formula>
    </cfRule>
    <cfRule type="containsText" dxfId="1709" priority="4" operator="containsText" text="Other">
      <formula>NOT(ISERROR(SEARCH("Other",O2)))</formula>
    </cfRule>
    <cfRule type="containsText" dxfId="1708" priority="5" operator="containsText" text="Incomplete">
      <formula>NOT(ISERROR(SEARCH("Incomplete",O2)))</formula>
    </cfRule>
    <cfRule type="containsText" dxfId="1707" priority="6" operator="containsText" text="Untraceable">
      <formula>NOT(ISERROR(SEARCH("Untraceable",O2)))</formula>
    </cfRule>
    <cfRule type="containsText" dxfId="1706" priority="7" operator="containsText" text="Completed">
      <formula>NOT(ISERROR(SEARCH("Completed",O2)))</formula>
    </cfRule>
  </conditionalFormatting>
  <conditionalFormatting sqref="O2:O167">
    <cfRule type="containsText" dxfId="1705" priority="8" operator="containsText" text="In Progress">
      <formula>NOT(ISERROR(SEARCH("In Progress",O2)))</formula>
    </cfRule>
  </conditionalFormatting>
  <dataValidations count="7">
    <dataValidation type="list" allowBlank="1" showInputMessage="1" sqref="L2:L167">
      <formula1>"Ø, Split"</formula1>
    </dataValidation>
    <dataValidation type="list" operator="equal" allowBlank="1" showInputMessage="1" showErrorMessage="1" sqref="D2:D167">
      <formula1>"Amina,Bruno,Cameron,Daniel,Gina,Mashtura,Monet,Reem,???"</formula1>
    </dataValidation>
    <dataValidation type="list" allowBlank="1" showInputMessage="1" showErrorMessage="1" sqref="M2:N167">
      <formula1>"In Progress, Completed, Untraceable, Incomplete, Other, Review"</formula1>
    </dataValidation>
    <dataValidation type="list" operator="equal" allowBlank="1" showInputMessage="1" showErrorMessage="1" sqref="E2:E167">
      <formula1>"Manual,Assisted Manual, De-Novo Merge, Assisted Merge"</formula1>
    </dataValidation>
    <dataValidation type="list" operator="equal" allowBlank="1" showInputMessage="1" sqref="H2:H167">
      <formula1>"Ø"</formula1>
    </dataValidation>
    <dataValidation type="list" allowBlank="1" showInputMessage="1" showErrorMessage="1" sqref="O2:O167">
      <formula1>"In Progress, Completed, Untraceable, Review, Ignore"</formula1>
    </dataValidation>
    <dataValidation type="list" allowBlank="1" showInputMessage="1" sqref="G2:G167">
      <formula1>"Ø"</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5"/>
  <sheetViews>
    <sheetView workbookViewId="0">
      <selection activeCell="A6" sqref="A6:XFD6"/>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5.7109375" customWidth="1"/>
    <col min="10" max="10" width="16.14062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3188</v>
      </c>
      <c r="J1" s="48" t="s">
        <v>3189</v>
      </c>
      <c r="K1" s="48" t="s">
        <v>3190</v>
      </c>
      <c r="L1" s="47" t="s">
        <v>14</v>
      </c>
      <c r="M1" s="47" t="s">
        <v>15</v>
      </c>
      <c r="N1" s="47" t="s">
        <v>16</v>
      </c>
      <c r="O1" s="47" t="s">
        <v>17</v>
      </c>
      <c r="P1" s="10" t="s">
        <v>18</v>
      </c>
      <c r="Q1" s="9" t="s">
        <v>19</v>
      </c>
      <c r="R1" s="9" t="s">
        <v>20</v>
      </c>
    </row>
    <row r="2" spans="1:18" x14ac:dyDescent="0.25">
      <c r="A2" s="115" t="s">
        <v>3445</v>
      </c>
      <c r="B2" s="110" t="s">
        <v>3446</v>
      </c>
      <c r="C2" s="109"/>
      <c r="D2" s="86" t="s">
        <v>187</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2017-12-19_G-001_MW</v>
      </c>
      <c r="G2" s="89">
        <v>43133</v>
      </c>
      <c r="H2" s="89" t="s">
        <v>51</v>
      </c>
      <c r="I2" s="68"/>
      <c r="J2" s="68"/>
      <c r="K2" s="73" t="str">
        <f>IF(AND(NOT(I2=""),NOT(J2=""),NOT(H2="")),J2/I2,"")</f>
        <v/>
      </c>
      <c r="L2" s="109" t="str">
        <f>IF(AND(NOT(OR(H2="",H2="Ø")),NOT(OR(H3="",H3="Ø"))),"Needs to be Split","")</f>
        <v/>
      </c>
      <c r="M2" s="86" t="s">
        <v>1</v>
      </c>
      <c r="N2" s="109"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Untraceable</v>
      </c>
      <c r="O2" s="109" t="str">
        <f>IF(OR(N2="Untraceable",N2="Incomplete"),"Ignore",IF(N2="Completed","Waiting",IF(OR(N2="Waiting",N2="In Progress",N2="Review",N2="Other"),"HOLD","")))</f>
        <v>Ignore</v>
      </c>
      <c r="P2" s="4" t="s">
        <v>3447</v>
      </c>
      <c r="Q2" s="114" t="str">
        <f>IF(OR(N2="Untraceable",N2="Incomplete"),"No",IF(N2="Completed","In Progress",""))</f>
        <v>No</v>
      </c>
      <c r="R2" s="109"/>
    </row>
    <row r="3" spans="1:18" x14ac:dyDescent="0.25">
      <c r="A3" s="109"/>
      <c r="B3" s="109"/>
      <c r="C3" s="109"/>
      <c r="D3" s="86" t="str">
        <f>IF(AND(NOT(A2=""),NOT(B2=""),NOT(M2="Untraceable")),"???","")</f>
        <v/>
      </c>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IF(AND(NOT(I3=""),NOT(J3=""),NOT(H3="")),J3/I3,"")</f>
        <v/>
      </c>
      <c r="L3" s="109"/>
      <c r="M3" s="86" t="str">
        <f>IF(AND(NOT(OR(G3="",G3="Ø")),H3=""),"In Progress",IF(AND(NOT(OR(H3="Ø",H3="")),NOT(OR(G3="Ø",G3=""))),"Completed",IF(AND(NOT(A2=""),NOT(OR(D3="",D3="???")),G3=""),"Waiting",IF(D3="???","Waiting",""))))</f>
        <v/>
      </c>
      <c r="N3" s="109"/>
      <c r="O3" s="109"/>
      <c r="P3" s="4"/>
      <c r="Q3" s="114"/>
      <c r="R3" s="109"/>
    </row>
    <row r="4" spans="1:18" ht="15" customHeight="1" x14ac:dyDescent="0.25">
      <c r="A4" s="171" t="s">
        <v>3448</v>
      </c>
      <c r="B4" s="124" t="s">
        <v>3449</v>
      </c>
      <c r="C4" s="117"/>
      <c r="D4" s="86" t="str">
        <f>IF(AND(NOT(B4=""),NOT(A4="")),"???","")</f>
        <v>???</v>
      </c>
      <c r="E4" s="86"/>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
      </c>
      <c r="G4" s="89"/>
      <c r="H4" s="89"/>
      <c r="I4" s="68"/>
      <c r="J4" s="68"/>
      <c r="K4" s="73" t="str">
        <f>IF(AND(NOT(I4=""),NOT(J4=""),NOT(H4="")),J4/I4,"")</f>
        <v/>
      </c>
      <c r="L4" s="117" t="str">
        <f>IF(AND(NOT(OR(H4="",H4="Ø")),NOT(OR(H5="",H5="Ø"))),"Needs to be Split","")</f>
        <v/>
      </c>
      <c r="M4" s="86" t="s">
        <v>1</v>
      </c>
      <c r="N4" s="117" t="s">
        <v>1</v>
      </c>
      <c r="O4" s="117" t="str">
        <f>IF(OR(N4="Untraceable",N4="Incomplete"),"Ignore",IF(N4="Completed","Waiting",IF(OR(N4="Waiting",N4="In Progress",N4="Review",N4="Other"),"HOLD","")))</f>
        <v>Ignore</v>
      </c>
      <c r="P4" s="4"/>
      <c r="Q4" s="128" t="str">
        <f>IF(OR(N4="Untraceable",N4="Incomplete"),"No",IF(N4="Completed","In Progress",""))</f>
        <v>No</v>
      </c>
      <c r="R4" s="117"/>
    </row>
    <row r="5" spans="1:18" x14ac:dyDescent="0.25">
      <c r="A5" s="172"/>
      <c r="B5" s="134"/>
      <c r="C5" s="121"/>
      <c r="D5" s="86"/>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IF(AND(NOT(I5=""),NOT(J5=""),NOT(H5="")),J5/I5,"")</f>
        <v/>
      </c>
      <c r="L5" s="121"/>
      <c r="M5" s="86" t="s">
        <v>1</v>
      </c>
      <c r="N5" s="121"/>
      <c r="O5" s="121"/>
      <c r="P5" s="4"/>
      <c r="Q5" s="132"/>
      <c r="R5" s="121"/>
    </row>
    <row r="6" spans="1:18" x14ac:dyDescent="0.25">
      <c r="A6" s="115" t="s">
        <v>3450</v>
      </c>
      <c r="B6" s="110" t="s">
        <v>3451</v>
      </c>
      <c r="C6" s="109"/>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2017-12-19_G-003_MW</v>
      </c>
      <c r="G6" s="89">
        <v>43133</v>
      </c>
      <c r="H6" s="89" t="s">
        <v>51</v>
      </c>
      <c r="I6" s="68"/>
      <c r="J6" s="68"/>
      <c r="K6" s="73" t="str">
        <f t="shared" ref="K6:K37" si="0">IF(AND(NOT(I6=""),NOT(J6=""),NOT(H6="")),J6/I6,"")</f>
        <v/>
      </c>
      <c r="L6" s="109" t="str">
        <f>IF(AND(NOT(OR(H6="",H6="Ø")),NOT(OR(H7="",H7="Ø"))),"Needs to be Split","")</f>
        <v/>
      </c>
      <c r="M6" s="86" t="s">
        <v>1</v>
      </c>
      <c r="N6" s="109"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09" t="str">
        <f>IF(OR(N6="Untraceable",N6="Incomplete"),"Ignore",IF(N6="Completed","Waiting",IF(OR(N6="Waiting",N6="In Progress",N6="Review",N6="Other"),"HOLD","")))</f>
        <v>Ignore</v>
      </c>
      <c r="P6" s="4" t="s">
        <v>3452</v>
      </c>
      <c r="Q6" s="114" t="str">
        <f>IF(OR(N6="Untraceable",N6="Incomplete"),"No",IF(N6="Completed","In Progress",""))</f>
        <v>No</v>
      </c>
      <c r="R6" s="109"/>
    </row>
    <row r="7" spans="1:18" x14ac:dyDescent="0.25">
      <c r="A7" s="109"/>
      <c r="B7" s="109"/>
      <c r="C7" s="109"/>
      <c r="D7" s="86" t="str">
        <f>IF(AND(NOT(A6=""),NOT(B6=""),NOT(M6="Untraceable")),"???","")</f>
        <v/>
      </c>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09"/>
      <c r="M7" s="86" t="str">
        <f>IF(AND(NOT(OR(G7="",G7="Ø")),H7=""),"In Progress",IF(AND(NOT(OR(H7="Ø",H7="")),NOT(OR(G7="Ø",G7=""))),"Completed",IF(AND(NOT(A6=""),NOT(OR(D7="",D7="???")),G7=""),"Waiting",IF(D7="???","Waiting",""))))</f>
        <v/>
      </c>
      <c r="N7" s="109"/>
      <c r="O7" s="109"/>
      <c r="P7" s="4"/>
      <c r="Q7" s="114"/>
      <c r="R7" s="109"/>
    </row>
    <row r="8" spans="1:18" x14ac:dyDescent="0.25">
      <c r="A8" s="115" t="s">
        <v>3453</v>
      </c>
      <c r="B8" s="110" t="s">
        <v>3454</v>
      </c>
      <c r="C8" s="109"/>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2017-12-19_G-004_MW</v>
      </c>
      <c r="G8" s="89">
        <v>43133</v>
      </c>
      <c r="H8" s="89" t="s">
        <v>51</v>
      </c>
      <c r="I8" s="68"/>
      <c r="J8" s="68"/>
      <c r="K8" s="73" t="str">
        <f t="shared" si="0"/>
        <v/>
      </c>
      <c r="L8" s="109" t="str">
        <f>IF(AND(NOT(OR(H8="",H8="Ø")),NOT(OR(H9="",H9="Ø"))),"Needs to be Split","")</f>
        <v/>
      </c>
      <c r="M8" s="86" t="s">
        <v>1</v>
      </c>
      <c r="N8" s="109"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Untraceable</v>
      </c>
      <c r="O8" s="109" t="str">
        <f>IF(OR(N8="Untraceable",N8="Incomplete"),"Ignore",IF(N8="Completed","Waiting",IF(OR(N8="Waiting",N8="In Progress",N8="Review",N8="Other"),"HOLD","")))</f>
        <v>Ignore</v>
      </c>
      <c r="P8" s="4" t="s">
        <v>3455</v>
      </c>
      <c r="Q8" s="114" t="str">
        <f>IF(OR(N8="Untraceable",N8="Incomplete"),"No",IF(N8="Completed","In Progress",""))</f>
        <v>No</v>
      </c>
      <c r="R8" s="109"/>
    </row>
    <row r="9" spans="1:18" x14ac:dyDescent="0.25">
      <c r="A9" s="109"/>
      <c r="B9" s="109"/>
      <c r="C9" s="109"/>
      <c r="D9" s="86" t="str">
        <f>IF(AND(NOT(A8=""),NOT(B8=""),NOT(M8="Untraceable")),"???","")</f>
        <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09"/>
      <c r="M9" s="86" t="str">
        <f>IF(AND(NOT(OR(G9="",G9="Ø")),H9=""),"In Progress",IF(AND(NOT(OR(H9="Ø",H9="")),NOT(OR(G9="Ø",G9=""))),"Completed",IF(AND(NOT(A8=""),NOT(OR(D9="",D9="???")),G9=""),"Waiting",IF(D9="???","Waiting",""))))</f>
        <v/>
      </c>
      <c r="N9" s="109"/>
      <c r="O9" s="109"/>
      <c r="P9" s="4"/>
      <c r="Q9" s="114"/>
      <c r="R9" s="109"/>
    </row>
    <row r="10" spans="1:18" x14ac:dyDescent="0.25">
      <c r="A10" s="115" t="s">
        <v>3456</v>
      </c>
      <c r="B10" s="110" t="s">
        <v>3457</v>
      </c>
      <c r="C10" s="109"/>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2017-12-19_G-005_MW</v>
      </c>
      <c r="G10" s="89">
        <v>43133</v>
      </c>
      <c r="H10" s="89" t="s">
        <v>51</v>
      </c>
      <c r="I10" s="68"/>
      <c r="J10" s="68"/>
      <c r="K10" s="73" t="str">
        <f t="shared" si="0"/>
        <v/>
      </c>
      <c r="L10" s="109" t="str">
        <f>IF(AND(NOT(OR(H10="",H10="Ø")),NOT(OR(H11="",H11="Ø"))),"Needs to be Split","")</f>
        <v/>
      </c>
      <c r="M10" s="86" t="s">
        <v>1</v>
      </c>
      <c r="N10" s="109"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09" t="str">
        <f>IF(OR(N10="Untraceable",N10="Incomplete"),"Ignore",IF(N10="Completed","Waiting",IF(OR(N10="Waiting",N10="In Progress",N10="Review",N10="Other"),"HOLD","")))</f>
        <v>Ignore</v>
      </c>
      <c r="P10" s="4" t="s">
        <v>3458</v>
      </c>
      <c r="Q10" s="114" t="str">
        <f>IF(OR(N10="Untraceable",N10="Incomplete"),"No",IF(N10="Completed","In Progress",""))</f>
        <v>No</v>
      </c>
      <c r="R10" s="109"/>
    </row>
    <row r="11" spans="1:18" x14ac:dyDescent="0.25">
      <c r="A11" s="109"/>
      <c r="B11" s="109"/>
      <c r="C11" s="109"/>
      <c r="D11" s="86" t="str">
        <f>IF(AND(NOT(A10=""),NOT(B10=""),NOT(M10="Untraceable")),"???","")</f>
        <v/>
      </c>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09"/>
      <c r="M11" s="86" t="str">
        <f>IF(AND(NOT(OR(G11="",G11="Ø")),H11=""),"In Progress",IF(AND(NOT(OR(H11="Ø",H11="")),NOT(OR(G11="Ø",G11=""))),"Completed",IF(AND(NOT(A10=""),NOT(OR(D11="",D11="???")),G11=""),"Waiting",IF(D11="???","Waiting",""))))</f>
        <v/>
      </c>
      <c r="N11" s="109"/>
      <c r="O11" s="109"/>
      <c r="P11" s="4"/>
      <c r="Q11" s="114"/>
      <c r="R11" s="109"/>
    </row>
    <row r="12" spans="1:18" x14ac:dyDescent="0.25">
      <c r="A12" s="115" t="s">
        <v>3459</v>
      </c>
      <c r="B12" s="110" t="s">
        <v>3460</v>
      </c>
      <c r="C12" s="109"/>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2017-12-19_G-006_MW</v>
      </c>
      <c r="G12" s="89">
        <v>43133</v>
      </c>
      <c r="H12" s="89" t="s">
        <v>51</v>
      </c>
      <c r="I12" s="68"/>
      <c r="J12" s="68"/>
      <c r="K12" s="73" t="str">
        <f t="shared" si="0"/>
        <v/>
      </c>
      <c r="L12" s="109" t="str">
        <f>IF(AND(NOT(OR(H12="",H12="Ø")),NOT(OR(H13="",H13="Ø"))),"Needs to be Split","")</f>
        <v/>
      </c>
      <c r="M12" s="86" t="s">
        <v>1</v>
      </c>
      <c r="N12" s="109"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Untraceable</v>
      </c>
      <c r="O12" s="109" t="str">
        <f>IF(OR(N12="Untraceable",N12="Incomplete"),"Ignore",IF(N12="Completed","Waiting",IF(OR(N12="Waiting",N12="In Progress",N12="Review",N12="Other"),"HOLD","")))</f>
        <v>Ignore</v>
      </c>
      <c r="P12" s="4" t="s">
        <v>3461</v>
      </c>
      <c r="Q12" s="114" t="str">
        <f>IF(OR(N12="Untraceable",N12="Incomplete"),"No",IF(N12="Completed","In Progress",""))</f>
        <v>No</v>
      </c>
      <c r="R12" s="109"/>
    </row>
    <row r="13" spans="1:18" x14ac:dyDescent="0.25">
      <c r="A13" s="109"/>
      <c r="B13" s="109"/>
      <c r="C13" s="109"/>
      <c r="D13" s="86" t="str">
        <f>IF(AND(NOT(A12=""),NOT(B12=""),NOT(M12="Untraceable")),"???","")</f>
        <v/>
      </c>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09"/>
      <c r="M13" s="86" t="str">
        <f>IF(AND(NOT(OR(G13="",G13="Ø")),H13=""),"In Progress",IF(AND(NOT(OR(H13="Ø",H13="")),NOT(OR(G13="Ø",G13=""))),"Completed",IF(AND(NOT(A12=""),NOT(OR(D13="",D13="???")),G13=""),"Waiting",IF(D13="???","Waiting",""))))</f>
        <v/>
      </c>
      <c r="N13" s="109"/>
      <c r="O13" s="109"/>
      <c r="P13" s="4"/>
      <c r="Q13" s="114"/>
      <c r="R13" s="109"/>
    </row>
    <row r="14" spans="1:18" x14ac:dyDescent="0.25">
      <c r="A14" s="115" t="s">
        <v>3462</v>
      </c>
      <c r="B14" s="110" t="s">
        <v>3463</v>
      </c>
      <c r="C14" s="109"/>
      <c r="D14" s="86" t="s">
        <v>187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2017-12-19_G-007_MW</v>
      </c>
      <c r="G14" s="89">
        <v>43136</v>
      </c>
      <c r="H14" s="89" t="s">
        <v>51</v>
      </c>
      <c r="I14" s="68"/>
      <c r="J14" s="68"/>
      <c r="K14" s="73" t="str">
        <f t="shared" si="0"/>
        <v/>
      </c>
      <c r="L14" s="109" t="str">
        <f>IF(AND(NOT(OR(H14="",H14="Ø")),NOT(OR(H15="",H15="Ø"))),"Needs to be Split","")</f>
        <v/>
      </c>
      <c r="M14" s="86" t="s">
        <v>2</v>
      </c>
      <c r="N14" s="109"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09" t="str">
        <f>IF(OR(N14="Untraceable",N14="Incomplete"),"Ignore",IF(N14="Completed","Waiting",IF(OR(N14="Waiting",N14="In Progress",N14="Review",N14="Other"),"HOLD","")))</f>
        <v>Ignore</v>
      </c>
      <c r="P14" s="4" t="s">
        <v>3464</v>
      </c>
      <c r="Q14" s="114" t="str">
        <f>IF(OR(N14="Untraceable",N14="Incomplete"),"No",IF(N14="Completed","In Progress",""))</f>
        <v>No</v>
      </c>
      <c r="R14" s="109"/>
    </row>
    <row r="15" spans="1:18" x14ac:dyDescent="0.25">
      <c r="A15" s="109"/>
      <c r="B15" s="109"/>
      <c r="C15" s="109"/>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2017-12-19_G-007_BD</v>
      </c>
      <c r="G15" s="89">
        <v>43138</v>
      </c>
      <c r="H15" s="89">
        <v>43138</v>
      </c>
      <c r="I15" s="68"/>
      <c r="J15" s="68"/>
      <c r="K15" s="73" t="str">
        <f t="shared" si="0"/>
        <v/>
      </c>
      <c r="L15" s="109"/>
      <c r="M15" s="86" t="s">
        <v>2</v>
      </c>
      <c r="N15" s="109"/>
      <c r="O15" s="109"/>
      <c r="P15" s="4" t="s">
        <v>3465</v>
      </c>
      <c r="Q15" s="114"/>
      <c r="R15" s="109"/>
    </row>
    <row r="16" spans="1:18" x14ac:dyDescent="0.25">
      <c r="A16" s="115" t="s">
        <v>3466</v>
      </c>
      <c r="B16" s="110" t="s">
        <v>3467</v>
      </c>
      <c r="C16" s="109"/>
      <c r="D16" s="86" t="s">
        <v>187</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2017-12-19_G-008_MW</v>
      </c>
      <c r="G16" s="89">
        <v>43133</v>
      </c>
      <c r="H16" s="89" t="s">
        <v>51</v>
      </c>
      <c r="I16" s="68"/>
      <c r="J16" s="68"/>
      <c r="K16" s="73" t="str">
        <f t="shared" si="0"/>
        <v/>
      </c>
      <c r="L16" s="109" t="str">
        <f>IF(AND(NOT(OR(H16="",H16="Ø")),NOT(OR(H17="",H17="Ø"))),"Needs to be Split","")</f>
        <v/>
      </c>
      <c r="M16" s="86" t="s">
        <v>1</v>
      </c>
      <c r="N16" s="109"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Untraceable</v>
      </c>
      <c r="O16" s="109" t="str">
        <f>IF(OR(N16="Untraceable",N16="Incomplete"),"Ignore",IF(N16="Completed","Waiting",IF(OR(N16="Waiting",N16="In Progress",N16="Review",N16="Other"),"HOLD","")))</f>
        <v>Ignore</v>
      </c>
      <c r="P16" s="4" t="s">
        <v>3468</v>
      </c>
      <c r="Q16" s="114" t="str">
        <f>IF(OR(N16="Untraceable",N16="Incomplete"),"No",IF(N16="Completed","In Progress",""))</f>
        <v>No</v>
      </c>
      <c r="R16" s="109"/>
    </row>
    <row r="17" spans="1:18" x14ac:dyDescent="0.25">
      <c r="A17" s="109"/>
      <c r="B17" s="109"/>
      <c r="C17" s="109"/>
      <c r="D17" s="86" t="str">
        <f>IF(AND(NOT(A16=""),NOT(B16=""),NOT(M16="Untraceable")),"???","")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09"/>
      <c r="M17" s="86" t="str">
        <f>IF(AND(NOT(OR(G17="",G17="Ø")),H17=""),"In Progress",IF(AND(NOT(OR(H17="Ø",H17="")),NOT(OR(G17="Ø",G17=""))),"Completed",IF(AND(NOT(A16=""),NOT(OR(D17="",D17="???")),G17=""),"Waiting",IF(D17="???","Waiting",""))))</f>
        <v/>
      </c>
      <c r="N17" s="109"/>
      <c r="O17" s="109"/>
      <c r="P17" s="4"/>
      <c r="Q17" s="114"/>
      <c r="R17" s="109"/>
    </row>
    <row r="18" spans="1:18" x14ac:dyDescent="0.25">
      <c r="A18" s="115" t="s">
        <v>3469</v>
      </c>
      <c r="B18" s="110" t="s">
        <v>3470</v>
      </c>
      <c r="C18" s="109"/>
      <c r="D18" s="86" t="s">
        <v>187</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2017-12-19_G-009_MW</v>
      </c>
      <c r="G18" s="89">
        <v>43136</v>
      </c>
      <c r="H18" s="89" t="s">
        <v>51</v>
      </c>
      <c r="I18" s="68"/>
      <c r="J18" s="68"/>
      <c r="K18" s="73" t="str">
        <f t="shared" si="0"/>
        <v/>
      </c>
      <c r="L18" s="109" t="str">
        <f>IF(AND(NOT(OR(H18="",H18="Ø")),NOT(OR(H19="",H19="Ø"))),"Needs to be Split","")</f>
        <v/>
      </c>
      <c r="M18" s="86" t="s">
        <v>1</v>
      </c>
      <c r="N18" s="109"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Untraceable</v>
      </c>
      <c r="O18" s="109" t="str">
        <f>IF(OR(N18="Untraceable",N18="Incomplete"),"Ignore",IF(N18="Completed","Waiting",IF(OR(N18="Waiting",N18="In Progress",N18="Review",N18="Other"),"HOLD","")))</f>
        <v>Ignore</v>
      </c>
      <c r="P18" s="4" t="s">
        <v>3471</v>
      </c>
      <c r="Q18" s="114" t="str">
        <f>IF(OR(N18="Untraceable",N18="Incomplete"),"No",IF(N18="Completed","In Progress",""))</f>
        <v>No</v>
      </c>
      <c r="R18" s="109"/>
    </row>
    <row r="19" spans="1:18" x14ac:dyDescent="0.25">
      <c r="A19" s="109"/>
      <c r="B19" s="109"/>
      <c r="C19" s="109"/>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09"/>
      <c r="M19" s="86" t="s">
        <v>1</v>
      </c>
      <c r="N19" s="109"/>
      <c r="O19" s="109"/>
      <c r="P19" s="4"/>
      <c r="Q19" s="114"/>
      <c r="R19" s="109"/>
    </row>
    <row r="20" spans="1:18" x14ac:dyDescent="0.25">
      <c r="A20" s="115" t="s">
        <v>3472</v>
      </c>
      <c r="B20" s="110" t="s">
        <v>3473</v>
      </c>
      <c r="C20" s="109"/>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2017-12-19_G-010_CA</v>
      </c>
      <c r="G20" s="89">
        <v>43137</v>
      </c>
      <c r="H20" s="89"/>
      <c r="I20" s="68"/>
      <c r="J20" s="68"/>
      <c r="K20" s="73" t="str">
        <f t="shared" si="0"/>
        <v/>
      </c>
      <c r="L20" s="109" t="str">
        <f>IF(AND(NOT(OR(H20="",H20="Ø")),NOT(OR(H21="",H21="Ø"))),"Needs to be Split","")</f>
        <v/>
      </c>
      <c r="M20" s="86" t="s">
        <v>1</v>
      </c>
      <c r="N20" s="109"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09" t="str">
        <f>IF(OR(N20="Untraceable",N20="Incomplete"),"Ignore",IF(N20="Completed","Waiting",IF(OR(N20="Waiting",N20="In Progress",N20="Review",N20="Other"),"HOLD","")))</f>
        <v>Ignore</v>
      </c>
      <c r="P20" s="4"/>
      <c r="Q20" s="114" t="str">
        <f>IF(OR(N20="Untraceable",N20="Incomplete"),"No",IF(N20="Completed","In Progress",""))</f>
        <v>No</v>
      </c>
      <c r="R20" s="109"/>
    </row>
    <row r="21" spans="1:18" x14ac:dyDescent="0.25">
      <c r="A21" s="109"/>
      <c r="B21" s="109"/>
      <c r="C21" s="109"/>
      <c r="D21" s="86" t="str">
        <f>IF(AND(NOT(A20=""),NOT(B20=""),NOT(M20="Untraceable")),"???","")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09"/>
      <c r="M21" s="86" t="str">
        <f>IF(AND(NOT(OR(G21="",G21="Ø")),H21=""),"In Progress",IF(AND(NOT(OR(H21="Ø",H21="")),NOT(OR(G21="Ø",G21=""))),"Completed",IF(AND(NOT(A20=""),NOT(OR(D21="",D21="???")),G21=""),"Waiting",IF(D21="???","Waiting",""))))</f>
        <v/>
      </c>
      <c r="N21" s="109"/>
      <c r="O21" s="109"/>
      <c r="P21" s="4"/>
      <c r="Q21" s="114"/>
      <c r="R21" s="109"/>
    </row>
    <row r="22" spans="1:18" x14ac:dyDescent="0.25">
      <c r="A22" s="115" t="s">
        <v>3474</v>
      </c>
      <c r="B22" s="110" t="s">
        <v>3475</v>
      </c>
      <c r="C22" s="109"/>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2017-12-19_G-011_CA</v>
      </c>
      <c r="G22" s="89">
        <v>43137</v>
      </c>
      <c r="H22" s="89"/>
      <c r="I22" s="68"/>
      <c r="J22" s="68"/>
      <c r="K22" s="73" t="str">
        <f t="shared" si="0"/>
        <v/>
      </c>
      <c r="L22" s="109" t="str">
        <f>IF(AND(NOT(OR(H22="",H22="Ø")),NOT(OR(H23="",H23="Ø"))),"Needs to be Split","")</f>
        <v/>
      </c>
      <c r="M22" s="86" t="s">
        <v>1</v>
      </c>
      <c r="N22" s="109"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09" t="str">
        <f>IF(OR(N22="Untraceable",N22="Incomplete"),"Ignore",IF(N22="Completed","Waiting",IF(OR(N22="Waiting",N22="In Progress",N22="Review",N22="Other"),"HOLD","")))</f>
        <v>Ignore</v>
      </c>
      <c r="P22" s="4"/>
      <c r="Q22" s="114" t="str">
        <f>IF(OR(N22="Untraceable",N22="Incomplete"),"No",IF(N22="Completed","In Progress",""))</f>
        <v>No</v>
      </c>
      <c r="R22" s="109"/>
    </row>
    <row r="23" spans="1:18" x14ac:dyDescent="0.25">
      <c r="A23" s="109"/>
      <c r="B23" s="109"/>
      <c r="C23" s="109"/>
      <c r="D23" s="86" t="str">
        <f>IF(AND(NOT(A22=""),NOT(B22=""),NOT(M22="Untraceable")),"???","")</f>
        <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09"/>
      <c r="M23" s="86" t="str">
        <f>IF(AND(NOT(OR(G23="",G23="Ø")),H23=""),"In Progress",IF(AND(NOT(OR(H23="Ø",H23="")),NOT(OR(G23="Ø",G23=""))),"Completed",IF(AND(NOT(A22=""),NOT(OR(D23="",D23="???")),G23=""),"Waiting",IF(D23="???","Waiting",""))))</f>
        <v/>
      </c>
      <c r="N23" s="109"/>
      <c r="O23" s="109"/>
      <c r="P23" s="4"/>
      <c r="Q23" s="114"/>
      <c r="R23" s="109"/>
    </row>
    <row r="24" spans="1:18" x14ac:dyDescent="0.25">
      <c r="A24" s="115" t="s">
        <v>3476</v>
      </c>
      <c r="B24" s="110" t="s">
        <v>3477</v>
      </c>
      <c r="C24" s="109"/>
      <c r="D24" s="86" t="s">
        <v>23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2017-12-19_G-012_CA</v>
      </c>
      <c r="G24" s="89" t="s">
        <v>51</v>
      </c>
      <c r="H24" s="89"/>
      <c r="I24" s="68"/>
      <c r="J24" s="68"/>
      <c r="K24" s="73" t="str">
        <f t="shared" si="0"/>
        <v/>
      </c>
      <c r="L24" s="109" t="str">
        <f>IF(AND(NOT(OR(H24="",H24="Ø")),NOT(OR(H25="",H25="Ø"))),"Needs to be Split","")</f>
        <v/>
      </c>
      <c r="M24" s="86" t="s">
        <v>1</v>
      </c>
      <c r="N24" s="109"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09" t="str">
        <f>IF(OR(N24="Untraceable",N24="Incomplete"),"Ignore",IF(N24="Completed","Waiting",IF(OR(N24="Waiting",N24="In Progress",N24="Review",N24="Other"),"HOLD","")))</f>
        <v>Ignore</v>
      </c>
      <c r="P24" s="4" t="s">
        <v>3478</v>
      </c>
      <c r="Q24" s="114" t="str">
        <f>IF(OR(N24="Untraceable",N24="Incomplete"),"No",IF(N24="Completed","In Progress",""))</f>
        <v>No</v>
      </c>
      <c r="R24" s="109"/>
    </row>
    <row r="25" spans="1:18" x14ac:dyDescent="0.25">
      <c r="A25" s="109"/>
      <c r="B25" s="109"/>
      <c r="C25" s="109"/>
      <c r="D25" s="86" t="str">
        <f>IF(AND(NOT(A24=""),NOT(B24=""),NOT(M24="Untraceable")),"???","")</f>
        <v/>
      </c>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09"/>
      <c r="M25" s="86" t="str">
        <f>IF(AND(NOT(OR(G25="",G25="Ø")),H25=""),"In Progress",IF(AND(NOT(OR(H25="Ø",H25="")),NOT(OR(G25="Ø",G25=""))),"Completed",IF(AND(NOT(A24=""),NOT(OR(D25="",D25="???")),G25=""),"Waiting",IF(D25="???","Waiting",""))))</f>
        <v/>
      </c>
      <c r="N25" s="109"/>
      <c r="O25" s="109"/>
      <c r="P25" s="4"/>
      <c r="Q25" s="114"/>
      <c r="R25" s="109"/>
    </row>
    <row r="26" spans="1:18" x14ac:dyDescent="0.25">
      <c r="A26" s="115" t="s">
        <v>3479</v>
      </c>
      <c r="B26" s="110" t="s">
        <v>3480</v>
      </c>
      <c r="C26" s="109"/>
      <c r="D26" s="86" t="s">
        <v>187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2017-12-19_G-013_MW</v>
      </c>
      <c r="G26" s="89">
        <v>43137</v>
      </c>
      <c r="H26" s="89" t="s">
        <v>51</v>
      </c>
      <c r="I26" s="68"/>
      <c r="J26" s="68"/>
      <c r="K26" s="73" t="str">
        <f t="shared" si="0"/>
        <v/>
      </c>
      <c r="L26" s="109" t="str">
        <f>IF(AND(NOT(OR(H26="",H26="Ø")),NOT(OR(H27="",H27="Ø"))),"Needs to be Split","")</f>
        <v/>
      </c>
      <c r="M26" s="86" t="s">
        <v>1</v>
      </c>
      <c r="N26" s="109"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Untraceable</v>
      </c>
      <c r="O26" s="109" t="str">
        <f>IF(OR(N26="Untraceable",N26="Incomplete"),"Ignore",IF(N26="Completed","Waiting",IF(OR(N26="Waiting",N26="In Progress",N26="Review",N26="Other"),"HOLD","")))</f>
        <v>Ignore</v>
      </c>
      <c r="P26" s="4" t="s">
        <v>3481</v>
      </c>
      <c r="Q26" s="114" t="str">
        <f>IF(OR(N26="Untraceable",N26="Incomplete"),"No",IF(N26="Completed","In Progress",""))</f>
        <v>No</v>
      </c>
      <c r="R26" s="109"/>
    </row>
    <row r="27" spans="1:18" x14ac:dyDescent="0.25">
      <c r="A27" s="109"/>
      <c r="B27" s="109"/>
      <c r="C27" s="109"/>
      <c r="D27" s="86" t="str">
        <f>IF(AND(NOT(A26=""),NOT(B26=""),NOT(M26="Untraceable")),"???","")</f>
        <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09"/>
      <c r="M27" s="86" t="str">
        <f>IF(AND(NOT(OR(G27="",G27="Ø")),H27=""),"In Progress",IF(AND(NOT(OR(H27="Ø",H27="")),NOT(OR(G27="Ø",G27=""))),"Completed",IF(AND(NOT(A26=""),NOT(OR(D27="",D27="???")),G27=""),"Waiting",IF(D27="???","Waiting",""))))</f>
        <v/>
      </c>
      <c r="N27" s="109"/>
      <c r="O27" s="109"/>
      <c r="P27" s="4"/>
      <c r="Q27" s="114"/>
      <c r="R27" s="109"/>
    </row>
    <row r="28" spans="1:18" x14ac:dyDescent="0.25">
      <c r="A28" s="115" t="s">
        <v>3482</v>
      </c>
      <c r="B28" s="110" t="s">
        <v>3483</v>
      </c>
      <c r="C28" s="109"/>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2017-12-19_G-014_CA</v>
      </c>
      <c r="G28" s="89">
        <v>43137</v>
      </c>
      <c r="H28" s="89"/>
      <c r="I28" s="68"/>
      <c r="J28" s="68"/>
      <c r="K28" s="73" t="str">
        <f t="shared" si="0"/>
        <v/>
      </c>
      <c r="L28" s="109" t="str">
        <f>IF(AND(NOT(OR(H28="",H28="Ø")),NOT(OR(H29="",H29="Ø"))),"Needs to be Split","")</f>
        <v/>
      </c>
      <c r="M28" s="86" t="s">
        <v>1</v>
      </c>
      <c r="N28" s="109"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09" t="str">
        <f>IF(OR(N28="Untraceable",N28="Incomplete"),"Ignore",IF(N28="Completed","Waiting",IF(OR(N28="Waiting",N28="In Progress",N28="Review",N28="Other"),"HOLD","")))</f>
        <v>Ignore</v>
      </c>
      <c r="P28" s="4"/>
      <c r="Q28" s="114" t="str">
        <f>IF(OR(N28="Untraceable",N28="Incomplete"),"No",IF(N28="Completed","In Progress",""))</f>
        <v>No</v>
      </c>
      <c r="R28" s="109"/>
    </row>
    <row r="29" spans="1:18" x14ac:dyDescent="0.25">
      <c r="A29" s="109"/>
      <c r="B29" s="109"/>
      <c r="C29" s="109"/>
      <c r="D29" s="86" t="str">
        <f>IF(AND(NOT(A28=""),NOT(B28=""),NOT(M28="Untraceable")),"???","")</f>
        <v/>
      </c>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09"/>
      <c r="M29" s="86" t="str">
        <f>IF(AND(NOT(OR(G29="",G29="Ø")),H29=""),"In Progress",IF(AND(NOT(OR(H29="Ø",H29="")),NOT(OR(G29="Ø",G29=""))),"Completed",IF(AND(NOT(A28=""),NOT(OR(D29="",D29="???")),G29=""),"Waiting",IF(D29="???","Waiting",""))))</f>
        <v/>
      </c>
      <c r="N29" s="109"/>
      <c r="O29" s="109"/>
      <c r="P29" s="4"/>
      <c r="Q29" s="114"/>
      <c r="R29" s="109"/>
    </row>
    <row r="30" spans="1:18" x14ac:dyDescent="0.25">
      <c r="A30" s="115" t="s">
        <v>3484</v>
      </c>
      <c r="B30" s="110" t="s">
        <v>3485</v>
      </c>
      <c r="C30" s="109"/>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2017-12-19_G-015_CA</v>
      </c>
      <c r="G30" s="89">
        <v>43137</v>
      </c>
      <c r="H30" s="89"/>
      <c r="I30" s="68"/>
      <c r="J30" s="68"/>
      <c r="K30" s="73" t="str">
        <f t="shared" si="0"/>
        <v/>
      </c>
      <c r="L30" s="109" t="str">
        <f>IF(AND(NOT(OR(H30="",H30="Ø")),NOT(OR(H31="",H31="Ø"))),"Needs to be Split","")</f>
        <v/>
      </c>
      <c r="M30" s="86" t="s">
        <v>1</v>
      </c>
      <c r="N30" s="109"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Untraceable</v>
      </c>
      <c r="O30" s="109" t="str">
        <f>IF(OR(N30="Untraceable",N30="Incomplete"),"Ignore",IF(N30="Completed","Waiting",IF(OR(N30="Waiting",N30="In Progress",N30="Review",N30="Other"),"HOLD","")))</f>
        <v>Ignore</v>
      </c>
      <c r="P30" s="4"/>
      <c r="Q30" s="114" t="str">
        <f>IF(OR(N30="Untraceable",N30="Incomplete"),"No",IF(N30="Completed","In Progress",""))</f>
        <v>No</v>
      </c>
      <c r="R30" s="109"/>
    </row>
    <row r="31" spans="1:18" x14ac:dyDescent="0.25">
      <c r="A31" s="109"/>
      <c r="B31" s="109"/>
      <c r="C31" s="109"/>
      <c r="D31" s="86" t="str">
        <f>IF(AND(NOT(A30=""),NOT(B30=""),NOT(M30="Untraceable")),"???","")</f>
        <v/>
      </c>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09"/>
      <c r="M31" s="86" t="str">
        <f>IF(AND(NOT(OR(G31="",G31="Ø")),H31=""),"In Progress",IF(AND(NOT(OR(H31="Ø",H31="")),NOT(OR(G31="Ø",G31=""))),"Completed",IF(AND(NOT(A30=""),NOT(OR(D31="",D31="???")),G31=""),"Waiting",IF(D31="???","Waiting",""))))</f>
        <v/>
      </c>
      <c r="N31" s="109"/>
      <c r="O31" s="109"/>
      <c r="P31" s="4"/>
      <c r="Q31" s="114"/>
      <c r="R31" s="109"/>
    </row>
    <row r="32" spans="1:18" x14ac:dyDescent="0.25">
      <c r="A32" s="115" t="s">
        <v>3486</v>
      </c>
      <c r="B32" s="110" t="s">
        <v>3487</v>
      </c>
      <c r="C32" s="109"/>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2017-12-19_G-016_MW</v>
      </c>
      <c r="G32" s="89">
        <v>43137</v>
      </c>
      <c r="H32" s="89" t="s">
        <v>51</v>
      </c>
      <c r="I32" s="68"/>
      <c r="J32" s="68"/>
      <c r="K32" s="73" t="str">
        <f t="shared" si="0"/>
        <v/>
      </c>
      <c r="L32" s="109" t="str">
        <f>IF(AND(NOT(OR(H32="",H32="Ø")),NOT(OR(H33="",H33="Ø"))),"Needs to be Split","")</f>
        <v/>
      </c>
      <c r="M32" s="86" t="s">
        <v>1</v>
      </c>
      <c r="N32" s="109"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Untraceable</v>
      </c>
      <c r="O32" s="109" t="str">
        <f>IF(OR(N32="Untraceable",N32="Incomplete"),"Ignore",IF(N32="Completed","Waiting",IF(OR(N32="Waiting",N32="In Progress",N32="Review",N32="Other"),"HOLD","")))</f>
        <v>Ignore</v>
      </c>
      <c r="P32" s="4" t="s">
        <v>3488</v>
      </c>
      <c r="Q32" s="114" t="str">
        <f>IF(OR(N32="Untraceable",N32="Incomplete"),"No",IF(N32="Completed","In Progress",""))</f>
        <v>No</v>
      </c>
      <c r="R32" s="109"/>
    </row>
    <row r="33" spans="1:18" x14ac:dyDescent="0.25">
      <c r="A33" s="109"/>
      <c r="B33" s="109"/>
      <c r="C33" s="109"/>
      <c r="D33" s="86" t="str">
        <f>IF(AND(NOT(A32=""),NOT(B32=""),NOT(M32="Untraceable")),"???","")</f>
        <v/>
      </c>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09"/>
      <c r="M33" s="86" t="str">
        <f>IF(AND(NOT(OR(G33="",G33="Ø")),H33=""),"In Progress",IF(AND(NOT(OR(H33="Ø",H33="")),NOT(OR(G33="Ø",G33=""))),"Completed",IF(AND(NOT(A32=""),NOT(OR(D33="",D33="???")),G33=""),"Waiting",IF(D33="???","Waiting",""))))</f>
        <v/>
      </c>
      <c r="N33" s="109"/>
      <c r="O33" s="109"/>
      <c r="P33" s="4"/>
      <c r="Q33" s="114"/>
      <c r="R33" s="109"/>
    </row>
    <row r="34" spans="1:18" x14ac:dyDescent="0.25">
      <c r="A34" s="115" t="s">
        <v>3489</v>
      </c>
      <c r="B34" s="110" t="s">
        <v>3490</v>
      </c>
      <c r="C34" s="109"/>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2017-12-19_G-017_CA</v>
      </c>
      <c r="G34" s="89">
        <v>43137</v>
      </c>
      <c r="H34" s="89">
        <v>43138</v>
      </c>
      <c r="I34" s="68"/>
      <c r="J34" s="68"/>
      <c r="K34" s="73" t="str">
        <f t="shared" si="0"/>
        <v/>
      </c>
      <c r="L34" s="111">
        <v>43152</v>
      </c>
      <c r="M34" s="86" t="str">
        <f>IF(AND(NOT(OR(G34="",G34="Ø")),H34=""),"In Progress",IF(AND(NOT(OR(H34="Ø",H34="")),NOT(OR(G34="Ø",G34=""))),"Completed",IF(AND(NOT(A34=""),NOT(OR(D34="",D34="???")),G34=""),"Waiting",IF(D34="???","Waiting",""))))</f>
        <v>Completed</v>
      </c>
      <c r="N34" s="109"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9" t="s">
        <v>0</v>
      </c>
      <c r="P34" s="4"/>
      <c r="Q34" s="114" t="s">
        <v>25</v>
      </c>
      <c r="R34" s="109" t="s">
        <v>3491</v>
      </c>
    </row>
    <row r="35" spans="1:18" x14ac:dyDescent="0.25">
      <c r="A35" s="109"/>
      <c r="B35" s="109"/>
      <c r="C35" s="109"/>
      <c r="D35" s="86" t="s">
        <v>161</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2017-12-19_G-017_BD</v>
      </c>
      <c r="G35" s="89">
        <v>43143</v>
      </c>
      <c r="H35" s="89">
        <v>43143</v>
      </c>
      <c r="I35" s="68"/>
      <c r="J35" s="68"/>
      <c r="K35" s="73" t="str">
        <f t="shared" si="0"/>
        <v/>
      </c>
      <c r="L35" s="109"/>
      <c r="M35" s="86" t="str">
        <f>IF(AND(NOT(OR(G35="",G35="Ø")),H35=""),"In Progress",IF(AND(NOT(OR(H35="Ø",H35="")),NOT(OR(G35="Ø",G35=""))),"Completed",IF(AND(NOT(A34=""),NOT(OR(D35="",D35="???")),G35=""),"Waiting",IF(D35="???","Waiting",""))))</f>
        <v>Completed</v>
      </c>
      <c r="N35" s="109"/>
      <c r="O35" s="109"/>
      <c r="P35" s="4"/>
      <c r="Q35" s="114"/>
      <c r="R35" s="109"/>
    </row>
    <row r="36" spans="1:18" x14ac:dyDescent="0.25">
      <c r="A36" s="115" t="s">
        <v>3492</v>
      </c>
      <c r="B36" s="110" t="s">
        <v>3493</v>
      </c>
      <c r="C36" s="109"/>
      <c r="D36" s="86" t="s">
        <v>23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2017-12-19_G-018_CA</v>
      </c>
      <c r="G36" s="89">
        <v>43138</v>
      </c>
      <c r="H36" s="89" t="s">
        <v>51</v>
      </c>
      <c r="I36" s="68"/>
      <c r="J36" s="68"/>
      <c r="K36" s="73" t="str">
        <f t="shared" si="0"/>
        <v/>
      </c>
      <c r="L36" s="109" t="str">
        <f>IF(AND(NOT(OR(H36="",H36="Ø")),NOT(OR(H37="",H37="Ø"))),"Needs to be Split","")</f>
        <v/>
      </c>
      <c r="M36" s="86" t="s">
        <v>1</v>
      </c>
      <c r="N36" s="109"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Untraceable</v>
      </c>
      <c r="O36" s="109" t="str">
        <f>IF(OR(N36="Untraceable",N36="Incomplete"),"Ignore",IF(N36="Completed","Waiting",IF(OR(N36="Waiting",N36="In Progress",N36="Review",N36="Other"),"HOLD","")))</f>
        <v>Ignore</v>
      </c>
      <c r="P36" s="4"/>
      <c r="Q36" s="114" t="str">
        <f>IF(OR(N36="Untraceable",N36="Incomplete"),"No",IF(N36="Completed","In Progress",""))</f>
        <v>No</v>
      </c>
      <c r="R36" s="109"/>
    </row>
    <row r="37" spans="1:18" x14ac:dyDescent="0.25">
      <c r="A37" s="109"/>
      <c r="B37" s="109"/>
      <c r="C37" s="109"/>
      <c r="D37" s="86" t="str">
        <f>IF(AND(NOT(A36=""),NOT(B36=""),NOT(M36="Untraceable")),"???","")</f>
        <v/>
      </c>
      <c r="E37" s="86"/>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09"/>
      <c r="M37" s="86" t="str">
        <f>IF(AND(NOT(OR(G37="",G37="Ø")),H37=""),"In Progress",IF(AND(NOT(OR(H37="Ø",H37="")),NOT(OR(G37="Ø",G37=""))),"Completed",IF(AND(NOT(A36=""),NOT(OR(D37="",D37="???")),G37=""),"Waiting",IF(D37="???","Waiting",""))))</f>
        <v/>
      </c>
      <c r="N37" s="109"/>
      <c r="O37" s="109"/>
      <c r="P37" s="4"/>
      <c r="Q37" s="114"/>
      <c r="R37" s="109"/>
    </row>
    <row r="38" spans="1:18" x14ac:dyDescent="0.25">
      <c r="A38" s="115" t="s">
        <v>3494</v>
      </c>
      <c r="B38" s="110" t="s">
        <v>3495</v>
      </c>
      <c r="C38" s="109"/>
      <c r="D38" s="86" t="s">
        <v>3059</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2017-12-19_G-019_RA</v>
      </c>
      <c r="G38" s="89">
        <v>43139</v>
      </c>
      <c r="H38" s="89">
        <v>43139</v>
      </c>
      <c r="I38" s="68">
        <v>1</v>
      </c>
      <c r="J38" s="68">
        <v>15</v>
      </c>
      <c r="K38" s="73">
        <f t="shared" ref="K38:K69" si="1">IF(AND(NOT(I38=""),NOT(J38=""),NOT(H38="")),J38/I38,"")</f>
        <v>15</v>
      </c>
      <c r="L38" s="109" t="str">
        <f>IF(AND(NOT(OR(H38="",H38="Ø")),NOT(OR(H39="",H39="Ø"))),"Needs to be Split","")</f>
        <v/>
      </c>
      <c r="M38" s="86" t="s">
        <v>2</v>
      </c>
      <c r="N38" s="109"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Incomplete</v>
      </c>
      <c r="O38" s="109" t="str">
        <f>IF(OR(N38="Untraceable",N38="Incomplete"),"Ignore",IF(N38="Completed","Waiting",IF(OR(N38="Waiting",N38="In Progress",N38="Review",N38="Other"),"HOLD","")))</f>
        <v>Ignore</v>
      </c>
      <c r="P38" s="4" t="s">
        <v>3496</v>
      </c>
      <c r="Q38" s="114" t="str">
        <f>IF(OR(N38="Untraceable",N38="Incomplete"),"No",IF(N38="Completed","In Progress",""))</f>
        <v>No</v>
      </c>
      <c r="R38" s="109"/>
    </row>
    <row r="39" spans="1:18" x14ac:dyDescent="0.25">
      <c r="A39" s="109"/>
      <c r="B39" s="109"/>
      <c r="C39" s="109"/>
      <c r="D39" s="86" t="s">
        <v>161</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2017-12-19_G-019_BD</v>
      </c>
      <c r="G39" s="89">
        <v>43143</v>
      </c>
      <c r="H39" s="89" t="s">
        <v>51</v>
      </c>
      <c r="I39" s="68"/>
      <c r="J39" s="68"/>
      <c r="K39" s="73" t="str">
        <f t="shared" si="1"/>
        <v/>
      </c>
      <c r="L39" s="109"/>
      <c r="M39" s="86" t="s">
        <v>2</v>
      </c>
      <c r="N39" s="109"/>
      <c r="O39" s="109"/>
      <c r="P39" s="4" t="s">
        <v>3497</v>
      </c>
      <c r="Q39" s="114"/>
      <c r="R39" s="109"/>
    </row>
    <row r="40" spans="1:18" x14ac:dyDescent="0.25">
      <c r="A40" s="115" t="s">
        <v>3498</v>
      </c>
      <c r="B40" s="110" t="s">
        <v>3499</v>
      </c>
      <c r="C40" s="109"/>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2017-12-19_G-020_MW</v>
      </c>
      <c r="G40" s="89">
        <v>43139</v>
      </c>
      <c r="H40" s="89" t="s">
        <v>51</v>
      </c>
      <c r="I40" s="68"/>
      <c r="J40" s="68"/>
      <c r="K40" s="73" t="str">
        <f t="shared" si="1"/>
        <v/>
      </c>
      <c r="L40" s="109" t="str">
        <f>IF(AND(NOT(OR(H40="",H40="Ø")),NOT(OR(H41="",H41="Ø"))),"Needs to be Split","")</f>
        <v/>
      </c>
      <c r="M40" s="86" t="s">
        <v>1</v>
      </c>
      <c r="N40" s="109"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Untraceable</v>
      </c>
      <c r="O40" s="109" t="str">
        <f>IF(OR(N40="Untraceable",N40="Incomplete"),"Ignore",IF(N40="Completed","Waiting",IF(OR(N40="Waiting",N40="In Progress",N40="Review",N40="Other"),"HOLD","")))</f>
        <v>Ignore</v>
      </c>
      <c r="P40" s="4" t="s">
        <v>3500</v>
      </c>
      <c r="Q40" s="114" t="str">
        <f>IF(OR(N40="Untraceable",N40="Incomplete"),"No",IF(N40="Completed","In Progress",""))</f>
        <v>No</v>
      </c>
      <c r="R40" s="109"/>
    </row>
    <row r="41" spans="1:18" x14ac:dyDescent="0.25">
      <c r="A41" s="109"/>
      <c r="B41" s="109"/>
      <c r="C41" s="109"/>
      <c r="D41" s="86" t="str">
        <f>IF(AND(NOT(A40=""),NOT(B40=""),NOT(M40="Untraceable")),"???","")</f>
        <v/>
      </c>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09"/>
      <c r="M41" s="86" t="str">
        <f>IF(AND(NOT(OR(G41="",G41="Ø")),H41=""),"In Progress",IF(AND(NOT(OR(H41="Ø",H41="")),NOT(OR(G41="Ø",G41=""))),"Completed",IF(AND(NOT(A40=""),NOT(OR(D41="",D41="???")),G41=""),"Waiting",IF(D41="???","Waiting",""))))</f>
        <v/>
      </c>
      <c r="N41" s="109"/>
      <c r="O41" s="109"/>
      <c r="P41" s="4"/>
      <c r="Q41" s="114"/>
      <c r="R41" s="109"/>
    </row>
    <row r="42" spans="1:18" x14ac:dyDescent="0.25">
      <c r="A42" s="115" t="s">
        <v>3501</v>
      </c>
      <c r="B42" s="110" t="s">
        <v>3502</v>
      </c>
      <c r="C42" s="109"/>
      <c r="D42" s="86" t="s">
        <v>3059</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2017-12-19_G-021_RA</v>
      </c>
      <c r="G42" s="89">
        <v>43139</v>
      </c>
      <c r="H42" s="89"/>
      <c r="I42" s="68"/>
      <c r="J42" s="68"/>
      <c r="K42" s="73" t="str">
        <f t="shared" si="1"/>
        <v/>
      </c>
      <c r="L42" s="109" t="str">
        <f>IF(AND(NOT(OR(H42="",H42="Ø")),NOT(OR(H43="",H43="Ø"))),"Needs to be Split","")</f>
        <v/>
      </c>
      <c r="M42" s="86" t="s">
        <v>1</v>
      </c>
      <c r="N42" s="109"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Untraceable</v>
      </c>
      <c r="O42" s="109" t="str">
        <f>IF(OR(N42="Untraceable",N42="Incomplete"),"Ignore",IF(N42="Completed","Waiting",IF(OR(N42="Waiting",N42="In Progress",N42="Review",N42="Other"),"HOLD","")))</f>
        <v>Ignore</v>
      </c>
      <c r="P42" s="4" t="s">
        <v>3503</v>
      </c>
      <c r="Q42" s="114" t="str">
        <f>IF(OR(N42="Untraceable",N42="Incomplete"),"No",IF(N42="Completed","In Progress",""))</f>
        <v>No</v>
      </c>
      <c r="R42" s="109"/>
    </row>
    <row r="43" spans="1:18" x14ac:dyDescent="0.25">
      <c r="A43" s="109"/>
      <c r="B43" s="109"/>
      <c r="C43" s="109"/>
      <c r="D43" s="86" t="str">
        <f>IF(AND(NOT(A42=""),NOT(B42=""),NOT(M42="Untraceable")),"???","")</f>
        <v/>
      </c>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09"/>
      <c r="M43" s="86" t="str">
        <f>IF(AND(NOT(OR(G43="",G43="Ø")),H43=""),"In Progress",IF(AND(NOT(OR(H43="Ø",H43="")),NOT(OR(G43="Ø",G43=""))),"Completed",IF(AND(NOT(A42=""),NOT(OR(D43="",D43="???")),G43=""),"Waiting",IF(D43="???","Waiting",""))))</f>
        <v/>
      </c>
      <c r="N43" s="109"/>
      <c r="O43" s="109"/>
      <c r="P43" s="4"/>
      <c r="Q43" s="114"/>
      <c r="R43" s="109"/>
    </row>
    <row r="44" spans="1:18" x14ac:dyDescent="0.25">
      <c r="A44" s="115" t="s">
        <v>3504</v>
      </c>
      <c r="B44" s="110" t="s">
        <v>3505</v>
      </c>
      <c r="C44" s="109"/>
      <c r="D44" s="86" t="s">
        <v>3059</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2017-12-19_G-022_RA</v>
      </c>
      <c r="G44" s="89">
        <v>43139</v>
      </c>
      <c r="H44" s="89"/>
      <c r="I44" s="68"/>
      <c r="J44" s="68"/>
      <c r="K44" s="73" t="str">
        <f t="shared" si="1"/>
        <v/>
      </c>
      <c r="L44" s="109" t="str">
        <f>IF(AND(NOT(OR(H44="",H44="Ø")),NOT(OR(H45="",H45="Ø"))),"Needs to be Split","")</f>
        <v/>
      </c>
      <c r="M44" s="86" t="s">
        <v>2</v>
      </c>
      <c r="N44" s="109" t="s">
        <v>2</v>
      </c>
      <c r="O44" s="109" t="str">
        <f>IF(OR(N44="Untraceable",N44="Incomplete"),"Ignore",IF(N44="Completed","Waiting",IF(OR(N44="Waiting",N44="In Progress",N44="Review",N44="Other"),"HOLD","")))</f>
        <v>Ignore</v>
      </c>
      <c r="P44" s="4" t="s">
        <v>3506</v>
      </c>
      <c r="Q44" s="114" t="str">
        <f>IF(OR(N44="Untraceable",N44="Incomplete"),"No",IF(N44="Completed","In Progress",""))</f>
        <v>No</v>
      </c>
      <c r="R44" s="109"/>
    </row>
    <row r="45" spans="1:18" x14ac:dyDescent="0.25">
      <c r="A45" s="109"/>
      <c r="B45" s="109"/>
      <c r="C45" s="109"/>
      <c r="D45" s="86"/>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c r="J45" s="68"/>
      <c r="K45" s="73" t="str">
        <f t="shared" si="1"/>
        <v/>
      </c>
      <c r="L45" s="109"/>
      <c r="M45" s="86" t="str">
        <f>IF(AND(NOT(OR(G45="",G45="Ø")),H45=""),"In Progress",IF(AND(NOT(OR(H45="Ø",H45="")),NOT(OR(G45="Ø",G45=""))),"Completed",IF(AND(NOT(A44=""),NOT(OR(D45="",D45="???")),G45=""),"Waiting",IF(D45="???","Waiting",""))))</f>
        <v/>
      </c>
      <c r="N45" s="109"/>
      <c r="O45" s="109"/>
      <c r="P45" s="4"/>
      <c r="Q45" s="114"/>
      <c r="R45" s="109"/>
    </row>
    <row r="46" spans="1:18" x14ac:dyDescent="0.25">
      <c r="A46" s="115" t="s">
        <v>3507</v>
      </c>
      <c r="B46" s="110" t="s">
        <v>3508</v>
      </c>
      <c r="C46" s="109"/>
      <c r="D46" s="86" t="s">
        <v>187</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2017-12-19_G-023_MW</v>
      </c>
      <c r="G46" s="89">
        <v>43140</v>
      </c>
      <c r="H46" s="89" t="s">
        <v>51</v>
      </c>
      <c r="I46" s="68"/>
      <c r="J46" s="68"/>
      <c r="K46" s="73" t="str">
        <f t="shared" si="1"/>
        <v/>
      </c>
      <c r="L46" s="111"/>
      <c r="M46" s="86" t="s">
        <v>1</v>
      </c>
      <c r="N46" s="109" t="s">
        <v>1</v>
      </c>
      <c r="O46" s="109" t="s">
        <v>190</v>
      </c>
      <c r="P46" s="4" t="s">
        <v>3509</v>
      </c>
      <c r="Q46" s="114" t="str">
        <f>IF(OR(N46="Untraceable",N46="Incomplete"),"No",IF(N46="Completed","In Progress",""))</f>
        <v>No</v>
      </c>
      <c r="R46" s="109"/>
    </row>
    <row r="47" spans="1:18" x14ac:dyDescent="0.25">
      <c r="A47" s="109"/>
      <c r="B47" s="109"/>
      <c r="C47" s="109"/>
      <c r="D47" s="86" t="s">
        <v>32</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2017-12-19_G-023_AZ</v>
      </c>
      <c r="G47" s="89">
        <v>43143</v>
      </c>
      <c r="H47" s="89" t="s">
        <v>51</v>
      </c>
      <c r="I47" s="68"/>
      <c r="J47" s="68"/>
      <c r="K47" s="73" t="str">
        <f t="shared" si="1"/>
        <v/>
      </c>
      <c r="L47" s="109"/>
      <c r="M47" s="86" t="s">
        <v>1</v>
      </c>
      <c r="N47" s="109"/>
      <c r="O47" s="109"/>
      <c r="P47" s="4" t="s">
        <v>3510</v>
      </c>
      <c r="Q47" s="114"/>
      <c r="R47" s="109"/>
    </row>
    <row r="48" spans="1:18" x14ac:dyDescent="0.25">
      <c r="A48" s="115" t="s">
        <v>3511</v>
      </c>
      <c r="B48" s="110" t="s">
        <v>3512</v>
      </c>
      <c r="C48" s="109"/>
      <c r="D48" s="86" t="s">
        <v>187</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2017-12-19_G-024_MW</v>
      </c>
      <c r="G48" s="89">
        <v>43140</v>
      </c>
      <c r="H48" s="89" t="s">
        <v>51</v>
      </c>
      <c r="I48" s="68"/>
      <c r="J48" s="68"/>
      <c r="K48" s="73" t="str">
        <f t="shared" si="1"/>
        <v/>
      </c>
      <c r="L48" s="109" t="str">
        <f>IF(AND(NOT(OR(H48="",H48="Ø")),NOT(OR(H49="",H49="Ø"))),"Needs to be Split","")</f>
        <v/>
      </c>
      <c r="M48" s="86" t="s">
        <v>2</v>
      </c>
      <c r="N48" s="109" t="s">
        <v>2</v>
      </c>
      <c r="O48" s="109" t="str">
        <f>IF(OR(N48="Untraceable",N48="Incomplete"),"Ignore",IF(N48="Completed","Waiting",IF(OR(N48="Waiting",N48="In Progress",N48="Review",N48="Other"),"HOLD","")))</f>
        <v>Ignore</v>
      </c>
      <c r="P48" s="4" t="s">
        <v>3513</v>
      </c>
      <c r="Q48" s="114" t="str">
        <f>IF(OR(N48="Untraceable",N48="Incomplete"),"No",IF(N48="Completed","In Progress",""))</f>
        <v>No</v>
      </c>
      <c r="R48" s="109"/>
    </row>
    <row r="49" spans="1:18" x14ac:dyDescent="0.25">
      <c r="A49" s="109"/>
      <c r="B49" s="109"/>
      <c r="C49" s="109"/>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09"/>
      <c r="M49" s="86" t="str">
        <f>IF(AND(NOT(OR(G49="",G49="Ø")),H49=""),"In Progress",IF(AND(NOT(OR(H49="Ø",H49="")),NOT(OR(G49="Ø",G49=""))),"Completed",IF(AND(NOT(A48=""),NOT(OR(D49="",D49="???")),G49=""),"Waiting",IF(D49="???","Waiting",""))))</f>
        <v/>
      </c>
      <c r="N49" s="109"/>
      <c r="O49" s="109"/>
      <c r="P49" s="4"/>
      <c r="Q49" s="114"/>
      <c r="R49" s="109"/>
    </row>
    <row r="50" spans="1:18" x14ac:dyDescent="0.25">
      <c r="A50" s="115" t="s">
        <v>3514</v>
      </c>
      <c r="B50" s="110" t="s">
        <v>3515</v>
      </c>
      <c r="C50" s="109"/>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2017-12-19_G-025_MW</v>
      </c>
      <c r="G50" s="89">
        <v>43143</v>
      </c>
      <c r="H50" s="89" t="s">
        <v>51</v>
      </c>
      <c r="I50" s="68"/>
      <c r="J50" s="68"/>
      <c r="K50" s="73" t="str">
        <f t="shared" si="1"/>
        <v/>
      </c>
      <c r="L50" s="109" t="str">
        <f>IF(AND(NOT(OR(H50="",H50="Ø")),NOT(OR(H51="",H51="Ø"))),"Needs to be Split","")</f>
        <v/>
      </c>
      <c r="M50" s="86" t="s">
        <v>1</v>
      </c>
      <c r="N50" s="109" t="s">
        <v>1</v>
      </c>
      <c r="O50" s="109" t="str">
        <f>IF(OR(N50="Untraceable",N50="Incomplete"),"Ignore",IF(N50="Completed","Waiting",IF(OR(N50="Waiting",N50="In Progress",N50="Review",N50="Other"),"HOLD","")))</f>
        <v>Ignore</v>
      </c>
      <c r="P50" s="4"/>
      <c r="Q50" s="114" t="str">
        <f>IF(OR(N50="Untraceable",N50="Incomplete"),"No",IF(N50="Completed","In Progress",""))</f>
        <v>No</v>
      </c>
      <c r="R50" s="109"/>
    </row>
    <row r="51" spans="1:18" x14ac:dyDescent="0.25">
      <c r="A51" s="109"/>
      <c r="B51" s="109"/>
      <c r="C51" s="109"/>
      <c r="D51" s="86"/>
      <c r="E51" s="86"/>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c r="J51" s="68"/>
      <c r="K51" s="73" t="str">
        <f t="shared" si="1"/>
        <v/>
      </c>
      <c r="L51" s="109"/>
      <c r="M51" s="86" t="str">
        <f>IF(AND(NOT(OR(G51="",G51="Ø")),H51=""),"In Progress",IF(AND(NOT(OR(H51="Ø",H51="")),NOT(OR(G51="Ø",G51=""))),"Completed",IF(AND(NOT(A50=""),NOT(OR(D51="",D51="???")),G51=""),"Waiting",IF(D51="???","Waiting",""))))</f>
        <v/>
      </c>
      <c r="N51" s="109"/>
      <c r="O51" s="109"/>
      <c r="P51" s="4"/>
      <c r="Q51" s="114"/>
      <c r="R51" s="109"/>
    </row>
    <row r="52" spans="1:18" x14ac:dyDescent="0.25">
      <c r="A52" s="115" t="s">
        <v>3516</v>
      </c>
      <c r="B52" s="110" t="s">
        <v>3517</v>
      </c>
      <c r="C52" s="109"/>
      <c r="D52" s="86" t="s">
        <v>3059</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2017-12-19_G-026_RA</v>
      </c>
      <c r="G52" s="89">
        <v>43143</v>
      </c>
      <c r="H52" s="89" t="s">
        <v>51</v>
      </c>
      <c r="I52" s="68"/>
      <c r="J52" s="68"/>
      <c r="K52" s="73" t="str">
        <f t="shared" si="1"/>
        <v/>
      </c>
      <c r="L52" s="109" t="str">
        <f>IF(AND(NOT(OR(H52="",H52="Ø")),NOT(OR(H53="",H53="Ø"))),"Needs to be Split","")</f>
        <v/>
      </c>
      <c r="M52" s="86" t="s">
        <v>2</v>
      </c>
      <c r="N52" s="109" t="s">
        <v>2</v>
      </c>
      <c r="O52" s="109" t="s">
        <v>190</v>
      </c>
      <c r="P52" s="4" t="s">
        <v>3518</v>
      </c>
      <c r="Q52" s="114" t="str">
        <f>IF(OR(N52="Untraceable",N52="Incomplete"),"No",IF(N52="Completed","In Progress",""))</f>
        <v>No</v>
      </c>
      <c r="R52" s="109"/>
    </row>
    <row r="53" spans="1:18" x14ac:dyDescent="0.25">
      <c r="A53" s="109"/>
      <c r="B53" s="109"/>
      <c r="C53" s="109"/>
      <c r="D53" s="86"/>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09"/>
      <c r="M53" s="86" t="str">
        <f>IF(AND(NOT(OR(G53="",G53="Ø")),H53=""),"In Progress",IF(AND(NOT(OR(H53="Ø",H53="")),NOT(OR(G53="Ø",G53=""))),"Completed",IF(AND(NOT(A52=""),NOT(OR(D53="",D53="???")),G53=""),"Waiting",IF(D53="???","Waiting",""))))</f>
        <v/>
      </c>
      <c r="N53" s="109"/>
      <c r="O53" s="109"/>
      <c r="P53" s="4"/>
      <c r="Q53" s="114"/>
      <c r="R53" s="109"/>
    </row>
    <row r="54" spans="1:18" x14ac:dyDescent="0.25">
      <c r="A54" s="115" t="s">
        <v>3519</v>
      </c>
      <c r="B54" s="110" t="s">
        <v>3520</v>
      </c>
      <c r="C54" s="109"/>
      <c r="D54" s="86" t="s">
        <v>27</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2017-12-19_G-027_GB</v>
      </c>
      <c r="G54" s="89">
        <v>43143</v>
      </c>
      <c r="H54" s="89">
        <v>43143</v>
      </c>
      <c r="I54" s="68">
        <v>2</v>
      </c>
      <c r="J54" s="68"/>
      <c r="K54" s="73" t="str">
        <f t="shared" si="1"/>
        <v/>
      </c>
      <c r="L54" s="109" t="str">
        <f>IF(AND(NOT(OR(H54="",H54="Ø")),NOT(OR(H55="",H55="Ø"))),"Needs to be Split","")</f>
        <v/>
      </c>
      <c r="M54" s="86" t="str">
        <f>IF(AND(NOT(OR(G54="",G54="Ø")),H54=""),"In Progress",IF(AND(NOT(OR(H54="Ø",H54="")),NOT(OR(G54="Ø",G54=""))),"Completed",IF(AND(NOT(A54=""),NOT(OR(D54="",D54="???")),G54=""),"Waiting",IF(D54="???","Waiting",""))))</f>
        <v>Completed</v>
      </c>
      <c r="N54" s="109" t="s">
        <v>2</v>
      </c>
      <c r="O54" s="109" t="s">
        <v>190</v>
      </c>
      <c r="P54" s="4" t="s">
        <v>3521</v>
      </c>
      <c r="Q54" s="114" t="str">
        <f>IF(OR(N54="Untraceable",N54="Incomplete"),"No",IF(N54="Completed","In Progress",""))</f>
        <v>No</v>
      </c>
      <c r="R54" s="109"/>
    </row>
    <row r="55" spans="1:18" x14ac:dyDescent="0.25">
      <c r="A55" s="109"/>
      <c r="B55" s="109"/>
      <c r="C55" s="109"/>
      <c r="D55" s="86" t="s">
        <v>161</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2017-12-19_G-027_BD</v>
      </c>
      <c r="G55" s="89">
        <v>43144</v>
      </c>
      <c r="H55" s="89" t="s">
        <v>51</v>
      </c>
      <c r="I55" s="68"/>
      <c r="J55" s="68"/>
      <c r="K55" s="73" t="str">
        <f t="shared" si="1"/>
        <v/>
      </c>
      <c r="L55" s="109"/>
      <c r="M55" s="86" t="s">
        <v>2</v>
      </c>
      <c r="N55" s="109"/>
      <c r="O55" s="109"/>
      <c r="P55" s="4" t="s">
        <v>3522</v>
      </c>
      <c r="Q55" s="114"/>
      <c r="R55" s="109"/>
    </row>
    <row r="56" spans="1:18" x14ac:dyDescent="0.25">
      <c r="A56" s="115" t="s">
        <v>3523</v>
      </c>
      <c r="B56" s="110" t="s">
        <v>3524</v>
      </c>
      <c r="C56" s="109"/>
      <c r="D56" s="86" t="s">
        <v>2404</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2017-12-19_G-028_MH</v>
      </c>
      <c r="G56" s="89">
        <v>43144</v>
      </c>
      <c r="H56" s="89" t="s">
        <v>51</v>
      </c>
      <c r="I56" s="68"/>
      <c r="J56" s="68"/>
      <c r="K56" s="73" t="str">
        <f t="shared" si="1"/>
        <v/>
      </c>
      <c r="L56" s="109" t="str">
        <f>IF(AND(NOT(OR(H56="",H56="Ø")),NOT(OR(H57="",H57="Ø"))),"Needs to be Split","")</f>
        <v/>
      </c>
      <c r="M56" s="86" t="s">
        <v>2</v>
      </c>
      <c r="N56" s="109" t="s">
        <v>2</v>
      </c>
      <c r="O56" s="109" t="str">
        <f>IF(OR(N56="Untraceable",N56="Incomplete"),"Ignore",IF(N56="Completed","Waiting",IF(OR(N56="Waiting",N56="In Progress",N56="Review",N56="Other"),"HOLD","")))</f>
        <v>Ignore</v>
      </c>
      <c r="P56" s="4" t="s">
        <v>3525</v>
      </c>
      <c r="Q56" s="114" t="str">
        <f>IF(OR(N56="Untraceable",N56="Incomplete"),"No",IF(N56="Completed","In Progress",""))</f>
        <v>No</v>
      </c>
      <c r="R56" s="109"/>
    </row>
    <row r="57" spans="1:18" x14ac:dyDescent="0.25">
      <c r="A57" s="109"/>
      <c r="B57" s="109"/>
      <c r="C57" s="109"/>
      <c r="D57" s="86"/>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09"/>
      <c r="M57" s="86" t="str">
        <f>IF(AND(NOT(OR(G57="",G57="Ø")),H57=""),"In Progress",IF(AND(NOT(OR(H57="Ø",H57="")),NOT(OR(G57="Ø",G57=""))),"Completed",IF(AND(NOT(A56=""),NOT(OR(D57="",D57="???")),G57=""),"Waiting",IF(D57="???","Waiting",""))))</f>
        <v/>
      </c>
      <c r="N57" s="109"/>
      <c r="O57" s="109"/>
      <c r="P57" s="4"/>
      <c r="Q57" s="114"/>
      <c r="R57" s="109"/>
    </row>
    <row r="58" spans="1:18" x14ac:dyDescent="0.25">
      <c r="A58" s="115" t="s">
        <v>3526</v>
      </c>
      <c r="B58" s="110" t="s">
        <v>3527</v>
      </c>
      <c r="C58" s="109" t="s">
        <v>1052</v>
      </c>
      <c r="D58" s="86" t="s">
        <v>23</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2017-12-19_G-029_CA</v>
      </c>
      <c r="G58" s="89">
        <v>43143</v>
      </c>
      <c r="H58" s="89">
        <v>43144</v>
      </c>
      <c r="I58" s="68">
        <v>4</v>
      </c>
      <c r="J58" s="68">
        <v>37</v>
      </c>
      <c r="K58" s="73">
        <f t="shared" si="1"/>
        <v>9.25</v>
      </c>
      <c r="L58" s="109" t="str">
        <f>IF(AND(NOT(OR(H58="",H58="Ø")),NOT(OR(H59="",H59="Ø"))),"Needs to be Split","")</f>
        <v/>
      </c>
      <c r="M58" s="86" t="s">
        <v>2</v>
      </c>
      <c r="N58" s="109"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Incomplete</v>
      </c>
      <c r="O58" s="109" t="s">
        <v>190</v>
      </c>
      <c r="P58" s="4"/>
      <c r="Q58" s="114" t="str">
        <f>IF(OR(N58="Untraceable",N58="Incomplete"),"No",IF(N58="Completed","In Progress",""))</f>
        <v>No</v>
      </c>
      <c r="R58" s="109"/>
    </row>
    <row r="59" spans="1:18" x14ac:dyDescent="0.25">
      <c r="A59" s="109"/>
      <c r="B59" s="109"/>
      <c r="C59" s="109"/>
      <c r="D59" s="86" t="s">
        <v>32</v>
      </c>
      <c r="E59" s="86" t="s">
        <v>1512</v>
      </c>
      <c r="F59" s="7" t="s">
        <v>3528</v>
      </c>
      <c r="G59" s="89">
        <v>43145</v>
      </c>
      <c r="H59" s="89" t="s">
        <v>51</v>
      </c>
      <c r="I59" s="68"/>
      <c r="J59" s="68"/>
      <c r="K59" s="73" t="str">
        <f t="shared" si="1"/>
        <v/>
      </c>
      <c r="L59" s="109"/>
      <c r="M59" s="86" t="s">
        <v>2</v>
      </c>
      <c r="N59" s="109"/>
      <c r="O59" s="109"/>
      <c r="P59" s="4" t="s">
        <v>3529</v>
      </c>
      <c r="Q59" s="114"/>
      <c r="R59" s="109"/>
    </row>
    <row r="60" spans="1:18" x14ac:dyDescent="0.25">
      <c r="A60" s="115" t="s">
        <v>3530</v>
      </c>
      <c r="B60" s="110" t="s">
        <v>3531</v>
      </c>
      <c r="C60" s="109"/>
      <c r="D60" s="86" t="s">
        <v>23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2017-12-19_G-030_CA</v>
      </c>
      <c r="G60" s="89">
        <v>43144</v>
      </c>
      <c r="H60" s="89" t="s">
        <v>51</v>
      </c>
      <c r="I60" s="68"/>
      <c r="J60" s="68"/>
      <c r="K60" s="73" t="str">
        <f t="shared" si="1"/>
        <v/>
      </c>
      <c r="L60" s="109" t="str">
        <f>IF(AND(NOT(OR(H60="",H60="Ø")),NOT(OR(H61="",H61="Ø"))),"Needs to be Split","")</f>
        <v/>
      </c>
      <c r="M60" s="86" t="s">
        <v>1</v>
      </c>
      <c r="N60" s="109"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Untraceable</v>
      </c>
      <c r="O60" s="109" t="str">
        <f>IF(OR(N60="Untraceable",N60="Incomplete"),"Ignore",IF(N60="Completed","Waiting",IF(OR(N60="Waiting",N60="In Progress",N60="Review",N60="Other"),"HOLD","")))</f>
        <v>Ignore</v>
      </c>
      <c r="P60" s="4" t="s">
        <v>3532</v>
      </c>
      <c r="Q60" s="114" t="str">
        <f>IF(OR(N60="Untraceable",N60="Incomplete"),"No",IF(N60="Completed","In Progress",""))</f>
        <v>No</v>
      </c>
      <c r="R60" s="109"/>
    </row>
    <row r="61" spans="1:18" x14ac:dyDescent="0.25">
      <c r="A61" s="109"/>
      <c r="B61" s="109"/>
      <c r="C61" s="109"/>
      <c r="D61" s="86" t="str">
        <f>IF(AND(NOT(A60=""),NOT(B60=""),NOT(M60="Untraceable")),"???","")</f>
        <v/>
      </c>
      <c r="E61" s="86"/>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c r="J61" s="68"/>
      <c r="K61" s="73" t="str">
        <f t="shared" si="1"/>
        <v/>
      </c>
      <c r="L61" s="109"/>
      <c r="M61" s="86" t="str">
        <f>IF(AND(NOT(OR(G61="",G61="Ø")),H61=""),"In Progress",IF(AND(NOT(OR(H61="Ø",H61="")),NOT(OR(G61="Ø",G61=""))),"Completed",IF(AND(NOT(A60=""),NOT(OR(D61="",D61="???")),G61=""),"Waiting",IF(D61="???","Waiting",""))))</f>
        <v/>
      </c>
      <c r="N61" s="109"/>
      <c r="O61" s="109"/>
      <c r="P61" s="4"/>
      <c r="Q61" s="114"/>
      <c r="R61" s="109"/>
    </row>
    <row r="62" spans="1:18" x14ac:dyDescent="0.25">
      <c r="A62" s="115" t="s">
        <v>3533</v>
      </c>
      <c r="B62" s="110" t="s">
        <v>3534</v>
      </c>
      <c r="C62" s="109"/>
      <c r="D62" s="86" t="s">
        <v>32</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2017-12-19_G-031_AZ</v>
      </c>
      <c r="G62" s="89">
        <v>43144</v>
      </c>
      <c r="H62" s="89" t="s">
        <v>51</v>
      </c>
      <c r="I62" s="68"/>
      <c r="J62" s="68"/>
      <c r="K62" s="73" t="str">
        <f t="shared" si="1"/>
        <v/>
      </c>
      <c r="L62" s="109" t="str">
        <f>IF(AND(NOT(OR(H62="",H62="Ø")),NOT(OR(H63="",H63="Ø"))),"Needs to be Split","")</f>
        <v/>
      </c>
      <c r="M62" s="86" t="s">
        <v>1</v>
      </c>
      <c r="N62" s="109"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Untraceable</v>
      </c>
      <c r="O62" s="109" t="str">
        <f>IF(OR(N62="Untraceable",N62="Incomplete"),"Ignore",IF(N62="Completed","Waiting",IF(OR(N62="Waiting",N62="In Progress",N62="Review",N62="Other"),"HOLD","")))</f>
        <v>Ignore</v>
      </c>
      <c r="P62" s="4" t="s">
        <v>3535</v>
      </c>
      <c r="Q62" s="114" t="str">
        <f>IF(OR(N62="Untraceable",N62="Incomplete"),"No",IF(N62="Completed","In Progress",""))</f>
        <v>No</v>
      </c>
      <c r="R62" s="109"/>
    </row>
    <row r="63" spans="1:18" x14ac:dyDescent="0.25">
      <c r="A63" s="109"/>
      <c r="B63" s="109"/>
      <c r="C63" s="109"/>
      <c r="D63" s="86" t="str">
        <f>IF(AND(NOT(A62=""),NOT(B62=""),NOT(M62="Untraceable")),"???","")</f>
        <v/>
      </c>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09"/>
      <c r="M63" s="86" t="str">
        <f>IF(AND(NOT(OR(G63="",G63="Ø")),H63=""),"In Progress",IF(AND(NOT(OR(H63="Ø",H63="")),NOT(OR(G63="Ø",G63=""))),"Completed",IF(AND(NOT(A62=""),NOT(OR(D63="",D63="???")),G63=""),"Waiting",IF(D63="???","Waiting",""))))</f>
        <v/>
      </c>
      <c r="N63" s="109"/>
      <c r="O63" s="109"/>
      <c r="P63" s="4"/>
      <c r="Q63" s="114"/>
      <c r="R63" s="109"/>
    </row>
    <row r="64" spans="1:18" x14ac:dyDescent="0.25">
      <c r="A64" s="115" t="s">
        <v>3536</v>
      </c>
      <c r="B64" s="110" t="s">
        <v>3537</v>
      </c>
      <c r="C64" s="109" t="s">
        <v>3538</v>
      </c>
      <c r="D64" s="86" t="s">
        <v>23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2017-12-19_G-032_CA</v>
      </c>
      <c r="G64" s="89">
        <v>43144</v>
      </c>
      <c r="H64" s="89" t="s">
        <v>51</v>
      </c>
      <c r="I64" s="68"/>
      <c r="J64" s="68"/>
      <c r="K64" s="73" t="str">
        <f t="shared" si="1"/>
        <v/>
      </c>
      <c r="L64" s="109" t="str">
        <f>IF(AND(NOT(OR(H64="",H64="Ø")),NOT(OR(H65="",H65="Ø"))),"Needs to be Split","")</f>
        <v/>
      </c>
      <c r="M64" s="86" t="s">
        <v>1</v>
      </c>
      <c r="N64" s="109"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Untraceable</v>
      </c>
      <c r="O64" s="109" t="str">
        <f>IF(OR(N64="Untraceable",N64="Incomplete"),"Ignore",IF(N64="Completed","Waiting",IF(OR(N64="Waiting",N64="In Progress",N64="Review",N64="Other"),"HOLD","")))</f>
        <v>Ignore</v>
      </c>
      <c r="P64" s="4"/>
      <c r="Q64" s="114" t="str">
        <f>IF(OR(N64="Untraceable",N64="Incomplete"),"No",IF(N64="Completed","In Progress",""))</f>
        <v>No</v>
      </c>
      <c r="R64" s="109"/>
    </row>
    <row r="65" spans="1:18" x14ac:dyDescent="0.25">
      <c r="A65" s="109"/>
      <c r="B65" s="109"/>
      <c r="C65" s="109"/>
      <c r="D65" s="86"/>
      <c r="E65" s="7"/>
      <c r="G65" s="89"/>
      <c r="H65" s="89"/>
      <c r="I65" s="68"/>
      <c r="J65" s="68"/>
      <c r="K65" s="73" t="str">
        <f t="shared" si="1"/>
        <v/>
      </c>
      <c r="L65" s="109"/>
      <c r="M65" s="86" t="str">
        <f>IF(AND(NOT(OR(G65="",G65="Ø")),H65=""),"In Progress",IF(AND(NOT(OR(H65="Ø",H65="")),NOT(OR(G65="Ø",G65=""))),"Completed",IF(AND(NOT(A64=""),NOT(OR(D65="",D65="???")),G65=""),"Waiting",IF(D65="???","Waiting",""))))</f>
        <v/>
      </c>
      <c r="N65" s="109"/>
      <c r="O65" s="109"/>
      <c r="P65" s="4"/>
      <c r="Q65" s="114"/>
      <c r="R65" s="109"/>
    </row>
    <row r="66" spans="1:18" x14ac:dyDescent="0.25">
      <c r="A66" s="115" t="s">
        <v>3539</v>
      </c>
      <c r="B66" s="110" t="s">
        <v>3540</v>
      </c>
      <c r="C66" s="109"/>
      <c r="D66" s="86" t="s">
        <v>32</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2017-12-19_G-033_AZ</v>
      </c>
      <c r="G66" s="89">
        <v>43144</v>
      </c>
      <c r="H66" s="89" t="s">
        <v>51</v>
      </c>
      <c r="I66" s="68"/>
      <c r="J66" s="68"/>
      <c r="K66" s="73" t="str">
        <f t="shared" si="1"/>
        <v/>
      </c>
      <c r="L66" s="109" t="str">
        <f>IF(AND(NOT(OR(H66="",H66="Ø")),NOT(OR(H67="",H67="Ø"))),"Needs to be Split","")</f>
        <v/>
      </c>
      <c r="M66" s="86" t="s">
        <v>1</v>
      </c>
      <c r="N66" s="109"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Untraceable</v>
      </c>
      <c r="O66" s="109" t="str">
        <f>IF(OR(N66="Untraceable",N66="Incomplete"),"Ignore",IF(N66="Completed","Waiting",IF(OR(N66="Waiting",N66="In Progress",N66="Review",N66="Other"),"HOLD","")))</f>
        <v>Ignore</v>
      </c>
      <c r="P66" s="4"/>
      <c r="Q66" s="114" t="str">
        <f>IF(OR(N66="Untraceable",N66="Incomplete"),"No",IF(N66="Completed","In Progress",""))</f>
        <v>No</v>
      </c>
      <c r="R66" s="109"/>
    </row>
    <row r="67" spans="1:18" x14ac:dyDescent="0.25">
      <c r="A67" s="109"/>
      <c r="B67" s="109"/>
      <c r="C67" s="109"/>
      <c r="D67" s="86" t="str">
        <f>IF(AND(NOT(A66=""),NOT(B66=""),NOT(M66="Untraceable")),"???","")</f>
        <v/>
      </c>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t="s">
        <v>51</v>
      </c>
      <c r="H67" s="89"/>
      <c r="I67" s="68"/>
      <c r="J67" s="68"/>
      <c r="K67" s="73" t="str">
        <f t="shared" si="1"/>
        <v/>
      </c>
      <c r="L67" s="109"/>
      <c r="M67" s="86" t="str">
        <f>IF(AND(NOT(OR(G67="",G67="Ø")),H67=""),"In Progress",IF(AND(NOT(OR(H67="Ø",H67="")),NOT(OR(G67="Ø",G67=""))),"Completed",IF(AND(NOT(A66=""),NOT(OR(D67="",D67="???")),G67=""),"Waiting",IF(D67="???","Waiting",""))))</f>
        <v/>
      </c>
      <c r="N67" s="109"/>
      <c r="O67" s="109"/>
      <c r="P67" s="4"/>
      <c r="Q67" s="114"/>
      <c r="R67" s="109"/>
    </row>
    <row r="68" spans="1:18" x14ac:dyDescent="0.25">
      <c r="A68" s="115" t="s">
        <v>3541</v>
      </c>
      <c r="B68" s="110" t="s">
        <v>3542</v>
      </c>
      <c r="C68" s="109"/>
      <c r="D68" s="86" t="s">
        <v>32</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2017-12-19_G-034_AZ</v>
      </c>
      <c r="G68" s="89">
        <v>43144</v>
      </c>
      <c r="H68" s="89" t="s">
        <v>51</v>
      </c>
      <c r="I68" s="68"/>
      <c r="J68" s="68"/>
      <c r="K68" s="73" t="str">
        <f t="shared" si="1"/>
        <v/>
      </c>
      <c r="L68" s="109" t="str">
        <f>IF(AND(NOT(OR(H68="",H68="Ø")),NOT(OR(H69="",H69="Ø"))),"Needs to be Split","")</f>
        <v/>
      </c>
      <c r="M68" s="86" t="s">
        <v>1</v>
      </c>
      <c r="N68" s="109"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Untraceable</v>
      </c>
      <c r="O68" s="109" t="str">
        <f>IF(OR(N68="Untraceable",N68="Incomplete"),"Ignore",IF(N68="Completed","Waiting",IF(OR(N68="Waiting",N68="In Progress",N68="Review",N68="Other"),"HOLD","")))</f>
        <v>Ignore</v>
      </c>
      <c r="P68" s="4"/>
      <c r="Q68" s="114" t="str">
        <f>IF(OR(N68="Untraceable",N68="Incomplete"),"No",IF(N68="Completed","In Progress",""))</f>
        <v>No</v>
      </c>
      <c r="R68" s="109"/>
    </row>
    <row r="69" spans="1:18" x14ac:dyDescent="0.25">
      <c r="A69" s="109"/>
      <c r="B69" s="109"/>
      <c r="C69" s="109"/>
      <c r="D69" s="86" t="str">
        <f>IF(AND(NOT(A68=""),NOT(B68=""),NOT(M68="Untraceable")),"???","")</f>
        <v/>
      </c>
      <c r="E69" s="86"/>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c r="J69" s="68"/>
      <c r="K69" s="73" t="str">
        <f t="shared" si="1"/>
        <v/>
      </c>
      <c r="L69" s="109"/>
      <c r="M69" s="86" t="str">
        <f>IF(AND(NOT(OR(G69="",G69="Ø")),H69=""),"In Progress",IF(AND(NOT(OR(H69="Ø",H69="")),NOT(OR(G69="Ø",G69=""))),"Completed",IF(AND(NOT(A68=""),NOT(OR(D69="",D69="???")),G69=""),"Waiting",IF(D69="???","Waiting",""))))</f>
        <v/>
      </c>
      <c r="N69" s="109"/>
      <c r="O69" s="109"/>
      <c r="P69" s="4"/>
      <c r="Q69" s="114"/>
      <c r="R69" s="109"/>
    </row>
    <row r="70" spans="1:18" x14ac:dyDescent="0.25">
      <c r="A70" s="115" t="s">
        <v>3543</v>
      </c>
      <c r="B70" s="110" t="s">
        <v>3544</v>
      </c>
      <c r="C70" s="109"/>
      <c r="D70" s="86" t="s">
        <v>23</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2017-12-19_G-035_CA</v>
      </c>
      <c r="G70" s="89"/>
      <c r="H70" s="89"/>
      <c r="I70" s="68"/>
      <c r="J70" s="68"/>
      <c r="K70" s="73" t="str">
        <f t="shared" ref="K70:K101" si="2">IF(AND(NOT(I70=""),NOT(J70=""),NOT(H70="")),J70/I70,"")</f>
        <v/>
      </c>
      <c r="L70" s="109" t="str">
        <f>IF(AND(NOT(OR(H70="",H70="Ø")),NOT(OR(H71="",H71="Ø"))),"Needs to be Split","")</f>
        <v/>
      </c>
      <c r="M70" s="86" t="s">
        <v>1</v>
      </c>
      <c r="N70" s="109"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Untraceable</v>
      </c>
      <c r="O70" s="109" t="str">
        <f>IF(OR(N70="Untraceable",N70="Incomplete"),"Ignore",IF(N70="Completed","Waiting",IF(OR(N70="Waiting",N70="In Progress",N70="Review",N70="Other"),"HOLD","")))</f>
        <v>Ignore</v>
      </c>
      <c r="P70" s="4"/>
      <c r="Q70" s="114" t="str">
        <f>IF(OR(N70="Untraceable",N70="Incomplete"),"No",IF(N70="Completed","In Progress",""))</f>
        <v>No</v>
      </c>
      <c r="R70" s="109"/>
    </row>
    <row r="71" spans="1:18" x14ac:dyDescent="0.25">
      <c r="A71" s="109"/>
      <c r="B71" s="109"/>
      <c r="C71" s="109"/>
      <c r="D71" s="86" t="str">
        <f>IF(AND(NOT(A70=""),NOT(B70=""),NOT(M70="Untraceable")),"???","")</f>
        <v/>
      </c>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09"/>
      <c r="M71" s="86" t="str">
        <f>IF(AND(NOT(OR(G71="",G71="Ø")),H71=""),"In Progress",IF(AND(NOT(OR(H71="Ø",H71="")),NOT(OR(G71="Ø",G71=""))),"Completed",IF(AND(NOT(A70=""),NOT(OR(D71="",D71="???")),G71=""),"Waiting",IF(D71="???","Waiting",""))))</f>
        <v/>
      </c>
      <c r="N71" s="109"/>
      <c r="O71" s="109"/>
      <c r="P71" s="4"/>
      <c r="Q71" s="114"/>
      <c r="R71" s="109"/>
    </row>
    <row r="72" spans="1:18" x14ac:dyDescent="0.25">
      <c r="A72" s="115" t="s">
        <v>3545</v>
      </c>
      <c r="B72" s="110" t="s">
        <v>3546</v>
      </c>
      <c r="C72" s="109"/>
      <c r="D72" s="86" t="s">
        <v>32</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2017-12-19_G-036_AZ</v>
      </c>
      <c r="G72" s="89">
        <v>43144</v>
      </c>
      <c r="H72" s="89" t="s">
        <v>51</v>
      </c>
      <c r="I72" s="68"/>
      <c r="J72" s="68"/>
      <c r="K72" s="73" t="str">
        <f t="shared" si="2"/>
        <v/>
      </c>
      <c r="L72" s="109" t="str">
        <f>IF(AND(NOT(OR(H72="",H72="Ø")),NOT(OR(H73="",H73="Ø"))),"Needs to be Split","")</f>
        <v/>
      </c>
      <c r="M72" s="86" t="s">
        <v>1</v>
      </c>
      <c r="N72" s="109"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Untraceable</v>
      </c>
      <c r="O72" s="109" t="str">
        <f>IF(OR(N72="Untraceable",N72="Incomplete"),"Ignore",IF(N72="Completed","Waiting",IF(OR(N72="Waiting",N72="In Progress",N72="Review",N72="Other"),"HOLD","")))</f>
        <v>Ignore</v>
      </c>
      <c r="P72" s="4"/>
      <c r="Q72" s="114" t="str">
        <f>IF(OR(N72="Untraceable",N72="Incomplete"),"No",IF(N72="Completed","In Progress",""))</f>
        <v>No</v>
      </c>
      <c r="R72" s="109"/>
    </row>
    <row r="73" spans="1:18" x14ac:dyDescent="0.25">
      <c r="A73" s="109"/>
      <c r="B73" s="109"/>
      <c r="C73" s="109"/>
      <c r="D73" s="86" t="str">
        <f>IF(AND(NOT(A72=""),NOT(B72=""),NOT(M72="Untraceable")),"???","")</f>
        <v/>
      </c>
      <c r="E73" s="86"/>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c r="J73" s="68"/>
      <c r="K73" s="73" t="str">
        <f t="shared" si="2"/>
        <v/>
      </c>
      <c r="L73" s="109"/>
      <c r="M73" s="86" t="str">
        <f>IF(AND(NOT(OR(G73="",G73="Ø")),H73=""),"In Progress",IF(AND(NOT(OR(H73="Ø",H73="")),NOT(OR(G73="Ø",G73=""))),"Completed",IF(AND(NOT(A72=""),NOT(OR(D73="",D73="???")),G73=""),"Waiting",IF(D73="???","Waiting",""))))</f>
        <v/>
      </c>
      <c r="N73" s="109"/>
      <c r="O73" s="109"/>
      <c r="P73" s="4"/>
      <c r="Q73" s="114"/>
      <c r="R73" s="109"/>
    </row>
    <row r="74" spans="1:18" x14ac:dyDescent="0.25">
      <c r="A74" s="115" t="s">
        <v>3547</v>
      </c>
      <c r="B74" s="110" t="s">
        <v>3548</v>
      </c>
      <c r="C74" s="109"/>
      <c r="D74" s="86" t="s">
        <v>23</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2017-12-19_G-037_CA</v>
      </c>
      <c r="G74" s="89"/>
      <c r="H74" s="89"/>
      <c r="I74" s="68"/>
      <c r="J74" s="68"/>
      <c r="K74" s="73" t="str">
        <f t="shared" si="2"/>
        <v/>
      </c>
      <c r="L74" s="109" t="str">
        <f>IF(AND(NOT(OR(H74="",H74="Ø")),NOT(OR(H75="",H75="Ø"))),"Needs to be Split","")</f>
        <v/>
      </c>
      <c r="M74" s="86" t="s">
        <v>1</v>
      </c>
      <c r="N74" s="109"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Untraceable</v>
      </c>
      <c r="O74" s="109" t="str">
        <f>IF(OR(N74="Untraceable",N74="Incomplete"),"Ignore",IF(N74="Completed","Waiting",IF(OR(N74="Waiting",N74="In Progress",N74="Review",N74="Other"),"HOLD","")))</f>
        <v>Ignore</v>
      </c>
      <c r="P74" s="4"/>
      <c r="Q74" s="114" t="str">
        <f>IF(OR(N74="Untraceable",N74="Incomplete"),"No",IF(N74="Completed","In Progress",""))</f>
        <v>No</v>
      </c>
      <c r="R74" s="109"/>
    </row>
    <row r="75" spans="1:18" x14ac:dyDescent="0.25">
      <c r="A75" s="109"/>
      <c r="B75" s="109"/>
      <c r="C75" s="109"/>
      <c r="D75" s="86" t="str">
        <f>IF(AND(NOT(A74=""),NOT(B74=""),NOT(M74="Untraceable")),"???","")</f>
        <v/>
      </c>
      <c r="E75" s="86"/>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c r="J75" s="68"/>
      <c r="K75" s="73" t="str">
        <f t="shared" si="2"/>
        <v/>
      </c>
      <c r="L75" s="109"/>
      <c r="M75" s="86" t="str">
        <f>IF(AND(NOT(OR(G75="",G75="Ø")),H75=""),"In Progress",IF(AND(NOT(OR(H75="Ø",H75="")),NOT(OR(G75="Ø",G75=""))),"Completed",IF(AND(NOT(A74=""),NOT(OR(D75="",D75="???")),G75=""),"Waiting",IF(D75="???","Waiting",""))))</f>
        <v/>
      </c>
      <c r="N75" s="109"/>
      <c r="O75" s="109"/>
      <c r="P75" s="4"/>
      <c r="Q75" s="114"/>
      <c r="R75" s="109"/>
    </row>
    <row r="76" spans="1:18" x14ac:dyDescent="0.25">
      <c r="A76" s="115" t="s">
        <v>3549</v>
      </c>
      <c r="B76" s="110" t="s">
        <v>3550</v>
      </c>
      <c r="C76" s="109"/>
      <c r="D76" s="86" t="s">
        <v>32</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2017-12-19_G-038_AZ</v>
      </c>
      <c r="G76" s="89">
        <v>43144</v>
      </c>
      <c r="H76" s="89" t="s">
        <v>51</v>
      </c>
      <c r="I76" s="68"/>
      <c r="J76" s="68"/>
      <c r="K76" s="73" t="str">
        <f t="shared" si="2"/>
        <v/>
      </c>
      <c r="L76" s="109" t="str">
        <f>IF(AND(NOT(OR(H76="",H76="Ø")),NOT(OR(H77="",H77="Ø"))),"Needs to be Split","")</f>
        <v/>
      </c>
      <c r="M76" s="86" t="s">
        <v>1</v>
      </c>
      <c r="N76" s="109"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Untraceable</v>
      </c>
      <c r="O76" s="109" t="str">
        <f>IF(OR(N76="Untraceable",N76="Incomplete"),"Ignore",IF(N76="Completed","Waiting",IF(OR(N76="Waiting",N76="In Progress",N76="Review",N76="Other"),"HOLD","")))</f>
        <v>Ignore</v>
      </c>
      <c r="P76" s="4"/>
      <c r="Q76" s="114" t="str">
        <f>IF(OR(N76="Untraceable",N76="Incomplete"),"No",IF(N76="Completed","In Progress",""))</f>
        <v>No</v>
      </c>
      <c r="R76" s="109"/>
    </row>
    <row r="77" spans="1:18" x14ac:dyDescent="0.25">
      <c r="A77" s="109"/>
      <c r="B77" s="109"/>
      <c r="C77" s="109"/>
      <c r="D77" s="86" t="str">
        <f>IF(AND(NOT(A76=""),NOT(B76=""),NOT(M76="Untraceable")),"???","")</f>
        <v/>
      </c>
      <c r="E77" s="86"/>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c r="J77" s="68"/>
      <c r="K77" s="73" t="str">
        <f t="shared" si="2"/>
        <v/>
      </c>
      <c r="L77" s="109"/>
      <c r="M77" s="86" t="str">
        <f>IF(AND(NOT(OR(G77="",G77="Ø")),H77=""),"In Progress",IF(AND(NOT(OR(H77="Ø",H77="")),NOT(OR(G77="Ø",G77=""))),"Completed",IF(AND(NOT(A76=""),NOT(OR(D77="",D77="???")),G77=""),"Waiting",IF(D77="???","Waiting",""))))</f>
        <v/>
      </c>
      <c r="N77" s="109"/>
      <c r="O77" s="109"/>
      <c r="P77" s="4"/>
      <c r="Q77" s="114"/>
      <c r="R77" s="109"/>
    </row>
    <row r="78" spans="1:18" x14ac:dyDescent="0.25">
      <c r="A78" s="115" t="s">
        <v>3551</v>
      </c>
      <c r="B78" s="110" t="s">
        <v>3552</v>
      </c>
      <c r="C78" s="109"/>
      <c r="D78" s="86" t="s">
        <v>32</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2017-12-19_G-039_AZ</v>
      </c>
      <c r="G78" s="89">
        <v>43144</v>
      </c>
      <c r="H78" s="89" t="s">
        <v>51</v>
      </c>
      <c r="I78" s="68"/>
      <c r="J78" s="68"/>
      <c r="K78" s="73" t="str">
        <f t="shared" si="2"/>
        <v/>
      </c>
      <c r="L78" s="109" t="str">
        <f>IF(AND(NOT(OR(H78="",H78="Ø")),NOT(OR(H79="",H79="Ø"))),"Needs to be Split","")</f>
        <v/>
      </c>
      <c r="M78" s="86" t="s">
        <v>1</v>
      </c>
      <c r="N78" s="109"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Untraceable</v>
      </c>
      <c r="O78" s="109" t="str">
        <f>IF(OR(N78="Untraceable",N78="Incomplete"),"Ignore",IF(N78="Completed","Waiting",IF(OR(N78="Waiting",N78="In Progress",N78="Review",N78="Other"),"HOLD","")))</f>
        <v>Ignore</v>
      </c>
      <c r="P78" s="4"/>
      <c r="Q78" s="114" t="str">
        <f>IF(OR(N78="Untraceable",N78="Incomplete"),"No",IF(N78="Completed","In Progress",""))</f>
        <v>No</v>
      </c>
      <c r="R78" s="109"/>
    </row>
    <row r="79" spans="1:18" x14ac:dyDescent="0.25">
      <c r="A79" s="109"/>
      <c r="B79" s="109"/>
      <c r="C79" s="109"/>
      <c r="D79" s="86" t="str">
        <f>IF(AND(NOT(A78=""),NOT(B78=""),NOT(M78="Untraceable")),"???","")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09"/>
      <c r="M79" s="86" t="str">
        <f>IF(AND(NOT(OR(G79="",G79="Ø")),H79=""),"In Progress",IF(AND(NOT(OR(H79="Ø",H79="")),NOT(OR(G79="Ø",G79=""))),"Completed",IF(AND(NOT(A78=""),NOT(OR(D79="",D79="???")),G79=""),"Waiting",IF(D79="???","Waiting",""))))</f>
        <v/>
      </c>
      <c r="N79" s="109"/>
      <c r="O79" s="109"/>
      <c r="P79" s="4"/>
      <c r="Q79" s="114"/>
      <c r="R79" s="109"/>
    </row>
    <row r="80" spans="1:18" x14ac:dyDescent="0.25">
      <c r="A80" s="115" t="s">
        <v>3553</v>
      </c>
      <c r="B80" s="110" t="s">
        <v>3554</v>
      </c>
      <c r="C80" s="109"/>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2017-12-19_G-040_AZ</v>
      </c>
      <c r="G80" s="89">
        <v>43144</v>
      </c>
      <c r="H80" s="89" t="s">
        <v>51</v>
      </c>
      <c r="I80" s="68"/>
      <c r="J80" s="68"/>
      <c r="K80" s="73" t="str">
        <f t="shared" si="2"/>
        <v/>
      </c>
      <c r="L80" s="109" t="str">
        <f>IF(AND(NOT(OR(H80="",H80="Ø")),NOT(OR(H81="",H81="Ø"))),"Needs to be Split","")</f>
        <v/>
      </c>
      <c r="M80" s="86" t="s">
        <v>1</v>
      </c>
      <c r="N80" s="109"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09" t="str">
        <f>IF(OR(N80="Untraceable",N80="Incomplete"),"Ignore",IF(N80="Completed","Waiting",IF(OR(N80="Waiting",N80="In Progress",N80="Review",N80="Other"),"HOLD","")))</f>
        <v>Ignore</v>
      </c>
      <c r="P80" s="4"/>
      <c r="Q80" s="114" t="str">
        <f>IF(OR(N80="Untraceable",N80="Incomplete"),"No",IF(N80="Completed","In Progress",""))</f>
        <v>No</v>
      </c>
      <c r="R80" s="109"/>
    </row>
    <row r="81" spans="1:18" x14ac:dyDescent="0.25">
      <c r="A81" s="109"/>
      <c r="B81" s="109"/>
      <c r="C81" s="109"/>
      <c r="D81" s="86" t="str">
        <f>IF(AND(NOT(A80=""),NOT(B80=""),NOT(M80="Untraceable")),"???","")</f>
        <v/>
      </c>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09"/>
      <c r="M81" s="86" t="str">
        <f>IF(AND(NOT(OR(G81="",G81="Ø")),H81=""),"In Progress",IF(AND(NOT(OR(H81="Ø",H81="")),NOT(OR(G81="Ø",G81=""))),"Completed",IF(AND(NOT(A80=""),NOT(OR(D81="",D81="???")),G81=""),"Waiting",IF(D81="???","Waiting",""))))</f>
        <v/>
      </c>
      <c r="N81" s="109"/>
      <c r="O81" s="109"/>
      <c r="P81" s="4"/>
      <c r="Q81" s="114"/>
      <c r="R81" s="109"/>
    </row>
    <row r="82" spans="1:18" x14ac:dyDescent="0.25">
      <c r="A82" s="115" t="s">
        <v>3555</v>
      </c>
      <c r="B82" s="110" t="s">
        <v>3556</v>
      </c>
      <c r="C82" s="109"/>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2017-12-19_G-041_AZ</v>
      </c>
      <c r="G82" s="89">
        <v>43144</v>
      </c>
      <c r="H82" s="89" t="s">
        <v>51</v>
      </c>
      <c r="I82" s="68"/>
      <c r="J82" s="68"/>
      <c r="K82" s="73" t="str">
        <f t="shared" si="2"/>
        <v/>
      </c>
      <c r="L82" s="109" t="str">
        <f>IF(AND(NOT(OR(H82="",H82="Ø")),NOT(OR(H83="",H83="Ø"))),"Needs to be Split","")</f>
        <v/>
      </c>
      <c r="M82" s="86" t="s">
        <v>1</v>
      </c>
      <c r="N82" s="109"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Untraceable</v>
      </c>
      <c r="O82" s="109" t="str">
        <f>IF(OR(N82="Untraceable",N82="Incomplete"),"Ignore",IF(N82="Completed","Waiting",IF(OR(N82="Waiting",N82="In Progress",N82="Review",N82="Other"),"HOLD","")))</f>
        <v>Ignore</v>
      </c>
      <c r="P82" s="4"/>
      <c r="Q82" s="114" t="str">
        <f>IF(OR(N82="Untraceable",N82="Incomplete"),"No",IF(N82="Completed","In Progress",""))</f>
        <v>No</v>
      </c>
      <c r="R82" s="109"/>
    </row>
    <row r="83" spans="1:18" x14ac:dyDescent="0.25">
      <c r="A83" s="109"/>
      <c r="B83" s="109"/>
      <c r="C83" s="109"/>
      <c r="D83" s="86" t="str">
        <f>IF(AND(NOT(A82=""),NOT(B82=""),NOT(M82="Untraceable")),"???","")</f>
        <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09"/>
      <c r="M83" s="86" t="str">
        <f>IF(AND(NOT(OR(G83="",G83="Ø")),H83=""),"In Progress",IF(AND(NOT(OR(H83="Ø",H83="")),NOT(OR(G83="Ø",G83=""))),"Completed",IF(AND(NOT(A82=""),NOT(OR(D83="",D83="???")),G83=""),"Waiting",IF(D83="???","Waiting",""))))</f>
        <v/>
      </c>
      <c r="N83" s="109"/>
      <c r="O83" s="109"/>
      <c r="P83" s="4"/>
      <c r="Q83" s="114"/>
      <c r="R83" s="109"/>
    </row>
    <row r="84" spans="1:18" x14ac:dyDescent="0.25">
      <c r="A84" s="115" t="s">
        <v>3557</v>
      </c>
      <c r="B84" s="110" t="s">
        <v>3558</v>
      </c>
      <c r="C84" s="109"/>
      <c r="D84" s="86" t="s">
        <v>187</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2017-12-19_G-042_MW</v>
      </c>
      <c r="G84" s="89">
        <v>43144</v>
      </c>
      <c r="H84" s="89">
        <v>43144</v>
      </c>
      <c r="I84" s="68"/>
      <c r="J84" s="68"/>
      <c r="K84" s="73" t="str">
        <f t="shared" si="2"/>
        <v/>
      </c>
      <c r="L84" s="109" t="str">
        <f>IF(AND(NOT(OR(H84="",H84="Ø")),NOT(OR(H85="",H85="Ø"))),"Needs to be Split","")</f>
        <v/>
      </c>
      <c r="M84" s="86" t="s">
        <v>1</v>
      </c>
      <c r="N84" s="109"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Untraceable</v>
      </c>
      <c r="O84" s="109" t="str">
        <f>IF(OR(N84="Untraceable",N84="Incomplete"),"Ignore",IF(N84="Completed","Waiting",IF(OR(N84="Waiting",N84="In Progress",N84="Review",N84="Other"),"HOLD","")))</f>
        <v>Ignore</v>
      </c>
      <c r="P84" s="4"/>
      <c r="Q84" s="114" t="str">
        <f>IF(OR(N84="Untraceable",N84="Incomplete"),"No",IF(N84="Completed","In Progress",""))</f>
        <v>No</v>
      </c>
      <c r="R84" s="109"/>
    </row>
    <row r="85" spans="1:18" x14ac:dyDescent="0.25">
      <c r="A85" s="109"/>
      <c r="B85" s="109"/>
      <c r="C85" s="109"/>
      <c r="D85" s="86" t="str">
        <f>IF(AND(NOT(A84=""),NOT(B84=""),NOT(M84="Untraceable")),"???","")</f>
        <v/>
      </c>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09"/>
      <c r="M85" s="86" t="str">
        <f>IF(AND(NOT(OR(G85="",G85="Ø")),H85=""),"In Progress",IF(AND(NOT(OR(H85="Ø",H85="")),NOT(OR(G85="Ø",G85=""))),"Completed",IF(AND(NOT(A84=""),NOT(OR(D85="",D85="???")),G85=""),"Waiting",IF(D85="???","Waiting",""))))</f>
        <v/>
      </c>
      <c r="N85" s="109"/>
      <c r="O85" s="109"/>
      <c r="P85" s="4"/>
      <c r="Q85" s="114"/>
      <c r="R85" s="109"/>
    </row>
    <row r="86" spans="1:18" x14ac:dyDescent="0.25">
      <c r="A86" s="115" t="s">
        <v>3559</v>
      </c>
      <c r="B86" s="110" t="s">
        <v>3560</v>
      </c>
      <c r="C86" s="109"/>
      <c r="D86" s="86" t="s">
        <v>23</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2017-12-19_G-043_CA</v>
      </c>
      <c r="G86" s="89" t="s">
        <v>3561</v>
      </c>
      <c r="H86" s="89" t="s">
        <v>51</v>
      </c>
      <c r="I86" s="68"/>
      <c r="J86" s="68"/>
      <c r="K86" s="73" t="str">
        <f t="shared" si="2"/>
        <v/>
      </c>
      <c r="L86" s="109" t="str">
        <f>IF(AND(NOT(OR(H86="",H86="Ø")),NOT(OR(H87="",H87="Ø"))),"Needs to be Split","")</f>
        <v/>
      </c>
      <c r="M86" s="86" t="s">
        <v>1</v>
      </c>
      <c r="N86" s="109"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Untraceable</v>
      </c>
      <c r="O86" s="109" t="str">
        <f>IF(OR(N86="Untraceable",N86="Incomplete"),"Ignore",IF(N86="Completed","Waiting",IF(OR(N86="Waiting",N86="In Progress",N86="Review",N86="Other"),"HOLD","")))</f>
        <v>Ignore</v>
      </c>
      <c r="P86" s="4"/>
      <c r="Q86" s="114" t="str">
        <f>IF(OR(N86="Untraceable",N86="Incomplete"),"No",IF(N86="Completed","In Progress",""))</f>
        <v>No</v>
      </c>
      <c r="R86" s="109"/>
    </row>
    <row r="87" spans="1:18" x14ac:dyDescent="0.25">
      <c r="A87" s="109"/>
      <c r="B87" s="109"/>
      <c r="C87" s="109"/>
      <c r="D87" s="86" t="s">
        <v>50</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09"/>
      <c r="M87" s="86"/>
      <c r="N87" s="109"/>
      <c r="O87" s="109"/>
      <c r="P87" s="4"/>
      <c r="Q87" s="114"/>
      <c r="R87" s="109"/>
    </row>
    <row r="88" spans="1:18" x14ac:dyDescent="0.25">
      <c r="A88" s="115" t="s">
        <v>3562</v>
      </c>
      <c r="B88" s="110" t="s">
        <v>3563</v>
      </c>
      <c r="C88" s="109"/>
      <c r="D88" s="86" t="s">
        <v>23</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2017-12-19_G-044_CA</v>
      </c>
      <c r="G88" s="89">
        <v>43145</v>
      </c>
      <c r="H88" s="89">
        <v>43145</v>
      </c>
      <c r="I88" s="68"/>
      <c r="J88" s="68"/>
      <c r="K88" s="73" t="str">
        <f t="shared" si="2"/>
        <v/>
      </c>
      <c r="L88" s="111">
        <v>43178</v>
      </c>
      <c r="M88" s="86" t="str">
        <f>IF(AND(NOT(OR(G88="",G88="Ø")),H88=""),"In Progress",IF(AND(NOT(OR(H88="Ø",H88="")),NOT(OR(G88="Ø",G88=""))),"Completed",IF(AND(NOT(A88=""),NOT(OR(D88="",D88="???")),G88=""),"Waiting",IF(D88="???","Waiting",""))))</f>
        <v>Completed</v>
      </c>
      <c r="N88" s="109"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09" t="s">
        <v>0</v>
      </c>
      <c r="P88" s="4"/>
      <c r="Q88" s="114" t="s">
        <v>25</v>
      </c>
      <c r="R88" s="109" t="s">
        <v>3564</v>
      </c>
    </row>
    <row r="89" spans="1:18" x14ac:dyDescent="0.25">
      <c r="A89" s="109"/>
      <c r="B89" s="109"/>
      <c r="C89" s="109"/>
      <c r="D89" s="86" t="s">
        <v>2404</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2017-12-19_G-044_MH</v>
      </c>
      <c r="G89" s="89">
        <v>43145</v>
      </c>
      <c r="H89" s="89">
        <v>43151</v>
      </c>
      <c r="I89" s="68"/>
      <c r="J89" s="68"/>
      <c r="K89" s="73" t="str">
        <f t="shared" si="2"/>
        <v/>
      </c>
      <c r="L89" s="109"/>
      <c r="M89" s="86" t="str">
        <f>IF(AND(NOT(OR(G89="",G89="Ø")),H89=""),"In Progress",IF(AND(NOT(OR(H89="Ø",H89="")),NOT(OR(G89="Ø",G89=""))),"Completed",IF(AND(NOT(A88=""),NOT(OR(D89="",D89="???")),G89=""),"Waiting",IF(D89="???","Waiting",""))))</f>
        <v>Completed</v>
      </c>
      <c r="N89" s="109"/>
      <c r="O89" s="109"/>
      <c r="P89" s="4"/>
      <c r="Q89" s="114"/>
      <c r="R89" s="109"/>
    </row>
    <row r="90" spans="1:18" x14ac:dyDescent="0.25">
      <c r="A90" s="115" t="s">
        <v>3565</v>
      </c>
      <c r="B90" s="110" t="s">
        <v>3566</v>
      </c>
      <c r="C90" s="109"/>
      <c r="D90" s="86" t="s">
        <v>32</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2017-12-19_G-045_AZ</v>
      </c>
      <c r="G90" s="89">
        <v>43145</v>
      </c>
      <c r="H90" s="89" t="s">
        <v>51</v>
      </c>
      <c r="I90" s="68"/>
      <c r="J90" s="68"/>
      <c r="K90" s="73" t="str">
        <f t="shared" si="2"/>
        <v/>
      </c>
      <c r="L90" s="109" t="str">
        <f>IF(AND(NOT(OR(H90="",H90="Ø")),NOT(OR(H91="",H91="Ø"))),"Needs to be Split","")</f>
        <v/>
      </c>
      <c r="M90" s="86" t="s">
        <v>1</v>
      </c>
      <c r="N90" s="109"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Untraceable</v>
      </c>
      <c r="O90" s="109" t="str">
        <f>IF(OR(N90="Untraceable",N90="Incomplete"),"Ignore",IF(N90="Completed","Waiting",IF(OR(N90="Waiting",N90="In Progress",N90="Review",N90="Other"),"HOLD","")))</f>
        <v>Ignore</v>
      </c>
      <c r="P90" s="4"/>
      <c r="Q90" s="114" t="str">
        <f>IF(OR(N90="Untraceable",N90="Incomplete"),"No",IF(N90="Completed","In Progress",""))</f>
        <v>No</v>
      </c>
      <c r="R90" s="109"/>
    </row>
    <row r="91" spans="1:18" x14ac:dyDescent="0.25">
      <c r="A91" s="109"/>
      <c r="B91" s="109"/>
      <c r="C91" s="109"/>
      <c r="D91" s="86" t="str">
        <f>IF(AND(NOT(A90=""),NOT(B90=""),NOT(M90="Untraceable")),"???","")</f>
        <v/>
      </c>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09"/>
      <c r="M91" s="86" t="str">
        <f>IF(AND(NOT(OR(G91="",G91="Ø")),H91=""),"In Progress",IF(AND(NOT(OR(H91="Ø",H91="")),NOT(OR(G91="Ø",G91=""))),"Completed",IF(AND(NOT(A90=""),NOT(OR(D91="",D91="???")),G91=""),"Waiting",IF(D91="???","Waiting",""))))</f>
        <v/>
      </c>
      <c r="N91" s="109"/>
      <c r="O91" s="109"/>
      <c r="P91" s="4"/>
      <c r="Q91" s="114"/>
      <c r="R91" s="109"/>
    </row>
    <row r="92" spans="1:18" x14ac:dyDescent="0.25">
      <c r="A92" s="115" t="s">
        <v>3567</v>
      </c>
      <c r="B92" s="110" t="s">
        <v>3568</v>
      </c>
      <c r="C92" s="109"/>
      <c r="D92" s="86" t="s">
        <v>32</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2017-12-19_G-046_AZ</v>
      </c>
      <c r="G92" s="89">
        <v>43145</v>
      </c>
      <c r="H92" s="89" t="s">
        <v>51</v>
      </c>
      <c r="I92" s="68"/>
      <c r="J92" s="68"/>
      <c r="K92" s="73" t="str">
        <f t="shared" si="2"/>
        <v/>
      </c>
      <c r="L92" s="109" t="str">
        <f>IF(AND(NOT(OR(H92="",H92="Ø")),NOT(OR(H93="",H93="Ø"))),"Needs to be Split","")</f>
        <v/>
      </c>
      <c r="M92" s="86" t="s">
        <v>1</v>
      </c>
      <c r="N92" s="109"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09" t="str">
        <f>IF(OR(N92="Untraceable",N92="Incomplete"),"Ignore",IF(N92="Completed","Waiting",IF(OR(N92="Waiting",N92="In Progress",N92="Review",N92="Other"),"HOLD","")))</f>
        <v>Ignore</v>
      </c>
      <c r="P92" s="4"/>
      <c r="Q92" s="114" t="str">
        <f>IF(OR(N92="Untraceable",N92="Incomplete"),"No",IF(N92="Completed","In Progress",""))</f>
        <v>No</v>
      </c>
      <c r="R92" s="109"/>
    </row>
    <row r="93" spans="1:18" x14ac:dyDescent="0.25">
      <c r="A93" s="109"/>
      <c r="B93" s="109"/>
      <c r="C93" s="109"/>
      <c r="D93" s="86" t="str">
        <f>IF(AND(NOT(A92=""),NOT(B92=""),NOT(M92="Untraceable")),"???","")</f>
        <v/>
      </c>
      <c r="E93" s="86"/>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c r="J93" s="68"/>
      <c r="K93" s="73" t="str">
        <f t="shared" si="2"/>
        <v/>
      </c>
      <c r="L93" s="109"/>
      <c r="M93" s="86" t="str">
        <f>IF(AND(NOT(OR(G93="",G93="Ø")),H93=""),"In Progress",IF(AND(NOT(OR(H93="Ø",H93="")),NOT(OR(G93="Ø",G93=""))),"Completed",IF(AND(NOT(A92=""),NOT(OR(D93="",D93="???")),G93=""),"Waiting",IF(D93="???","Waiting",""))))</f>
        <v/>
      </c>
      <c r="N93" s="109"/>
      <c r="O93" s="109"/>
      <c r="P93" s="4"/>
      <c r="Q93" s="114"/>
      <c r="R93" s="109"/>
    </row>
    <row r="94" spans="1:18" x14ac:dyDescent="0.25">
      <c r="A94" s="115" t="s">
        <v>3569</v>
      </c>
      <c r="B94" s="110" t="s">
        <v>3570</v>
      </c>
      <c r="C94" s="109"/>
      <c r="D94" s="86" t="s">
        <v>113</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2017-12-19_G-047_DR</v>
      </c>
      <c r="G94" s="89">
        <v>43152</v>
      </c>
      <c r="H94" s="89" t="s">
        <v>51</v>
      </c>
      <c r="I94" s="68"/>
      <c r="J94" s="68"/>
      <c r="K94" s="73" t="str">
        <f t="shared" si="2"/>
        <v/>
      </c>
      <c r="L94" s="109" t="str">
        <f>IF(AND(NOT(OR(H94="",H94="Ø")),NOT(OR(H95="",H95="Ø"))),"Needs to be Split","")</f>
        <v/>
      </c>
      <c r="M94" s="86" t="s">
        <v>1</v>
      </c>
      <c r="N94" s="109"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Untraceable</v>
      </c>
      <c r="O94" s="109" t="str">
        <f>IF(OR(N94="Untraceable",N94="Incomplete"),"Ignore",IF(N94="Completed","Waiting",IF(OR(N94="Waiting",N94="In Progress",N94="Review",N94="Other"),"HOLD","")))</f>
        <v>Ignore</v>
      </c>
      <c r="P94" s="4"/>
      <c r="Q94" s="114" t="str">
        <f>IF(OR(N94="Untraceable",N94="Incomplete"),"No",IF(N94="Completed","In Progress",""))</f>
        <v>No</v>
      </c>
      <c r="R94" s="109"/>
    </row>
    <row r="95" spans="1:18" x14ac:dyDescent="0.25">
      <c r="A95" s="109"/>
      <c r="B95" s="109"/>
      <c r="C95" s="109"/>
      <c r="D95" s="86" t="str">
        <f>IF(AND(NOT(A94=""),NOT(B94=""),NOT(M94="Untraceable")),"???","")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c r="J95" s="68"/>
      <c r="K95" s="73" t="str">
        <f t="shared" si="2"/>
        <v/>
      </c>
      <c r="L95" s="109"/>
      <c r="M95" s="86" t="str">
        <f>IF(AND(NOT(OR(G95="",G95="Ø")),H95=""),"In Progress",IF(AND(NOT(OR(H95="Ø",H95="")),NOT(OR(G95="Ø",G95=""))),"Completed",IF(AND(NOT(A94=""),NOT(OR(D95="",D95="???")),G95=""),"Waiting",IF(D95="???","Waiting",""))))</f>
        <v/>
      </c>
      <c r="N95" s="109"/>
      <c r="O95" s="109"/>
      <c r="P95" s="4"/>
      <c r="Q95" s="114"/>
      <c r="R95" s="109"/>
    </row>
    <row r="96" spans="1:18" x14ac:dyDescent="0.25">
      <c r="A96" s="115" t="s">
        <v>3571</v>
      </c>
      <c r="B96" s="110" t="s">
        <v>3572</v>
      </c>
      <c r="C96" s="109"/>
      <c r="D96" s="86" t="s">
        <v>113</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2017-12-19_G-048_DR</v>
      </c>
      <c r="G96" s="89">
        <v>43152</v>
      </c>
      <c r="H96" s="89" t="s">
        <v>51</v>
      </c>
      <c r="I96" s="68"/>
      <c r="J96" s="68"/>
      <c r="K96" s="73" t="str">
        <f t="shared" si="2"/>
        <v/>
      </c>
      <c r="L96" s="109" t="str">
        <f>IF(AND(NOT(OR(H96="",H96="Ø")),NOT(OR(H97="",H97="Ø"))),"Needs to be Split","")</f>
        <v/>
      </c>
      <c r="M96" s="86" t="s">
        <v>1</v>
      </c>
      <c r="N96" s="109"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Untraceable</v>
      </c>
      <c r="O96" s="109" t="str">
        <f>IF(OR(N96="Untraceable",N96="Incomplete"),"Ignore",IF(N96="Completed","Waiting",IF(OR(N96="Waiting",N96="In Progress",N96="Review",N96="Other"),"HOLD","")))</f>
        <v>Ignore</v>
      </c>
      <c r="P96" s="4"/>
      <c r="Q96" s="114" t="str">
        <f>IF(OR(N96="Untraceable",N96="Incomplete"),"No",IF(N96="Completed","In Progress",""))</f>
        <v>No</v>
      </c>
      <c r="R96" s="109"/>
    </row>
    <row r="97" spans="1:18" x14ac:dyDescent="0.25">
      <c r="A97" s="109"/>
      <c r="B97" s="109"/>
      <c r="C97" s="109"/>
      <c r="D97" s="86" t="str">
        <f>IF(AND(NOT(A96=""),NOT(B96=""),NOT(M96="Untraceable")),"???","")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c r="J97" s="68"/>
      <c r="K97" s="73" t="str">
        <f t="shared" si="2"/>
        <v/>
      </c>
      <c r="L97" s="109"/>
      <c r="M97" s="86" t="str">
        <f>IF(AND(NOT(OR(G97="",G97="Ø")),H97=""),"In Progress",IF(AND(NOT(OR(H97="Ø",H97="")),NOT(OR(G97="Ø",G97=""))),"Completed",IF(AND(NOT(A96=""),NOT(OR(D97="",D97="???")),G97=""),"Waiting",IF(D97="???","Waiting",""))))</f>
        <v/>
      </c>
      <c r="N97" s="109"/>
      <c r="O97" s="109"/>
      <c r="P97" s="4"/>
      <c r="Q97" s="114"/>
      <c r="R97" s="109"/>
    </row>
    <row r="98" spans="1:18" x14ac:dyDescent="0.25">
      <c r="A98" s="115" t="s">
        <v>3573</v>
      </c>
      <c r="B98" s="110" t="s">
        <v>3574</v>
      </c>
      <c r="C98" s="109"/>
      <c r="D98" s="86" t="s">
        <v>113</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2017-12-19_G-049_DR</v>
      </c>
      <c r="G98" s="89">
        <v>43153</v>
      </c>
      <c r="H98" s="89">
        <v>43175</v>
      </c>
      <c r="I98" s="68"/>
      <c r="J98" s="68"/>
      <c r="K98" s="73" t="str">
        <f t="shared" si="2"/>
        <v/>
      </c>
      <c r="L98" s="109" t="str">
        <f>IF(AND(NOT(OR(H98="",H98="Ø")),NOT(OR(H99="",H99="Ø"))),"Needs to be Split","")</f>
        <v/>
      </c>
      <c r="M98" s="86" t="str">
        <f>IF(AND(NOT(OR(G98="",G98="Ø")),H98=""),"In Progress",IF(AND(NOT(OR(H98="Ø",H98="")),NOT(OR(G98="Ø",G98=""))),"Completed",IF(AND(NOT(A98=""),NOT(OR(D98="",D98="???")),G98=""),"Waiting",IF(D98="???","Waiting",""))))</f>
        <v>Completed</v>
      </c>
      <c r="N98" s="109" t="s">
        <v>2</v>
      </c>
      <c r="O98" s="109" t="str">
        <f>IF(OR(N98="Untraceable",N98="Incomplete"),"Ignore",IF(N98="Completed","Waiting",IF(OR(N98="Waiting",N98="In Progress",N98="Review",N98="Other"),"HOLD","")))</f>
        <v>Ignore</v>
      </c>
      <c r="P98" s="4"/>
      <c r="Q98" s="114" t="str">
        <f>IF(OR(N98="Untraceable",N98="Incomplete"),"No",IF(N98="Completed","In Progress",""))</f>
        <v>No</v>
      </c>
      <c r="R98" s="109"/>
    </row>
    <row r="99" spans="1:18" x14ac:dyDescent="0.25">
      <c r="A99" s="109"/>
      <c r="B99" s="109"/>
      <c r="C99" s="109"/>
      <c r="D99" s="86" t="s">
        <v>23</v>
      </c>
      <c r="E99" s="86" t="s">
        <v>24</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2017-12-19_G-049_CA</v>
      </c>
      <c r="G99" s="89">
        <v>43153</v>
      </c>
      <c r="H99" s="89" t="s">
        <v>51</v>
      </c>
      <c r="I99" s="68"/>
      <c r="J99" s="68"/>
      <c r="K99" s="73" t="str">
        <f t="shared" si="2"/>
        <v/>
      </c>
      <c r="L99" s="109"/>
      <c r="M99" s="86" t="s">
        <v>2</v>
      </c>
      <c r="N99" s="109"/>
      <c r="O99" s="109"/>
      <c r="P99" s="4" t="s">
        <v>3575</v>
      </c>
      <c r="Q99" s="114"/>
      <c r="R99" s="109"/>
    </row>
    <row r="100" spans="1:18" x14ac:dyDescent="0.25">
      <c r="A100" s="115" t="s">
        <v>3576</v>
      </c>
      <c r="B100" s="110" t="s">
        <v>3577</v>
      </c>
      <c r="C100" s="109"/>
      <c r="D100" s="86" t="s">
        <v>161</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2017-12-19_G-050_BD</v>
      </c>
      <c r="G100" s="89">
        <v>43153</v>
      </c>
      <c r="H100" s="89" t="s">
        <v>51</v>
      </c>
      <c r="I100" s="68"/>
      <c r="J100" s="68"/>
      <c r="K100" s="73" t="str">
        <f t="shared" si="2"/>
        <v/>
      </c>
      <c r="L100" s="109" t="str">
        <f>IF(AND(NOT(OR(H100="",H100="Ø")),NOT(OR(H101="",H101="Ø"))),"Needs to be Split","")</f>
        <v/>
      </c>
      <c r="M100" s="86" t="s">
        <v>1</v>
      </c>
      <c r="N100" s="109"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Untraceable</v>
      </c>
      <c r="O100" s="109" t="str">
        <f>IF(OR(N100="Untraceable",N100="Incomplete"),"Ignore",IF(N100="Completed","Waiting",IF(OR(N100="Waiting",N100="In Progress",N100="Review",N100="Other"),"HOLD","")))</f>
        <v>Ignore</v>
      </c>
      <c r="P100" s="4"/>
      <c r="Q100" s="114" t="str">
        <f>IF(OR(N100="Untraceable",N100="Incomplete"),"No",IF(N100="Completed","In Progress",""))</f>
        <v>No</v>
      </c>
      <c r="R100" s="109"/>
    </row>
    <row r="101" spans="1:18" x14ac:dyDescent="0.25">
      <c r="A101" s="109"/>
      <c r="B101" s="109"/>
      <c r="C101" s="109"/>
      <c r="D101" s="86" t="str">
        <f>IF(AND(NOT(A100=""),NOT(B100=""),NOT(M100="Untraceable")),"???","")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2"/>
        <v/>
      </c>
      <c r="L101" s="109"/>
      <c r="M101" s="86" t="str">
        <f>IF(AND(NOT(OR(G101="",G101="Ø")),H101=""),"In Progress",IF(AND(NOT(OR(H101="Ø",H101="")),NOT(OR(G101="Ø",G101=""))),"Completed",IF(AND(NOT(A100=""),NOT(OR(D101="",D101="???")),G101=""),"Waiting",IF(D101="???","Waiting",""))))</f>
        <v/>
      </c>
      <c r="N101" s="109"/>
      <c r="O101" s="109"/>
      <c r="P101" s="4"/>
      <c r="Q101" s="114"/>
      <c r="R101" s="109"/>
    </row>
    <row r="102" spans="1:18" x14ac:dyDescent="0.25">
      <c r="A102" s="115" t="s">
        <v>3578</v>
      </c>
      <c r="B102" s="110" t="s">
        <v>3579</v>
      </c>
      <c r="C102" s="109"/>
      <c r="D102" s="86" t="s">
        <v>161</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2017-12-19_G-051_BD</v>
      </c>
      <c r="G102" s="89">
        <v>43153</v>
      </c>
      <c r="H102" s="89" t="s">
        <v>51</v>
      </c>
      <c r="I102" s="68"/>
      <c r="J102" s="68"/>
      <c r="K102" s="73" t="str">
        <f t="shared" ref="K102:K115" si="3">IF(AND(NOT(I102=""),NOT(J102=""),NOT(H102="")),J102/I102,"")</f>
        <v/>
      </c>
      <c r="L102" s="109" t="str">
        <f>IF(AND(NOT(OR(H102="",H102="Ø")),NOT(OR(H103="",H103="Ø"))),"Needs to be Split","")</f>
        <v/>
      </c>
      <c r="M102" s="86" t="s">
        <v>1</v>
      </c>
      <c r="N102" s="109"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Untraceable</v>
      </c>
      <c r="O102" s="109" t="str">
        <f>IF(OR(N102="Untraceable",N102="Incomplete"),"Ignore",IF(N102="Completed","Waiting",IF(OR(N102="Waiting",N102="In Progress",N102="Review",N102="Other"),"HOLD","")))</f>
        <v>Ignore</v>
      </c>
      <c r="P102" s="4"/>
      <c r="Q102" s="114" t="str">
        <f>IF(OR(N102="Untraceable",N102="Incomplete"),"No",IF(N102="Completed","In Progress",""))</f>
        <v>No</v>
      </c>
      <c r="R102" s="109"/>
    </row>
    <row r="103" spans="1:18" x14ac:dyDescent="0.25">
      <c r="A103" s="109"/>
      <c r="B103" s="109"/>
      <c r="C103" s="109"/>
      <c r="D103" s="86" t="str">
        <f>IF(AND(NOT(A102=""),NOT(B102=""),NOT(M102="Untraceable")),"???","")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c r="J103" s="68"/>
      <c r="K103" s="73" t="str">
        <f t="shared" si="3"/>
        <v/>
      </c>
      <c r="L103" s="109"/>
      <c r="M103" s="86" t="str">
        <f>IF(AND(NOT(OR(G103="",G103="Ø")),H103=""),"In Progress",IF(AND(NOT(OR(H103="Ø",H103="")),NOT(OR(G103="Ø",G103=""))),"Completed",IF(AND(NOT(A102=""),NOT(OR(D103="",D103="???")),G103=""),"Waiting",IF(D103="???","Waiting",""))))</f>
        <v/>
      </c>
      <c r="N103" s="109"/>
      <c r="O103" s="109"/>
      <c r="P103" s="4"/>
      <c r="Q103" s="114"/>
      <c r="R103" s="109"/>
    </row>
    <row r="104" spans="1:18" x14ac:dyDescent="0.25">
      <c r="A104" s="115" t="s">
        <v>3580</v>
      </c>
      <c r="B104" s="110" t="s">
        <v>3581</v>
      </c>
      <c r="C104" s="109"/>
      <c r="D104" s="86" t="s">
        <v>32</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2017-12-19_G-052_AZ</v>
      </c>
      <c r="G104" s="89">
        <v>43153</v>
      </c>
      <c r="H104" s="89" t="s">
        <v>51</v>
      </c>
      <c r="I104" s="68"/>
      <c r="J104" s="68"/>
      <c r="K104" s="73" t="str">
        <f t="shared" si="3"/>
        <v/>
      </c>
      <c r="L104" s="109" t="str">
        <f>IF(AND(NOT(OR(H104="",H104="Ø")),NOT(OR(H105="",H105="Ø"))),"Needs to be Split","")</f>
        <v/>
      </c>
      <c r="M104" s="86" t="s">
        <v>1</v>
      </c>
      <c r="N104" s="109"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09" t="str">
        <f>IF(OR(N104="Untraceable",N104="Incomplete"),"Ignore",IF(N104="Completed","Waiting",IF(OR(N104="Waiting",N104="In Progress",N104="Review",N104="Other"),"HOLD","")))</f>
        <v>Ignore</v>
      </c>
      <c r="P104" s="4"/>
      <c r="Q104" s="114" t="str">
        <f>IF(OR(N104="Untraceable",N104="Incomplete"),"No",IF(N104="Completed","In Progress",""))</f>
        <v>No</v>
      </c>
      <c r="R104" s="109"/>
    </row>
    <row r="105" spans="1:18" x14ac:dyDescent="0.25">
      <c r="A105" s="109"/>
      <c r="B105" s="109"/>
      <c r="C105" s="109"/>
      <c r="D105" s="86" t="str">
        <f>IF(AND(NOT(A104=""),NOT(B104=""),NOT(M104="Untraceable")),"???","")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c r="J105" s="68"/>
      <c r="K105" s="73" t="str">
        <f t="shared" si="3"/>
        <v/>
      </c>
      <c r="L105" s="109"/>
      <c r="M105" s="86" t="str">
        <f>IF(AND(NOT(OR(G105="",G105="Ø")),H105=""),"In Progress",IF(AND(NOT(OR(H105="Ø",H105="")),NOT(OR(G105="Ø",G105=""))),"Completed",IF(AND(NOT(A104=""),NOT(OR(D105="",D105="???")),G105=""),"Waiting",IF(D105="???","Waiting",""))))</f>
        <v/>
      </c>
      <c r="N105" s="109"/>
      <c r="O105" s="109"/>
      <c r="P105" s="4"/>
      <c r="Q105" s="114"/>
      <c r="R105" s="109"/>
    </row>
    <row r="106" spans="1:18" x14ac:dyDescent="0.25">
      <c r="A106" s="115" t="s">
        <v>3582</v>
      </c>
      <c r="B106" s="110" t="s">
        <v>3583</v>
      </c>
      <c r="C106" s="109"/>
      <c r="D106" s="86" t="s">
        <v>32</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2017-12-19_G-053_AZ</v>
      </c>
      <c r="G106" s="89">
        <v>43153</v>
      </c>
      <c r="H106" s="89" t="s">
        <v>51</v>
      </c>
      <c r="I106" s="68"/>
      <c r="J106" s="68"/>
      <c r="K106" s="73" t="str">
        <f t="shared" si="3"/>
        <v/>
      </c>
      <c r="L106" s="109" t="str">
        <f>IF(AND(NOT(OR(H106="",H106="Ø")),NOT(OR(H107="",H107="Ø"))),"Needs to be Split","")</f>
        <v/>
      </c>
      <c r="M106" s="86" t="s">
        <v>1</v>
      </c>
      <c r="N106" s="109"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Untraceable</v>
      </c>
      <c r="O106" s="109" t="str">
        <f>IF(OR(N106="Untraceable",N106="Incomplete"),"Ignore",IF(N106="Completed","Waiting",IF(OR(N106="Waiting",N106="In Progress",N106="Review",N106="Other"),"HOLD","")))</f>
        <v>Ignore</v>
      </c>
      <c r="P106" s="4"/>
      <c r="Q106" s="114" t="str">
        <f>IF(OR(N106="Untraceable",N106="Incomplete"),"No",IF(N106="Completed","In Progress",""))</f>
        <v>No</v>
      </c>
      <c r="R106" s="109"/>
    </row>
    <row r="107" spans="1:18" x14ac:dyDescent="0.25">
      <c r="A107" s="109"/>
      <c r="B107" s="109"/>
      <c r="C107" s="109"/>
      <c r="D107" s="86" t="str">
        <f>IF(AND(NOT(A106=""),NOT(B106=""),NOT(M106="Untraceable")),"???","")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c r="J107" s="68"/>
      <c r="K107" s="73" t="str">
        <f t="shared" si="3"/>
        <v/>
      </c>
      <c r="L107" s="109"/>
      <c r="M107" s="86" t="str">
        <f>IF(AND(NOT(OR(G107="",G107="Ø")),H107=""),"In Progress",IF(AND(NOT(OR(H107="Ø",H107="")),NOT(OR(G107="Ø",G107=""))),"Completed",IF(AND(NOT(A106=""),NOT(OR(D107="",D107="???")),G107=""),"Waiting",IF(D107="???","Waiting",""))))</f>
        <v/>
      </c>
      <c r="N107" s="109"/>
      <c r="O107" s="109"/>
      <c r="P107" s="4"/>
      <c r="Q107" s="114"/>
      <c r="R107" s="109"/>
    </row>
    <row r="108" spans="1:18" x14ac:dyDescent="0.25">
      <c r="A108" s="115" t="s">
        <v>3584</v>
      </c>
      <c r="B108" s="110" t="s">
        <v>3585</v>
      </c>
      <c r="C108" s="109"/>
      <c r="D108" s="86" t="s">
        <v>32</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2017-12-19_G-054_AZ</v>
      </c>
      <c r="G108" s="89">
        <v>43153</v>
      </c>
      <c r="H108" s="89" t="s">
        <v>51</v>
      </c>
      <c r="I108" s="68"/>
      <c r="J108" s="68"/>
      <c r="K108" s="73" t="str">
        <f t="shared" si="3"/>
        <v/>
      </c>
      <c r="L108" s="109" t="str">
        <f>IF(AND(NOT(OR(H108="",H108="Ø")),NOT(OR(H109="",H109="Ø"))),"Needs to be Split","")</f>
        <v/>
      </c>
      <c r="M108" s="86" t="s">
        <v>1</v>
      </c>
      <c r="N108" s="109"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09" t="str">
        <f>IF(OR(N108="Untraceable",N108="Incomplete"),"Ignore",IF(N108="Completed","Waiting",IF(OR(N108="Waiting",N108="In Progress",N108="Review",N108="Other"),"HOLD","")))</f>
        <v>Ignore</v>
      </c>
      <c r="P108" s="4"/>
      <c r="Q108" s="114" t="str">
        <f>IF(OR(N108="Untraceable",N108="Incomplete"),"No",IF(N108="Completed","In Progress",""))</f>
        <v>No</v>
      </c>
      <c r="R108" s="109"/>
    </row>
    <row r="109" spans="1:18" x14ac:dyDescent="0.25">
      <c r="A109" s="109"/>
      <c r="B109" s="109"/>
      <c r="C109" s="109"/>
      <c r="D109" s="86" t="str">
        <f>IF(AND(NOT(A108=""),NOT(B108=""),NOT(M108="Untraceable")),"???","")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c r="J109" s="68"/>
      <c r="K109" s="73" t="str">
        <f t="shared" si="3"/>
        <v/>
      </c>
      <c r="L109" s="109"/>
      <c r="M109" s="86" t="str">
        <f>IF(AND(NOT(OR(G109="",G109="Ø")),H109=""),"In Progress",IF(AND(NOT(OR(H109="Ø",H109="")),NOT(OR(G109="Ø",G109=""))),"Completed",IF(AND(NOT(A108=""),NOT(OR(D109="",D109="???")),G109=""),"Waiting",IF(D109="???","Waiting",""))))</f>
        <v/>
      </c>
      <c r="N109" s="109"/>
      <c r="O109" s="109"/>
      <c r="P109" s="4"/>
      <c r="Q109" s="114"/>
      <c r="R109" s="109"/>
    </row>
    <row r="110" spans="1:18" x14ac:dyDescent="0.25">
      <c r="A110" s="115" t="s">
        <v>3586</v>
      </c>
      <c r="B110" s="110" t="s">
        <v>3587</v>
      </c>
      <c r="C110" s="109"/>
      <c r="D110" s="86" t="s">
        <v>161</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2017-12-19_G-055_BD</v>
      </c>
      <c r="G110" s="89">
        <v>43153</v>
      </c>
      <c r="H110" s="89" t="s">
        <v>51</v>
      </c>
      <c r="I110" s="68"/>
      <c r="J110" s="68"/>
      <c r="K110" s="73" t="str">
        <f t="shared" si="3"/>
        <v/>
      </c>
      <c r="L110" s="109" t="str">
        <f>IF(AND(NOT(OR(H110="",H110="Ø")),NOT(OR(H111="",H111="Ø"))),"Needs to be Split","")</f>
        <v/>
      </c>
      <c r="M110" s="86" t="s">
        <v>1</v>
      </c>
      <c r="N110" s="109"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09" t="str">
        <f>IF(OR(N110="Untraceable",N110="Incomplete"),"Ignore",IF(N110="Completed","Waiting",IF(OR(N110="Waiting",N110="In Progress",N110="Review",N110="Other"),"HOLD","")))</f>
        <v>Ignore</v>
      </c>
      <c r="P110" s="4"/>
      <c r="Q110" s="114" t="str">
        <f>IF(OR(N110="Untraceable",N110="Incomplete"),"No",IF(N110="Completed","In Progress",""))</f>
        <v>No</v>
      </c>
      <c r="R110" s="109"/>
    </row>
    <row r="111" spans="1:18" x14ac:dyDescent="0.25">
      <c r="A111" s="109"/>
      <c r="B111" s="109"/>
      <c r="C111" s="109"/>
      <c r="D111" s="86" t="str">
        <f>IF(AND(NOT(A110=""),NOT(B110=""),NOT(M110="Untraceable")),"???","")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c r="J111" s="68"/>
      <c r="K111" s="73" t="str">
        <f t="shared" si="3"/>
        <v/>
      </c>
      <c r="L111" s="109"/>
      <c r="M111" s="86" t="str">
        <f>IF(AND(NOT(OR(G111="",G111="Ø")),H111=""),"In Progress",IF(AND(NOT(OR(H111="Ø",H111="")),NOT(OR(G111="Ø",G111=""))),"Completed",IF(AND(NOT(A110=""),NOT(OR(D111="",D111="???")),G111=""),"Waiting",IF(D111="???","Waiting",""))))</f>
        <v/>
      </c>
      <c r="N111" s="109"/>
      <c r="O111" s="109"/>
      <c r="P111" s="4"/>
      <c r="Q111" s="114"/>
      <c r="R111" s="109"/>
    </row>
    <row r="112" spans="1:18" x14ac:dyDescent="0.25">
      <c r="A112" s="115" t="s">
        <v>3588</v>
      </c>
      <c r="B112" s="110" t="s">
        <v>3589</v>
      </c>
      <c r="C112" s="109"/>
      <c r="D112" s="86" t="s">
        <v>161</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2017-12-19_G-056_BD</v>
      </c>
      <c r="G112" s="89">
        <v>43157</v>
      </c>
      <c r="H112" s="89"/>
      <c r="I112" s="68"/>
      <c r="J112" s="68"/>
      <c r="K112" s="73" t="str">
        <f t="shared" si="3"/>
        <v/>
      </c>
      <c r="L112" s="109" t="str">
        <f>IF(AND(NOT(OR(H112="",H112="Ø")),NOT(OR(H113="",H113="Ø"))),"Needs to be Split","")</f>
        <v/>
      </c>
      <c r="M112" s="86" t="s">
        <v>1</v>
      </c>
      <c r="N112" s="109"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Untraceable</v>
      </c>
      <c r="O112" s="109" t="str">
        <f>IF(OR(N112="Untraceable",N112="Incomplete"),"Ignore",IF(N112="Completed","Waiting",IF(OR(N112="Waiting",N112="In Progress",N112="Review",N112="Other"),"HOLD","")))</f>
        <v>Ignore</v>
      </c>
      <c r="P112" s="4"/>
      <c r="Q112" s="114" t="str">
        <f>IF(OR(N112="Untraceable",N112="Incomplete"),"No",IF(N112="Completed","In Progress",""))</f>
        <v>No</v>
      </c>
      <c r="R112" s="109"/>
    </row>
    <row r="113" spans="1:18" x14ac:dyDescent="0.25">
      <c r="A113" s="109"/>
      <c r="B113" s="109"/>
      <c r="C113" s="109"/>
      <c r="D113" s="86" t="str">
        <f>IF(AND(NOT(A112=""),NOT(B112=""),NOT(M112="Untraceable")),"???","")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c r="J113" s="68"/>
      <c r="K113" s="73" t="str">
        <f t="shared" si="3"/>
        <v/>
      </c>
      <c r="L113" s="109"/>
      <c r="M113" s="86" t="str">
        <f>IF(AND(NOT(OR(G113="",G113="Ø")),H113=""),"In Progress",IF(AND(NOT(OR(H113="Ø",H113="")),NOT(OR(G113="Ø",G113=""))),"Completed",IF(AND(NOT(A112=""),NOT(OR(D113="",D113="???")),G113=""),"Waiting",IF(D113="???","Waiting",""))))</f>
        <v/>
      </c>
      <c r="N113" s="109"/>
      <c r="O113" s="109"/>
      <c r="P113" s="4"/>
      <c r="Q113" s="114"/>
      <c r="R113" s="109"/>
    </row>
    <row r="114" spans="1:18" x14ac:dyDescent="0.25">
      <c r="A114" s="115" t="s">
        <v>3590</v>
      </c>
      <c r="B114" s="110" t="s">
        <v>3591</v>
      </c>
      <c r="C114" s="109"/>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2017-12-19_G-057_BD</v>
      </c>
      <c r="G114" s="89">
        <v>43157</v>
      </c>
      <c r="H114" s="89"/>
      <c r="I114" s="68"/>
      <c r="J114" s="68"/>
      <c r="K114" s="73" t="str">
        <f t="shared" si="3"/>
        <v/>
      </c>
      <c r="L114" s="109" t="str">
        <f>IF(AND(NOT(OR(H114="",H114="Ø")),NOT(OR(H115="",H115="Ø"))),"Needs to be Split","")</f>
        <v/>
      </c>
      <c r="M114" s="86" t="s">
        <v>1</v>
      </c>
      <c r="N114" s="109"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Untraceable</v>
      </c>
      <c r="O114" s="109" t="str">
        <f>IF(OR(N114="Untraceable",N114="Incomplete"),"Ignore",IF(N114="Completed","Waiting",IF(OR(N114="Waiting",N114="In Progress",N114="Review",N114="Other"),"HOLD","")))</f>
        <v>Ignore</v>
      </c>
      <c r="P114" s="4"/>
      <c r="Q114" s="114" t="str">
        <f>IF(OR(N114="Untraceable",N114="Incomplete"),"No",IF(N114="Completed","In Progress",""))</f>
        <v>No</v>
      </c>
      <c r="R114" s="109"/>
    </row>
    <row r="115" spans="1:18" x14ac:dyDescent="0.25">
      <c r="A115" s="109"/>
      <c r="B115" s="109"/>
      <c r="C115" s="109"/>
      <c r="D115" s="86" t="str">
        <f>IF(AND(NOT(A114=""),NOT(B114=""),NOT(M114="Untraceable")),"???","")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c r="J115" s="68"/>
      <c r="K115" s="73" t="str">
        <f t="shared" si="3"/>
        <v/>
      </c>
      <c r="L115" s="109"/>
      <c r="M115" s="86" t="str">
        <f>IF(AND(NOT(OR(G115="",G115="Ø")),H115=""),"In Progress",IF(AND(NOT(OR(H115="Ø",H115="")),NOT(OR(G115="Ø",G115=""))),"Completed",IF(AND(NOT(A114=""),NOT(OR(D115="",D115="???")),G115=""),"Waiting",IF(D115="???","Waiting",""))))</f>
        <v/>
      </c>
      <c r="N115" s="109"/>
      <c r="O115" s="109"/>
      <c r="P115" s="4"/>
      <c r="Q115" s="114"/>
      <c r="R115" s="109"/>
    </row>
  </sheetData>
  <autoFilter ref="A1:R127"/>
  <mergeCells count="456">
    <mergeCell ref="Q2:Q3"/>
    <mergeCell ref="R2:R3"/>
    <mergeCell ref="A2:A3"/>
    <mergeCell ref="B2:B3"/>
    <mergeCell ref="C2:C3"/>
    <mergeCell ref="L2:L3"/>
    <mergeCell ref="N2:N3"/>
    <mergeCell ref="O2:O3"/>
    <mergeCell ref="Q8:Q9"/>
    <mergeCell ref="R8:R9"/>
    <mergeCell ref="A6:A7"/>
    <mergeCell ref="B6:B7"/>
    <mergeCell ref="C6:C7"/>
    <mergeCell ref="L6:L7"/>
    <mergeCell ref="N6:N7"/>
    <mergeCell ref="O6:O7"/>
    <mergeCell ref="R4:R5"/>
    <mergeCell ref="L4:L5"/>
    <mergeCell ref="Q6:Q7"/>
    <mergeCell ref="R6:R7"/>
    <mergeCell ref="A8:A9"/>
    <mergeCell ref="B8:B9"/>
    <mergeCell ref="C8:C9"/>
    <mergeCell ref="L8:L9"/>
    <mergeCell ref="N8:N9"/>
    <mergeCell ref="O8:O9"/>
    <mergeCell ref="A4:A5"/>
    <mergeCell ref="B4:B5"/>
    <mergeCell ref="C4:C5"/>
    <mergeCell ref="N4:N5"/>
    <mergeCell ref="O4:O5"/>
    <mergeCell ref="Q4:Q5"/>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Q114:Q115"/>
    <mergeCell ref="R114:R115"/>
    <mergeCell ref="A114:A115"/>
    <mergeCell ref="B114:B115"/>
    <mergeCell ref="C114:C115"/>
    <mergeCell ref="L114:L115"/>
    <mergeCell ref="N114:N115"/>
    <mergeCell ref="O114:O115"/>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s>
  <conditionalFormatting sqref="O1">
    <cfRule type="containsText" dxfId="1704" priority="46" operator="containsText" text="HOLD">
      <formula>NOT(ISERROR(SEARCH("HOLD",O1)))</formula>
    </cfRule>
    <cfRule type="containsText" dxfId="1703" priority="55" operator="containsText" text="Ignore">
      <formula>NOT(ISERROR(SEARCH("Ignore",O1)))</formula>
    </cfRule>
  </conditionalFormatting>
  <conditionalFormatting sqref="M1:O1">
    <cfRule type="containsText" dxfId="1702" priority="45" operator="containsText" text="Waiting">
      <formula>NOT(ISERROR(SEARCH("Waiting",M1)))</formula>
    </cfRule>
    <cfRule type="containsText" dxfId="1701" priority="49" operator="containsText" text="Review">
      <formula>NOT(ISERROR(SEARCH("Review",M1)))</formula>
    </cfRule>
    <cfRule type="containsText" dxfId="1700" priority="50" operator="containsText" text="Other">
      <formula>NOT(ISERROR(SEARCH("Other",M1)))</formula>
    </cfRule>
    <cfRule type="containsText" dxfId="1699" priority="51" operator="containsText" text="Incomplete">
      <formula>NOT(ISERROR(SEARCH("Incomplete",M1)))</formula>
    </cfRule>
    <cfRule type="containsText" dxfId="1698" priority="52" operator="containsText" text="Untraceable">
      <formula>NOT(ISERROR(SEARCH("Untraceable",M1)))</formula>
    </cfRule>
    <cfRule type="containsText" dxfId="1697" priority="53" operator="containsText" text="Completed">
      <formula>NOT(ISERROR(SEARCH("Completed",M1)))</formula>
    </cfRule>
  </conditionalFormatting>
  <conditionalFormatting sqref="Q1 M1:O1">
    <cfRule type="containsText" dxfId="1696" priority="54" operator="containsText" text="In Progress">
      <formula>NOT(ISERROR(SEARCH("In Progress",M1)))</formula>
    </cfRule>
  </conditionalFormatting>
  <conditionalFormatting sqref="Q1">
    <cfRule type="containsText" dxfId="1695" priority="47" operator="containsText" text="No">
      <formula>NOT(ISERROR(SEARCH("No",Q1)))</formula>
    </cfRule>
    <cfRule type="containsText" dxfId="1694" priority="48" operator="containsText" text="Yes">
      <formula>NOT(ISERROR(SEARCH("Yes",Q1)))</formula>
    </cfRule>
  </conditionalFormatting>
  <conditionalFormatting sqref="L1">
    <cfRule type="containsText" dxfId="1693" priority="44" operator="containsText" text="Needs to be">
      <formula>NOT(ISERROR(SEARCH("Needs to be",L1)))</formula>
    </cfRule>
  </conditionalFormatting>
  <conditionalFormatting sqref="I1:K1 I6:K115">
    <cfRule type="containsText" dxfId="1692" priority="43" operator="containsText" text="Please Enter Tracing Time">
      <formula>NOT(ISERROR(SEARCH("Please Enter Tracing Time",I1)))</formula>
    </cfRule>
  </conditionalFormatting>
  <conditionalFormatting sqref="M2:N3 M6:N115">
    <cfRule type="containsText" dxfId="1691" priority="34" operator="containsText" text="Waiting">
      <formula>NOT(ISERROR(SEARCH("Waiting",M2)))</formula>
    </cfRule>
    <cfRule type="containsText" dxfId="1690" priority="37" operator="containsText" text="Review">
      <formula>NOT(ISERROR(SEARCH("Review",M2)))</formula>
    </cfRule>
    <cfRule type="containsText" dxfId="1689" priority="38" operator="containsText" text="Other">
      <formula>NOT(ISERROR(SEARCH("Other",M2)))</formula>
    </cfRule>
    <cfRule type="containsText" dxfId="1688" priority="39" operator="containsText" text="Incomplete">
      <formula>NOT(ISERROR(SEARCH("Incomplete",M2)))</formula>
    </cfRule>
    <cfRule type="containsText" dxfId="1687" priority="40" operator="containsText" text="Untraceable">
      <formula>NOT(ISERROR(SEARCH("Untraceable",M2)))</formula>
    </cfRule>
    <cfRule type="containsText" dxfId="1686" priority="41" operator="containsText" text="Completed">
      <formula>NOT(ISERROR(SEARCH("Completed",M2)))</formula>
    </cfRule>
  </conditionalFormatting>
  <conditionalFormatting sqref="Q2:Q3 M2:N3 Q6:Q115 M6:N115">
    <cfRule type="containsText" dxfId="1685" priority="42" operator="containsText" text="In Progress">
      <formula>NOT(ISERROR(SEARCH("In Progress",M2)))</formula>
    </cfRule>
  </conditionalFormatting>
  <conditionalFormatting sqref="Q2:Q3 Q6:Q115">
    <cfRule type="containsText" dxfId="1684" priority="35" operator="containsText" text="No">
      <formula>NOT(ISERROR(SEARCH("No",Q2)))</formula>
    </cfRule>
    <cfRule type="containsText" dxfId="1683" priority="36" operator="containsText" text="Yes">
      <formula>NOT(ISERROR(SEARCH("Yes",Q2)))</formula>
    </cfRule>
  </conditionalFormatting>
  <conditionalFormatting sqref="L2:L3 L6:L115">
    <cfRule type="containsText" dxfId="1682" priority="33" operator="containsText" text="Needs to be">
      <formula>NOT(ISERROR(SEARCH("Needs to be",L2)))</formula>
    </cfRule>
  </conditionalFormatting>
  <conditionalFormatting sqref="I2:J3">
    <cfRule type="containsText" dxfId="1681" priority="32" operator="containsText" text="Please Enter Tracing Time">
      <formula>NOT(ISERROR(SEARCH("Please Enter Tracing Time",I2)))</formula>
    </cfRule>
  </conditionalFormatting>
  <conditionalFormatting sqref="O2:O3 O6:O115">
    <cfRule type="containsText" dxfId="1680" priority="24" operator="containsText" text="HOLD">
      <formula>NOT(ISERROR(SEARCH("HOLD",O2)))</formula>
    </cfRule>
    <cfRule type="containsText" dxfId="1679" priority="31" operator="containsText" text="Ignore">
      <formula>NOT(ISERROR(SEARCH("Ignore",O2)))</formula>
    </cfRule>
  </conditionalFormatting>
  <conditionalFormatting sqref="O2:O3 O6:O115">
    <cfRule type="containsText" dxfId="1678" priority="23" operator="containsText" text="Waiting">
      <formula>NOT(ISERROR(SEARCH("Waiting",O2)))</formula>
    </cfRule>
    <cfRule type="containsText" dxfId="1677" priority="25" operator="containsText" text="Review">
      <formula>NOT(ISERROR(SEARCH("Review",O2)))</formula>
    </cfRule>
    <cfRule type="containsText" dxfId="1676" priority="26" operator="containsText" text="Other">
      <formula>NOT(ISERROR(SEARCH("Other",O2)))</formula>
    </cfRule>
    <cfRule type="containsText" dxfId="1675" priority="27" operator="containsText" text="Incomplete">
      <formula>NOT(ISERROR(SEARCH("Incomplete",O2)))</formula>
    </cfRule>
    <cfRule type="containsText" dxfId="1674" priority="28" operator="containsText" text="Untraceable">
      <formula>NOT(ISERROR(SEARCH("Untraceable",O2)))</formula>
    </cfRule>
    <cfRule type="containsText" dxfId="1673" priority="29" operator="containsText" text="Completed">
      <formula>NOT(ISERROR(SEARCH("Completed",O2)))</formula>
    </cfRule>
  </conditionalFormatting>
  <conditionalFormatting sqref="O2:O3 O6:O115">
    <cfRule type="containsText" dxfId="1672" priority="30" operator="containsText" text="In Progress">
      <formula>NOT(ISERROR(SEARCH("In Progress",O2)))</formula>
    </cfRule>
  </conditionalFormatting>
  <conditionalFormatting sqref="K2:K3">
    <cfRule type="containsText" dxfId="1671" priority="22" operator="containsText" text="Please Enter Tracing Time">
      <formula>NOT(ISERROR(SEARCH("Please Enter Tracing Time",K2)))</formula>
    </cfRule>
  </conditionalFormatting>
  <conditionalFormatting sqref="M4:N4 M5">
    <cfRule type="containsText" dxfId="1670" priority="13" operator="containsText" text="Waiting">
      <formula>NOT(ISERROR(SEARCH("Waiting",M4)))</formula>
    </cfRule>
    <cfRule type="containsText" dxfId="1669" priority="16" operator="containsText" text="Review">
      <formula>NOT(ISERROR(SEARCH("Review",M4)))</formula>
    </cfRule>
    <cfRule type="containsText" dxfId="1668" priority="17" operator="containsText" text="Other">
      <formula>NOT(ISERROR(SEARCH("Other",M4)))</formula>
    </cfRule>
    <cfRule type="containsText" dxfId="1667" priority="18" operator="containsText" text="Incomplete">
      <formula>NOT(ISERROR(SEARCH("Incomplete",M4)))</formula>
    </cfRule>
    <cfRule type="containsText" dxfId="1666" priority="19" operator="containsText" text="Untraceable">
      <formula>NOT(ISERROR(SEARCH("Untraceable",M4)))</formula>
    </cfRule>
    <cfRule type="containsText" dxfId="1665" priority="20" operator="containsText" text="Completed">
      <formula>NOT(ISERROR(SEARCH("Completed",M4)))</formula>
    </cfRule>
  </conditionalFormatting>
  <conditionalFormatting sqref="M4:N4 Q4 M5">
    <cfRule type="containsText" dxfId="1664" priority="21" operator="containsText" text="In Progress">
      <formula>NOT(ISERROR(SEARCH("In Progress",M4)))</formula>
    </cfRule>
  </conditionalFormatting>
  <conditionalFormatting sqref="Q4">
    <cfRule type="containsText" dxfId="1663" priority="14" operator="containsText" text="No">
      <formula>NOT(ISERROR(SEARCH("No",Q4)))</formula>
    </cfRule>
    <cfRule type="containsText" dxfId="1662" priority="15" operator="containsText" text="Yes">
      <formula>NOT(ISERROR(SEARCH("Yes",Q4)))</formula>
    </cfRule>
  </conditionalFormatting>
  <conditionalFormatting sqref="L4">
    <cfRule type="containsText" dxfId="1661" priority="12" operator="containsText" text="Needs to be">
      <formula>NOT(ISERROR(SEARCH("Needs to be",L4)))</formula>
    </cfRule>
  </conditionalFormatting>
  <conditionalFormatting sqref="I4:J5">
    <cfRule type="containsText" dxfId="1660" priority="11" operator="containsText" text="Please Enter Tracing Time">
      <formula>NOT(ISERROR(SEARCH("Please Enter Tracing Time",I4)))</formula>
    </cfRule>
  </conditionalFormatting>
  <conditionalFormatting sqref="K4:K5">
    <cfRule type="containsText" dxfId="1659" priority="10" operator="containsText" text="Please Enter Tracing Time">
      <formula>NOT(ISERROR(SEARCH("Please Enter Tracing Time",K4)))</formula>
    </cfRule>
  </conditionalFormatting>
  <conditionalFormatting sqref="O4">
    <cfRule type="containsText" dxfId="1658" priority="2" operator="containsText" text="HOLD">
      <formula>NOT(ISERROR(SEARCH("HOLD",O4)))</formula>
    </cfRule>
    <cfRule type="containsText" dxfId="1657" priority="9" operator="containsText" text="Ignore">
      <formula>NOT(ISERROR(SEARCH("Ignore",O4)))</formula>
    </cfRule>
  </conditionalFormatting>
  <conditionalFormatting sqref="O4">
    <cfRule type="containsText" dxfId="1656" priority="1" operator="containsText" text="Waiting">
      <formula>NOT(ISERROR(SEARCH("Waiting",O4)))</formula>
    </cfRule>
    <cfRule type="containsText" dxfId="1655" priority="3" operator="containsText" text="Review">
      <formula>NOT(ISERROR(SEARCH("Review",O4)))</formula>
    </cfRule>
    <cfRule type="containsText" dxfId="1654" priority="4" operator="containsText" text="Other">
      <formula>NOT(ISERROR(SEARCH("Other",O4)))</formula>
    </cfRule>
    <cfRule type="containsText" dxfId="1653" priority="5" operator="containsText" text="Incomplete">
      <formula>NOT(ISERROR(SEARCH("Incomplete",O4)))</formula>
    </cfRule>
    <cfRule type="containsText" dxfId="1652" priority="6" operator="containsText" text="Untraceable">
      <formula>NOT(ISERROR(SEARCH("Untraceable",O4)))</formula>
    </cfRule>
    <cfRule type="containsText" dxfId="1651" priority="7" operator="containsText" text="Completed">
      <formula>NOT(ISERROR(SEARCH("Completed",O4)))</formula>
    </cfRule>
  </conditionalFormatting>
  <conditionalFormatting sqref="O4">
    <cfRule type="containsText" dxfId="1650" priority="8" operator="containsText" text="In Progress">
      <formula>NOT(ISERROR(SEARCH("In Progress",O4)))</formula>
    </cfRule>
  </conditionalFormatting>
  <dataValidations count="7">
    <dataValidation type="list" allowBlank="1" showInputMessage="1" showErrorMessage="1" sqref="O2:O4 O6:O115">
      <formula1>"In Progress, Completed, Untraceable, Review, Ignore"</formula1>
    </dataValidation>
    <dataValidation type="list" allowBlank="1" showInputMessage="1" showErrorMessage="1" sqref="N6:N115 N2:N4 M2:M115">
      <formula1>"In Progress, Completed, Untraceable, Incomplete, Other, Review"</formula1>
    </dataValidation>
    <dataValidation type="list" allowBlank="1" showInputMessage="1" sqref="L2:L4 L6:L115">
      <formula1>"Ø, Split"</formula1>
    </dataValidation>
    <dataValidation type="list" allowBlank="1" showInputMessage="1" sqref="G2:G115">
      <formula1>"Ø"</formula1>
    </dataValidation>
    <dataValidation type="list" operator="equal" allowBlank="1" showInputMessage="1" sqref="H2:H115">
      <formula1>"Ø"</formula1>
    </dataValidation>
    <dataValidation type="list" operator="equal" allowBlank="1" showInputMessage="1" showErrorMessage="1" sqref="E2:E115">
      <formula1>"Manual,Assisted Manual, De-Novo Merge, Assisted Merge"</formula1>
    </dataValidation>
    <dataValidation type="list" operator="equal" allowBlank="1" showInputMessage="1" showErrorMessage="1" sqref="D2:D115">
      <formula1>"Amina,Bruno,Cameron,Daniel,Gina,Mashtura,Monet,Reem,???"</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
  <sheetViews>
    <sheetView workbookViewId="0">
      <pane ySplit="1" topLeftCell="A2" activePane="bottomLeft" state="frozen"/>
      <selection pane="bottomLeft" activeCell="T2" sqref="T2"/>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9" customWidth="1"/>
    <col min="10" max="10" width="18.8554687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5" t="s">
        <v>3592</v>
      </c>
      <c r="B2" s="110" t="s">
        <v>3593</v>
      </c>
      <c r="C2" s="109"/>
      <c r="D2" s="86" t="s">
        <v>113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2018-01-30_R-001_DR</v>
      </c>
      <c r="G2" s="89">
        <v>43157</v>
      </c>
      <c r="H2" s="89" t="s">
        <v>51</v>
      </c>
      <c r="I2" s="68"/>
      <c r="J2" s="68"/>
      <c r="K2" s="73" t="str">
        <f t="shared" ref="K2:K33" si="0">IF(AND(NOT(I2=""),NOT(J2=""),NOT(H2="")),J2/I2,"")</f>
        <v/>
      </c>
      <c r="L2" s="109" t="str">
        <f>IF(AND(NOT(OR(H2="",H2="Ø")),NOT(OR(H3="",H3="Ø"))),"Needs to be Split","")</f>
        <v/>
      </c>
      <c r="M2" s="86" t="s">
        <v>2</v>
      </c>
      <c r="N2" s="109" t="s">
        <v>2</v>
      </c>
      <c r="O2" s="109" t="str">
        <f>IF(OR(N2="Untraceable",N2="Incomplete"),"Ignore",IF(N2="Completed","Waiting",IF(OR(N2="Waiting",N2="In Progress",N2="Review",N2="Other"),"HOLD","")))</f>
        <v>Ignore</v>
      </c>
      <c r="P2" s="4" t="s">
        <v>3594</v>
      </c>
      <c r="Q2" s="114" t="str">
        <f>IF(OR(N2="Untraceable",N2="Incomplete"),"No",IF(N2="Completed","In Progress",""))</f>
        <v>No</v>
      </c>
      <c r="R2" s="109"/>
    </row>
    <row r="3" spans="1:18" x14ac:dyDescent="0.25">
      <c r="A3" s="109"/>
      <c r="B3" s="109"/>
      <c r="C3" s="109"/>
      <c r="D3" s="86"/>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09"/>
      <c r="M3" s="86" t="str">
        <f>IF(AND(NOT(OR(G3="",G3="Ø")),H3=""),"In Progress",IF(AND(NOT(OR(H3="Ø",H3="")),NOT(OR(G3="Ø",G3=""))),"Completed",IF(AND(NOT(A2=""),NOT(OR(D3="",D3="???")),G3=""),"Waiting",IF(D3="???","Waiting",""))))</f>
        <v/>
      </c>
      <c r="N3" s="109"/>
      <c r="O3" s="109"/>
      <c r="P3" s="4"/>
      <c r="Q3" s="114"/>
      <c r="R3" s="109"/>
    </row>
    <row r="4" spans="1:18" x14ac:dyDescent="0.25">
      <c r="A4" s="115" t="s">
        <v>3595</v>
      </c>
      <c r="B4" s="110" t="s">
        <v>3596</v>
      </c>
      <c r="C4" s="109" t="s">
        <v>3169</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2018-01-30_R-002_BD</v>
      </c>
      <c r="G4" s="89">
        <v>43157</v>
      </c>
      <c r="H4" s="89"/>
      <c r="I4" s="68">
        <v>0.5</v>
      </c>
      <c r="J4" s="68"/>
      <c r="K4" s="73" t="str">
        <f t="shared" si="0"/>
        <v/>
      </c>
      <c r="L4" s="109" t="str">
        <f>IF(AND(NOT(OR(H4="",H4="Ø")),NOT(OR(H5="",H5="Ø"))),"Needs to be Split","")</f>
        <v/>
      </c>
      <c r="M4" s="86" t="s">
        <v>2</v>
      </c>
      <c r="N4" s="109" t="s">
        <v>2</v>
      </c>
      <c r="O4" s="109" t="str">
        <f>IF(OR(N4="Untraceable",N4="Incomplete"),"Ignore",IF(N4="Completed","Waiting",IF(OR(N4="Waiting",N4="In Progress",N4="Review",N4="Other"),"HOLD","")))</f>
        <v>Ignore</v>
      </c>
      <c r="P4" s="4" t="s">
        <v>3594</v>
      </c>
      <c r="Q4" s="114" t="str">
        <f>IF(OR(N4="Untraceable",N4="Incomplete"),"No",IF(N4="Completed","In Progress",""))</f>
        <v>No</v>
      </c>
      <c r="R4" s="109"/>
    </row>
    <row r="5" spans="1:18" x14ac:dyDescent="0.25">
      <c r="A5" s="109"/>
      <c r="B5" s="109"/>
      <c r="C5" s="109"/>
      <c r="D5" s="86" t="str">
        <f>IF(AND(NOT(A4=""),NOT(B4=""),NOT(M4="Untraceable")),"???","")</f>
        <v>???</v>
      </c>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09"/>
      <c r="M5" s="86"/>
      <c r="N5" s="109"/>
      <c r="O5" s="109"/>
      <c r="P5" s="4"/>
      <c r="Q5" s="114"/>
      <c r="R5" s="109"/>
    </row>
    <row r="6" spans="1:18" x14ac:dyDescent="0.25">
      <c r="A6" s="115" t="s">
        <v>3597</v>
      </c>
      <c r="B6" s="110" t="s">
        <v>3598</v>
      </c>
      <c r="C6" s="109"/>
      <c r="D6" s="86" t="s">
        <v>2404</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2018-01-30_R-003_MH</v>
      </c>
      <c r="G6" s="89">
        <v>43157</v>
      </c>
      <c r="H6" s="89" t="s">
        <v>51</v>
      </c>
      <c r="I6" s="68"/>
      <c r="J6" s="68"/>
      <c r="K6" s="73" t="str">
        <f t="shared" si="0"/>
        <v/>
      </c>
      <c r="L6" s="109" t="str">
        <f>IF(AND(NOT(OR(H6="",H6="Ø")),NOT(OR(H7="",H7="Ø"))),"Needs to be Split","")</f>
        <v/>
      </c>
      <c r="M6" s="86" t="s">
        <v>2</v>
      </c>
      <c r="N6" s="109" t="s">
        <v>2</v>
      </c>
      <c r="O6" s="109" t="str">
        <f>IF(OR(N6="Untraceable",N6="Incomplete"),"Ignore",IF(N6="Completed","Waiting",IF(OR(N6="Waiting",N6="In Progress",N6="Review",N6="Other"),"HOLD","")))</f>
        <v>Ignore</v>
      </c>
      <c r="P6" s="4" t="s">
        <v>3599</v>
      </c>
      <c r="Q6" s="114" t="str">
        <f>IF(OR(N6="Untraceable",N6="Incomplete"),"No",IF(N6="Completed","In Progress",""))</f>
        <v>No</v>
      </c>
      <c r="R6" s="109"/>
    </row>
    <row r="7" spans="1:18" x14ac:dyDescent="0.25">
      <c r="A7" s="109"/>
      <c r="B7" s="109"/>
      <c r="C7" s="109"/>
      <c r="D7" s="86"/>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09"/>
      <c r="M7" s="86" t="str">
        <f>IF(AND(NOT(OR(G7="",G7="Ø")),H7=""),"In Progress",IF(AND(NOT(OR(H7="Ø",H7="")),NOT(OR(G7="Ø",G7=""))),"Completed",IF(AND(NOT(A6=""),NOT(OR(D7="",D7="???")),G7=""),"Waiting",IF(D7="???","Waiting",""))))</f>
        <v/>
      </c>
      <c r="N7" s="109"/>
      <c r="O7" s="109"/>
      <c r="P7" s="4"/>
      <c r="Q7" s="114"/>
      <c r="R7" s="109"/>
    </row>
    <row r="8" spans="1:18" x14ac:dyDescent="0.25">
      <c r="A8" s="115" t="s">
        <v>3600</v>
      </c>
      <c r="B8" s="110" t="s">
        <v>3601</v>
      </c>
      <c r="C8" s="109" t="s">
        <v>3602</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2018-01-30_R-004_BD</v>
      </c>
      <c r="G8" s="89">
        <v>43157</v>
      </c>
      <c r="H8" s="89"/>
      <c r="I8" s="68">
        <v>0.25</v>
      </c>
      <c r="J8" s="68"/>
      <c r="K8" s="73" t="str">
        <f t="shared" si="0"/>
        <v/>
      </c>
      <c r="L8" s="109" t="str">
        <f>IF(AND(NOT(OR(H8="",H8="Ø")),NOT(OR(H9="",H9="Ø"))),"Needs to be Split","")</f>
        <v/>
      </c>
      <c r="M8" s="86" t="s">
        <v>2</v>
      </c>
      <c r="N8" s="109" t="s">
        <v>2</v>
      </c>
      <c r="O8" s="109" t="str">
        <f>IF(OR(N8="Untraceable",N8="Incomplete"),"Ignore",IF(N8="Completed","Waiting",IF(OR(N8="Waiting",N8="In Progress",N8="Review",N8="Other"),"HOLD","")))</f>
        <v>Ignore</v>
      </c>
      <c r="P8" s="4"/>
      <c r="Q8" s="114" t="str">
        <f>IF(OR(N8="Untraceable",N8="Incomplete"),"No",IF(N8="Completed","In Progress",""))</f>
        <v>No</v>
      </c>
      <c r="R8" s="109"/>
    </row>
    <row r="9" spans="1:18" x14ac:dyDescent="0.25">
      <c r="A9" s="109"/>
      <c r="B9" s="109"/>
      <c r="C9" s="109"/>
      <c r="D9" s="86" t="str">
        <f>IF(AND(NOT(A8=""),NOT(B8=""),NOT(M8="Untraceable")),"???","")</f>
        <v>???</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09"/>
      <c r="M9" s="86"/>
      <c r="N9" s="109"/>
      <c r="O9" s="109"/>
      <c r="P9" s="4"/>
      <c r="Q9" s="114"/>
      <c r="R9" s="109"/>
    </row>
    <row r="10" spans="1:18" x14ac:dyDescent="0.25">
      <c r="A10" s="115" t="s">
        <v>3603</v>
      </c>
      <c r="B10" s="110" t="s">
        <v>3604</v>
      </c>
      <c r="C10" s="109"/>
      <c r="D10" s="86" t="s">
        <v>113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2018-01-30_R-005_DR</v>
      </c>
      <c r="G10" s="89">
        <v>43157</v>
      </c>
      <c r="H10" s="89" t="s">
        <v>51</v>
      </c>
      <c r="I10" s="68"/>
      <c r="J10" s="68"/>
      <c r="K10" s="73" t="str">
        <f t="shared" si="0"/>
        <v/>
      </c>
      <c r="L10" s="109" t="str">
        <f>IF(AND(NOT(OR(H10="",H10="Ø")),NOT(OR(H11="",H11="Ø"))),"Needs to be Split","")</f>
        <v/>
      </c>
      <c r="M10" s="86" t="s">
        <v>2</v>
      </c>
      <c r="N10" s="109" t="s">
        <v>2</v>
      </c>
      <c r="O10" s="109" t="str">
        <f>IF(OR(N10="Untraceable",N10="Incomplete"),"Ignore",IF(N10="Completed","Waiting",IF(OR(N10="Waiting",N10="In Progress",N10="Review",N10="Other"),"HOLD","")))</f>
        <v>Ignore</v>
      </c>
      <c r="P10" s="4" t="s">
        <v>3594</v>
      </c>
      <c r="Q10" s="114" t="str">
        <f>IF(OR(N10="Untraceable",N10="Incomplete"),"No",IF(N10="Completed","In Progress",""))</f>
        <v>No</v>
      </c>
      <c r="R10" s="109"/>
    </row>
    <row r="11" spans="1:18" x14ac:dyDescent="0.25">
      <c r="A11" s="109"/>
      <c r="B11" s="109"/>
      <c r="C11" s="109"/>
      <c r="D11" s="86"/>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09"/>
      <c r="M11" s="86" t="str">
        <f>IF(AND(NOT(OR(G11="",G11="Ø")),H11=""),"In Progress",IF(AND(NOT(OR(H11="Ø",H11="")),NOT(OR(G11="Ø",G11=""))),"Completed",IF(AND(NOT(A10=""),NOT(OR(D11="",D11="???")),G11=""),"Waiting",IF(D11="???","Waiting",""))))</f>
        <v/>
      </c>
      <c r="N11" s="109"/>
      <c r="O11" s="109"/>
      <c r="P11" s="4"/>
      <c r="Q11" s="114"/>
      <c r="R11" s="109"/>
    </row>
    <row r="12" spans="1:18" x14ac:dyDescent="0.25">
      <c r="A12" s="115" t="s">
        <v>3605</v>
      </c>
      <c r="B12" s="110" t="s">
        <v>3606</v>
      </c>
      <c r="C12" s="109"/>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2018-01-30_R-006_MW</v>
      </c>
      <c r="G12" s="89">
        <v>43157</v>
      </c>
      <c r="H12" s="89" t="s">
        <v>51</v>
      </c>
      <c r="I12" s="68"/>
      <c r="J12" s="68"/>
      <c r="K12" s="73" t="str">
        <f t="shared" si="0"/>
        <v/>
      </c>
      <c r="L12" s="109" t="str">
        <f>IF(AND(NOT(OR(H12="",H12="Ø")),NOT(OR(H13="",H13="Ø"))),"Needs to be Split","")</f>
        <v/>
      </c>
      <c r="M12" s="86" t="s">
        <v>2</v>
      </c>
      <c r="N12" s="109" t="s">
        <v>2</v>
      </c>
      <c r="O12" s="109" t="str">
        <f>IF(OR(N12="Untraceable",N12="Incomplete"),"Ignore",IF(N12="Completed","Waiting",IF(OR(N12="Waiting",N12="In Progress",N12="Review",N12="Other"),"HOLD","")))</f>
        <v>Ignore</v>
      </c>
      <c r="P12" s="4"/>
      <c r="Q12" s="114" t="str">
        <f>IF(OR(N12="Untraceable",N12="Incomplete"),"No",IF(N12="Completed","In Progress",""))</f>
        <v>No</v>
      </c>
      <c r="R12" s="109"/>
    </row>
    <row r="13" spans="1:18" x14ac:dyDescent="0.25">
      <c r="A13" s="109"/>
      <c r="B13" s="109"/>
      <c r="C13" s="109"/>
      <c r="D13" s="86"/>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09"/>
      <c r="M13" s="86" t="str">
        <f>IF(AND(NOT(OR(G13="",G13="Ø")),H13=""),"In Progress",IF(AND(NOT(OR(H13="Ø",H13="")),NOT(OR(G13="Ø",G13=""))),"Completed",IF(AND(NOT(A12=""),NOT(OR(D13="",D13="???")),G13=""),"Waiting",IF(D13="???","Waiting",""))))</f>
        <v/>
      </c>
      <c r="N13" s="109"/>
      <c r="O13" s="109"/>
      <c r="P13" s="4"/>
      <c r="Q13" s="114"/>
      <c r="R13" s="109"/>
    </row>
    <row r="14" spans="1:18" x14ac:dyDescent="0.25">
      <c r="A14" s="115" t="s">
        <v>3607</v>
      </c>
      <c r="B14" s="110" t="s">
        <v>3608</v>
      </c>
      <c r="C14" s="109" t="s">
        <v>3137</v>
      </c>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2018-01-30_R-007_BD</v>
      </c>
      <c r="G14" s="89">
        <v>43157</v>
      </c>
      <c r="H14" s="89">
        <v>43158</v>
      </c>
      <c r="I14" s="68">
        <v>3</v>
      </c>
      <c r="J14" s="68">
        <v>33</v>
      </c>
      <c r="K14" s="73">
        <f t="shared" si="0"/>
        <v>11</v>
      </c>
      <c r="L14" s="109" t="str">
        <f>IF(AND(NOT(OR(H14="",H14="Ø")),NOT(OR(H15="",H15="Ø"))),"Needs to be Split","")</f>
        <v/>
      </c>
      <c r="M14" s="86" t="s">
        <v>0</v>
      </c>
      <c r="N14" s="109" t="s">
        <v>2</v>
      </c>
      <c r="O14" s="109" t="str">
        <f>IF(OR(N14="Untraceable",N14="Incomplete"),"Ignore",IF(N14="Completed","Waiting",IF(OR(N14="Waiting",N14="In Progress",N14="Review",N14="Other"),"HOLD","")))</f>
        <v>Ignore</v>
      </c>
      <c r="P14" s="4" t="s">
        <v>3609</v>
      </c>
      <c r="Q14" s="114" t="str">
        <f>IF(OR(N14="Untraceable",N14="Incomplete"),"No",IF(N14="Completed","In Progress",""))</f>
        <v>No</v>
      </c>
      <c r="R14" s="109"/>
    </row>
    <row r="15" spans="1:18" x14ac:dyDescent="0.25">
      <c r="A15" s="109"/>
      <c r="B15" s="109"/>
      <c r="C15" s="109"/>
      <c r="D15" s="86" t="s">
        <v>27</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2018-01-30_R-007_GB</v>
      </c>
      <c r="G15" s="89">
        <v>43164</v>
      </c>
      <c r="H15" s="89" t="s">
        <v>51</v>
      </c>
      <c r="I15" s="68">
        <v>3</v>
      </c>
      <c r="J15" s="68"/>
      <c r="K15" s="73" t="str">
        <f t="shared" si="0"/>
        <v/>
      </c>
      <c r="L15" s="109"/>
      <c r="M15" s="86" t="s">
        <v>2</v>
      </c>
      <c r="N15" s="109"/>
      <c r="O15" s="109"/>
      <c r="P15" s="4" t="s">
        <v>3610</v>
      </c>
      <c r="Q15" s="114"/>
      <c r="R15" s="109"/>
    </row>
    <row r="16" spans="1:18" x14ac:dyDescent="0.25">
      <c r="A16" s="115" t="s">
        <v>3611</v>
      </c>
      <c r="B16" s="110" t="s">
        <v>3612</v>
      </c>
      <c r="C16" s="109"/>
      <c r="D16" s="86" t="s">
        <v>32</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2018-01-30_R-008_AZ</v>
      </c>
      <c r="G16" s="89">
        <v>43158</v>
      </c>
      <c r="H16" s="89" t="s">
        <v>51</v>
      </c>
      <c r="I16" s="68"/>
      <c r="J16" s="68"/>
      <c r="K16" s="73" t="str">
        <f t="shared" si="0"/>
        <v/>
      </c>
      <c r="L16" s="109" t="str">
        <f>IF(AND(NOT(OR(H16="",H16="Ø")),NOT(OR(H17="",H17="Ø"))),"Needs to be Split","")</f>
        <v/>
      </c>
      <c r="M16" s="86" t="s">
        <v>2</v>
      </c>
      <c r="N16" s="109" t="s">
        <v>2</v>
      </c>
      <c r="O16" s="109" t="str">
        <f>IF(OR(N16="Untraceable",N16="Incomplete"),"Ignore",IF(N16="Completed","Waiting",IF(OR(N16="Waiting",N16="In Progress",N16="Review",N16="Other"),"HOLD","")))</f>
        <v>Ignore</v>
      </c>
      <c r="P16" s="4" t="s">
        <v>3613</v>
      </c>
      <c r="Q16" s="114" t="str">
        <f>IF(OR(N16="Untraceable",N16="Incomplete"),"No",IF(N16="Completed","In Progress",""))</f>
        <v>No</v>
      </c>
      <c r="R16" s="109"/>
    </row>
    <row r="17" spans="1:18" x14ac:dyDescent="0.25">
      <c r="A17" s="109"/>
      <c r="B17" s="109"/>
      <c r="C17" s="109"/>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09"/>
      <c r="M17" s="86" t="str">
        <f>IF(AND(NOT(OR(G17="",G17="Ø")),H17=""),"In Progress",IF(AND(NOT(OR(H17="Ø",H17="")),NOT(OR(G17="Ø",G17=""))),"Completed",IF(AND(NOT(A16=""),NOT(OR(D17="",D17="???")),G17=""),"Waiting",IF(D17="???","Waiting",""))))</f>
        <v/>
      </c>
      <c r="N17" s="109"/>
      <c r="O17" s="109"/>
      <c r="P17" s="4"/>
      <c r="Q17" s="114"/>
      <c r="R17" s="109"/>
    </row>
    <row r="18" spans="1:18" x14ac:dyDescent="0.25">
      <c r="A18" s="115" t="s">
        <v>3614</v>
      </c>
      <c r="B18" s="110" t="s">
        <v>3615</v>
      </c>
      <c r="C18" s="109"/>
      <c r="D18" s="86" t="s">
        <v>32</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2018-01-30_R-009_AZ</v>
      </c>
      <c r="G18" s="89">
        <v>43158</v>
      </c>
      <c r="H18" s="89" t="s">
        <v>51</v>
      </c>
      <c r="I18" s="68"/>
      <c r="J18" s="68"/>
      <c r="K18" s="73" t="str">
        <f t="shared" si="0"/>
        <v/>
      </c>
      <c r="L18" s="109" t="str">
        <f>IF(AND(NOT(OR(H18="",H18="Ø")),NOT(OR(H19="",H19="Ø"))),"Needs to be Split","")</f>
        <v/>
      </c>
      <c r="M18" s="86" t="s">
        <v>2</v>
      </c>
      <c r="N18" s="109" t="s">
        <v>2</v>
      </c>
      <c r="O18" s="109" t="str">
        <f>IF(OR(N18="Untraceable",N18="Incomplete"),"Ignore",IF(N18="Completed","Waiting",IF(OR(N18="Waiting",N18="In Progress",N18="Review",N18="Other"),"HOLD","")))</f>
        <v>Ignore</v>
      </c>
      <c r="P18" s="4"/>
      <c r="Q18" s="114" t="str">
        <f>IF(OR(N18="Untraceable",N18="Incomplete"),"No",IF(N18="Completed","In Progress",""))</f>
        <v>No</v>
      </c>
      <c r="R18" s="109"/>
    </row>
    <row r="19" spans="1:18" x14ac:dyDescent="0.25">
      <c r="A19" s="109"/>
      <c r="B19" s="109"/>
      <c r="C19" s="109"/>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09"/>
      <c r="M19" s="86" t="str">
        <f>IF(AND(NOT(OR(G19="",G19="Ø")),H19=""),"In Progress",IF(AND(NOT(OR(H19="Ø",H19="")),NOT(OR(G19="Ø",G19=""))),"Completed",IF(AND(NOT(A18=""),NOT(OR(D19="",D19="???")),G19=""),"Waiting",IF(D19="???","Waiting",""))))</f>
        <v/>
      </c>
      <c r="N19" s="109"/>
      <c r="O19" s="109"/>
      <c r="P19" s="4"/>
      <c r="Q19" s="114"/>
      <c r="R19" s="109"/>
    </row>
    <row r="20" spans="1:18" x14ac:dyDescent="0.25">
      <c r="A20" s="115" t="s">
        <v>3616</v>
      </c>
      <c r="B20" s="110" t="s">
        <v>3615</v>
      </c>
      <c r="C20" s="109"/>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2018-01-30_R-010_BD</v>
      </c>
      <c r="G20" s="89">
        <v>43158</v>
      </c>
      <c r="H20" s="89">
        <v>43158</v>
      </c>
      <c r="I20" s="68">
        <v>5</v>
      </c>
      <c r="J20" s="68">
        <v>91</v>
      </c>
      <c r="K20" s="73">
        <f t="shared" si="0"/>
        <v>18.2</v>
      </c>
      <c r="L20" s="111">
        <v>43178</v>
      </c>
      <c r="M20" s="86" t="str">
        <f>IF(AND(NOT(OR(G20="",G20="Ø")),H20=""),"In Progress",IF(AND(NOT(OR(H20="Ø",H20="")),NOT(OR(G20="Ø",G20=""))),"Completed",IF(AND(NOT(A20=""),NOT(OR(D20="",D20="???")),G20=""),"Waiting",IF(D20="???","Waiting",""))))</f>
        <v>Completed</v>
      </c>
      <c r="N20" s="109"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9" t="s">
        <v>0</v>
      </c>
      <c r="P20" s="4" t="s">
        <v>3617</v>
      </c>
      <c r="Q20" s="114" t="s">
        <v>25</v>
      </c>
      <c r="R20" s="109" t="s">
        <v>3618</v>
      </c>
    </row>
    <row r="21" spans="1:18" x14ac:dyDescent="0.25">
      <c r="A21" s="109"/>
      <c r="B21" s="109"/>
      <c r="C21" s="109"/>
      <c r="D21" s="86" t="s">
        <v>113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2018-01-30_R-010_DR</v>
      </c>
      <c r="G21" s="89">
        <v>43174</v>
      </c>
      <c r="H21" s="89">
        <v>43175</v>
      </c>
      <c r="I21" s="68"/>
      <c r="J21" s="68"/>
      <c r="K21" s="73" t="str">
        <f t="shared" si="0"/>
        <v/>
      </c>
      <c r="L21" s="109"/>
      <c r="M21" s="86" t="str">
        <f>IF(AND(NOT(OR(G21="",G21="Ø")),H21=""),"In Progress",IF(AND(NOT(OR(H21="Ø",H21="")),NOT(OR(G21="Ø",G21=""))),"Completed",IF(AND(NOT(A20=""),NOT(OR(D21="",D21="???")),G21=""),"Waiting",IF(D21="???","Waiting",""))))</f>
        <v>Completed</v>
      </c>
      <c r="N21" s="109"/>
      <c r="O21" s="109"/>
      <c r="P21" s="4"/>
      <c r="Q21" s="114"/>
      <c r="R21" s="109"/>
    </row>
    <row r="22" spans="1:18" x14ac:dyDescent="0.25">
      <c r="A22" s="115" t="s">
        <v>3619</v>
      </c>
      <c r="B22" s="110" t="s">
        <v>3620</v>
      </c>
      <c r="C22" s="109" t="s">
        <v>3137</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2018-01-30_R-011_BD</v>
      </c>
      <c r="G22" s="89">
        <v>43159</v>
      </c>
      <c r="H22" s="89"/>
      <c r="I22" s="68"/>
      <c r="J22" s="68"/>
      <c r="K22" s="73" t="str">
        <f t="shared" si="0"/>
        <v/>
      </c>
      <c r="L22" s="109" t="str">
        <f>IF(AND(NOT(OR(H22="",H22="Ø")),NOT(OR(H23="",H23="Ø"))),"Needs to be Split","")</f>
        <v/>
      </c>
      <c r="M22" s="86" t="s">
        <v>2</v>
      </c>
      <c r="N22" s="109" t="s">
        <v>2</v>
      </c>
      <c r="O22" s="109" t="str">
        <f>IF(OR(N22="Untraceable",N22="Incomplete"),"Ignore",IF(N22="Completed","Waiting",IF(OR(N22="Waiting",N22="In Progress",N22="Review",N22="Other"),"HOLD","")))</f>
        <v>Ignore</v>
      </c>
      <c r="P22" s="4"/>
      <c r="Q22" s="114" t="str">
        <f>IF(OR(N22="Untraceable",N22="Incomplete"),"No",IF(N22="Completed","In Progress",""))</f>
        <v>No</v>
      </c>
      <c r="R22" s="109"/>
    </row>
    <row r="23" spans="1:18" x14ac:dyDescent="0.25">
      <c r="A23" s="109"/>
      <c r="B23" s="109"/>
      <c r="C23" s="109"/>
      <c r="D23" s="86" t="str">
        <f>IF(AND(NOT(A22=""),NOT(B22=""),NOT(M22="Untraceable")),"???","")</f>
        <v>???</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09"/>
      <c r="M23" s="86"/>
      <c r="N23" s="109"/>
      <c r="O23" s="109"/>
      <c r="P23" s="4"/>
      <c r="Q23" s="114"/>
      <c r="R23" s="109"/>
    </row>
    <row r="24" spans="1:18" x14ac:dyDescent="0.25">
      <c r="A24" s="115" t="s">
        <v>3621</v>
      </c>
      <c r="B24" s="110" t="s">
        <v>3622</v>
      </c>
      <c r="C24" s="109" t="s">
        <v>2065</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2018-01-30_R-012_BD</v>
      </c>
      <c r="G24" s="89">
        <v>43159</v>
      </c>
      <c r="H24" s="89" t="s">
        <v>51</v>
      </c>
      <c r="I24" s="68"/>
      <c r="J24" s="68"/>
      <c r="K24" s="73" t="str">
        <f t="shared" si="0"/>
        <v/>
      </c>
      <c r="L24" s="109" t="str">
        <f>IF(AND(NOT(OR(H24="",H24="Ø")),NOT(OR(H25="",H25="Ø"))),"Needs to be Split","")</f>
        <v/>
      </c>
      <c r="M24" s="86" t="s">
        <v>1</v>
      </c>
      <c r="N24" s="109"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09" t="str">
        <f>IF(OR(N24="Untraceable",N24="Incomplete"),"Ignore",IF(N24="Completed","Waiting",IF(OR(N24="Waiting",N24="In Progress",N24="Review",N24="Other"),"HOLD","")))</f>
        <v>Ignore</v>
      </c>
      <c r="P24" s="4" t="s">
        <v>3623</v>
      </c>
      <c r="Q24" s="114" t="str">
        <f>IF(OR(N24="Untraceable",N24="Incomplete"),"No",IF(N24="Completed","In Progress",""))</f>
        <v>No</v>
      </c>
      <c r="R24" s="109"/>
    </row>
    <row r="25" spans="1:18" x14ac:dyDescent="0.25">
      <c r="A25" s="109"/>
      <c r="B25" s="109"/>
      <c r="C25" s="109"/>
      <c r="D25" s="86" t="str">
        <f>IF(AND(NOT(A24=""),NOT(B24=""),NOT(M24="Untraceable")),"???","")</f>
        <v/>
      </c>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09"/>
      <c r="M25" s="86" t="str">
        <f>IF(AND(NOT(OR(G25="",G25="Ø")),H25=""),"In Progress",IF(AND(NOT(OR(H25="Ø",H25="")),NOT(OR(G25="Ø",G25=""))),"Completed",IF(AND(NOT(A24=""),NOT(OR(D25="",D25="???")),G25=""),"Waiting",IF(D25="???","Waiting",""))))</f>
        <v/>
      </c>
      <c r="N25" s="109"/>
      <c r="O25" s="109"/>
      <c r="P25" s="4"/>
      <c r="Q25" s="114"/>
      <c r="R25" s="109"/>
    </row>
    <row r="26" spans="1:18" x14ac:dyDescent="0.25">
      <c r="A26" s="115" t="s">
        <v>3624</v>
      </c>
      <c r="B26" s="110" t="s">
        <v>3625</v>
      </c>
      <c r="C26" s="109" t="s">
        <v>1052</v>
      </c>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2018-01-30_R-013_BD</v>
      </c>
      <c r="G26" s="89">
        <v>43159</v>
      </c>
      <c r="H26" s="89" t="s">
        <v>51</v>
      </c>
      <c r="I26" s="68"/>
      <c r="J26" s="68"/>
      <c r="K26" s="73" t="str">
        <f t="shared" si="0"/>
        <v/>
      </c>
      <c r="L26" s="109" t="str">
        <f>IF(AND(NOT(OR(H26="",H26="Ø")),NOT(OR(H27="",H27="Ø"))),"Needs to be Split","")</f>
        <v/>
      </c>
      <c r="M26" s="86" t="s">
        <v>2</v>
      </c>
      <c r="N26" s="109" t="s">
        <v>2</v>
      </c>
      <c r="O26" s="109" t="str">
        <f>IF(OR(N26="Untraceable",N26="Incomplete"),"Ignore",IF(N26="Completed","Waiting",IF(OR(N26="Waiting",N26="In Progress",N26="Review",N26="Other"),"HOLD","")))</f>
        <v>Ignore</v>
      </c>
      <c r="P26" s="4"/>
      <c r="Q26" s="114" t="str">
        <f>IF(OR(N26="Untraceable",N26="Incomplete"),"No",IF(N26="Completed","In Progress",""))</f>
        <v>No</v>
      </c>
      <c r="R26" s="109"/>
    </row>
    <row r="27" spans="1:18" x14ac:dyDescent="0.25">
      <c r="A27" s="109"/>
      <c r="B27" s="109"/>
      <c r="C27" s="109"/>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09"/>
      <c r="M27" s="86" t="str">
        <f>IF(AND(NOT(OR(G27="",G27="Ø")),H27=""),"In Progress",IF(AND(NOT(OR(H27="Ø",H27="")),NOT(OR(G27="Ø",G27=""))),"Completed",IF(AND(NOT(A26=""),NOT(OR(D27="",D27="???")),G27=""),"Waiting",IF(D27="???","Waiting",""))))</f>
        <v/>
      </c>
      <c r="N27" s="109"/>
      <c r="O27" s="109"/>
      <c r="P27" s="4"/>
      <c r="Q27" s="114"/>
      <c r="R27" s="109"/>
    </row>
    <row r="28" spans="1:18" x14ac:dyDescent="0.25">
      <c r="A28" s="115" t="s">
        <v>3626</v>
      </c>
      <c r="B28" s="110" t="s">
        <v>3627</v>
      </c>
      <c r="C28" s="109"/>
      <c r="D28" s="86" t="s">
        <v>2404</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2018-01-30_R-014_MH</v>
      </c>
      <c r="G28" s="89">
        <v>43159</v>
      </c>
      <c r="H28" s="89">
        <v>43161</v>
      </c>
      <c r="I28" s="68">
        <v>5</v>
      </c>
      <c r="J28" s="68">
        <v>68</v>
      </c>
      <c r="K28" s="73">
        <f t="shared" si="0"/>
        <v>13.6</v>
      </c>
      <c r="L28" s="111">
        <v>43178</v>
      </c>
      <c r="M28" s="86" t="str">
        <f>IF(AND(NOT(OR(G28="",G28="Ø")),H28=""),"In Progress",IF(AND(NOT(OR(H28="Ø",H28="")),NOT(OR(G28="Ø",G28=""))),"Completed",IF(AND(NOT(A28=""),NOT(OR(D28="",D28="???")),G28=""),"Waiting",IF(D28="???","Waiting",""))))</f>
        <v>Completed</v>
      </c>
      <c r="N28" s="109"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9" t="s">
        <v>0</v>
      </c>
      <c r="P28" s="4" t="s">
        <v>3628</v>
      </c>
      <c r="Q28" s="114" t="s">
        <v>25</v>
      </c>
      <c r="R28" s="109" t="s">
        <v>3629</v>
      </c>
    </row>
    <row r="29" spans="1:18" x14ac:dyDescent="0.25">
      <c r="A29" s="109"/>
      <c r="B29" s="109"/>
      <c r="C29" s="109"/>
      <c r="D29" s="86" t="s">
        <v>161</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2018-01-30_R-014_BD</v>
      </c>
      <c r="G29" s="89">
        <v>43164</v>
      </c>
      <c r="H29" s="89">
        <v>43164</v>
      </c>
      <c r="I29" s="68">
        <v>2.5</v>
      </c>
      <c r="J29" s="68">
        <v>67</v>
      </c>
      <c r="K29" s="73">
        <f t="shared" si="0"/>
        <v>26.8</v>
      </c>
      <c r="L29" s="109"/>
      <c r="M29" s="86" t="str">
        <f>IF(AND(NOT(OR(G29="",G29="Ø")),H29=""),"In Progress",IF(AND(NOT(OR(H29="Ø",H29="")),NOT(OR(G29="Ø",G29=""))),"Completed",IF(AND(NOT(A28=""),NOT(OR(D29="",D29="???")),G29=""),"Waiting",IF(D29="???","Waiting",""))))</f>
        <v>Completed</v>
      </c>
      <c r="N29" s="109"/>
      <c r="O29" s="109"/>
      <c r="P29" s="4"/>
      <c r="Q29" s="114"/>
      <c r="R29" s="109"/>
    </row>
    <row r="30" spans="1:18" x14ac:dyDescent="0.25">
      <c r="A30" s="115" t="s">
        <v>3630</v>
      </c>
      <c r="B30" s="110" t="s">
        <v>3631</v>
      </c>
      <c r="C30" s="109" t="s">
        <v>3632</v>
      </c>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2018-01-30_R-015_BD</v>
      </c>
      <c r="G30" s="89">
        <v>43160</v>
      </c>
      <c r="H30" s="89" t="s">
        <v>51</v>
      </c>
      <c r="I30" s="68"/>
      <c r="J30" s="68"/>
      <c r="K30" s="73" t="str">
        <f t="shared" si="0"/>
        <v/>
      </c>
      <c r="L30" s="109" t="s">
        <v>51</v>
      </c>
      <c r="M30" s="86" t="s">
        <v>1</v>
      </c>
      <c r="N30" s="109" t="s">
        <v>1</v>
      </c>
      <c r="O30" s="109" t="str">
        <f>IF(OR(N30="Untraceable",N30="Incomplete"),"Ignore",IF(N30="Completed","Waiting",IF(OR(N30="Waiting",N30="In Progress",N30="Review",N30="Other"),"HOLD","")))</f>
        <v>Ignore</v>
      </c>
      <c r="P30" s="4"/>
      <c r="Q30" s="114" t="str">
        <f>IF(OR(N30="Untraceable",N30="Incomplete"),"No",IF(N30="Completed","In Progress",""))</f>
        <v>No</v>
      </c>
      <c r="R30" s="109"/>
    </row>
    <row r="31" spans="1:18" x14ac:dyDescent="0.25">
      <c r="A31" s="109"/>
      <c r="B31" s="109"/>
      <c r="C31" s="109"/>
      <c r="D31" s="86" t="s">
        <v>27</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2018-01-30_R-015_GB</v>
      </c>
      <c r="G31" s="89">
        <v>43164</v>
      </c>
      <c r="H31" s="89" t="s">
        <v>51</v>
      </c>
      <c r="I31" s="68">
        <v>0.25</v>
      </c>
      <c r="J31" s="68"/>
      <c r="K31" s="73" t="str">
        <f t="shared" si="0"/>
        <v/>
      </c>
      <c r="L31" s="109"/>
      <c r="M31" s="86" t="s">
        <v>1</v>
      </c>
      <c r="N31" s="109"/>
      <c r="O31" s="109"/>
      <c r="P31" s="4"/>
      <c r="Q31" s="114"/>
      <c r="R31" s="109"/>
    </row>
    <row r="32" spans="1:18" x14ac:dyDescent="0.25">
      <c r="A32" s="115" t="s">
        <v>3633</v>
      </c>
      <c r="B32" s="110" t="s">
        <v>3634</v>
      </c>
      <c r="C32" s="109"/>
      <c r="D32" s="86" t="s">
        <v>161</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2018-01-30_R-016_BD</v>
      </c>
      <c r="G32" s="89">
        <v>43160</v>
      </c>
      <c r="H32" s="89" t="s">
        <v>51</v>
      </c>
      <c r="I32" s="68"/>
      <c r="J32" s="68"/>
      <c r="K32" s="73" t="str">
        <f t="shared" si="0"/>
        <v/>
      </c>
      <c r="L32" s="109" t="str">
        <f>IF(AND(NOT(OR(H32="",H32="Ø")),NOT(OR(H33="",H33="Ø"))),"Needs to be Split","")</f>
        <v/>
      </c>
      <c r="M32" s="86" t="s">
        <v>2</v>
      </c>
      <c r="N32" s="109" t="s">
        <v>2</v>
      </c>
      <c r="O32" s="109" t="str">
        <f>IF(OR(N32="Untraceable",N32="Incomplete"),"Ignore",IF(N32="Completed","Waiting",IF(OR(N32="Waiting",N32="In Progress",N32="Review",N32="Other"),"HOLD","")))</f>
        <v>Ignore</v>
      </c>
      <c r="P32" s="4" t="s">
        <v>3635</v>
      </c>
      <c r="Q32" s="114" t="str">
        <f>IF(OR(N32="Untraceable",N32="Incomplete"),"No",IF(N32="Completed","In Progress",""))</f>
        <v>No</v>
      </c>
      <c r="R32" s="109"/>
    </row>
    <row r="33" spans="1:18" x14ac:dyDescent="0.25">
      <c r="A33" s="109"/>
      <c r="B33" s="109"/>
      <c r="C33" s="109"/>
      <c r="D33" s="86"/>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09"/>
      <c r="M33" s="86" t="str">
        <f>IF(AND(NOT(OR(G33="",G33="Ø")),H33=""),"In Progress",IF(AND(NOT(OR(H33="Ø",H33="")),NOT(OR(G33="Ø",G33=""))),"Completed",IF(AND(NOT(A32=""),NOT(OR(D33="",D33="???")),G33=""),"Waiting",IF(D33="???","Waiting",""))))</f>
        <v/>
      </c>
      <c r="N33" s="109"/>
      <c r="O33" s="109"/>
      <c r="P33" s="4"/>
      <c r="Q33" s="114"/>
      <c r="R33" s="109"/>
    </row>
    <row r="34" spans="1:18" x14ac:dyDescent="0.25">
      <c r="A34" s="115" t="s">
        <v>3636</v>
      </c>
      <c r="B34" s="110" t="s">
        <v>3637</v>
      </c>
      <c r="C34" s="109"/>
      <c r="D34" s="86" t="s">
        <v>161</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2018-01-30_R-017_BD</v>
      </c>
      <c r="G34" s="89">
        <v>43160</v>
      </c>
      <c r="H34" s="89">
        <v>43160</v>
      </c>
      <c r="I34" s="68"/>
      <c r="J34" s="68"/>
      <c r="K34" s="73" t="str">
        <f t="shared" ref="K34:K65" si="1">IF(AND(NOT(I34=""),NOT(J34=""),NOT(H34="")),J34/I34,"")</f>
        <v/>
      </c>
      <c r="L34" s="109" t="str">
        <f>IF(AND(NOT(OR(H34="",H34="Ø")),NOT(OR(H35="",H35="Ø"))),"Needs to be Split","")</f>
        <v/>
      </c>
      <c r="M34" s="86" t="str">
        <f>IF(AND(NOT(OR(G34="",G34="Ø")),H34=""),"In Progress",IF(AND(NOT(OR(H34="Ø",H34="")),NOT(OR(G34="Ø",G34=""))),"Completed",IF(AND(NOT(A34=""),NOT(OR(D34="",D34="???")),G34=""),"Waiting",IF(D34="???","Waiting",""))))</f>
        <v>Completed</v>
      </c>
      <c r="N34" s="109" t="s">
        <v>2</v>
      </c>
      <c r="O34" s="109" t="str">
        <f>IF(OR(N34="Untraceable",N34="Incomplete"),"Ignore",IF(N34="Completed","Waiting",IF(OR(N34="Waiting",N34="In Progress",N34="Review",N34="Other"),"HOLD","")))</f>
        <v>Ignore</v>
      </c>
      <c r="P34" s="4" t="s">
        <v>3638</v>
      </c>
      <c r="Q34" s="114" t="str">
        <f>IF(OR(N34="Untraceable",N34="Incomplete"),"No",IF(N34="Completed","In Progress",""))</f>
        <v>No</v>
      </c>
      <c r="R34" s="109"/>
    </row>
    <row r="35" spans="1:18" x14ac:dyDescent="0.25">
      <c r="A35" s="109"/>
      <c r="B35" s="109"/>
      <c r="C35" s="109"/>
      <c r="D35" s="86" t="s">
        <v>27</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2018-01-30_R-017_GB</v>
      </c>
      <c r="G35" s="89">
        <v>43164</v>
      </c>
      <c r="H35" s="89" t="s">
        <v>51</v>
      </c>
      <c r="I35" s="68"/>
      <c r="J35" s="68"/>
      <c r="K35" s="73" t="str">
        <f t="shared" si="1"/>
        <v/>
      </c>
      <c r="L35" s="109"/>
      <c r="M35" s="86" t="s">
        <v>2</v>
      </c>
      <c r="N35" s="109"/>
      <c r="O35" s="109"/>
      <c r="P35" s="4" t="s">
        <v>3639</v>
      </c>
      <c r="Q35" s="114"/>
      <c r="R35" s="109"/>
    </row>
    <row r="36" spans="1:18" x14ac:dyDescent="0.25">
      <c r="A36" s="115" t="s">
        <v>3640</v>
      </c>
      <c r="B36" s="110" t="s">
        <v>3641</v>
      </c>
      <c r="C36" s="109" t="s">
        <v>3642</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2018-01-30_R-018_BD</v>
      </c>
      <c r="G36" s="89">
        <v>43160</v>
      </c>
      <c r="H36" s="89">
        <v>43161</v>
      </c>
      <c r="I36" s="68"/>
      <c r="J36" s="68"/>
      <c r="K36" s="73" t="str">
        <f t="shared" si="1"/>
        <v/>
      </c>
      <c r="L36" s="111">
        <v>43179</v>
      </c>
      <c r="M36" s="86" t="s">
        <v>0</v>
      </c>
      <c r="N36" s="109"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9" t="s">
        <v>0</v>
      </c>
      <c r="P36" s="4"/>
      <c r="Q36" s="114" t="s">
        <v>25</v>
      </c>
      <c r="R36" s="109" t="s">
        <v>3643</v>
      </c>
    </row>
    <row r="37" spans="1:18" x14ac:dyDescent="0.25">
      <c r="A37" s="109"/>
      <c r="B37" s="109"/>
      <c r="C37" s="109"/>
      <c r="D37" s="86" t="s">
        <v>27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2018-01-30_R-018_GB</v>
      </c>
      <c r="G37" s="89">
        <v>43164</v>
      </c>
      <c r="H37" s="89">
        <v>43179</v>
      </c>
      <c r="I37" s="68"/>
      <c r="J37" s="68"/>
      <c r="K37" s="73" t="str">
        <f t="shared" si="1"/>
        <v/>
      </c>
      <c r="L37" s="109"/>
      <c r="M37" s="86" t="str">
        <f>IF(AND(NOT(OR(G37="",G37="Ø")),H37=""),"In Progress",IF(AND(NOT(OR(H37="Ø",H37="")),NOT(OR(G37="Ø",G37=""))),"Completed",IF(AND(NOT(A36=""),NOT(OR(D37="",D37="???")),G37=""),"Waiting",IF(D37="???","Waiting",""))))</f>
        <v>Completed</v>
      </c>
      <c r="N37" s="109"/>
      <c r="O37" s="109"/>
      <c r="P37" s="4"/>
      <c r="Q37" s="114"/>
      <c r="R37" s="109"/>
    </row>
    <row r="38" spans="1:18" x14ac:dyDescent="0.25">
      <c r="A38" s="115" t="s">
        <v>3644</v>
      </c>
      <c r="B38" s="110" t="s">
        <v>3645</v>
      </c>
      <c r="C38" s="109"/>
      <c r="D38" s="86" t="s">
        <v>187</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2018-01-30_R-019_MW</v>
      </c>
      <c r="G38" s="89">
        <v>43160</v>
      </c>
      <c r="H38" s="89" t="s">
        <v>51</v>
      </c>
      <c r="I38" s="68"/>
      <c r="J38" s="68"/>
      <c r="K38" s="73" t="str">
        <f t="shared" si="1"/>
        <v/>
      </c>
      <c r="L38" s="109" t="str">
        <f>IF(AND(NOT(OR(H38="",H38="Ø")),NOT(OR(H39="",H39="Ø"))),"Needs to be Split","")</f>
        <v/>
      </c>
      <c r="M38" s="86" t="s">
        <v>2</v>
      </c>
      <c r="N38" s="109" t="s">
        <v>2</v>
      </c>
      <c r="O38" s="109" t="str">
        <f>IF(OR(N38="Untraceable",N38="Incomplete"),"Ignore",IF(N38="Completed","Waiting",IF(OR(N38="Waiting",N38="In Progress",N38="Review",N38="Other"),"HOLD","")))</f>
        <v>Ignore</v>
      </c>
      <c r="P38" s="4" t="s">
        <v>3646</v>
      </c>
      <c r="Q38" s="114" t="str">
        <f>IF(OR(N38="Untraceable",N38="Incomplete"),"No",IF(N38="Completed","In Progress",""))</f>
        <v>No</v>
      </c>
      <c r="R38" s="109"/>
    </row>
    <row r="39" spans="1:18" x14ac:dyDescent="0.25">
      <c r="A39" s="109"/>
      <c r="B39" s="109"/>
      <c r="C39" s="109"/>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c r="J39" s="68"/>
      <c r="K39" s="73" t="str">
        <f t="shared" si="1"/>
        <v/>
      </c>
      <c r="L39" s="109"/>
      <c r="M39" s="86" t="str">
        <f>IF(AND(NOT(OR(G39="",G39="Ø")),H39=""),"In Progress",IF(AND(NOT(OR(H39="Ø",H39="")),NOT(OR(G39="Ø",G39=""))),"Completed",IF(AND(NOT(A38=""),NOT(OR(D39="",D39="???")),G39=""),"Waiting",IF(D39="???","Waiting",""))))</f>
        <v/>
      </c>
      <c r="N39" s="109"/>
      <c r="O39" s="109"/>
      <c r="P39" s="4"/>
      <c r="Q39" s="114"/>
      <c r="R39" s="109"/>
    </row>
    <row r="40" spans="1:18" x14ac:dyDescent="0.25">
      <c r="A40" s="115" t="s">
        <v>3647</v>
      </c>
      <c r="B40" s="110" t="s">
        <v>3648</v>
      </c>
      <c r="C40" s="109"/>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2018-01-30_R-020_MW</v>
      </c>
      <c r="G40" s="89">
        <v>43172</v>
      </c>
      <c r="H40" s="89" t="s">
        <v>51</v>
      </c>
      <c r="I40" s="68"/>
      <c r="J40" s="68"/>
      <c r="K40" s="73" t="str">
        <f t="shared" si="1"/>
        <v/>
      </c>
      <c r="L40" s="109" t="str">
        <f>IF(AND(NOT(OR(H40="",H40="Ø")),NOT(OR(H41="",H41="Ø"))),"Needs to be Split","")</f>
        <v/>
      </c>
      <c r="M40" s="86" t="s">
        <v>2</v>
      </c>
      <c r="N40" s="109" t="s">
        <v>2</v>
      </c>
      <c r="O40" s="109" t="str">
        <f>IF(OR(N40="Untraceable",N40="Incomplete"),"Ignore",IF(N40="Completed","Waiting",IF(OR(N40="Waiting",N40="In Progress",N40="Review",N40="Other"),"HOLD","")))</f>
        <v>Ignore</v>
      </c>
      <c r="P40" s="4" t="s">
        <v>3649</v>
      </c>
      <c r="Q40" s="114" t="str">
        <f>IF(OR(N40="Untraceable",N40="Incomplete"),"No",IF(N40="Completed","In Progress",""))</f>
        <v>No</v>
      </c>
      <c r="R40" s="109"/>
    </row>
    <row r="41" spans="1:18" x14ac:dyDescent="0.25">
      <c r="A41" s="109"/>
      <c r="B41" s="109"/>
      <c r="C41" s="109"/>
      <c r="D41" s="86"/>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09"/>
      <c r="M41" s="86" t="str">
        <f>IF(AND(NOT(OR(G41="",G41="Ø")),H41=""),"In Progress",IF(AND(NOT(OR(H41="Ø",H41="")),NOT(OR(G41="Ø",G41=""))),"Completed",IF(AND(NOT(A40=""),NOT(OR(D41="",D41="???")),G41=""),"Waiting",IF(D41="???","Waiting",""))))</f>
        <v/>
      </c>
      <c r="N41" s="109"/>
      <c r="O41" s="109"/>
      <c r="P41" s="4"/>
      <c r="Q41" s="114"/>
      <c r="R41" s="109"/>
    </row>
    <row r="42" spans="1:18" x14ac:dyDescent="0.25">
      <c r="A42" s="115" t="s">
        <v>3650</v>
      </c>
      <c r="B42" s="110" t="s">
        <v>3651</v>
      </c>
      <c r="C42" s="109"/>
      <c r="D42" s="86" t="s">
        <v>187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2018-01-30_R-021_MW</v>
      </c>
      <c r="G42" s="89">
        <v>43160</v>
      </c>
      <c r="H42" s="89" t="s">
        <v>51</v>
      </c>
      <c r="I42" s="68"/>
      <c r="J42" s="68"/>
      <c r="K42" s="73" t="str">
        <f t="shared" si="1"/>
        <v/>
      </c>
      <c r="L42" s="109" t="str">
        <f>IF(AND(NOT(OR(H42="",H42="Ø")),NOT(OR(H43="",H43="Ø"))),"Needs to be Split","")</f>
        <v/>
      </c>
      <c r="M42" s="86" t="s">
        <v>2</v>
      </c>
      <c r="N42" s="109" t="s">
        <v>2</v>
      </c>
      <c r="O42" s="109" t="str">
        <f>IF(OR(N42="Untraceable",N42="Incomplete"),"Ignore",IF(N42="Completed","Waiting",IF(OR(N42="Waiting",N42="In Progress",N42="Review",N42="Other"),"HOLD","")))</f>
        <v>Ignore</v>
      </c>
      <c r="P42" s="4" t="s">
        <v>3639</v>
      </c>
      <c r="Q42" s="114" t="str">
        <f>IF(OR(N42="Untraceable",N42="Incomplete"),"No",IF(N42="Completed","In Progress",""))</f>
        <v>No</v>
      </c>
      <c r="R42" s="109"/>
    </row>
    <row r="43" spans="1:18" x14ac:dyDescent="0.25">
      <c r="A43" s="109"/>
      <c r="B43" s="109"/>
      <c r="C43" s="109"/>
      <c r="D43" s="86"/>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09"/>
      <c r="M43" s="86" t="str">
        <f>IF(AND(NOT(OR(G43="",G43="Ø")),H43=""),"In Progress",IF(AND(NOT(OR(H43="Ø",H43="")),NOT(OR(G43="Ø",G43=""))),"Completed",IF(AND(NOT(A42=""),NOT(OR(D43="",D43="???")),G43=""),"Waiting",IF(D43="???","Waiting",""))))</f>
        <v/>
      </c>
      <c r="N43" s="109"/>
      <c r="O43" s="109"/>
      <c r="P43" s="4"/>
      <c r="Q43" s="114"/>
      <c r="R43" s="109"/>
    </row>
    <row r="44" spans="1:18" x14ac:dyDescent="0.25">
      <c r="A44" s="115" t="s">
        <v>3652</v>
      </c>
      <c r="B44" s="110" t="s">
        <v>3653</v>
      </c>
      <c r="C44" s="109" t="s">
        <v>3642</v>
      </c>
      <c r="D44" s="86" t="s">
        <v>161</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2018-01-30_R-022_BD</v>
      </c>
      <c r="G44" s="89">
        <v>43161</v>
      </c>
      <c r="H44" s="89">
        <v>43161</v>
      </c>
      <c r="I44" s="68"/>
      <c r="J44" s="68"/>
      <c r="K44" s="73" t="str">
        <f t="shared" si="1"/>
        <v/>
      </c>
      <c r="L44" s="111">
        <v>43178</v>
      </c>
      <c r="M44" s="86" t="s">
        <v>0</v>
      </c>
      <c r="N44" s="109"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09" t="s">
        <v>0</v>
      </c>
      <c r="P44" s="4"/>
      <c r="Q44" s="114" t="s">
        <v>25</v>
      </c>
      <c r="R44" s="109" t="s">
        <v>3654</v>
      </c>
    </row>
    <row r="45" spans="1:18" x14ac:dyDescent="0.25">
      <c r="A45" s="109"/>
      <c r="B45" s="109"/>
      <c r="C45" s="109"/>
      <c r="D45" s="86" t="s">
        <v>3059</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2018-01-30_R-022_RA</v>
      </c>
      <c r="G45" s="89">
        <v>43164</v>
      </c>
      <c r="H45" s="89">
        <v>43167</v>
      </c>
      <c r="I45" s="68"/>
      <c r="J45" s="68"/>
      <c r="K45" s="73" t="str">
        <f t="shared" si="1"/>
        <v/>
      </c>
      <c r="L45" s="109"/>
      <c r="M45" s="86" t="s">
        <v>0</v>
      </c>
      <c r="N45" s="109"/>
      <c r="O45" s="109"/>
      <c r="P45" s="4"/>
      <c r="Q45" s="114"/>
      <c r="R45" s="109"/>
    </row>
    <row r="46" spans="1:18" x14ac:dyDescent="0.25">
      <c r="A46" s="115" t="s">
        <v>3655</v>
      </c>
      <c r="B46" s="110" t="s">
        <v>3656</v>
      </c>
      <c r="C46" s="109"/>
      <c r="D46" s="86" t="s">
        <v>161</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2018-01-30_R-023_BD</v>
      </c>
      <c r="G46" s="89">
        <v>43161</v>
      </c>
      <c r="H46" s="89" t="s">
        <v>51</v>
      </c>
      <c r="I46" s="68"/>
      <c r="J46" s="68"/>
      <c r="K46" s="73" t="str">
        <f t="shared" si="1"/>
        <v/>
      </c>
      <c r="L46" s="109" t="str">
        <f>IF(AND(NOT(OR(H46="",H46="Ø")),NOT(OR(H47="",H47="Ø"))),"Needs to be Split","")</f>
        <v/>
      </c>
      <c r="M46" s="86" t="s">
        <v>2</v>
      </c>
      <c r="N46" s="109" t="s">
        <v>2</v>
      </c>
      <c r="O46" s="109" t="str">
        <f>IF(OR(N46="Untraceable",N46="Incomplete"),"Ignore",IF(N46="Completed","Waiting",IF(OR(N46="Waiting",N46="In Progress",N46="Review",N46="Other"),"HOLD","")))</f>
        <v>Ignore</v>
      </c>
      <c r="P46" s="4"/>
      <c r="Q46" s="114" t="str">
        <f>IF(OR(N46="Untraceable",N46="Incomplete"),"No",IF(N46="Completed","In Progress",""))</f>
        <v>No</v>
      </c>
      <c r="R46" s="109"/>
    </row>
    <row r="47" spans="1:18" x14ac:dyDescent="0.25">
      <c r="A47" s="109"/>
      <c r="B47" s="109"/>
      <c r="C47" s="109"/>
      <c r="D47" s="86"/>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c r="J47" s="68"/>
      <c r="K47" s="73" t="str">
        <f t="shared" si="1"/>
        <v/>
      </c>
      <c r="L47" s="109"/>
      <c r="M47" s="86" t="str">
        <f>IF(AND(NOT(OR(G47="",G47="Ø")),H47=""),"In Progress",IF(AND(NOT(OR(H47="Ø",H47="")),NOT(OR(G47="Ø",G47=""))),"Completed",IF(AND(NOT(A46=""),NOT(OR(D47="",D47="???")),G47=""),"Waiting",IF(D47="???","Waiting",""))))</f>
        <v/>
      </c>
      <c r="N47" s="109"/>
      <c r="O47" s="109"/>
      <c r="P47" s="4"/>
      <c r="Q47" s="114"/>
      <c r="R47" s="109"/>
    </row>
    <row r="48" spans="1:18" x14ac:dyDescent="0.25">
      <c r="A48" s="115" t="s">
        <v>3657</v>
      </c>
      <c r="B48" s="110" t="s">
        <v>3658</v>
      </c>
      <c r="C48" s="109" t="s">
        <v>3659</v>
      </c>
      <c r="D48" s="86" t="s">
        <v>161</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2018-01-30_R-024_BD</v>
      </c>
      <c r="G48" s="89">
        <v>43161</v>
      </c>
      <c r="H48" s="89" t="s">
        <v>51</v>
      </c>
      <c r="I48" s="68"/>
      <c r="J48" s="68"/>
      <c r="K48" s="73" t="str">
        <f t="shared" si="1"/>
        <v/>
      </c>
      <c r="L48" s="109" t="str">
        <f>IF(AND(NOT(OR(H48="",H48="Ø")),NOT(OR(H49="",H49="Ø"))),"Needs to be Split","")</f>
        <v/>
      </c>
      <c r="M48" s="86" t="s">
        <v>2</v>
      </c>
      <c r="N48" s="109" t="s">
        <v>2</v>
      </c>
      <c r="O48" s="109" t="str">
        <f>IF(OR(N48="Untraceable",N48="Incomplete"),"Ignore",IF(N48="Completed","Waiting",IF(OR(N48="Waiting",N48="In Progress",N48="Review",N48="Other"),"HOLD","")))</f>
        <v>Ignore</v>
      </c>
      <c r="P48" s="4"/>
      <c r="Q48" s="114" t="str">
        <f>IF(OR(N48="Untraceable",N48="Incomplete"),"No",IF(N48="Completed","In Progress",""))</f>
        <v>No</v>
      </c>
      <c r="R48" s="109"/>
    </row>
    <row r="49" spans="1:18" x14ac:dyDescent="0.25">
      <c r="A49" s="109"/>
      <c r="B49" s="109"/>
      <c r="C49" s="109"/>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09"/>
      <c r="M49" s="86" t="str">
        <f>IF(AND(NOT(OR(G49="",G49="Ø")),H49=""),"In Progress",IF(AND(NOT(OR(H49="Ø",H49="")),NOT(OR(G49="Ø",G49=""))),"Completed",IF(AND(NOT(A48=""),NOT(OR(D49="",D49="???")),G49=""),"Waiting",IF(D49="???","Waiting",""))))</f>
        <v/>
      </c>
      <c r="N49" s="109"/>
      <c r="O49" s="109"/>
      <c r="P49" s="4"/>
      <c r="Q49" s="114"/>
      <c r="R49" s="109"/>
    </row>
    <row r="50" spans="1:18" x14ac:dyDescent="0.25">
      <c r="A50" s="115" t="s">
        <v>3660</v>
      </c>
      <c r="B50" s="110" t="s">
        <v>3661</v>
      </c>
      <c r="C50" s="109"/>
      <c r="D50" s="86" t="s">
        <v>161</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2018-01-30_R-025_BD</v>
      </c>
      <c r="G50" s="89">
        <v>43164</v>
      </c>
      <c r="H50" s="89">
        <v>43164</v>
      </c>
      <c r="I50" s="68">
        <v>0.5</v>
      </c>
      <c r="J50" s="68">
        <v>8</v>
      </c>
      <c r="K50" s="73">
        <f t="shared" si="1"/>
        <v>16</v>
      </c>
      <c r="L50" s="111">
        <v>43178</v>
      </c>
      <c r="M50" s="86" t="str">
        <f>IF(AND(NOT(OR(G50="",G50="Ø")),H50=""),"In Progress",IF(AND(NOT(OR(H50="Ø",H50="")),NOT(OR(G50="Ø",G50=""))),"Completed",IF(AND(NOT(A50=""),NOT(OR(D50="",D50="???")),G50=""),"Waiting",IF(D50="???","Waiting",""))))</f>
        <v>Completed</v>
      </c>
      <c r="N50" s="109" t="s">
        <v>0</v>
      </c>
      <c r="O50" s="109" t="s">
        <v>0</v>
      </c>
      <c r="P50" s="4" t="s">
        <v>3662</v>
      </c>
      <c r="Q50" s="114" t="s">
        <v>25</v>
      </c>
      <c r="R50" s="109" t="s">
        <v>3663</v>
      </c>
    </row>
    <row r="51" spans="1:18" x14ac:dyDescent="0.25">
      <c r="A51" s="109"/>
      <c r="B51" s="109"/>
      <c r="C51" s="109"/>
      <c r="D51" s="86" t="s">
        <v>3059</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2018-01-30_R-025_RA</v>
      </c>
      <c r="G51" s="89">
        <v>43167</v>
      </c>
      <c r="H51" s="89">
        <v>43167</v>
      </c>
      <c r="I51" s="68"/>
      <c r="J51" s="68"/>
      <c r="K51" s="73" t="str">
        <f t="shared" si="1"/>
        <v/>
      </c>
      <c r="L51" s="109"/>
      <c r="M51" s="86" t="s">
        <v>0</v>
      </c>
      <c r="N51" s="109"/>
      <c r="O51" s="109"/>
      <c r="P51" s="4" t="s">
        <v>3664</v>
      </c>
      <c r="Q51" s="114"/>
      <c r="R51" s="109"/>
    </row>
    <row r="52" spans="1:18" x14ac:dyDescent="0.25">
      <c r="A52" s="115" t="s">
        <v>3665</v>
      </c>
      <c r="B52" s="110" t="s">
        <v>3666</v>
      </c>
      <c r="C52" s="109"/>
      <c r="D52" s="86" t="s">
        <v>187</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2018-01-30_R-026_MW</v>
      </c>
      <c r="G52" s="89">
        <v>43164</v>
      </c>
      <c r="H52" s="89">
        <v>43166</v>
      </c>
      <c r="I52" s="68"/>
      <c r="J52" s="68"/>
      <c r="K52" s="73" t="str">
        <f t="shared" si="1"/>
        <v/>
      </c>
      <c r="L52" s="109" t="str">
        <f>IF(AND(NOT(OR(H52="",H52="Ø")),NOT(OR(H53="",H53="Ø"))),"Needs to be Split","")</f>
        <v/>
      </c>
      <c r="M52" s="86" t="str">
        <f>IF(AND(NOT(OR(G52="",G52="Ø")),H52=""),"In Progress",IF(AND(NOT(OR(H52="Ø",H52="")),NOT(OR(G52="Ø",G52=""))),"Completed",IF(AND(NOT(A52=""),NOT(OR(D52="",D52="???")),G52=""),"Waiting",IF(D52="???","Waiting",""))))</f>
        <v>Completed</v>
      </c>
      <c r="N52" s="109" t="s">
        <v>2</v>
      </c>
      <c r="O52" s="109" t="str">
        <f>IF(OR(N52="Untraceable",N52="Incomplete"),"Ignore",IF(N52="Completed","Waiting",IF(OR(N52="Waiting",N52="In Progress",N52="Review",N52="Other"),"HOLD","")))</f>
        <v>Ignore</v>
      </c>
      <c r="P52" s="4" t="s">
        <v>3667</v>
      </c>
      <c r="Q52" s="114" t="str">
        <f>IF(OR(N52="Untraceable",N52="Incomplete"),"No",IF(N52="Completed","In Progress",""))</f>
        <v>No</v>
      </c>
      <c r="R52" s="109"/>
    </row>
    <row r="53" spans="1:18" x14ac:dyDescent="0.25">
      <c r="A53" s="109"/>
      <c r="B53" s="109"/>
      <c r="C53" s="109"/>
      <c r="D53" s="86" t="s">
        <v>161</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2018-01-30_R-026_BD</v>
      </c>
      <c r="G53" s="89">
        <v>43167</v>
      </c>
      <c r="H53" s="89" t="s">
        <v>51</v>
      </c>
      <c r="I53" s="68"/>
      <c r="J53" s="68"/>
      <c r="K53" s="73" t="str">
        <f t="shared" si="1"/>
        <v/>
      </c>
      <c r="L53" s="109"/>
      <c r="M53" s="86" t="s">
        <v>2</v>
      </c>
      <c r="N53" s="109"/>
      <c r="O53" s="109"/>
      <c r="P53" s="4" t="s">
        <v>3668</v>
      </c>
      <c r="Q53" s="114"/>
      <c r="R53" s="109"/>
    </row>
    <row r="54" spans="1:18" x14ac:dyDescent="0.25">
      <c r="A54" s="115" t="s">
        <v>3669</v>
      </c>
      <c r="B54" s="110" t="s">
        <v>3670</v>
      </c>
      <c r="C54" s="109"/>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2018-01-30_R-027_BD</v>
      </c>
      <c r="G54" s="89">
        <v>43164</v>
      </c>
      <c r="H54" s="89">
        <v>43164</v>
      </c>
      <c r="I54" s="68">
        <v>3</v>
      </c>
      <c r="J54" s="68">
        <v>45</v>
      </c>
      <c r="K54" s="73">
        <f t="shared" si="1"/>
        <v>15</v>
      </c>
      <c r="L54" s="111">
        <v>43178</v>
      </c>
      <c r="M54" s="86" t="str">
        <f>IF(AND(NOT(OR(G54="",G54="Ø")),H54=""),"In Progress",IF(AND(NOT(OR(H54="Ø",H54="")),NOT(OR(G54="Ø",G54=""))),"Completed",IF(AND(NOT(A54=""),NOT(OR(D54="",D54="???")),G54=""),"Waiting",IF(D54="???","Waiting",""))))</f>
        <v>Completed</v>
      </c>
      <c r="N54" s="109"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09" t="s">
        <v>0</v>
      </c>
      <c r="P54" s="4"/>
      <c r="Q54" s="114" t="s">
        <v>25</v>
      </c>
      <c r="R54" s="109" t="s">
        <v>3671</v>
      </c>
    </row>
    <row r="55" spans="1:18" x14ac:dyDescent="0.25">
      <c r="A55" s="109"/>
      <c r="B55" s="109"/>
      <c r="C55" s="109"/>
      <c r="D55" s="86" t="s">
        <v>113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2018-01-30_R-027_DR</v>
      </c>
      <c r="G55" s="89">
        <v>43174</v>
      </c>
      <c r="H55" s="89">
        <v>43174</v>
      </c>
      <c r="I55" s="68">
        <v>2.5</v>
      </c>
      <c r="J55" s="68">
        <v>46</v>
      </c>
      <c r="K55" s="73">
        <f t="shared" si="1"/>
        <v>18.399999999999999</v>
      </c>
      <c r="L55" s="109"/>
      <c r="M55" s="86" t="str">
        <f>IF(AND(NOT(OR(G55="",G55="Ø")),H55=""),"In Progress",IF(AND(NOT(OR(H55="Ø",H55="")),NOT(OR(G55="Ø",G55=""))),"Completed",IF(AND(NOT(A54=""),NOT(OR(D55="",D55="???")),G55=""),"Waiting",IF(D55="???","Waiting",""))))</f>
        <v>Completed</v>
      </c>
      <c r="N55" s="109"/>
      <c r="O55" s="109"/>
      <c r="P55" s="4"/>
      <c r="Q55" s="114"/>
      <c r="R55" s="109"/>
    </row>
    <row r="56" spans="1:18" x14ac:dyDescent="0.25">
      <c r="A56" s="115" t="s">
        <v>3672</v>
      </c>
      <c r="B56" s="110" t="s">
        <v>3673</v>
      </c>
      <c r="C56" s="109"/>
      <c r="D56" s="86" t="s">
        <v>3059</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2018-01-30_R-028_RA</v>
      </c>
      <c r="G56" s="89">
        <v>43164</v>
      </c>
      <c r="H56" s="89" t="s">
        <v>51</v>
      </c>
      <c r="I56" s="68"/>
      <c r="J56" s="68"/>
      <c r="K56" s="73" t="str">
        <f t="shared" si="1"/>
        <v/>
      </c>
      <c r="L56" s="109" t="str">
        <f>IF(AND(NOT(OR(H56="",H56="Ø")),NOT(OR(H57="",H57="Ø"))),"Needs to be Split","")</f>
        <v/>
      </c>
      <c r="M56" s="86" t="s">
        <v>2</v>
      </c>
      <c r="N56" s="109" t="s">
        <v>2</v>
      </c>
      <c r="O56" s="109" t="str">
        <f>IF(OR(N56="Untraceable",N56="Incomplete"),"Ignore",IF(N56="Completed","Waiting",IF(OR(N56="Waiting",N56="In Progress",N56="Review",N56="Other"),"HOLD","")))</f>
        <v>Ignore</v>
      </c>
      <c r="P56" s="4" t="s">
        <v>3674</v>
      </c>
      <c r="Q56" s="114" t="str">
        <f>IF(OR(N56="Untraceable",N56="Incomplete"),"No",IF(N56="Completed","In Progress",""))</f>
        <v>No</v>
      </c>
      <c r="R56" s="109"/>
    </row>
    <row r="57" spans="1:18" x14ac:dyDescent="0.25">
      <c r="A57" s="109"/>
      <c r="B57" s="109"/>
      <c r="C57" s="109"/>
      <c r="D57" s="86"/>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09"/>
      <c r="M57" s="86" t="str">
        <f>IF(AND(NOT(OR(G57="",G57="Ø")),H57=""),"In Progress",IF(AND(NOT(OR(H57="Ø",H57="")),NOT(OR(G57="Ø",G57=""))),"Completed",IF(AND(NOT(A56=""),NOT(OR(D57="",D57="???")),G57=""),"Waiting",IF(D57="???","Waiting",""))))</f>
        <v/>
      </c>
      <c r="N57" s="109"/>
      <c r="O57" s="109"/>
      <c r="P57" s="4"/>
      <c r="Q57" s="114"/>
      <c r="R57" s="109"/>
    </row>
    <row r="58" spans="1:18" x14ac:dyDescent="0.25">
      <c r="A58" s="115" t="s">
        <v>3675</v>
      </c>
      <c r="B58" s="110" t="s">
        <v>3676</v>
      </c>
      <c r="C58" s="109" t="s">
        <v>3677</v>
      </c>
      <c r="D58" s="86" t="s">
        <v>161</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2018-01-30_R-029_BD</v>
      </c>
      <c r="G58" s="89">
        <v>43165</v>
      </c>
      <c r="H58" s="89">
        <v>43165</v>
      </c>
      <c r="I58" s="68">
        <v>8</v>
      </c>
      <c r="J58" s="68">
        <v>48</v>
      </c>
      <c r="K58" s="73">
        <f t="shared" si="1"/>
        <v>6</v>
      </c>
      <c r="L58" s="111">
        <v>43186</v>
      </c>
      <c r="M58" s="86" t="str">
        <f>IF(AND(NOT(OR(G58="",G58="Ø")),H58=""),"In Progress",IF(AND(NOT(OR(H58="Ø",H58="")),NOT(OR(G58="Ø",G58=""))),"Completed",IF(AND(NOT(A58=""),NOT(OR(D58="",D58="???")),G58=""),"Waiting",IF(D58="???","Waiting",""))))</f>
        <v>Completed</v>
      </c>
      <c r="N58" s="109"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09" t="s">
        <v>0</v>
      </c>
      <c r="P58" s="4" t="s">
        <v>3678</v>
      </c>
      <c r="Q58" s="114" t="s">
        <v>25</v>
      </c>
      <c r="R58" s="109" t="s">
        <v>3679</v>
      </c>
    </row>
    <row r="59" spans="1:18" x14ac:dyDescent="0.25">
      <c r="A59" s="109"/>
      <c r="B59" s="109"/>
      <c r="C59" s="109"/>
      <c r="D59" s="86" t="s">
        <v>113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2018-01-30_R-029_DR</v>
      </c>
      <c r="G59" s="89">
        <v>43186</v>
      </c>
      <c r="H59" s="89">
        <v>43186</v>
      </c>
      <c r="I59" s="68">
        <v>3</v>
      </c>
      <c r="J59" s="68">
        <v>48.712000000000003</v>
      </c>
      <c r="K59" s="73">
        <f t="shared" si="1"/>
        <v>16.237333333333336</v>
      </c>
      <c r="L59" s="109"/>
      <c r="M59" s="86" t="str">
        <f>IF(AND(NOT(OR(G59="",G59="Ø")),H59=""),"In Progress",IF(AND(NOT(OR(H59="Ø",H59="")),NOT(OR(G59="Ø",G59=""))),"Completed",IF(AND(NOT(A58=""),NOT(OR(D59="",D59="???")),G59=""),"Waiting",IF(D59="???","Waiting",""))))</f>
        <v>Completed</v>
      </c>
      <c r="N59" s="109"/>
      <c r="O59" s="109"/>
      <c r="P59" s="4"/>
      <c r="Q59" s="114"/>
      <c r="R59" s="109"/>
    </row>
    <row r="60" spans="1:18" x14ac:dyDescent="0.25">
      <c r="A60" s="115" t="s">
        <v>3680</v>
      </c>
      <c r="B60" s="110" t="s">
        <v>3681</v>
      </c>
      <c r="C60" s="109"/>
      <c r="D60" s="86" t="s">
        <v>113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2018-01-30_R-030_DR</v>
      </c>
      <c r="G60" s="89">
        <v>43159</v>
      </c>
      <c r="H60" s="89">
        <v>43165</v>
      </c>
      <c r="I60" s="68"/>
      <c r="J60" s="68"/>
      <c r="K60" s="73" t="str">
        <f t="shared" si="1"/>
        <v/>
      </c>
      <c r="L60" s="111">
        <v>43178</v>
      </c>
      <c r="M60" s="86" t="str">
        <f>IF(AND(NOT(OR(G60="",G60="Ø")),H60=""),"In Progress",IF(AND(NOT(OR(H60="Ø",H60="")),NOT(OR(G60="Ø",G60=""))),"Completed",IF(AND(NOT(A60=""),NOT(OR(D60="",D60="???")),G60=""),"Waiting",IF(D60="???","Waiting",""))))</f>
        <v>Completed</v>
      </c>
      <c r="N60" s="109"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09" t="s">
        <v>0</v>
      </c>
      <c r="P60" s="4" t="s">
        <v>3682</v>
      </c>
      <c r="Q60" s="114" t="s">
        <v>25</v>
      </c>
      <c r="R60" s="109" t="s">
        <v>3683</v>
      </c>
    </row>
    <row r="61" spans="1:18" x14ac:dyDescent="0.25">
      <c r="A61" s="109"/>
      <c r="B61" s="109"/>
      <c r="C61" s="109"/>
      <c r="D61" s="86" t="s">
        <v>161</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2018-01-30_R-030_BD</v>
      </c>
      <c r="G61" s="89">
        <v>43174</v>
      </c>
      <c r="H61" s="89">
        <v>43175</v>
      </c>
      <c r="I61" s="68"/>
      <c r="J61" s="68"/>
      <c r="K61" s="73" t="str">
        <f t="shared" si="1"/>
        <v/>
      </c>
      <c r="L61" s="109"/>
      <c r="M61" s="86" t="s">
        <v>0</v>
      </c>
      <c r="N61" s="109"/>
      <c r="O61" s="109"/>
      <c r="P61" s="4"/>
      <c r="Q61" s="114"/>
      <c r="R61" s="109"/>
    </row>
    <row r="62" spans="1:18" x14ac:dyDescent="0.25">
      <c r="A62" s="115" t="s">
        <v>3684</v>
      </c>
      <c r="B62" s="110" t="s">
        <v>3685</v>
      </c>
      <c r="C62" s="109"/>
      <c r="D62" s="86" t="s">
        <v>161</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2018-01-30_R-031_BD</v>
      </c>
      <c r="G62" s="89">
        <v>43167</v>
      </c>
      <c r="H62" s="89" t="s">
        <v>51</v>
      </c>
      <c r="I62" s="68"/>
      <c r="J62" s="68"/>
      <c r="K62" s="73" t="str">
        <f t="shared" si="1"/>
        <v/>
      </c>
      <c r="L62" s="109" t="str">
        <f>IF(AND(NOT(OR(H62="",H62="Ø")),NOT(OR(H63="",H63="Ø"))),"Needs to be Split","")</f>
        <v/>
      </c>
      <c r="M62" s="86" t="s">
        <v>2</v>
      </c>
      <c r="N62" s="109" t="s">
        <v>2</v>
      </c>
      <c r="O62" s="109" t="str">
        <f>IF(OR(N62="Untraceable",N62="Incomplete"),"Ignore",IF(N62="Completed","Waiting",IF(OR(N62="Waiting",N62="In Progress",N62="Review",N62="Other"),"HOLD","")))</f>
        <v>Ignore</v>
      </c>
      <c r="P62" s="4" t="s">
        <v>1497</v>
      </c>
      <c r="Q62" s="114" t="str">
        <f>IF(OR(N62="Untraceable",N62="Incomplete"),"No",IF(N62="Completed","In Progress",""))</f>
        <v>No</v>
      </c>
      <c r="R62" s="109"/>
    </row>
    <row r="63" spans="1:18" x14ac:dyDescent="0.25">
      <c r="A63" s="109"/>
      <c r="B63" s="109"/>
      <c r="C63" s="109"/>
      <c r="D63" s="86"/>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09"/>
      <c r="M63" s="86" t="str">
        <f>IF(AND(NOT(OR(G63="",G63="Ø")),H63=""),"In Progress",IF(AND(NOT(OR(H63="Ø",H63="")),NOT(OR(G63="Ø",G63=""))),"Completed",IF(AND(NOT(A62=""),NOT(OR(D63="",D63="???")),G63=""),"Waiting",IF(D63="???","Waiting",""))))</f>
        <v/>
      </c>
      <c r="N63" s="109"/>
      <c r="O63" s="109"/>
      <c r="P63" s="4"/>
      <c r="Q63" s="114"/>
      <c r="R63" s="109"/>
    </row>
    <row r="64" spans="1:18" x14ac:dyDescent="0.25">
      <c r="A64" s="115" t="s">
        <v>3686</v>
      </c>
      <c r="B64" s="110" t="s">
        <v>3687</v>
      </c>
      <c r="C64" s="109"/>
      <c r="D64" s="86" t="s">
        <v>187</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2018-01-30_R-032_MW</v>
      </c>
      <c r="G64" s="89">
        <v>43166</v>
      </c>
      <c r="H64" s="89" t="s">
        <v>51</v>
      </c>
      <c r="I64" s="68"/>
      <c r="J64" s="68"/>
      <c r="K64" s="73" t="str">
        <f t="shared" si="1"/>
        <v/>
      </c>
      <c r="L64" s="109" t="str">
        <f>IF(AND(NOT(OR(H64="",H64="Ø")),NOT(OR(H65="",H65="Ø"))),"Needs to be Split","")</f>
        <v/>
      </c>
      <c r="M64" s="86" t="s">
        <v>2</v>
      </c>
      <c r="N64" s="109" t="s">
        <v>2</v>
      </c>
      <c r="O64" s="109" t="str">
        <f>IF(OR(N64="Untraceable",N64="Incomplete"),"Ignore",IF(N64="Completed","Waiting",IF(OR(N64="Waiting",N64="In Progress",N64="Review",N64="Other"),"HOLD","")))</f>
        <v>Ignore</v>
      </c>
      <c r="P64" s="4"/>
      <c r="Q64" s="114" t="str">
        <f>IF(OR(N64="Untraceable",N64="Incomplete"),"No",IF(N64="Completed","In Progress",""))</f>
        <v>No</v>
      </c>
      <c r="R64" s="109"/>
    </row>
    <row r="65" spans="1:18" x14ac:dyDescent="0.25">
      <c r="A65" s="109"/>
      <c r="B65" s="109"/>
      <c r="C65" s="109"/>
      <c r="D65" s="86"/>
      <c r="E65" s="86"/>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c r="J65" s="68"/>
      <c r="K65" s="73" t="str">
        <f t="shared" si="1"/>
        <v/>
      </c>
      <c r="L65" s="109"/>
      <c r="M65" s="86" t="str">
        <f>IF(AND(NOT(OR(G65="",G65="Ø")),H65=""),"In Progress",IF(AND(NOT(OR(H65="Ø",H65="")),NOT(OR(G65="Ø",G65=""))),"Completed",IF(AND(NOT(A64=""),NOT(OR(D65="",D65="???")),G65=""),"Waiting",IF(D65="???","Waiting",""))))</f>
        <v/>
      </c>
      <c r="N65" s="109"/>
      <c r="O65" s="109"/>
      <c r="P65" s="4"/>
      <c r="Q65" s="114"/>
      <c r="R65" s="109"/>
    </row>
    <row r="66" spans="1:18" x14ac:dyDescent="0.25">
      <c r="A66" s="115" t="s">
        <v>3688</v>
      </c>
      <c r="B66" s="110" t="s">
        <v>3689</v>
      </c>
      <c r="C66" s="109"/>
      <c r="D66" s="86" t="s">
        <v>187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2018-01-30_R-033_MW</v>
      </c>
      <c r="G66" s="89">
        <v>43167</v>
      </c>
      <c r="H66" s="89">
        <v>43167</v>
      </c>
      <c r="I66" s="68"/>
      <c r="J66" s="68"/>
      <c r="K66" s="73" t="str">
        <f t="shared" ref="K66:K95" si="2">IF(AND(NOT(I66=""),NOT(J66=""),NOT(H66="")),J66/I66,"")</f>
        <v/>
      </c>
      <c r="L66" s="111">
        <v>43192</v>
      </c>
      <c r="M66" s="86" t="s">
        <v>0</v>
      </c>
      <c r="N66" s="109" t="s">
        <v>0</v>
      </c>
      <c r="O66" s="109" t="s">
        <v>0</v>
      </c>
      <c r="P66" s="4" t="s">
        <v>3682</v>
      </c>
      <c r="Q66" s="114" t="s">
        <v>25</v>
      </c>
      <c r="R66" s="109" t="s">
        <v>3690</v>
      </c>
    </row>
    <row r="67" spans="1:18" x14ac:dyDescent="0.25">
      <c r="A67" s="109"/>
      <c r="B67" s="109"/>
      <c r="C67" s="109"/>
      <c r="D67" s="86" t="s">
        <v>32</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2018-01-30_R-033_AZ</v>
      </c>
      <c r="G67" s="89">
        <v>43172</v>
      </c>
      <c r="H67" s="89">
        <v>43172</v>
      </c>
      <c r="I67" s="68"/>
      <c r="J67" s="68"/>
      <c r="K67" s="73" t="str">
        <f t="shared" si="2"/>
        <v/>
      </c>
      <c r="L67" s="109"/>
      <c r="M67" s="86" t="str">
        <f>IF(AND(NOT(OR(G67="",G67="Ø")),H67=""),"In Progress",IF(AND(NOT(OR(H67="Ø",H67="")),NOT(OR(G67="Ø",G67=""))),"Completed",IF(AND(NOT(A66=""),NOT(OR(D67="",D67="???")),G67=""),"Waiting",IF(D67="???","Waiting",""))))</f>
        <v>Completed</v>
      </c>
      <c r="N67" s="109"/>
      <c r="O67" s="109"/>
      <c r="P67" s="4"/>
      <c r="Q67" s="114"/>
      <c r="R67" s="109"/>
    </row>
    <row r="68" spans="1:18" x14ac:dyDescent="0.25">
      <c r="A68" s="115" t="s">
        <v>3691</v>
      </c>
      <c r="B68" s="110" t="s">
        <v>3692</v>
      </c>
      <c r="C68" s="109"/>
      <c r="D68" s="86" t="s">
        <v>161</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2018-01-30_R-034_BD</v>
      </c>
      <c r="G68" s="89">
        <v>43167</v>
      </c>
      <c r="H68" s="89" t="s">
        <v>51</v>
      </c>
      <c r="I68" s="68"/>
      <c r="J68" s="68"/>
      <c r="K68" s="73" t="str">
        <f t="shared" si="2"/>
        <v/>
      </c>
      <c r="L68" s="109" t="str">
        <f>IF(AND(NOT(OR(H68="",H68="Ø")),NOT(OR(H69="",H69="Ø"))),"Needs to be Split","")</f>
        <v/>
      </c>
      <c r="M68" s="86" t="s">
        <v>2</v>
      </c>
      <c r="N68" s="109"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Incomplete</v>
      </c>
      <c r="O68" s="109" t="str">
        <f>IF(OR(N68="Untraceable",N68="Incomplete"),"Ignore",IF(N68="Completed","Waiting",IF(OR(N68="Waiting",N68="In Progress",N68="Review",N68="Other"),"HOLD","")))</f>
        <v>Ignore</v>
      </c>
      <c r="P68" s="4" t="s">
        <v>3693</v>
      </c>
      <c r="Q68" s="114" t="str">
        <f>IF(OR(N68="Untraceable",N68="Incomplete"),"No",IF(N68="Completed","In Progress",""))</f>
        <v>No</v>
      </c>
      <c r="R68" s="109"/>
    </row>
    <row r="69" spans="1:18" x14ac:dyDescent="0.25">
      <c r="A69" s="109"/>
      <c r="B69" s="109"/>
      <c r="C69" s="109"/>
      <c r="D69" s="86" t="s">
        <v>187</v>
      </c>
      <c r="E69" s="86"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2018-01-30_R-034_MW</v>
      </c>
      <c r="G69" s="89">
        <v>43172</v>
      </c>
      <c r="H69" s="89" t="s">
        <v>51</v>
      </c>
      <c r="I69" s="68"/>
      <c r="J69" s="68"/>
      <c r="K69" s="73" t="str">
        <f t="shared" si="2"/>
        <v/>
      </c>
      <c r="L69" s="109"/>
      <c r="M69" s="86" t="s">
        <v>2</v>
      </c>
      <c r="N69" s="109"/>
      <c r="O69" s="109"/>
      <c r="P69" s="4"/>
      <c r="Q69" s="114"/>
      <c r="R69" s="109"/>
    </row>
    <row r="70" spans="1:18" x14ac:dyDescent="0.25">
      <c r="A70" s="115" t="s">
        <v>3694</v>
      </c>
      <c r="B70" s="110" t="s">
        <v>3695</v>
      </c>
      <c r="C70" s="109"/>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2018-01-30_R-035_BD</v>
      </c>
      <c r="G70" s="89">
        <v>43167</v>
      </c>
      <c r="H70" s="89" t="s">
        <v>51</v>
      </c>
      <c r="I70" s="68"/>
      <c r="J70" s="68"/>
      <c r="K70" s="73" t="str">
        <f t="shared" si="2"/>
        <v/>
      </c>
      <c r="L70" s="109" t="str">
        <f>IF(AND(NOT(OR(H70="",H70="Ø")),NOT(OR(H71="",H71="Ø"))),"Needs to be Split","")</f>
        <v/>
      </c>
      <c r="M70" s="86" t="s">
        <v>2</v>
      </c>
      <c r="N70" s="109" t="s">
        <v>2</v>
      </c>
      <c r="O70" s="109" t="str">
        <f>IF(OR(N70="Untraceable",N70="Incomplete"),"Ignore",IF(N70="Completed","Waiting",IF(OR(N70="Waiting",N70="In Progress",N70="Review",N70="Other"),"HOLD","")))</f>
        <v>Ignore</v>
      </c>
      <c r="P70" s="4" t="s">
        <v>3497</v>
      </c>
      <c r="Q70" s="114" t="str">
        <f>IF(OR(N70="Untraceable",N70="Incomplete"),"No",IF(N70="Completed","In Progress",""))</f>
        <v>No</v>
      </c>
      <c r="R70" s="109"/>
    </row>
    <row r="71" spans="1:18" x14ac:dyDescent="0.25">
      <c r="A71" s="109"/>
      <c r="B71" s="109"/>
      <c r="C71" s="109"/>
      <c r="D71" s="86"/>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09"/>
      <c r="M71" s="86" t="str">
        <f>IF(AND(NOT(OR(G71="",G71="Ø")),H71=""),"In Progress",IF(AND(NOT(OR(H71="Ø",H71="")),NOT(OR(G71="Ø",G71=""))),"Completed",IF(AND(NOT(A70=""),NOT(OR(D71="",D71="???")),G71=""),"Waiting",IF(D71="???","Waiting",""))))</f>
        <v/>
      </c>
      <c r="N71" s="109"/>
      <c r="O71" s="109"/>
      <c r="P71" s="4"/>
      <c r="Q71" s="114"/>
      <c r="R71" s="109"/>
    </row>
    <row r="72" spans="1:18" x14ac:dyDescent="0.25">
      <c r="A72" s="115" t="s">
        <v>3696</v>
      </c>
      <c r="B72" s="110" t="s">
        <v>3697</v>
      </c>
      <c r="C72" s="109"/>
      <c r="D72" s="86" t="s">
        <v>187</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2018-01-30_R-036_MW</v>
      </c>
      <c r="G72" s="89">
        <v>43167</v>
      </c>
      <c r="H72" s="89">
        <v>43172</v>
      </c>
      <c r="I72" s="68"/>
      <c r="J72" s="68"/>
      <c r="K72" s="73" t="str">
        <f t="shared" si="2"/>
        <v/>
      </c>
      <c r="L72" s="111">
        <v>43179</v>
      </c>
      <c r="M72" s="86" t="str">
        <f>IF(AND(NOT(OR(G72="",G72="Ø")),H72=""),"In Progress",IF(AND(NOT(OR(H72="Ø",H72="")),NOT(OR(G72="Ø",G72=""))),"Completed",IF(AND(NOT(A72=""),NOT(OR(D72="",D72="???")),G72=""),"Waiting",IF(D72="???","Waiting",""))))</f>
        <v>Completed</v>
      </c>
      <c r="N72" s="109" t="s">
        <v>0</v>
      </c>
      <c r="O72" s="109" t="s">
        <v>0</v>
      </c>
      <c r="P72" s="4" t="s">
        <v>3698</v>
      </c>
      <c r="Q72" s="114" t="s">
        <v>25</v>
      </c>
      <c r="R72" s="109" t="s">
        <v>3699</v>
      </c>
    </row>
    <row r="73" spans="1:18" x14ac:dyDescent="0.25">
      <c r="A73" s="109"/>
      <c r="B73" s="109"/>
      <c r="C73" s="109"/>
      <c r="D73" s="86" t="s">
        <v>32</v>
      </c>
      <c r="E73" s="86"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2018-01-30_R-036_AZ</v>
      </c>
      <c r="G73" s="89">
        <v>43173</v>
      </c>
      <c r="H73" s="89">
        <v>43178</v>
      </c>
      <c r="I73" s="68"/>
      <c r="J73" s="68"/>
      <c r="K73" s="73" t="str">
        <f t="shared" si="2"/>
        <v/>
      </c>
      <c r="L73" s="109"/>
      <c r="M73" s="86" t="str">
        <f>IF(AND(NOT(OR(G73="",G73="Ø")),H73=""),"In Progress",IF(AND(NOT(OR(H73="Ø",H73="")),NOT(OR(G73="Ø",G73=""))),"Completed",IF(AND(NOT(A72=""),NOT(OR(D73="",D73="???")),G73=""),"Waiting",IF(D73="???","Waiting",""))))</f>
        <v>Completed</v>
      </c>
      <c r="N73" s="109"/>
      <c r="O73" s="109"/>
      <c r="P73" s="4"/>
      <c r="Q73" s="114"/>
      <c r="R73" s="109"/>
    </row>
    <row r="74" spans="1:18" x14ac:dyDescent="0.25">
      <c r="A74" s="115" t="s">
        <v>3700</v>
      </c>
      <c r="B74" s="110" t="s">
        <v>3701</v>
      </c>
      <c r="C74" s="109"/>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2018-01-30_R-037_BD</v>
      </c>
      <c r="G74" s="89">
        <v>43167</v>
      </c>
      <c r="H74" s="89">
        <v>43168</v>
      </c>
      <c r="I74" s="68"/>
      <c r="J74" s="68"/>
      <c r="K74" s="73" t="str">
        <f t="shared" si="2"/>
        <v/>
      </c>
      <c r="L74" s="111">
        <v>43178</v>
      </c>
      <c r="M74" s="86" t="s">
        <v>0</v>
      </c>
      <c r="N74" s="109"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09" t="s">
        <v>0</v>
      </c>
      <c r="P74" s="4" t="s">
        <v>3702</v>
      </c>
      <c r="Q74" s="114" t="s">
        <v>25</v>
      </c>
      <c r="R74" s="109" t="s">
        <v>3703</v>
      </c>
    </row>
    <row r="75" spans="1:18" x14ac:dyDescent="0.25">
      <c r="A75" s="109"/>
      <c r="B75" s="109"/>
      <c r="C75" s="109"/>
      <c r="D75" s="86" t="s">
        <v>23</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2018-01-30_R-037_CA</v>
      </c>
      <c r="G75" s="89">
        <v>43174</v>
      </c>
      <c r="H75" s="89">
        <v>43175</v>
      </c>
      <c r="I75" s="68"/>
      <c r="J75" s="68"/>
      <c r="K75" s="73" t="str">
        <f t="shared" si="2"/>
        <v/>
      </c>
      <c r="L75" s="109"/>
      <c r="M75" s="86" t="str">
        <f>IF(AND(NOT(OR(G75="",G75="Ø")),H75=""),"In Progress",IF(AND(NOT(OR(H75="Ø",H75="")),NOT(OR(G75="Ø",G75=""))),"Completed",IF(AND(NOT(A74=""),NOT(OR(D75="",D75="???")),G75=""),"Waiting",IF(D75="???","Waiting",""))))</f>
        <v>Completed</v>
      </c>
      <c r="N75" s="109"/>
      <c r="O75" s="109"/>
      <c r="P75" s="4"/>
      <c r="Q75" s="114"/>
      <c r="R75" s="109"/>
    </row>
    <row r="76" spans="1:18" x14ac:dyDescent="0.25">
      <c r="A76" s="115" t="s">
        <v>3704</v>
      </c>
      <c r="B76" s="110" t="s">
        <v>3705</v>
      </c>
      <c r="C76" s="109"/>
      <c r="D76" s="86" t="s">
        <v>161</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2018-01-30_R-038_BD</v>
      </c>
      <c r="G76" s="89">
        <v>43171</v>
      </c>
      <c r="H76" s="89">
        <v>43174</v>
      </c>
      <c r="I76" s="68"/>
      <c r="J76" s="68"/>
      <c r="K76" s="73" t="str">
        <f t="shared" si="2"/>
        <v/>
      </c>
      <c r="L76" s="111">
        <v>43192</v>
      </c>
      <c r="M76" s="86" t="s">
        <v>0</v>
      </c>
      <c r="N76" s="109" t="s">
        <v>0</v>
      </c>
      <c r="O76" s="109" t="s">
        <v>0</v>
      </c>
      <c r="P76" s="4" t="s">
        <v>3706</v>
      </c>
      <c r="Q76" s="114" t="s">
        <v>25</v>
      </c>
      <c r="R76" s="109" t="s">
        <v>3707</v>
      </c>
    </row>
    <row r="77" spans="1:18" x14ac:dyDescent="0.25">
      <c r="A77" s="109"/>
      <c r="B77" s="109"/>
      <c r="C77" s="109"/>
      <c r="D77" s="86" t="s">
        <v>187</v>
      </c>
      <c r="E77" s="86" t="s">
        <v>24</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2018-01-30_R-038_MW</v>
      </c>
      <c r="G77" s="89">
        <v>43175</v>
      </c>
      <c r="H77" s="89" t="s">
        <v>51</v>
      </c>
      <c r="I77" s="68"/>
      <c r="J77" s="68"/>
      <c r="K77" s="73" t="str">
        <f t="shared" si="2"/>
        <v/>
      </c>
      <c r="L77" s="109"/>
      <c r="M77" s="86" t="s">
        <v>2</v>
      </c>
      <c r="N77" s="109"/>
      <c r="O77" s="109"/>
      <c r="P77" s="4" t="s">
        <v>3708</v>
      </c>
      <c r="Q77" s="114"/>
      <c r="R77" s="109"/>
    </row>
    <row r="78" spans="1:18" x14ac:dyDescent="0.25">
      <c r="A78" s="115" t="s">
        <v>3709</v>
      </c>
      <c r="B78" s="110" t="s">
        <v>3710</v>
      </c>
      <c r="C78" s="109"/>
      <c r="D78" s="86" t="s">
        <v>32</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2018-01-30_R-039_AZ</v>
      </c>
      <c r="G78" s="89">
        <v>43171</v>
      </c>
      <c r="H78" s="89" t="s">
        <v>51</v>
      </c>
      <c r="I78" s="68"/>
      <c r="J78" s="68"/>
      <c r="K78" s="73" t="str">
        <f t="shared" si="2"/>
        <v/>
      </c>
      <c r="L78" s="109" t="str">
        <f>IF(AND(NOT(OR(H78="",H78="Ø")),NOT(OR(H79="",H79="Ø"))),"Needs to be Split","")</f>
        <v/>
      </c>
      <c r="M78" s="86" t="s">
        <v>2</v>
      </c>
      <c r="N78" s="109" t="s">
        <v>2</v>
      </c>
      <c r="O78" s="109" t="str">
        <f>IF(OR(N78="Untraceable",N78="Incomplete"),"Ignore",IF(N78="Completed","Waiting",IF(OR(N78="Waiting",N78="In Progress",N78="Review",N78="Other"),"HOLD","")))</f>
        <v>Ignore</v>
      </c>
      <c r="P78" s="4" t="s">
        <v>1937</v>
      </c>
      <c r="Q78" s="114" t="str">
        <f>IF(OR(N78="Untraceable",N78="Incomplete"),"No",IF(N78="Completed","In Progress",""))</f>
        <v>No</v>
      </c>
      <c r="R78" s="109"/>
    </row>
    <row r="79" spans="1:18" x14ac:dyDescent="0.25">
      <c r="A79" s="109"/>
      <c r="B79" s="109"/>
      <c r="C79" s="109"/>
      <c r="D79" s="86"/>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09"/>
      <c r="M79" s="86" t="str">
        <f>IF(AND(NOT(OR(G79="",G79="Ø")),H79=""),"In Progress",IF(AND(NOT(OR(H79="Ø",H79="")),NOT(OR(G79="Ø",G79=""))),"Completed",IF(AND(NOT(A78=""),NOT(OR(D79="",D79="???")),G79=""),"Waiting",IF(D79="???","Waiting",""))))</f>
        <v/>
      </c>
      <c r="N79" s="109"/>
      <c r="O79" s="109"/>
      <c r="P79" s="4"/>
      <c r="Q79" s="114"/>
      <c r="R79" s="109"/>
    </row>
    <row r="80" spans="1:18" x14ac:dyDescent="0.25">
      <c r="A80" s="115" t="s">
        <v>3711</v>
      </c>
      <c r="B80" s="110" t="s">
        <v>3712</v>
      </c>
      <c r="C80" s="109"/>
      <c r="D80" s="86" t="s">
        <v>2404</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2018-01-30_R-040_MH</v>
      </c>
      <c r="G80" s="89">
        <v>43172</v>
      </c>
      <c r="H80" s="89" t="s">
        <v>51</v>
      </c>
      <c r="I80" s="68"/>
      <c r="J80" s="68"/>
      <c r="K80" s="73" t="str">
        <f t="shared" si="2"/>
        <v/>
      </c>
      <c r="L80" s="109" t="str">
        <f>IF(AND(NOT(OR(H80="",H80="Ø")),NOT(OR(H81="",H81="Ø"))),"Needs to be Split","")</f>
        <v/>
      </c>
      <c r="M80" s="86" t="s">
        <v>2</v>
      </c>
      <c r="N80" s="109" t="s">
        <v>2</v>
      </c>
      <c r="O80" s="109" t="str">
        <f>IF(OR(N80="Untraceable",N80="Incomplete"),"Ignore",IF(N80="Completed","Waiting",IF(OR(N80="Waiting",N80="In Progress",N80="Review",N80="Other"),"HOLD","")))</f>
        <v>Ignore</v>
      </c>
      <c r="P80" s="4" t="s">
        <v>3713</v>
      </c>
      <c r="Q80" s="114" t="str">
        <f>IF(OR(N80="Untraceable",N80="Incomplete"),"No",IF(N80="Completed","In Progress",""))</f>
        <v>No</v>
      </c>
      <c r="R80" s="109"/>
    </row>
    <row r="81" spans="1:18" x14ac:dyDescent="0.25">
      <c r="A81" s="109"/>
      <c r="B81" s="109"/>
      <c r="C81" s="109"/>
      <c r="D81" s="86"/>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09"/>
      <c r="M81" s="86" t="str">
        <f>IF(AND(NOT(OR(G81="",G81="Ø")),H81=""),"In Progress",IF(AND(NOT(OR(H81="Ø",H81="")),NOT(OR(G81="Ø",G81=""))),"Completed",IF(AND(NOT(A80=""),NOT(OR(D81="",D81="???")),G81=""),"Waiting",IF(D81="???","Waiting",""))))</f>
        <v/>
      </c>
      <c r="N81" s="109"/>
      <c r="O81" s="109"/>
      <c r="P81" s="4"/>
      <c r="Q81" s="114"/>
      <c r="R81" s="109"/>
    </row>
    <row r="82" spans="1:18" x14ac:dyDescent="0.25">
      <c r="A82" s="115" t="s">
        <v>3714</v>
      </c>
      <c r="B82" s="110" t="s">
        <v>3715</v>
      </c>
      <c r="C82" s="109"/>
      <c r="D82" s="86" t="s">
        <v>187</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2018-01-30_R-041_MW</v>
      </c>
      <c r="G82" s="89">
        <v>43172</v>
      </c>
      <c r="H82" s="89" t="s">
        <v>51</v>
      </c>
      <c r="I82" s="68"/>
      <c r="J82" s="68"/>
      <c r="K82" s="73" t="str">
        <f t="shared" si="2"/>
        <v/>
      </c>
      <c r="L82" s="109" t="str">
        <f>IF(AND(NOT(OR(H82="",H82="Ø")),NOT(OR(H83="",H83="Ø"))),"Needs to be Split","")</f>
        <v/>
      </c>
      <c r="M82" s="86" t="s">
        <v>2</v>
      </c>
      <c r="N82" s="109" t="s">
        <v>2</v>
      </c>
      <c r="O82" s="109" t="str">
        <f>IF(OR(N82="Untraceable",N82="Incomplete"),"Ignore",IF(N82="Completed","Waiting",IF(OR(N82="Waiting",N82="In Progress",N82="Review",N82="Other"),"HOLD","")))</f>
        <v>Ignore</v>
      </c>
      <c r="P82" s="4"/>
      <c r="Q82" s="114" t="str">
        <f>IF(OR(N82="Untraceable",N82="Incomplete"),"No",IF(N82="Completed","In Progress",""))</f>
        <v>No</v>
      </c>
      <c r="R82" s="109"/>
    </row>
    <row r="83" spans="1:18" x14ac:dyDescent="0.25">
      <c r="A83" s="109"/>
      <c r="B83" s="109"/>
      <c r="C83" s="109"/>
      <c r="D83" s="86"/>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09"/>
      <c r="M83" s="86" t="str">
        <f>IF(AND(NOT(OR(G83="",G83="Ø")),H83=""),"In Progress",IF(AND(NOT(OR(H83="Ø",H83="")),NOT(OR(G83="Ø",G83=""))),"Completed",IF(AND(NOT(A82=""),NOT(OR(D83="",D83="???")),G83=""),"Waiting",IF(D83="???","Waiting",""))))</f>
        <v/>
      </c>
      <c r="N83" s="109"/>
      <c r="O83" s="109"/>
      <c r="P83" s="4"/>
      <c r="Q83" s="114"/>
      <c r="R83" s="109"/>
    </row>
    <row r="84" spans="1:18" x14ac:dyDescent="0.25">
      <c r="A84" s="115" t="s">
        <v>3716</v>
      </c>
      <c r="B84" s="110" t="s">
        <v>3717</v>
      </c>
      <c r="C84" s="109"/>
      <c r="D84" s="86" t="s">
        <v>3059</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2018-01-30_R-042_RA</v>
      </c>
      <c r="G84" s="89"/>
      <c r="H84" s="89" t="s">
        <v>51</v>
      </c>
      <c r="I84" s="68"/>
      <c r="J84" s="68"/>
      <c r="K84" s="73" t="str">
        <f t="shared" si="2"/>
        <v/>
      </c>
      <c r="L84" s="109" t="str">
        <f>IF(AND(NOT(OR(H84="",H84="Ø")),NOT(OR(H85="",H85="Ø"))),"Needs to be Split","")</f>
        <v/>
      </c>
      <c r="M84" s="86" t="s">
        <v>2</v>
      </c>
      <c r="N84" s="109" t="s">
        <v>2</v>
      </c>
      <c r="O84" s="109" t="str">
        <f>IF(OR(N84="Untraceable",N84="Incomplete"),"Ignore",IF(N84="Completed","Waiting",IF(OR(N84="Waiting",N84="In Progress",N84="Review",N84="Other"),"HOLD","")))</f>
        <v>Ignore</v>
      </c>
      <c r="P84" s="4"/>
      <c r="Q84" s="114" t="str">
        <f>IF(OR(N84="Untraceable",N84="Incomplete"),"No",IF(N84="Completed","In Progress",""))</f>
        <v>No</v>
      </c>
      <c r="R84" s="109"/>
    </row>
    <row r="85" spans="1:18" x14ac:dyDescent="0.25">
      <c r="A85" s="109"/>
      <c r="B85" s="109"/>
      <c r="C85" s="109"/>
      <c r="D85" s="86"/>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09"/>
      <c r="M85" s="86" t="str">
        <f>IF(AND(NOT(OR(G85="",G85="Ø")),H85=""),"In Progress",IF(AND(NOT(OR(H85="Ø",H85="")),NOT(OR(G85="Ø",G85=""))),"Completed",IF(AND(NOT(A84=""),NOT(OR(D85="",D85="???")),G85=""),"Waiting",IF(D85="???","Waiting",""))))</f>
        <v/>
      </c>
      <c r="N85" s="109"/>
      <c r="O85" s="109"/>
      <c r="P85" s="4"/>
      <c r="Q85" s="114"/>
      <c r="R85" s="109"/>
    </row>
    <row r="86" spans="1:18" x14ac:dyDescent="0.25">
      <c r="A86" s="115" t="s">
        <v>3718</v>
      </c>
      <c r="B86" s="110" t="s">
        <v>3719</v>
      </c>
      <c r="C86" s="109"/>
      <c r="D86" s="86" t="s">
        <v>32</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2018-01-30_R-043_AZ</v>
      </c>
      <c r="G86" s="89"/>
      <c r="H86" s="89" t="s">
        <v>51</v>
      </c>
      <c r="I86" s="68"/>
      <c r="J86" s="68"/>
      <c r="K86" s="73" t="str">
        <f t="shared" si="2"/>
        <v/>
      </c>
      <c r="L86" s="109" t="str">
        <f>IF(AND(NOT(OR(H86="",H86="Ø")),NOT(OR(H87="",H87="Ø"))),"Needs to be Split","")</f>
        <v/>
      </c>
      <c r="M86" s="86" t="s">
        <v>2</v>
      </c>
      <c r="N86" s="109" t="s">
        <v>2</v>
      </c>
      <c r="O86" s="109" t="str">
        <f>IF(OR(N86="Untraceable",N86="Incomplete"),"Ignore",IF(N86="Completed","Waiting",IF(OR(N86="Waiting",N86="In Progress",N86="Review",N86="Other"),"HOLD","")))</f>
        <v>Ignore</v>
      </c>
      <c r="P86" s="4"/>
      <c r="Q86" s="114" t="str">
        <f>IF(OR(N86="Untraceable",N86="Incomplete"),"No",IF(N86="Completed","In Progress",""))</f>
        <v>No</v>
      </c>
      <c r="R86" s="109"/>
    </row>
    <row r="87" spans="1:18" x14ac:dyDescent="0.25">
      <c r="A87" s="109"/>
      <c r="B87" s="109"/>
      <c r="C87" s="109"/>
      <c r="D87" s="86"/>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09"/>
      <c r="M87" s="86" t="str">
        <f>IF(AND(NOT(OR(G87="",G87="Ø")),H87=""),"In Progress",IF(AND(NOT(OR(H87="Ø",H87="")),NOT(OR(G87="Ø",G87=""))),"Completed",IF(AND(NOT(A86=""),NOT(OR(D87="",D87="???")),G87=""),"Waiting",IF(D87="???","Waiting",""))))</f>
        <v/>
      </c>
      <c r="N87" s="109"/>
      <c r="O87" s="109"/>
      <c r="P87" s="4"/>
      <c r="Q87" s="114"/>
      <c r="R87" s="109"/>
    </row>
    <row r="88" spans="1:18" x14ac:dyDescent="0.25">
      <c r="A88" s="115" t="s">
        <v>3720</v>
      </c>
      <c r="B88" s="110" t="s">
        <v>3721</v>
      </c>
      <c r="C88" s="109"/>
      <c r="D88" s="86" t="s">
        <v>32</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2018-01-30_R-044_AZ</v>
      </c>
      <c r="G88" s="89">
        <v>43173</v>
      </c>
      <c r="H88" s="89" t="s">
        <v>51</v>
      </c>
      <c r="I88" s="68"/>
      <c r="J88" s="68"/>
      <c r="K88" s="73" t="str">
        <f t="shared" si="2"/>
        <v/>
      </c>
      <c r="L88" s="109" t="str">
        <f>IF(AND(NOT(OR(H88="",H88="Ø")),NOT(OR(H89="",H89="Ø"))),"Needs to be Split","")</f>
        <v/>
      </c>
      <c r="M88" s="86" t="s">
        <v>2</v>
      </c>
      <c r="N88" s="109" t="s">
        <v>2</v>
      </c>
      <c r="O88" s="109" t="str">
        <f>IF(OR(N88="Untraceable",N88="Incomplete"),"Ignore",IF(N88="Completed","Waiting",IF(OR(N88="Waiting",N88="In Progress",N88="Review",N88="Other"),"HOLD","")))</f>
        <v>Ignore</v>
      </c>
      <c r="P88" s="4" t="s">
        <v>3722</v>
      </c>
      <c r="Q88" s="114" t="str">
        <f>IF(OR(N88="Untraceable",N88="Incomplete"),"No",IF(N88="Completed","In Progress",""))</f>
        <v>No</v>
      </c>
      <c r="R88" s="109"/>
    </row>
    <row r="89" spans="1:18" x14ac:dyDescent="0.25">
      <c r="A89" s="109"/>
      <c r="B89" s="109"/>
      <c r="C89" s="109"/>
      <c r="D89" s="86"/>
      <c r="E89" s="86"/>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c r="J89" s="68"/>
      <c r="K89" s="73" t="str">
        <f t="shared" si="2"/>
        <v/>
      </c>
      <c r="L89" s="109"/>
      <c r="M89" s="86" t="str">
        <f>IF(AND(NOT(OR(G89="",G89="Ø")),H89=""),"In Progress",IF(AND(NOT(OR(H89="Ø",H89="")),NOT(OR(G89="Ø",G89=""))),"Completed",IF(AND(NOT(A88=""),NOT(OR(D89="",D89="???")),G89=""),"Waiting",IF(D89="???","Waiting",""))))</f>
        <v/>
      </c>
      <c r="N89" s="109"/>
      <c r="O89" s="109"/>
      <c r="P89" s="4"/>
      <c r="Q89" s="114"/>
      <c r="R89" s="109"/>
    </row>
    <row r="90" spans="1:18" x14ac:dyDescent="0.25">
      <c r="A90" s="115" t="s">
        <v>3723</v>
      </c>
      <c r="B90" s="110" t="s">
        <v>3724</v>
      </c>
      <c r="C90" s="109"/>
      <c r="D90" s="86" t="s">
        <v>32</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2018-01-30_R-045_AZ</v>
      </c>
      <c r="G90" s="89">
        <v>43173</v>
      </c>
      <c r="H90" s="89" t="s">
        <v>51</v>
      </c>
      <c r="I90" s="68"/>
      <c r="J90" s="68"/>
      <c r="K90" s="73" t="str">
        <f t="shared" si="2"/>
        <v/>
      </c>
      <c r="L90" s="109" t="str">
        <f>IF(AND(NOT(OR(H90="",H90="Ø")),NOT(OR(H91="",H91="Ø"))),"Needs to be Split","")</f>
        <v/>
      </c>
      <c r="M90" s="86" t="s">
        <v>2</v>
      </c>
      <c r="N90" s="109" t="s">
        <v>2</v>
      </c>
      <c r="O90" s="109" t="str">
        <f>IF(OR(N90="Untraceable",N90="Incomplete"),"Ignore",IF(N90="Completed","Waiting",IF(OR(N90="Waiting",N90="In Progress",N90="Review",N90="Other"),"HOLD","")))</f>
        <v>Ignore</v>
      </c>
      <c r="P90" s="4" t="s">
        <v>1694</v>
      </c>
      <c r="Q90" s="114" t="str">
        <f>IF(OR(N90="Untraceable",N90="Incomplete"),"No",IF(N90="Completed","In Progress",""))</f>
        <v>No</v>
      </c>
      <c r="R90" s="109"/>
    </row>
    <row r="91" spans="1:18" x14ac:dyDescent="0.25">
      <c r="A91" s="109"/>
      <c r="B91" s="109"/>
      <c r="C91" s="109"/>
      <c r="D91" s="86"/>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09"/>
      <c r="M91" s="86" t="str">
        <f>IF(AND(NOT(OR(G91="",G91="Ø")),H91=""),"In Progress",IF(AND(NOT(OR(H91="Ø",H91="")),NOT(OR(G91="Ø",G91=""))),"Completed",IF(AND(NOT(A90=""),NOT(OR(D91="",D91="???")),G91=""),"Waiting",IF(D91="???","Waiting",""))))</f>
        <v/>
      </c>
      <c r="N91" s="109"/>
      <c r="O91" s="109"/>
      <c r="P91" s="4"/>
      <c r="Q91" s="114"/>
      <c r="R91" s="109"/>
    </row>
    <row r="92" spans="1:18" x14ac:dyDescent="0.25">
      <c r="A92" s="115" t="s">
        <v>3725</v>
      </c>
      <c r="B92" s="110" t="s">
        <v>3726</v>
      </c>
      <c r="C92" s="109"/>
      <c r="D92" s="86" t="s">
        <v>2404</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2018-01-30_R-046_MH</v>
      </c>
      <c r="G92" s="89">
        <v>43173</v>
      </c>
      <c r="H92" s="89">
        <v>43186</v>
      </c>
      <c r="I92" s="68"/>
      <c r="J92" s="68">
        <v>153</v>
      </c>
      <c r="K92" s="73" t="str">
        <f t="shared" si="2"/>
        <v/>
      </c>
      <c r="L92" s="111">
        <v>43192</v>
      </c>
      <c r="M92" s="86" t="str">
        <f>IF(AND(NOT(OR(G92="",G92="Ø")),H92=""),"In Progress",IF(AND(NOT(OR(H92="Ø",H92="")),NOT(OR(G92="Ø",G92=""))),"Completed",IF(AND(NOT(A92=""),NOT(OR(D92="",D92="???")),G92=""),"Waiting",IF(D92="???","Waiting",""))))</f>
        <v>Completed</v>
      </c>
      <c r="N92" s="109"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09" t="s">
        <v>0</v>
      </c>
      <c r="P92" s="4" t="s">
        <v>3727</v>
      </c>
      <c r="Q92" s="114" t="s">
        <v>25</v>
      </c>
      <c r="R92" s="109" t="s">
        <v>3728</v>
      </c>
    </row>
    <row r="93" spans="1:18" x14ac:dyDescent="0.25">
      <c r="A93" s="109"/>
      <c r="B93" s="109"/>
      <c r="C93" s="109"/>
      <c r="D93" s="86" t="s">
        <v>113</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2018-01-30_R-046_DR</v>
      </c>
      <c r="G93" s="89">
        <v>43188</v>
      </c>
      <c r="H93" s="89">
        <v>43192</v>
      </c>
      <c r="I93" s="68">
        <v>13.5</v>
      </c>
      <c r="J93" s="68">
        <v>166.94300000000001</v>
      </c>
      <c r="K93" s="73">
        <f t="shared" si="2"/>
        <v>12.366148148148149</v>
      </c>
      <c r="L93" s="109"/>
      <c r="M93" s="86" t="str">
        <f>IF(AND(NOT(OR(G93="",G93="Ø")),H93=""),"In Progress",IF(AND(NOT(OR(H93="Ø",H93="")),NOT(OR(G93="Ø",G93=""))),"Completed",IF(AND(NOT(A92=""),NOT(OR(D93="",D93="???")),G93=""),"Waiting",IF(D93="???","Waiting",""))))</f>
        <v>Completed</v>
      </c>
      <c r="N93" s="109"/>
      <c r="O93" s="109"/>
      <c r="P93" s="4"/>
      <c r="Q93" s="114"/>
      <c r="R93" s="109"/>
    </row>
    <row r="94" spans="1:18" x14ac:dyDescent="0.25">
      <c r="A94" s="115" t="s">
        <v>3729</v>
      </c>
      <c r="B94" s="110" t="s">
        <v>3730</v>
      </c>
      <c r="C94" s="109"/>
      <c r="D94" s="86" t="s">
        <v>3059</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2018-01-30_R-047_RA</v>
      </c>
      <c r="G94" s="89">
        <v>43172</v>
      </c>
      <c r="H94" s="89">
        <v>43174</v>
      </c>
      <c r="I94" s="68">
        <v>10</v>
      </c>
      <c r="J94" s="68">
        <v>13</v>
      </c>
      <c r="K94" s="73">
        <f t="shared" si="2"/>
        <v>1.3</v>
      </c>
      <c r="L94" s="111">
        <v>43178</v>
      </c>
      <c r="M94" s="86" t="str">
        <f>IF(AND(NOT(OR(G94="",G94="Ø")),H94=""),"In Progress",IF(AND(NOT(OR(H94="Ø",H94="")),NOT(OR(G94="Ø",G94=""))),"Completed",IF(AND(NOT(A94=""),NOT(OR(D94="",D94="???")),G94=""),"Waiting",IF(D94="???","Waiting",""))))</f>
        <v>Completed</v>
      </c>
      <c r="N94" s="109"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09" t="s">
        <v>0</v>
      </c>
      <c r="P94" s="4"/>
      <c r="Q94" s="114" t="s">
        <v>25</v>
      </c>
      <c r="R94" s="109" t="s">
        <v>3731</v>
      </c>
    </row>
    <row r="95" spans="1:18" x14ac:dyDescent="0.25">
      <c r="A95" s="109"/>
      <c r="B95" s="109"/>
      <c r="C95" s="109"/>
      <c r="D95" s="86" t="s">
        <v>161</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2018-01-30_R-047_BD</v>
      </c>
      <c r="G95" s="89">
        <v>43174</v>
      </c>
      <c r="H95" s="89">
        <v>43174</v>
      </c>
      <c r="I95" s="68">
        <v>0.75</v>
      </c>
      <c r="J95" s="68">
        <v>12</v>
      </c>
      <c r="K95" s="73">
        <f t="shared" si="2"/>
        <v>16</v>
      </c>
      <c r="L95" s="109"/>
      <c r="M95" s="86" t="str">
        <f>IF(AND(NOT(OR(G95="",G95="Ø")),H95=""),"In Progress",IF(AND(NOT(OR(H95="Ø",H95="")),NOT(OR(G95="Ø",G95=""))),"Completed",IF(AND(NOT(A94=""),NOT(OR(D95="",D95="???")),G95=""),"Waiting",IF(D95="???","Waiting",""))))</f>
        <v>Completed</v>
      </c>
      <c r="N95" s="109"/>
      <c r="O95" s="109"/>
      <c r="P95" s="4" t="s">
        <v>3732</v>
      </c>
      <c r="Q95" s="114"/>
      <c r="R95" s="109"/>
    </row>
    <row r="96" spans="1:18" x14ac:dyDescent="0.25">
      <c r="A96" s="115" t="s">
        <v>3733</v>
      </c>
      <c r="B96" s="110" t="s">
        <v>3734</v>
      </c>
      <c r="C96" s="109"/>
      <c r="D96" s="86" t="s">
        <v>23</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2018-01-30_R-048_CA</v>
      </c>
      <c r="G96" s="89">
        <v>43164</v>
      </c>
      <c r="H96" s="89">
        <v>43167</v>
      </c>
      <c r="I96" s="68"/>
      <c r="J96" s="68"/>
      <c r="K96" s="73"/>
      <c r="L96" s="111"/>
      <c r="M96" s="86" t="s">
        <v>2</v>
      </c>
      <c r="N96" s="109" t="s">
        <v>2</v>
      </c>
      <c r="O96" s="109" t="str">
        <f>IF(OR(N96="Untraceable",N96="Incomplete"),"Ignore",IF(N96="Completed","Waiting",IF(OR(N96="Waiting",N96="In Progress",N96="Review",N96="Other"),"HOLD","")))</f>
        <v>Ignore</v>
      </c>
      <c r="P96" s="4"/>
      <c r="Q96" s="114" t="str">
        <f>IF(OR(N96="Untraceable",N96="Incomplete"),"No",IF(N96="Completed","In Progress",""))</f>
        <v>No</v>
      </c>
      <c r="R96" s="109"/>
    </row>
    <row r="97" spans="1:18" x14ac:dyDescent="0.25">
      <c r="A97" s="109"/>
      <c r="B97" s="109"/>
      <c r="C97" s="109"/>
      <c r="D97" s="86" t="s">
        <v>32</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2018-01-30_R-048_AZ</v>
      </c>
      <c r="G97" s="89">
        <v>43192</v>
      </c>
      <c r="H97" s="89" t="s">
        <v>51</v>
      </c>
      <c r="I97" s="68"/>
      <c r="J97" s="68"/>
      <c r="K97" s="73"/>
      <c r="L97" s="109"/>
      <c r="M97" s="86" t="s">
        <v>2</v>
      </c>
      <c r="N97" s="109"/>
      <c r="O97" s="109"/>
      <c r="P97" s="4" t="s">
        <v>3735</v>
      </c>
      <c r="Q97" s="114"/>
      <c r="R97" s="109"/>
    </row>
    <row r="98" spans="1:18" x14ac:dyDescent="0.25">
      <c r="A98" s="115" t="s">
        <v>3736</v>
      </c>
      <c r="B98" s="110" t="s">
        <v>3737</v>
      </c>
      <c r="C98" s="109"/>
      <c r="D98" s="86" t="s">
        <v>23</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2018-01-30_R-049_CA</v>
      </c>
      <c r="G98" s="89">
        <v>43172</v>
      </c>
      <c r="H98" s="89">
        <v>43172</v>
      </c>
      <c r="I98" s="68"/>
      <c r="J98" s="68"/>
      <c r="K98" s="73"/>
      <c r="L98" s="111">
        <v>43193</v>
      </c>
      <c r="M98" s="86" t="s">
        <v>0</v>
      </c>
      <c r="N98" s="109"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09" t="s">
        <v>0</v>
      </c>
      <c r="P98" s="4"/>
      <c r="Q98" s="114" t="s">
        <v>25</v>
      </c>
      <c r="R98" s="109" t="s">
        <v>3738</v>
      </c>
    </row>
    <row r="99" spans="1:18" x14ac:dyDescent="0.25">
      <c r="A99" s="109"/>
      <c r="B99" s="109"/>
      <c r="C99" s="109"/>
      <c r="D99" s="86" t="s">
        <v>2404</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2018-01-30_R-049_MH</v>
      </c>
      <c r="G99" s="89">
        <v>43192</v>
      </c>
      <c r="H99" s="89">
        <v>43193</v>
      </c>
      <c r="I99" s="68"/>
      <c r="J99" s="68"/>
      <c r="K99" s="73"/>
      <c r="L99" s="109"/>
      <c r="M99" s="86" t="s">
        <v>0</v>
      </c>
      <c r="N99" s="109"/>
      <c r="O99" s="109"/>
      <c r="P99" s="4"/>
      <c r="Q99" s="114"/>
      <c r="R99" s="109"/>
    </row>
    <row r="100" spans="1:18" x14ac:dyDescent="0.25">
      <c r="A100" s="115" t="s">
        <v>3739</v>
      </c>
      <c r="B100" s="110" t="s">
        <v>3740</v>
      </c>
      <c r="C100" s="109"/>
      <c r="D100" s="86" t="s">
        <v>23</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2018-01-30_R-050_CA</v>
      </c>
      <c r="G100" s="89"/>
      <c r="H100" s="89"/>
      <c r="I100" s="68"/>
      <c r="J100" s="68"/>
      <c r="K100" s="73"/>
      <c r="L100" s="111"/>
      <c r="M100" s="86" t="s">
        <v>0</v>
      </c>
      <c r="N100" s="109" t="s">
        <v>2</v>
      </c>
      <c r="O100" s="109" t="str">
        <f>IF(OR(N100="Untraceable",N100="Incomplete"),"Ignore",IF(N100="Completed","Waiting",IF(OR(N100="Waiting",N100="In Progress",N100="Review",N100="Other"),"HOLD","")))</f>
        <v>Ignore</v>
      </c>
      <c r="P100" s="4"/>
      <c r="Q100" s="114" t="str">
        <f>IF(OR(N100="Untraceable",N100="Incomplete"),"No",IF(N100="Completed","In Progress",""))</f>
        <v>No</v>
      </c>
      <c r="R100" s="109"/>
    </row>
    <row r="101" spans="1:18" x14ac:dyDescent="0.25">
      <c r="A101" s="109"/>
      <c r="B101" s="109"/>
      <c r="C101" s="109"/>
      <c r="D101" s="86" t="s">
        <v>3059</v>
      </c>
      <c r="E101" s="86"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2018-01-30_R-050_RA</v>
      </c>
      <c r="G101" s="89">
        <v>43193</v>
      </c>
      <c r="H101" s="89">
        <v>43196</v>
      </c>
      <c r="I101" s="68"/>
      <c r="J101" s="68"/>
      <c r="K101" s="73"/>
      <c r="L101" s="109"/>
      <c r="M101" s="86" t="s">
        <v>2</v>
      </c>
      <c r="N101" s="109"/>
      <c r="O101" s="109"/>
      <c r="P101" s="4"/>
      <c r="Q101" s="114"/>
      <c r="R101" s="109"/>
    </row>
  </sheetData>
  <autoFilter ref="A1:R97"/>
  <mergeCells count="400">
    <mergeCell ref="Q100:Q101"/>
    <mergeCell ref="R100:R101"/>
    <mergeCell ref="Q94:Q95"/>
    <mergeCell ref="R94:R95"/>
    <mergeCell ref="A94:A95"/>
    <mergeCell ref="B94:B95"/>
    <mergeCell ref="C94:C95"/>
    <mergeCell ref="L94:L95"/>
    <mergeCell ref="N94:N95"/>
    <mergeCell ref="O94:O95"/>
    <mergeCell ref="A100:A101"/>
    <mergeCell ref="B100:B101"/>
    <mergeCell ref="C100:C101"/>
    <mergeCell ref="L100:L101"/>
    <mergeCell ref="N100:N101"/>
    <mergeCell ref="O100:O101"/>
    <mergeCell ref="Q92:Q93"/>
    <mergeCell ref="R92:R93"/>
    <mergeCell ref="A90:A91"/>
    <mergeCell ref="B90:B91"/>
    <mergeCell ref="C90:C91"/>
    <mergeCell ref="L90:L91"/>
    <mergeCell ref="N90:N91"/>
    <mergeCell ref="O90:O91"/>
    <mergeCell ref="Q98:Q99"/>
    <mergeCell ref="R98:R99"/>
    <mergeCell ref="Q90:Q91"/>
    <mergeCell ref="R90:R91"/>
    <mergeCell ref="A92:A93"/>
    <mergeCell ref="B92:B93"/>
    <mergeCell ref="C92:C93"/>
    <mergeCell ref="L92:L93"/>
    <mergeCell ref="N92:N93"/>
    <mergeCell ref="O92:O93"/>
    <mergeCell ref="A98:A99"/>
    <mergeCell ref="B98:B99"/>
    <mergeCell ref="C98:C99"/>
    <mergeCell ref="L98:L99"/>
    <mergeCell ref="N98:N99"/>
    <mergeCell ref="O98:O99"/>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Q4:Q5"/>
    <mergeCell ref="R4:R5"/>
    <mergeCell ref="A2:A3"/>
    <mergeCell ref="B2:B3"/>
    <mergeCell ref="C2:C3"/>
    <mergeCell ref="L2:L3"/>
    <mergeCell ref="N2:N3"/>
    <mergeCell ref="O2:O3"/>
    <mergeCell ref="Q96:Q97"/>
    <mergeCell ref="R96:R97"/>
    <mergeCell ref="Q2:Q3"/>
    <mergeCell ref="R2:R3"/>
    <mergeCell ref="A4:A5"/>
    <mergeCell ref="B4:B5"/>
    <mergeCell ref="C4:C5"/>
    <mergeCell ref="L4:L5"/>
    <mergeCell ref="N4:N5"/>
    <mergeCell ref="O4:O5"/>
    <mergeCell ref="A96:A97"/>
    <mergeCell ref="B96:B97"/>
    <mergeCell ref="C96:C97"/>
    <mergeCell ref="L96:L97"/>
    <mergeCell ref="N96:N97"/>
    <mergeCell ref="O96:O97"/>
  </mergeCells>
  <conditionalFormatting sqref="O1">
    <cfRule type="containsText" dxfId="1649" priority="113" operator="containsText" text="HOLD">
      <formula>NOT(ISERROR(SEARCH("HOLD",O1)))</formula>
    </cfRule>
    <cfRule type="containsText" dxfId="1648" priority="122" operator="containsText" text="Ignore">
      <formula>NOT(ISERROR(SEARCH("Ignore",O1)))</formula>
    </cfRule>
  </conditionalFormatting>
  <conditionalFormatting sqref="M1:O1">
    <cfRule type="containsText" dxfId="1647" priority="112" operator="containsText" text="Waiting">
      <formula>NOT(ISERROR(SEARCH("Waiting",M1)))</formula>
    </cfRule>
    <cfRule type="containsText" dxfId="1646" priority="116" operator="containsText" text="Review">
      <formula>NOT(ISERROR(SEARCH("Review",M1)))</formula>
    </cfRule>
    <cfRule type="containsText" dxfId="1645" priority="117" operator="containsText" text="Other">
      <formula>NOT(ISERROR(SEARCH("Other",M1)))</formula>
    </cfRule>
    <cfRule type="containsText" dxfId="1644" priority="118" operator="containsText" text="Incomplete">
      <formula>NOT(ISERROR(SEARCH("Incomplete",M1)))</formula>
    </cfRule>
    <cfRule type="containsText" dxfId="1643" priority="119" operator="containsText" text="Untraceable">
      <formula>NOT(ISERROR(SEARCH("Untraceable",M1)))</formula>
    </cfRule>
    <cfRule type="containsText" dxfId="1642" priority="120" operator="containsText" text="Completed">
      <formula>NOT(ISERROR(SEARCH("Completed",M1)))</formula>
    </cfRule>
  </conditionalFormatting>
  <conditionalFormatting sqref="Q1 M1:O1">
    <cfRule type="containsText" dxfId="1641" priority="121" operator="containsText" text="In Progress">
      <formula>NOT(ISERROR(SEARCH("In Progress",M1)))</formula>
    </cfRule>
  </conditionalFormatting>
  <conditionalFormatting sqref="Q1">
    <cfRule type="containsText" dxfId="1640" priority="114" operator="containsText" text="No">
      <formula>NOT(ISERROR(SEARCH("No",Q1)))</formula>
    </cfRule>
    <cfRule type="containsText" dxfId="1639" priority="115" operator="containsText" text="Yes">
      <formula>NOT(ISERROR(SEARCH("Yes",Q1)))</formula>
    </cfRule>
  </conditionalFormatting>
  <conditionalFormatting sqref="L1">
    <cfRule type="containsText" dxfId="1638" priority="111" operator="containsText" text="Needs to be">
      <formula>NOT(ISERROR(SEARCH("Needs to be",L1)))</formula>
    </cfRule>
  </conditionalFormatting>
  <conditionalFormatting sqref="I1:K1">
    <cfRule type="containsText" dxfId="1637" priority="110" operator="containsText" text="Please Enter Tracing Time">
      <formula>NOT(ISERROR(SEARCH("Please Enter Tracing Time",I1)))</formula>
    </cfRule>
  </conditionalFormatting>
  <conditionalFormatting sqref="M2:N95">
    <cfRule type="containsText" dxfId="1636" priority="101" operator="containsText" text="Waiting">
      <formula>NOT(ISERROR(SEARCH("Waiting",M2)))</formula>
    </cfRule>
    <cfRule type="containsText" dxfId="1635" priority="104" operator="containsText" text="Review">
      <formula>NOT(ISERROR(SEARCH("Review",M2)))</formula>
    </cfRule>
    <cfRule type="containsText" dxfId="1634" priority="105" operator="containsText" text="Other">
      <formula>NOT(ISERROR(SEARCH("Other",M2)))</formula>
    </cfRule>
    <cfRule type="containsText" dxfId="1633" priority="106" operator="containsText" text="Incomplete">
      <formula>NOT(ISERROR(SEARCH("Incomplete",M2)))</formula>
    </cfRule>
    <cfRule type="containsText" dxfId="1632" priority="107" operator="containsText" text="Untraceable">
      <formula>NOT(ISERROR(SEARCH("Untraceable",M2)))</formula>
    </cfRule>
    <cfRule type="containsText" dxfId="1631" priority="108" operator="containsText" text="Completed">
      <formula>NOT(ISERROR(SEARCH("Completed",M2)))</formula>
    </cfRule>
  </conditionalFormatting>
  <conditionalFormatting sqref="M2:N95 Q2:Q95">
    <cfRule type="containsText" dxfId="1630" priority="109" operator="containsText" text="In Progress">
      <formula>NOT(ISERROR(SEARCH("In Progress",M2)))</formula>
    </cfRule>
  </conditionalFormatting>
  <conditionalFormatting sqref="Q2:Q95">
    <cfRule type="containsText" dxfId="1629" priority="102" operator="containsText" text="No">
      <formula>NOT(ISERROR(SEARCH("No",Q2)))</formula>
    </cfRule>
    <cfRule type="containsText" dxfId="1628" priority="103" operator="containsText" text="Yes">
      <formula>NOT(ISERROR(SEARCH("Yes",Q2)))</formula>
    </cfRule>
  </conditionalFormatting>
  <conditionalFormatting sqref="L2:L95">
    <cfRule type="containsText" dxfId="1627" priority="100" operator="containsText" text="Needs to be">
      <formula>NOT(ISERROR(SEARCH("Needs to be",L2)))</formula>
    </cfRule>
  </conditionalFormatting>
  <conditionalFormatting sqref="I2:J95">
    <cfRule type="containsText" dxfId="1626" priority="99" operator="containsText" text="Please Enter Tracing Time">
      <formula>NOT(ISERROR(SEARCH("Please Enter Tracing Time",I2)))</formula>
    </cfRule>
  </conditionalFormatting>
  <conditionalFormatting sqref="O2:O95">
    <cfRule type="containsText" dxfId="1625" priority="91" operator="containsText" text="HOLD">
      <formula>NOT(ISERROR(SEARCH("HOLD",O2)))</formula>
    </cfRule>
    <cfRule type="containsText" dxfId="1624" priority="98" operator="containsText" text="Ignore">
      <formula>NOT(ISERROR(SEARCH("Ignore",O2)))</formula>
    </cfRule>
  </conditionalFormatting>
  <conditionalFormatting sqref="O2:O95">
    <cfRule type="containsText" dxfId="1623" priority="90" operator="containsText" text="Waiting">
      <formula>NOT(ISERROR(SEARCH("Waiting",O2)))</formula>
    </cfRule>
    <cfRule type="containsText" dxfId="1622" priority="92" operator="containsText" text="Review">
      <formula>NOT(ISERROR(SEARCH("Review",O2)))</formula>
    </cfRule>
    <cfRule type="containsText" dxfId="1621" priority="93" operator="containsText" text="Other">
      <formula>NOT(ISERROR(SEARCH("Other",O2)))</formula>
    </cfRule>
    <cfRule type="containsText" dxfId="1620" priority="94" operator="containsText" text="Incomplete">
      <formula>NOT(ISERROR(SEARCH("Incomplete",O2)))</formula>
    </cfRule>
    <cfRule type="containsText" dxfId="1619" priority="95" operator="containsText" text="Untraceable">
      <formula>NOT(ISERROR(SEARCH("Untraceable",O2)))</formula>
    </cfRule>
    <cfRule type="containsText" dxfId="1618" priority="96" operator="containsText" text="Completed">
      <formula>NOT(ISERROR(SEARCH("Completed",O2)))</formula>
    </cfRule>
  </conditionalFormatting>
  <conditionalFormatting sqref="O2:O95">
    <cfRule type="containsText" dxfId="1617" priority="97" operator="containsText" text="In Progress">
      <formula>NOT(ISERROR(SEARCH("In Progress",O2)))</formula>
    </cfRule>
  </conditionalFormatting>
  <conditionalFormatting sqref="K2:K95">
    <cfRule type="containsText" dxfId="1616" priority="89" operator="containsText" text="Please Enter Tracing Time">
      <formula>NOT(ISERROR(SEARCH("Please Enter Tracing Time",K2)))</formula>
    </cfRule>
  </conditionalFormatting>
  <conditionalFormatting sqref="M96">
    <cfRule type="containsText" dxfId="1615" priority="80" operator="containsText" text="Waiting">
      <formula>NOT(ISERROR(SEARCH("Waiting",M96)))</formula>
    </cfRule>
    <cfRule type="containsText" dxfId="1614" priority="83" operator="containsText" text="Review">
      <formula>NOT(ISERROR(SEARCH("Review",M96)))</formula>
    </cfRule>
    <cfRule type="containsText" dxfId="1613" priority="84" operator="containsText" text="Other">
      <formula>NOT(ISERROR(SEARCH("Other",M96)))</formula>
    </cfRule>
    <cfRule type="containsText" dxfId="1612" priority="85" operator="containsText" text="Incomplete">
      <formula>NOT(ISERROR(SEARCH("Incomplete",M96)))</formula>
    </cfRule>
    <cfRule type="containsText" dxfId="1611" priority="86" operator="containsText" text="Untraceable">
      <formula>NOT(ISERROR(SEARCH("Untraceable",M96)))</formula>
    </cfRule>
    <cfRule type="containsText" dxfId="1610" priority="87" operator="containsText" text="Completed">
      <formula>NOT(ISERROR(SEARCH("Completed",M96)))</formula>
    </cfRule>
  </conditionalFormatting>
  <conditionalFormatting sqref="M96 Q96:Q99">
    <cfRule type="containsText" dxfId="1609" priority="88" operator="containsText" text="In Progress">
      <formula>NOT(ISERROR(SEARCH("In Progress",M96)))</formula>
    </cfRule>
  </conditionalFormatting>
  <conditionalFormatting sqref="Q96:Q99">
    <cfRule type="containsText" dxfId="1608" priority="81" operator="containsText" text="No">
      <formula>NOT(ISERROR(SEARCH("No",Q96)))</formula>
    </cfRule>
    <cfRule type="containsText" dxfId="1607" priority="82" operator="containsText" text="Yes">
      <formula>NOT(ISERROR(SEARCH("Yes",Q96)))</formula>
    </cfRule>
  </conditionalFormatting>
  <conditionalFormatting sqref="L96:L97">
    <cfRule type="containsText" dxfId="1606" priority="79" operator="containsText" text="Needs to be">
      <formula>NOT(ISERROR(SEARCH("Needs to be",L96)))</formula>
    </cfRule>
  </conditionalFormatting>
  <conditionalFormatting sqref="I96:J97">
    <cfRule type="containsText" dxfId="1605" priority="78" operator="containsText" text="Please Enter Tracing Time">
      <formula>NOT(ISERROR(SEARCH("Please Enter Tracing Time",I96)))</formula>
    </cfRule>
  </conditionalFormatting>
  <conditionalFormatting sqref="K96:K97">
    <cfRule type="containsText" dxfId="1604" priority="77" operator="containsText" text="Please Enter Tracing Time">
      <formula>NOT(ISERROR(SEARCH("Please Enter Tracing Time",K96)))</formula>
    </cfRule>
  </conditionalFormatting>
  <conditionalFormatting sqref="M98">
    <cfRule type="containsText" dxfId="1603" priority="70" operator="containsText" text="Waiting">
      <formula>NOT(ISERROR(SEARCH("Waiting",M98)))</formula>
    </cfRule>
    <cfRule type="containsText" dxfId="1602" priority="71" operator="containsText" text="Review">
      <formula>NOT(ISERROR(SEARCH("Review",M98)))</formula>
    </cfRule>
    <cfRule type="containsText" dxfId="1601" priority="72" operator="containsText" text="Other">
      <formula>NOT(ISERROR(SEARCH("Other",M98)))</formula>
    </cfRule>
    <cfRule type="containsText" dxfId="1600" priority="73" operator="containsText" text="Incomplete">
      <formula>NOT(ISERROR(SEARCH("Incomplete",M98)))</formula>
    </cfRule>
    <cfRule type="containsText" dxfId="1599" priority="74" operator="containsText" text="Untraceable">
      <formula>NOT(ISERROR(SEARCH("Untraceable",M98)))</formula>
    </cfRule>
    <cfRule type="containsText" dxfId="1598" priority="75" operator="containsText" text="Completed">
      <formula>NOT(ISERROR(SEARCH("Completed",M98)))</formula>
    </cfRule>
  </conditionalFormatting>
  <conditionalFormatting sqref="M98">
    <cfRule type="containsText" dxfId="1597" priority="76" operator="containsText" text="In Progress">
      <formula>NOT(ISERROR(SEARCH("In Progress",M98)))</formula>
    </cfRule>
  </conditionalFormatting>
  <conditionalFormatting sqref="L98:L99">
    <cfRule type="containsText" dxfId="1596" priority="69" operator="containsText" text="Needs to be">
      <formula>NOT(ISERROR(SEARCH("Needs to be",L98)))</formula>
    </cfRule>
  </conditionalFormatting>
  <conditionalFormatting sqref="I98:J99">
    <cfRule type="containsText" dxfId="1595" priority="68" operator="containsText" text="Please Enter Tracing Time">
      <formula>NOT(ISERROR(SEARCH("Please Enter Tracing Time",I98)))</formula>
    </cfRule>
  </conditionalFormatting>
  <conditionalFormatting sqref="K98:K99">
    <cfRule type="containsText" dxfId="1594" priority="67" operator="containsText" text="Please Enter Tracing Time">
      <formula>NOT(ISERROR(SEARCH("Please Enter Tracing Time",K98)))</formula>
    </cfRule>
  </conditionalFormatting>
  <conditionalFormatting sqref="O96:O97">
    <cfRule type="containsText" dxfId="1593" priority="59" operator="containsText" text="HOLD">
      <formula>NOT(ISERROR(SEARCH("HOLD",O96)))</formula>
    </cfRule>
    <cfRule type="containsText" dxfId="1592" priority="66" operator="containsText" text="Ignore">
      <formula>NOT(ISERROR(SEARCH("Ignore",O96)))</formula>
    </cfRule>
  </conditionalFormatting>
  <conditionalFormatting sqref="O96:O97">
    <cfRule type="containsText" dxfId="1591" priority="58" operator="containsText" text="Waiting">
      <formula>NOT(ISERROR(SEARCH("Waiting",O96)))</formula>
    </cfRule>
    <cfRule type="containsText" dxfId="1590" priority="60" operator="containsText" text="Review">
      <formula>NOT(ISERROR(SEARCH("Review",O96)))</formula>
    </cfRule>
    <cfRule type="containsText" dxfId="1589" priority="61" operator="containsText" text="Other">
      <formula>NOT(ISERROR(SEARCH("Other",O96)))</formula>
    </cfRule>
    <cfRule type="containsText" dxfId="1588" priority="62" operator="containsText" text="Incomplete">
      <formula>NOT(ISERROR(SEARCH("Incomplete",O96)))</formula>
    </cfRule>
    <cfRule type="containsText" dxfId="1587" priority="63" operator="containsText" text="Untraceable">
      <formula>NOT(ISERROR(SEARCH("Untraceable",O96)))</formula>
    </cfRule>
    <cfRule type="containsText" dxfId="1586" priority="64" operator="containsText" text="Completed">
      <formula>NOT(ISERROR(SEARCH("Completed",O96)))</formula>
    </cfRule>
  </conditionalFormatting>
  <conditionalFormatting sqref="O96:O97">
    <cfRule type="containsText" dxfId="1585" priority="65" operator="containsText" text="In Progress">
      <formula>NOT(ISERROR(SEARCH("In Progress",O96)))</formula>
    </cfRule>
  </conditionalFormatting>
  <conditionalFormatting sqref="O98:O101">
    <cfRule type="containsText" dxfId="1584" priority="50" operator="containsText" text="HOLD">
      <formula>NOT(ISERROR(SEARCH("HOLD",O98)))</formula>
    </cfRule>
    <cfRule type="containsText" dxfId="1583" priority="57" operator="containsText" text="Ignore">
      <formula>NOT(ISERROR(SEARCH("Ignore",O98)))</formula>
    </cfRule>
  </conditionalFormatting>
  <conditionalFormatting sqref="O98:O101">
    <cfRule type="containsText" dxfId="1582" priority="49" operator="containsText" text="Waiting">
      <formula>NOT(ISERROR(SEARCH("Waiting",O98)))</formula>
    </cfRule>
    <cfRule type="containsText" dxfId="1581" priority="51" operator="containsText" text="Review">
      <formula>NOT(ISERROR(SEARCH("Review",O98)))</formula>
    </cfRule>
    <cfRule type="containsText" dxfId="1580" priority="52" operator="containsText" text="Other">
      <formula>NOT(ISERROR(SEARCH("Other",O98)))</formula>
    </cfRule>
    <cfRule type="containsText" dxfId="1579" priority="53" operator="containsText" text="Incomplete">
      <formula>NOT(ISERROR(SEARCH("Incomplete",O98)))</formula>
    </cfRule>
    <cfRule type="containsText" dxfId="1578" priority="54" operator="containsText" text="Untraceable">
      <formula>NOT(ISERROR(SEARCH("Untraceable",O98)))</formula>
    </cfRule>
    <cfRule type="containsText" dxfId="1577" priority="55" operator="containsText" text="Completed">
      <formula>NOT(ISERROR(SEARCH("Completed",O98)))</formula>
    </cfRule>
  </conditionalFormatting>
  <conditionalFormatting sqref="O98:O101">
    <cfRule type="containsText" dxfId="1576" priority="56" operator="containsText" text="In Progress">
      <formula>NOT(ISERROR(SEARCH("In Progress",O98)))</formula>
    </cfRule>
  </conditionalFormatting>
  <conditionalFormatting sqref="N96:N97">
    <cfRule type="containsText" dxfId="1575" priority="42" operator="containsText" text="Waiting">
      <formula>NOT(ISERROR(SEARCH("Waiting",N96)))</formula>
    </cfRule>
    <cfRule type="containsText" dxfId="1574" priority="43" operator="containsText" text="Review">
      <formula>NOT(ISERROR(SEARCH("Review",N96)))</formula>
    </cfRule>
    <cfRule type="containsText" dxfId="1573" priority="44" operator="containsText" text="Other">
      <formula>NOT(ISERROR(SEARCH("Other",N96)))</formula>
    </cfRule>
    <cfRule type="containsText" dxfId="1572" priority="45" operator="containsText" text="Incomplete">
      <formula>NOT(ISERROR(SEARCH("Incomplete",N96)))</formula>
    </cfRule>
    <cfRule type="containsText" dxfId="1571" priority="46" operator="containsText" text="Untraceable">
      <formula>NOT(ISERROR(SEARCH("Untraceable",N96)))</formula>
    </cfRule>
    <cfRule type="containsText" dxfId="1570" priority="47" operator="containsText" text="Completed">
      <formula>NOT(ISERROR(SEARCH("Completed",N96)))</formula>
    </cfRule>
  </conditionalFormatting>
  <conditionalFormatting sqref="N96:N97">
    <cfRule type="containsText" dxfId="1569" priority="48" operator="containsText" text="In Progress">
      <formula>NOT(ISERROR(SEARCH("In Progress",N96)))</formula>
    </cfRule>
  </conditionalFormatting>
  <conditionalFormatting sqref="N98:N101">
    <cfRule type="containsText" dxfId="1568" priority="35" operator="containsText" text="Waiting">
      <formula>NOT(ISERROR(SEARCH("Waiting",N98)))</formula>
    </cfRule>
    <cfRule type="containsText" dxfId="1567" priority="36" operator="containsText" text="Review">
      <formula>NOT(ISERROR(SEARCH("Review",N98)))</formula>
    </cfRule>
    <cfRule type="containsText" dxfId="1566" priority="37" operator="containsText" text="Other">
      <formula>NOT(ISERROR(SEARCH("Other",N98)))</formula>
    </cfRule>
    <cfRule type="containsText" dxfId="1565" priority="38" operator="containsText" text="Incomplete">
      <formula>NOT(ISERROR(SEARCH("Incomplete",N98)))</formula>
    </cfRule>
    <cfRule type="containsText" dxfId="1564" priority="39" operator="containsText" text="Untraceable">
      <formula>NOT(ISERROR(SEARCH("Untraceable",N98)))</formula>
    </cfRule>
    <cfRule type="containsText" dxfId="1563" priority="40" operator="containsText" text="Completed">
      <formula>NOT(ISERROR(SEARCH("Completed",N98)))</formula>
    </cfRule>
  </conditionalFormatting>
  <conditionalFormatting sqref="N98:N101">
    <cfRule type="containsText" dxfId="1562" priority="41" operator="containsText" text="In Progress">
      <formula>NOT(ISERROR(SEARCH("In Progress",N98)))</formula>
    </cfRule>
  </conditionalFormatting>
  <conditionalFormatting sqref="M97">
    <cfRule type="containsText" dxfId="1561" priority="28" operator="containsText" text="Waiting">
      <formula>NOT(ISERROR(SEARCH("Waiting",M97)))</formula>
    </cfRule>
    <cfRule type="containsText" dxfId="1560" priority="29" operator="containsText" text="Review">
      <formula>NOT(ISERROR(SEARCH("Review",M97)))</formula>
    </cfRule>
    <cfRule type="containsText" dxfId="1559" priority="30" operator="containsText" text="Other">
      <formula>NOT(ISERROR(SEARCH("Other",M97)))</formula>
    </cfRule>
    <cfRule type="containsText" dxfId="1558" priority="31" operator="containsText" text="Incomplete">
      <formula>NOT(ISERROR(SEARCH("Incomplete",M97)))</formula>
    </cfRule>
    <cfRule type="containsText" dxfId="1557" priority="32" operator="containsText" text="Untraceable">
      <formula>NOT(ISERROR(SEARCH("Untraceable",M97)))</formula>
    </cfRule>
    <cfRule type="containsText" dxfId="1556" priority="33" operator="containsText" text="Completed">
      <formula>NOT(ISERROR(SEARCH("Completed",M97)))</formula>
    </cfRule>
  </conditionalFormatting>
  <conditionalFormatting sqref="M97">
    <cfRule type="containsText" dxfId="1555" priority="34" operator="containsText" text="In Progress">
      <formula>NOT(ISERROR(SEARCH("In Progress",M97)))</formula>
    </cfRule>
  </conditionalFormatting>
  <conditionalFormatting sqref="M99">
    <cfRule type="containsText" dxfId="1554" priority="21" operator="containsText" text="Waiting">
      <formula>NOT(ISERROR(SEARCH("Waiting",M99)))</formula>
    </cfRule>
    <cfRule type="containsText" dxfId="1553" priority="22" operator="containsText" text="Review">
      <formula>NOT(ISERROR(SEARCH("Review",M99)))</formula>
    </cfRule>
    <cfRule type="containsText" dxfId="1552" priority="23" operator="containsText" text="Other">
      <formula>NOT(ISERROR(SEARCH("Other",M99)))</formula>
    </cfRule>
    <cfRule type="containsText" dxfId="1551" priority="24" operator="containsText" text="Incomplete">
      <formula>NOT(ISERROR(SEARCH("Incomplete",M99)))</formula>
    </cfRule>
    <cfRule type="containsText" dxfId="1550" priority="25" operator="containsText" text="Untraceable">
      <formula>NOT(ISERROR(SEARCH("Untraceable",M99)))</formula>
    </cfRule>
    <cfRule type="containsText" dxfId="1549" priority="26" operator="containsText" text="Completed">
      <formula>NOT(ISERROR(SEARCH("Completed",M99)))</formula>
    </cfRule>
  </conditionalFormatting>
  <conditionalFormatting sqref="M99">
    <cfRule type="containsText" dxfId="1548" priority="27" operator="containsText" text="In Progress">
      <formula>NOT(ISERROR(SEARCH("In Progress",M99)))</formula>
    </cfRule>
  </conditionalFormatting>
  <conditionalFormatting sqref="Q100:Q101">
    <cfRule type="containsText" dxfId="1547" priority="20" operator="containsText" text="In Progress">
      <formula>NOT(ISERROR(SEARCH("In Progress",Q100)))</formula>
    </cfRule>
  </conditionalFormatting>
  <conditionalFormatting sqref="Q100:Q101">
    <cfRule type="containsText" dxfId="1546" priority="18" operator="containsText" text="No">
      <formula>NOT(ISERROR(SEARCH("No",Q100)))</formula>
    </cfRule>
    <cfRule type="containsText" dxfId="1545" priority="19" operator="containsText" text="Yes">
      <formula>NOT(ISERROR(SEARCH("Yes",Q100)))</formula>
    </cfRule>
  </conditionalFormatting>
  <conditionalFormatting sqref="M100">
    <cfRule type="containsText" dxfId="1544" priority="11" operator="containsText" text="Waiting">
      <formula>NOT(ISERROR(SEARCH("Waiting",M100)))</formula>
    </cfRule>
    <cfRule type="containsText" dxfId="1543" priority="12" operator="containsText" text="Review">
      <formula>NOT(ISERROR(SEARCH("Review",M100)))</formula>
    </cfRule>
    <cfRule type="containsText" dxfId="1542" priority="13" operator="containsText" text="Other">
      <formula>NOT(ISERROR(SEARCH("Other",M100)))</formula>
    </cfRule>
    <cfRule type="containsText" dxfId="1541" priority="14" operator="containsText" text="Incomplete">
      <formula>NOT(ISERROR(SEARCH("Incomplete",M100)))</formula>
    </cfRule>
    <cfRule type="containsText" dxfId="1540" priority="15" operator="containsText" text="Untraceable">
      <formula>NOT(ISERROR(SEARCH("Untraceable",M100)))</formula>
    </cfRule>
    <cfRule type="containsText" dxfId="1539" priority="16" operator="containsText" text="Completed">
      <formula>NOT(ISERROR(SEARCH("Completed",M100)))</formula>
    </cfRule>
  </conditionalFormatting>
  <conditionalFormatting sqref="M100">
    <cfRule type="containsText" dxfId="1538" priority="17" operator="containsText" text="In Progress">
      <formula>NOT(ISERROR(SEARCH("In Progress",M100)))</formula>
    </cfRule>
  </conditionalFormatting>
  <conditionalFormatting sqref="L100:L101">
    <cfRule type="containsText" dxfId="1537" priority="10" operator="containsText" text="Needs to be">
      <formula>NOT(ISERROR(SEARCH("Needs to be",L100)))</formula>
    </cfRule>
  </conditionalFormatting>
  <conditionalFormatting sqref="I100:J101">
    <cfRule type="containsText" dxfId="1536" priority="9" operator="containsText" text="Please Enter Tracing Time">
      <formula>NOT(ISERROR(SEARCH("Please Enter Tracing Time",I100)))</formula>
    </cfRule>
  </conditionalFormatting>
  <conditionalFormatting sqref="K100:K101">
    <cfRule type="containsText" dxfId="1535" priority="8" operator="containsText" text="Please Enter Tracing Time">
      <formula>NOT(ISERROR(SEARCH("Please Enter Tracing Time",K100)))</formula>
    </cfRule>
  </conditionalFormatting>
  <conditionalFormatting sqref="M101">
    <cfRule type="containsText" dxfId="1534" priority="1" operator="containsText" text="Waiting">
      <formula>NOT(ISERROR(SEARCH("Waiting",M101)))</formula>
    </cfRule>
    <cfRule type="containsText" dxfId="1533" priority="2" operator="containsText" text="Review">
      <formula>NOT(ISERROR(SEARCH("Review",M101)))</formula>
    </cfRule>
    <cfRule type="containsText" dxfId="1532" priority="3" operator="containsText" text="Other">
      <formula>NOT(ISERROR(SEARCH("Other",M101)))</formula>
    </cfRule>
    <cfRule type="containsText" dxfId="1531" priority="4" operator="containsText" text="Incomplete">
      <formula>NOT(ISERROR(SEARCH("Incomplete",M101)))</formula>
    </cfRule>
    <cfRule type="containsText" dxfId="1530" priority="5" operator="containsText" text="Untraceable">
      <formula>NOT(ISERROR(SEARCH("Untraceable",M101)))</formula>
    </cfRule>
    <cfRule type="containsText" dxfId="1529" priority="6" operator="containsText" text="Completed">
      <formula>NOT(ISERROR(SEARCH("Completed",M101)))</formula>
    </cfRule>
  </conditionalFormatting>
  <conditionalFormatting sqref="M101">
    <cfRule type="containsText" dxfId="1528" priority="7" operator="containsText" text="In Progress">
      <formula>NOT(ISERROR(SEARCH("In Progress",M101)))</formula>
    </cfRule>
  </conditionalFormatting>
  <dataValidations count="7">
    <dataValidation type="list" operator="equal" allowBlank="1" showInputMessage="1" sqref="H2:H101">
      <formula1>"Ø"</formula1>
    </dataValidation>
    <dataValidation type="list" allowBlank="1" showInputMessage="1" sqref="L2:L101">
      <formula1>"Ø, Split"</formula1>
    </dataValidation>
    <dataValidation type="list" allowBlank="1" showInputMessage="1" showErrorMessage="1" sqref="M2:N101">
      <formula1>"In Progress, Completed, Untraceable, Incomplete, Other, Review"</formula1>
    </dataValidation>
    <dataValidation type="list" operator="equal" allowBlank="1" showInputMessage="1" showErrorMessage="1" sqref="E2:E101">
      <formula1>"Manual,Assisted Manual, De-Novo Merge, Assisted Merge"</formula1>
    </dataValidation>
    <dataValidation type="list" allowBlank="1" showInputMessage="1" showErrorMessage="1" sqref="O2:O101">
      <formula1>"In Progress, Completed, Untraceable, Review, Ignore"</formula1>
    </dataValidation>
    <dataValidation type="list" allowBlank="1" showInputMessage="1" sqref="G2:G101">
      <formula1>"Ø"</formula1>
    </dataValidation>
    <dataValidation type="list" operator="equal" allowBlank="1" showInputMessage="1" showErrorMessage="1" sqref="D2:D101">
      <formula1>"Amina,Bruno,Cameron,Daniel,Gina,Mashtura,Monet,Reem,???"</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
  <sheetViews>
    <sheetView topLeftCell="P1" workbookViewId="0">
      <selection activeCell="S2" sqref="S2"/>
    </sheetView>
  </sheetViews>
  <sheetFormatPr defaultRowHeight="15" x14ac:dyDescent="0.25"/>
  <cols>
    <col min="1" max="1" width="24.85546875" customWidth="1"/>
    <col min="2" max="2" width="28" customWidth="1"/>
    <col min="3" max="3" width="19.85546875" customWidth="1"/>
    <col min="4" max="4" width="12.28515625" customWidth="1"/>
    <col min="5" max="5" width="15" customWidth="1"/>
    <col min="6" max="6" width="26.140625" customWidth="1"/>
    <col min="7" max="7" width="14" customWidth="1"/>
    <col min="8" max="8" width="14.7109375" customWidth="1"/>
    <col min="9" max="9" width="11.7109375" customWidth="1"/>
    <col min="10" max="10" width="14.5703125" customWidth="1"/>
    <col min="11" max="11" width="15.5703125" customWidth="1"/>
    <col min="12" max="12" width="23.5703125" customWidth="1"/>
    <col min="13" max="13" width="22.42578125" customWidth="1"/>
    <col min="14" max="14" width="23.42578125" customWidth="1"/>
    <col min="16" max="16" width="89.140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5" t="s">
        <v>3741</v>
      </c>
      <c r="B2" s="110" t="s">
        <v>3742</v>
      </c>
      <c r="C2" s="109" t="s">
        <v>1052</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2018-02-06_G-001_BD</v>
      </c>
      <c r="G2" s="89">
        <v>43157</v>
      </c>
      <c r="H2" s="89"/>
      <c r="I2" s="68">
        <v>1.5</v>
      </c>
      <c r="J2" s="68"/>
      <c r="K2" s="73" t="str">
        <f t="shared" ref="K2:K37" si="0">IF(AND(NOT(I2=""),NOT(J2=""),NOT(H2="")),I2/J2,"")</f>
        <v/>
      </c>
      <c r="L2" s="109" t="str">
        <f>IF(AND(NOT(OR(H2="",H2="Ø")),NOT(OR(H3="",H3="Ø"))),"Needs to be Split","")</f>
        <v/>
      </c>
      <c r="M2" s="86" t="s">
        <v>4</v>
      </c>
      <c r="N2" s="109" t="s">
        <v>3</v>
      </c>
      <c r="O2" s="109" t="s">
        <v>190</v>
      </c>
      <c r="P2" s="4"/>
      <c r="Q2" s="114" t="str">
        <f>IF(OR(N2="Untraceable",N2="Incomplete"),"No",IF(N2="Completed","In Progress",""))</f>
        <v/>
      </c>
      <c r="R2" s="109"/>
    </row>
    <row r="3" spans="1:18" x14ac:dyDescent="0.25">
      <c r="A3" s="109"/>
      <c r="B3" s="109"/>
      <c r="C3" s="109"/>
      <c r="D3" s="86"/>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09"/>
      <c r="M3" s="86" t="str">
        <f>IF(AND(NOT(OR(G3="",G3="Ø")),H3=""),"In Progress",IF(AND(NOT(OR(H3="Ø",H3="")),NOT(OR(G3="Ø",G3=""))),"Completed",IF(AND(NOT(A2=""),NOT(OR(D3="",D3="???")),G3=""),"Waiting",IF(D3="???","Waiting",""))))</f>
        <v/>
      </c>
      <c r="N3" s="109"/>
      <c r="O3" s="109"/>
      <c r="P3" s="4"/>
      <c r="Q3" s="114"/>
      <c r="R3" s="109"/>
    </row>
    <row r="4" spans="1:18" x14ac:dyDescent="0.25">
      <c r="A4" s="115" t="s">
        <v>3743</v>
      </c>
      <c r="B4" s="110" t="s">
        <v>3744</v>
      </c>
      <c r="C4" s="109" t="s">
        <v>3745</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2018-02-06_G-002_BD</v>
      </c>
      <c r="G4" s="89">
        <v>43157</v>
      </c>
      <c r="H4" s="89"/>
      <c r="I4" s="68">
        <v>0.5</v>
      </c>
      <c r="J4" s="68"/>
      <c r="K4" s="73" t="str">
        <f t="shared" si="0"/>
        <v/>
      </c>
      <c r="L4" s="109" t="str">
        <f>IF(AND(NOT(OR(H4="",H4="Ø")),NOT(OR(H5="",H5="Ø"))),"Needs to be Split","")</f>
        <v/>
      </c>
      <c r="M4" s="86" t="s">
        <v>0</v>
      </c>
      <c r="N4" s="109" t="s">
        <v>3</v>
      </c>
      <c r="O4" s="109" t="s">
        <v>0</v>
      </c>
      <c r="P4" s="4" t="s">
        <v>3746</v>
      </c>
      <c r="Q4" s="114" t="str">
        <f>IF(OR(N4="Untraceable",N4="Incomplete"),"No",IF(N4="Completed","In Progress",""))</f>
        <v/>
      </c>
      <c r="R4" s="109"/>
    </row>
    <row r="5" spans="1:18" x14ac:dyDescent="0.25">
      <c r="A5" s="109"/>
      <c r="B5" s="109"/>
      <c r="C5" s="109"/>
      <c r="D5" s="86" t="s">
        <v>32</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2018-02-06_G-002_AZ</v>
      </c>
      <c r="G5" s="89">
        <v>43195</v>
      </c>
      <c r="H5" s="89">
        <v>43195</v>
      </c>
      <c r="I5" s="68"/>
      <c r="J5" s="68"/>
      <c r="K5" s="73" t="str">
        <f t="shared" si="0"/>
        <v/>
      </c>
      <c r="L5" s="109"/>
      <c r="M5" s="86" t="s">
        <v>0</v>
      </c>
      <c r="N5" s="109"/>
      <c r="O5" s="109"/>
      <c r="P5" s="4"/>
      <c r="Q5" s="114"/>
      <c r="R5" s="109"/>
    </row>
    <row r="6" spans="1:18" x14ac:dyDescent="0.25">
      <c r="A6" s="115" t="s">
        <v>3747</v>
      </c>
      <c r="B6" s="110" t="s">
        <v>3748</v>
      </c>
      <c r="C6" s="109"/>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2018-02-06_G-003_MW</v>
      </c>
      <c r="G6" s="89">
        <v>43157</v>
      </c>
      <c r="H6" s="89" t="s">
        <v>51</v>
      </c>
      <c r="I6" s="68"/>
      <c r="J6" s="68"/>
      <c r="K6" s="73" t="str">
        <f t="shared" si="0"/>
        <v/>
      </c>
      <c r="L6" s="109" t="str">
        <f>IF(AND(NOT(OR(H6="",H6="Ø")),NOT(OR(H7="",H7="Ø"))),"Needs to be Split","")</f>
        <v/>
      </c>
      <c r="M6" s="86" t="s">
        <v>2</v>
      </c>
      <c r="N6" s="109" t="s">
        <v>2</v>
      </c>
      <c r="O6" s="109" t="str">
        <f>IF(OR(N6="Untraceable",N6="Incomplete"),"Ignore",IF(N6="Completed","Waiting",IF(OR(N6="Waiting",N6="In Progress",N6="Review",N6="Other"),"HOLD","")))</f>
        <v>Ignore</v>
      </c>
      <c r="P6" s="4"/>
      <c r="Q6" s="114" t="str">
        <f>IF(OR(N6="Untraceable",N6="Incomplete"),"No",IF(N6="Completed","In Progress",""))</f>
        <v>No</v>
      </c>
      <c r="R6" s="109"/>
    </row>
    <row r="7" spans="1:18" x14ac:dyDescent="0.25">
      <c r="A7" s="109"/>
      <c r="B7" s="109"/>
      <c r="C7" s="109"/>
      <c r="D7" s="86"/>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09"/>
      <c r="M7" s="86" t="str">
        <f>IF(AND(NOT(OR(G7="",G7="Ø")),H7=""),"In Progress",IF(AND(NOT(OR(H7="Ø",H7="")),NOT(OR(G7="Ø",G7=""))),"Completed",IF(AND(NOT(A6=""),NOT(OR(D7="",D7="???")),G7=""),"Waiting",IF(D7="???","Waiting",""))))</f>
        <v/>
      </c>
      <c r="N7" s="109"/>
      <c r="O7" s="109"/>
      <c r="P7" s="4"/>
      <c r="Q7" s="114"/>
      <c r="R7" s="109"/>
    </row>
    <row r="8" spans="1:18" x14ac:dyDescent="0.25">
      <c r="A8" s="115" t="s">
        <v>3749</v>
      </c>
      <c r="B8" s="110" t="s">
        <v>3750</v>
      </c>
      <c r="C8" s="109" t="s">
        <v>3751</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2018-02-06_G-004_BD</v>
      </c>
      <c r="G8" s="89">
        <v>43157</v>
      </c>
      <c r="H8" s="89" t="s">
        <v>51</v>
      </c>
      <c r="I8" s="68"/>
      <c r="J8" s="68"/>
      <c r="K8" s="73" t="str">
        <f t="shared" si="0"/>
        <v/>
      </c>
      <c r="L8" s="109" t="str">
        <f>IF(AND(NOT(OR(H8="",H8="Ø")),NOT(OR(H9="",H9="Ø"))),"Needs to be Split","")</f>
        <v/>
      </c>
      <c r="M8" s="86" t="s">
        <v>2</v>
      </c>
      <c r="N8" s="109" t="s">
        <v>2</v>
      </c>
      <c r="O8" s="109" t="str">
        <f>IF(OR(N8="Untraceable",N8="Incomplete"),"Ignore",IF(N8="Completed","Waiting",IF(OR(N8="Waiting",N8="In Progress",N8="Review",N8="Other"),"HOLD","")))</f>
        <v>Ignore</v>
      </c>
      <c r="P8" s="4" t="s">
        <v>3497</v>
      </c>
      <c r="Q8" s="114" t="str">
        <f>IF(OR(N8="Untraceable",N8="Incomplete"),"No",IF(N8="Completed","In Progress",""))</f>
        <v>No</v>
      </c>
      <c r="R8" s="109"/>
    </row>
    <row r="9" spans="1:18" x14ac:dyDescent="0.25">
      <c r="A9" s="109"/>
      <c r="B9" s="109"/>
      <c r="C9" s="109"/>
      <c r="D9" s="86"/>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09"/>
      <c r="M9" s="86" t="str">
        <f>IF(AND(NOT(OR(G9="",G9="Ø")),H9=""),"In Progress",IF(AND(NOT(OR(H9="Ø",H9="")),NOT(OR(G9="Ø",G9=""))),"Completed",IF(AND(NOT(A8=""),NOT(OR(D9="",D9="???")),G9=""),"Waiting",IF(D9="???","Waiting",""))))</f>
        <v/>
      </c>
      <c r="N9" s="109"/>
      <c r="O9" s="109"/>
      <c r="P9" s="4"/>
      <c r="Q9" s="114"/>
      <c r="R9" s="109"/>
    </row>
    <row r="10" spans="1:18" x14ac:dyDescent="0.25">
      <c r="A10" s="115" t="s">
        <v>3752</v>
      </c>
      <c r="B10" s="110" t="s">
        <v>3753</v>
      </c>
      <c r="C10" s="109" t="s">
        <v>3754</v>
      </c>
      <c r="D10" s="86" t="s">
        <v>161</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2018-02-06_G-005_BD</v>
      </c>
      <c r="G10" s="89">
        <v>43159</v>
      </c>
      <c r="H10" s="89" t="s">
        <v>51</v>
      </c>
      <c r="I10" s="68"/>
      <c r="J10" s="68"/>
      <c r="K10" s="73" t="str">
        <f t="shared" si="0"/>
        <v/>
      </c>
      <c r="L10" s="109" t="str">
        <f>IF(AND(NOT(OR(H10="",H10="Ø")),NOT(OR(H11="",H11="Ø"))),"Needs to be Split","")</f>
        <v/>
      </c>
      <c r="M10" s="86" t="s">
        <v>1</v>
      </c>
      <c r="N10" s="109"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09" t="str">
        <f>IF(OR(N10="Untraceable",N10="Incomplete"),"Ignore",IF(N10="Completed","Waiting",IF(OR(N10="Waiting",N10="In Progress",N10="Review",N10="Other"),"HOLD","")))</f>
        <v>Ignore</v>
      </c>
      <c r="P10" s="4" t="s">
        <v>3755</v>
      </c>
      <c r="Q10" s="114" t="str">
        <f>IF(OR(N10="Untraceable",N10="Incomplete"),"No",IF(N10="Completed","In Progress",""))</f>
        <v>No</v>
      </c>
      <c r="R10" s="109"/>
    </row>
    <row r="11" spans="1:18" x14ac:dyDescent="0.25">
      <c r="A11" s="109"/>
      <c r="B11" s="109"/>
      <c r="C11" s="109"/>
      <c r="D11" s="86" t="str">
        <f>IF(AND(NOT(A10=""),NOT(B10=""),NOT(M10="Untraceable")),"???","")</f>
        <v/>
      </c>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09"/>
      <c r="M11" s="86" t="str">
        <f>IF(AND(NOT(OR(G11="",G11="Ø")),H11=""),"In Progress",IF(AND(NOT(OR(H11="Ø",H11="")),NOT(OR(G11="Ø",G11=""))),"Completed",IF(AND(NOT(A10=""),NOT(OR(D11="",D11="???")),G11=""),"Waiting",IF(D11="???","Waiting",""))))</f>
        <v/>
      </c>
      <c r="N11" s="109"/>
      <c r="O11" s="109"/>
      <c r="P11" s="4"/>
      <c r="Q11" s="114"/>
      <c r="R11" s="109"/>
    </row>
    <row r="12" spans="1:18" x14ac:dyDescent="0.25">
      <c r="A12" s="115" t="s">
        <v>3756</v>
      </c>
      <c r="B12" s="110" t="s">
        <v>3757</v>
      </c>
      <c r="C12" s="109" t="s">
        <v>3758</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2018-02-06_G-006_BD</v>
      </c>
      <c r="G12" s="89">
        <v>43159</v>
      </c>
      <c r="H12" s="89" t="s">
        <v>51</v>
      </c>
      <c r="I12" s="68">
        <v>0.25</v>
      </c>
      <c r="J12" s="68"/>
      <c r="K12" s="73" t="str">
        <f t="shared" si="0"/>
        <v/>
      </c>
      <c r="L12" s="109" t="str">
        <f>IF(AND(NOT(OR(H12="",H12="Ø")),NOT(OR(H13="",H13="Ø"))),"Needs to be Split","")</f>
        <v/>
      </c>
      <c r="M12" s="86" t="s">
        <v>2</v>
      </c>
      <c r="N12" s="109" t="s">
        <v>2</v>
      </c>
      <c r="O12" s="109" t="str">
        <f>IF(OR(N12="Untraceable",N12="Incomplete"),"Ignore",IF(N12="Completed","Waiting",IF(OR(N12="Waiting",N12="In Progress",N12="Review",N12="Other"),"HOLD","")))</f>
        <v>Ignore</v>
      </c>
      <c r="P12" s="4" t="s">
        <v>3497</v>
      </c>
      <c r="Q12" s="114" t="str">
        <f>IF(OR(N12="Untraceable",N12="Incomplete"),"No",IF(N12="Completed","In Progress",""))</f>
        <v>No</v>
      </c>
      <c r="R12" s="109"/>
    </row>
    <row r="13" spans="1:18" x14ac:dyDescent="0.25">
      <c r="A13" s="109"/>
      <c r="B13" s="109"/>
      <c r="C13" s="109"/>
      <c r="D13" s="86"/>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09"/>
      <c r="M13" s="86" t="str">
        <f>IF(AND(NOT(OR(G13="",G13="Ø")),H13=""),"In Progress",IF(AND(NOT(OR(H13="Ø",H13="")),NOT(OR(G13="Ø",G13=""))),"Completed",IF(AND(NOT(A12=""),NOT(OR(D13="",D13="???")),G13=""),"Waiting",IF(D13="???","Waiting",""))))</f>
        <v/>
      </c>
      <c r="N13" s="109"/>
      <c r="O13" s="109"/>
      <c r="P13" s="4"/>
      <c r="Q13" s="114"/>
      <c r="R13" s="109"/>
    </row>
    <row r="14" spans="1:18" x14ac:dyDescent="0.25">
      <c r="A14" s="115" t="s">
        <v>3759</v>
      </c>
      <c r="B14" s="110" t="s">
        <v>3760</v>
      </c>
      <c r="C14" s="109" t="s">
        <v>3758</v>
      </c>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2018-02-06_G-007_BD</v>
      </c>
      <c r="G14" s="89">
        <v>43159</v>
      </c>
      <c r="H14" s="89" t="s">
        <v>51</v>
      </c>
      <c r="I14" s="68"/>
      <c r="J14" s="68"/>
      <c r="K14" s="73" t="str">
        <f t="shared" si="0"/>
        <v/>
      </c>
      <c r="L14" s="109" t="str">
        <f>IF(AND(NOT(OR(H14="",H14="Ø")),NOT(OR(H15="",H15="Ø"))),"Needs to be Split","")</f>
        <v/>
      </c>
      <c r="M14" s="86" t="s">
        <v>2</v>
      </c>
      <c r="N14" s="109" t="s">
        <v>2</v>
      </c>
      <c r="O14" s="109" t="str">
        <f>IF(OR(N14="Untraceable",N14="Incomplete"),"Ignore",IF(N14="Completed","Waiting",IF(OR(N14="Waiting",N14="In Progress",N14="Review",N14="Other"),"HOLD","")))</f>
        <v>Ignore</v>
      </c>
      <c r="P14" s="4" t="s">
        <v>3497</v>
      </c>
      <c r="Q14" s="114" t="str">
        <f>IF(OR(N14="Untraceable",N14="Incomplete"),"No",IF(N14="Completed","In Progress",""))</f>
        <v>No</v>
      </c>
      <c r="R14" s="109"/>
    </row>
    <row r="15" spans="1:18" x14ac:dyDescent="0.25">
      <c r="A15" s="109"/>
      <c r="B15" s="109"/>
      <c r="C15" s="109"/>
      <c r="D15" s="86"/>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
      </c>
      <c r="G15" s="89"/>
      <c r="H15" s="89"/>
      <c r="I15" s="68"/>
      <c r="J15" s="68"/>
      <c r="K15" s="73" t="str">
        <f t="shared" si="0"/>
        <v/>
      </c>
      <c r="L15" s="109"/>
      <c r="M15" s="86" t="str">
        <f>IF(AND(NOT(OR(G15="",G15="Ø")),H15=""),"In Progress",IF(AND(NOT(OR(H15="Ø",H15="")),NOT(OR(G15="Ø",G15=""))),"Completed",IF(AND(NOT(A14=""),NOT(OR(D15="",D15="???")),G15=""),"Waiting",IF(D15="???","Waiting",""))))</f>
        <v/>
      </c>
      <c r="N15" s="109"/>
      <c r="O15" s="109"/>
      <c r="P15" s="4"/>
      <c r="Q15" s="114"/>
      <c r="R15" s="109"/>
    </row>
    <row r="16" spans="1:18" x14ac:dyDescent="0.25">
      <c r="A16" s="115" t="s">
        <v>3761</v>
      </c>
      <c r="B16" s="110" t="s">
        <v>3762</v>
      </c>
      <c r="C16" s="109" t="s">
        <v>3758</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2018-02-06_G-008_BD</v>
      </c>
      <c r="G16" s="89">
        <v>43159</v>
      </c>
      <c r="H16" s="89" t="s">
        <v>51</v>
      </c>
      <c r="I16" s="68"/>
      <c r="J16" s="68"/>
      <c r="K16" s="73" t="str">
        <f t="shared" si="0"/>
        <v/>
      </c>
      <c r="L16" s="109" t="str">
        <f>IF(AND(NOT(OR(H16="",H16="Ø")),NOT(OR(H17="",H17="Ø"))),"Needs to be Split","")</f>
        <v/>
      </c>
      <c r="M16" s="86" t="s">
        <v>2</v>
      </c>
      <c r="N16" s="109" t="s">
        <v>2</v>
      </c>
      <c r="O16" s="109" t="str">
        <f>IF(OR(N16="Untraceable",N16="Incomplete"),"Ignore",IF(N16="Completed","Waiting",IF(OR(N16="Waiting",N16="In Progress",N16="Review",N16="Other"),"HOLD","")))</f>
        <v>Ignore</v>
      </c>
      <c r="P16" s="4" t="s">
        <v>3497</v>
      </c>
      <c r="Q16" s="114" t="str">
        <f>IF(OR(N16="Untraceable",N16="Incomplete"),"No",IF(N16="Completed","In Progress",""))</f>
        <v>No</v>
      </c>
      <c r="R16" s="109"/>
    </row>
    <row r="17" spans="1:18" x14ac:dyDescent="0.25">
      <c r="A17" s="109"/>
      <c r="B17" s="109"/>
      <c r="C17" s="109"/>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09"/>
      <c r="M17" s="86" t="str">
        <f>IF(AND(NOT(OR(G17="",G17="Ø")),H17=""),"In Progress",IF(AND(NOT(OR(H17="Ø",H17="")),NOT(OR(G17="Ø",G17=""))),"Completed",IF(AND(NOT(A16=""),NOT(OR(D17="",D17="???")),G17=""),"Waiting",IF(D17="???","Waiting",""))))</f>
        <v/>
      </c>
      <c r="N17" s="109"/>
      <c r="O17" s="109"/>
      <c r="P17" s="4"/>
      <c r="Q17" s="114"/>
      <c r="R17" s="109"/>
    </row>
    <row r="18" spans="1:18" x14ac:dyDescent="0.25">
      <c r="A18" s="115" t="s">
        <v>3763</v>
      </c>
      <c r="B18" s="110" t="s">
        <v>3764</v>
      </c>
      <c r="C18" s="109"/>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2018-02-06_G-009_BD</v>
      </c>
      <c r="G18" s="89">
        <v>43159</v>
      </c>
      <c r="H18" s="89" t="s">
        <v>51</v>
      </c>
      <c r="I18" s="68"/>
      <c r="J18" s="68"/>
      <c r="K18" s="73" t="str">
        <f t="shared" si="0"/>
        <v/>
      </c>
      <c r="L18" s="109" t="str">
        <f>IF(AND(NOT(OR(H18="",H18="Ø")),NOT(OR(H19="",H19="Ø"))),"Needs to be Split","")</f>
        <v/>
      </c>
      <c r="M18" s="86" t="s">
        <v>2</v>
      </c>
      <c r="N18" s="109" t="s">
        <v>2</v>
      </c>
      <c r="O18" s="109" t="str">
        <f>IF(OR(N18="Untraceable",N18="Incomplete"),"Ignore",IF(N18="Completed","Waiting",IF(OR(N18="Waiting",N18="In Progress",N18="Review",N18="Other"),"HOLD","")))</f>
        <v>Ignore</v>
      </c>
      <c r="P18" s="4" t="s">
        <v>3497</v>
      </c>
      <c r="Q18" s="114" t="str">
        <f>IF(OR(N18="Untraceable",N18="Incomplete"),"No",IF(N18="Completed","In Progress",""))</f>
        <v>No</v>
      </c>
      <c r="R18" s="109"/>
    </row>
    <row r="19" spans="1:18" x14ac:dyDescent="0.25">
      <c r="A19" s="109"/>
      <c r="B19" s="109"/>
      <c r="C19" s="109"/>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09"/>
      <c r="M19" s="86" t="str">
        <f>IF(AND(NOT(OR(G19="",G19="Ø")),H19=""),"In Progress",IF(AND(NOT(OR(H19="Ø",H19="")),NOT(OR(G19="Ø",G19=""))),"Completed",IF(AND(NOT(A18=""),NOT(OR(D19="",D19="???")),G19=""),"Waiting",IF(D19="???","Waiting",""))))</f>
        <v/>
      </c>
      <c r="N19" s="109"/>
      <c r="O19" s="109"/>
      <c r="P19" s="4"/>
      <c r="Q19" s="114"/>
      <c r="R19" s="109"/>
    </row>
    <row r="20" spans="1:18" x14ac:dyDescent="0.25">
      <c r="A20" s="115" t="s">
        <v>3765</v>
      </c>
      <c r="B20" s="110" t="s">
        <v>3766</v>
      </c>
      <c r="C20" s="109" t="s">
        <v>3767</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2018-02-06_G-010_BD</v>
      </c>
      <c r="G20" s="89">
        <v>43159</v>
      </c>
      <c r="H20" s="89" t="s">
        <v>51</v>
      </c>
      <c r="I20" s="68"/>
      <c r="J20" s="68"/>
      <c r="K20" s="73" t="str">
        <f t="shared" si="0"/>
        <v/>
      </c>
      <c r="L20" s="109" t="str">
        <f>IF(AND(NOT(OR(H20="",H20="Ø")),NOT(OR(H21="",H21="Ø"))),"Needs to be Split","")</f>
        <v/>
      </c>
      <c r="M20" s="86" t="s">
        <v>1</v>
      </c>
      <c r="N20" s="109"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09" t="str">
        <f>IF(OR(N20="Untraceable",N20="Incomplete"),"Ignore",IF(N20="Completed","Waiting",IF(OR(N20="Waiting",N20="In Progress",N20="Review",N20="Other"),"HOLD","")))</f>
        <v>Ignore</v>
      </c>
      <c r="P20" s="4" t="s">
        <v>3755</v>
      </c>
      <c r="Q20" s="114" t="str">
        <f>IF(OR(N20="Untraceable",N20="Incomplete"),"No",IF(N20="Completed","In Progress",""))</f>
        <v>No</v>
      </c>
      <c r="R20" s="109"/>
    </row>
    <row r="21" spans="1:18" x14ac:dyDescent="0.25">
      <c r="A21" s="109"/>
      <c r="B21" s="109"/>
      <c r="C21" s="109"/>
      <c r="D21" s="86" t="str">
        <f>IF(AND(NOT(A20=""),NOT(B20=""),NOT(M20="Untraceable")),"???","")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09"/>
      <c r="M21" s="86" t="str">
        <f>IF(AND(NOT(OR(G21="",G21="Ø")),H21=""),"In Progress",IF(AND(NOT(OR(H21="Ø",H21="")),NOT(OR(G21="Ø",G21=""))),"Completed",IF(AND(NOT(A20=""),NOT(OR(D21="",D21="???")),G21=""),"Waiting",IF(D21="???","Waiting",""))))</f>
        <v/>
      </c>
      <c r="N21" s="109"/>
      <c r="O21" s="109"/>
      <c r="P21" s="4"/>
      <c r="Q21" s="114"/>
      <c r="R21" s="109"/>
    </row>
    <row r="22" spans="1:18" x14ac:dyDescent="0.25">
      <c r="A22" s="115" t="s">
        <v>3768</v>
      </c>
      <c r="B22" s="110" t="s">
        <v>3769</v>
      </c>
      <c r="C22" s="109" t="s">
        <v>3770</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2018-02-06_G-011_BD</v>
      </c>
      <c r="G22" s="89">
        <v>43159</v>
      </c>
      <c r="H22" s="89" t="s">
        <v>51</v>
      </c>
      <c r="I22" s="68"/>
      <c r="J22" s="68"/>
      <c r="K22" s="73" t="str">
        <f t="shared" si="0"/>
        <v/>
      </c>
      <c r="L22" s="109" t="str">
        <f>IF(AND(NOT(OR(H22="",H22="Ø")),NOT(OR(H23="",H23="Ø"))),"Needs to be Split","")</f>
        <v/>
      </c>
      <c r="M22" s="86" t="s">
        <v>2</v>
      </c>
      <c r="N22" s="109" t="s">
        <v>2</v>
      </c>
      <c r="O22" s="109" t="str">
        <f>IF(OR(N22="Untraceable",N22="Incomplete"),"Ignore",IF(N22="Completed","Waiting",IF(OR(N22="Waiting",N22="In Progress",N22="Review",N22="Other"),"HOLD","")))</f>
        <v>Ignore</v>
      </c>
      <c r="P22" s="4"/>
      <c r="Q22" s="114" t="str">
        <f>IF(OR(N22="Untraceable",N22="Incomplete"),"No",IF(N22="Completed","In Progress",""))</f>
        <v>No</v>
      </c>
      <c r="R22" s="109"/>
    </row>
    <row r="23" spans="1:18" x14ac:dyDescent="0.25">
      <c r="A23" s="109"/>
      <c r="B23" s="109"/>
      <c r="C23" s="109"/>
      <c r="D23" s="86"/>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09"/>
      <c r="M23" s="86" t="str">
        <f>IF(AND(NOT(OR(G23="",G23="Ø")),H23=""),"In Progress",IF(AND(NOT(OR(H23="Ø",H23="")),NOT(OR(G23="Ø",G23=""))),"Completed",IF(AND(NOT(A22=""),NOT(OR(D23="",D23="???")),G23=""),"Waiting",IF(D23="???","Waiting",""))))</f>
        <v/>
      </c>
      <c r="N23" s="109"/>
      <c r="O23" s="109"/>
      <c r="P23" s="4"/>
      <c r="Q23" s="114"/>
      <c r="R23" s="109"/>
    </row>
    <row r="24" spans="1:18" x14ac:dyDescent="0.25">
      <c r="A24" s="115" t="s">
        <v>3771</v>
      </c>
      <c r="B24" s="110" t="s">
        <v>3772</v>
      </c>
      <c r="C24" s="109"/>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2018-02-06_G-012_BD</v>
      </c>
      <c r="G24" s="89">
        <v>43159</v>
      </c>
      <c r="H24" s="89" t="s">
        <v>51</v>
      </c>
      <c r="I24" s="68"/>
      <c r="J24" s="68"/>
      <c r="K24" s="73" t="str">
        <f t="shared" si="0"/>
        <v/>
      </c>
      <c r="L24" s="109" t="str">
        <f>IF(AND(NOT(OR(H24="",H24="Ø")),NOT(OR(H25="",H25="Ø"))),"Needs to be Split","")</f>
        <v/>
      </c>
      <c r="M24" s="86" t="s">
        <v>2</v>
      </c>
      <c r="N24" s="109" t="s">
        <v>2</v>
      </c>
      <c r="O24" s="109" t="str">
        <f>IF(OR(N24="Untraceable",N24="Incomplete"),"Ignore",IF(N24="Completed","Waiting",IF(OR(N24="Waiting",N24="In Progress",N24="Review",N24="Other"),"HOLD","")))</f>
        <v>Ignore</v>
      </c>
      <c r="P24" s="4" t="s">
        <v>3497</v>
      </c>
      <c r="Q24" s="114" t="str">
        <f>IF(OR(N24="Untraceable",N24="Incomplete"),"No",IF(N24="Completed","In Progress",""))</f>
        <v>No</v>
      </c>
      <c r="R24" s="109"/>
    </row>
    <row r="25" spans="1:18" x14ac:dyDescent="0.25">
      <c r="A25" s="109"/>
      <c r="B25" s="109"/>
      <c r="C25" s="109"/>
      <c r="D25" s="86"/>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09"/>
      <c r="M25" s="86" t="str">
        <f>IF(AND(NOT(OR(G25="",G25="Ø")),H25=""),"In Progress",IF(AND(NOT(OR(H25="Ø",H25="")),NOT(OR(G25="Ø",G25=""))),"Completed",IF(AND(NOT(A24=""),NOT(OR(D25="",D25="???")),G25=""),"Waiting",IF(D25="???","Waiting",""))))</f>
        <v/>
      </c>
      <c r="N25" s="109"/>
      <c r="O25" s="109"/>
      <c r="P25" s="4"/>
      <c r="Q25" s="114"/>
      <c r="R25" s="109"/>
    </row>
    <row r="26" spans="1:18" x14ac:dyDescent="0.25">
      <c r="A26" s="115" t="s">
        <v>3773</v>
      </c>
      <c r="B26" s="110" t="s">
        <v>3774</v>
      </c>
      <c r="C26" s="109"/>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2018-02-06_G-013_BD</v>
      </c>
      <c r="G26" s="89">
        <v>43159</v>
      </c>
      <c r="H26" s="89" t="s">
        <v>51</v>
      </c>
      <c r="I26" s="68"/>
      <c r="J26" s="68"/>
      <c r="K26" s="73" t="str">
        <f t="shared" si="0"/>
        <v/>
      </c>
      <c r="L26" s="109" t="str">
        <f>IF(AND(NOT(OR(H26="",H26="Ø")),NOT(OR(H27="",H27="Ø"))),"Needs to be Split","")</f>
        <v/>
      </c>
      <c r="M26" s="86" t="s">
        <v>2</v>
      </c>
      <c r="N26" s="109" t="s">
        <v>2</v>
      </c>
      <c r="O26" s="109" t="str">
        <f>IF(OR(N26="Untraceable",N26="Incomplete"),"Ignore",IF(N26="Completed","Waiting",IF(OR(N26="Waiting",N26="In Progress",N26="Review",N26="Other"),"HOLD","")))</f>
        <v>Ignore</v>
      </c>
      <c r="P26" s="4"/>
      <c r="Q26" s="114" t="str">
        <f>IF(OR(N26="Untraceable",N26="Incomplete"),"No",IF(N26="Completed","In Progress",""))</f>
        <v>No</v>
      </c>
      <c r="R26" s="109"/>
    </row>
    <row r="27" spans="1:18" x14ac:dyDescent="0.25">
      <c r="A27" s="109"/>
      <c r="B27" s="109"/>
      <c r="C27" s="109"/>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09"/>
      <c r="M27" s="86" t="str">
        <f>IF(AND(NOT(OR(G27="",G27="Ø")),H27=""),"In Progress",IF(AND(NOT(OR(H27="Ø",H27="")),NOT(OR(G27="Ø",G27=""))),"Completed",IF(AND(NOT(A26=""),NOT(OR(D27="",D27="???")),G27=""),"Waiting",IF(D27="???","Waiting",""))))</f>
        <v/>
      </c>
      <c r="N27" s="109"/>
      <c r="O27" s="109"/>
      <c r="P27" s="4"/>
      <c r="Q27" s="114"/>
      <c r="R27" s="109"/>
    </row>
    <row r="28" spans="1:18" x14ac:dyDescent="0.25">
      <c r="A28" s="115" t="s">
        <v>3775</v>
      </c>
      <c r="B28" s="110" t="s">
        <v>3776</v>
      </c>
      <c r="C28" s="109"/>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2018-02-06_G-014_BD</v>
      </c>
      <c r="G28" s="89">
        <v>43159</v>
      </c>
      <c r="H28" s="89"/>
      <c r="I28" s="68"/>
      <c r="J28" s="68"/>
      <c r="K28" s="73" t="str">
        <f t="shared" si="0"/>
        <v/>
      </c>
      <c r="L28" s="109" t="str">
        <f>IF(AND(NOT(OR(H28="",H28="Ø")),NOT(OR(H29="",H29="Ø"))),"Needs to be Split","")</f>
        <v/>
      </c>
      <c r="M28" s="86" t="s">
        <v>2</v>
      </c>
      <c r="N28" s="109" t="s">
        <v>2</v>
      </c>
      <c r="O28" s="109" t="str">
        <f>IF(OR(N28="Untraceable",N28="Incomplete"),"Ignore",IF(N28="Completed","Waiting",IF(OR(N28="Waiting",N28="In Progress",N28="Review",N28="Other"),"HOLD","")))</f>
        <v>Ignore</v>
      </c>
      <c r="P28" s="4"/>
      <c r="Q28" s="114" t="str">
        <f>IF(OR(N28="Untraceable",N28="Incomplete"),"No",IF(N28="Completed","In Progress",""))</f>
        <v>No</v>
      </c>
      <c r="R28" s="109"/>
    </row>
    <row r="29" spans="1:18" x14ac:dyDescent="0.25">
      <c r="A29" s="109"/>
      <c r="B29" s="109"/>
      <c r="C29" s="109"/>
      <c r="D29" s="86"/>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09"/>
      <c r="M29" s="86" t="str">
        <f>IF(AND(NOT(OR(G29="",G29="Ø")),H29=""),"In Progress",IF(AND(NOT(OR(H29="Ø",H29="")),NOT(OR(G29="Ø",G29=""))),"Completed",IF(AND(NOT(A28=""),NOT(OR(D29="",D29="???")),G29=""),"Waiting",IF(D29="???","Waiting",""))))</f>
        <v/>
      </c>
      <c r="N29" s="109"/>
      <c r="O29" s="109"/>
      <c r="P29" s="4"/>
      <c r="Q29" s="114"/>
      <c r="R29" s="109"/>
    </row>
    <row r="30" spans="1:18" x14ac:dyDescent="0.25">
      <c r="A30" s="115" t="s">
        <v>3777</v>
      </c>
      <c r="B30" s="110" t="s">
        <v>3778</v>
      </c>
      <c r="C30" s="109"/>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2018-02-06_G-015_BD</v>
      </c>
      <c r="G30" s="89">
        <v>43159</v>
      </c>
      <c r="H30" s="89" t="s">
        <v>51</v>
      </c>
      <c r="I30" s="68"/>
      <c r="J30" s="68"/>
      <c r="K30" s="73" t="str">
        <f t="shared" si="0"/>
        <v/>
      </c>
      <c r="L30" s="109" t="str">
        <f>IF(AND(NOT(OR(H30="",H30="Ø")),NOT(OR(H31="",H31="Ø"))),"Needs to be Split","")</f>
        <v/>
      </c>
      <c r="M30" s="86" t="s">
        <v>2</v>
      </c>
      <c r="N30" s="109" t="s">
        <v>2</v>
      </c>
      <c r="O30" s="109" t="str">
        <f>IF(OR(N30="Untraceable",N30="Incomplete"),"Ignore",IF(N30="Completed","Waiting",IF(OR(N30="Waiting",N30="In Progress",N30="Review",N30="Other"),"HOLD","")))</f>
        <v>Ignore</v>
      </c>
      <c r="P30" s="4"/>
      <c r="Q30" s="114" t="str">
        <f>IF(OR(N30="Untraceable",N30="Incomplete"),"No",IF(N30="Completed","In Progress",""))</f>
        <v>No</v>
      </c>
      <c r="R30" s="109"/>
    </row>
    <row r="31" spans="1:18" x14ac:dyDescent="0.25">
      <c r="A31" s="109"/>
      <c r="B31" s="109"/>
      <c r="C31" s="109"/>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09"/>
      <c r="M31" s="86" t="str">
        <f>IF(AND(NOT(OR(G31="",G31="Ø")),H31=""),"In Progress",IF(AND(NOT(OR(H31="Ø",H31="")),NOT(OR(G31="Ø",G31=""))),"Completed",IF(AND(NOT(A30=""),NOT(OR(D31="",D31="???")),G31=""),"Waiting",IF(D31="???","Waiting",""))))</f>
        <v/>
      </c>
      <c r="N31" s="109"/>
      <c r="O31" s="109"/>
      <c r="P31" s="4"/>
      <c r="Q31" s="114"/>
      <c r="R31" s="109"/>
    </row>
    <row r="32" spans="1:18" x14ac:dyDescent="0.25">
      <c r="A32" s="115" t="s">
        <v>3779</v>
      </c>
      <c r="B32" s="110" t="s">
        <v>3780</v>
      </c>
      <c r="C32" s="109"/>
      <c r="D32" s="86" t="s">
        <v>32</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2018-02-06_G-016_AZ</v>
      </c>
      <c r="G32" s="89">
        <v>43160</v>
      </c>
      <c r="H32" s="89" t="s">
        <v>51</v>
      </c>
      <c r="I32" s="68"/>
      <c r="J32" s="68"/>
      <c r="K32" s="73" t="str">
        <f t="shared" si="0"/>
        <v/>
      </c>
      <c r="L32" s="109" t="str">
        <f>IF(AND(NOT(OR(H32="",H32="Ø")),NOT(OR(H33="",H33="Ø"))),"Needs to be Split","")</f>
        <v/>
      </c>
      <c r="M32" s="86" t="s">
        <v>2</v>
      </c>
      <c r="N32" s="109" t="s">
        <v>2</v>
      </c>
      <c r="O32" s="109" t="str">
        <f>IF(OR(N32="Untraceable",N32="Incomplete"),"Ignore",IF(N32="Completed","Waiting",IF(OR(N32="Waiting",N32="In Progress",N32="Review",N32="Other"),"HOLD","")))</f>
        <v>Ignore</v>
      </c>
      <c r="P32" s="4" t="s">
        <v>3497</v>
      </c>
      <c r="Q32" s="114" t="str">
        <f>IF(OR(N32="Untraceable",N32="Incomplete"),"No",IF(N32="Completed","In Progress",""))</f>
        <v>No</v>
      </c>
      <c r="R32" s="109"/>
    </row>
    <row r="33" spans="1:18" x14ac:dyDescent="0.25">
      <c r="A33" s="109"/>
      <c r="B33" s="109"/>
      <c r="C33" s="109"/>
      <c r="D33" s="86"/>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09"/>
      <c r="M33" s="86" t="str">
        <f>IF(AND(NOT(OR(G33="",G33="Ø")),H33=""),"In Progress",IF(AND(NOT(OR(H33="Ø",H33="")),NOT(OR(G33="Ø",G33=""))),"Completed",IF(AND(NOT(A32=""),NOT(OR(D33="",D33="???")),G33=""),"Waiting",IF(D33="???","Waiting",""))))</f>
        <v/>
      </c>
      <c r="N33" s="109"/>
      <c r="O33" s="109"/>
      <c r="P33" s="4"/>
      <c r="Q33" s="114"/>
      <c r="R33" s="109"/>
    </row>
    <row r="34" spans="1:18" x14ac:dyDescent="0.25">
      <c r="A34" s="115" t="s">
        <v>3781</v>
      </c>
      <c r="B34" s="110" t="s">
        <v>3782</v>
      </c>
      <c r="C34" s="109"/>
      <c r="D34" s="86" t="s">
        <v>32</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2018-02-06_G-017_AZ</v>
      </c>
      <c r="G34" s="89">
        <v>43160</v>
      </c>
      <c r="H34" s="89" t="s">
        <v>51</v>
      </c>
      <c r="I34" s="68"/>
      <c r="J34" s="68"/>
      <c r="K34" s="73" t="str">
        <f t="shared" si="0"/>
        <v/>
      </c>
      <c r="L34" s="109" t="str">
        <f>IF(AND(NOT(OR(H34="",H34="Ø")),NOT(OR(H35="",H35="Ø"))),"Needs to be Split","")</f>
        <v/>
      </c>
      <c r="M34" s="86" t="s">
        <v>2</v>
      </c>
      <c r="N34" s="109" t="s">
        <v>2</v>
      </c>
      <c r="O34" s="109" t="str">
        <f>IF(OR(N34="Untraceable",N34="Incomplete"),"Ignore",IF(N34="Completed","Waiting",IF(OR(N34="Waiting",N34="In Progress",N34="Review",N34="Other"),"HOLD","")))</f>
        <v>Ignore</v>
      </c>
      <c r="P34" s="4"/>
      <c r="Q34" s="114" t="str">
        <f>IF(OR(N34="Untraceable",N34="Incomplete"),"No",IF(N34="Completed","In Progress",""))</f>
        <v>No</v>
      </c>
      <c r="R34" s="109"/>
    </row>
    <row r="35" spans="1:18" x14ac:dyDescent="0.25">
      <c r="A35" s="109"/>
      <c r="B35" s="109"/>
      <c r="C35" s="109"/>
      <c r="D35" s="86"/>
      <c r="E35" s="86"/>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
      </c>
      <c r="G35" s="89"/>
      <c r="H35" s="89"/>
      <c r="I35" s="68"/>
      <c r="J35" s="68"/>
      <c r="K35" s="73" t="str">
        <f t="shared" si="0"/>
        <v/>
      </c>
      <c r="L35" s="109"/>
      <c r="M35" s="86" t="str">
        <f>IF(AND(NOT(OR(G35="",G35="Ø")),H35=""),"In Progress",IF(AND(NOT(OR(H35="Ø",H35="")),NOT(OR(G35="Ø",G35=""))),"Completed",IF(AND(NOT(A34=""),NOT(OR(D35="",D35="???")),G35=""),"Waiting",IF(D35="???","Waiting",""))))</f>
        <v/>
      </c>
      <c r="N35" s="109"/>
      <c r="O35" s="109"/>
      <c r="P35" s="4"/>
      <c r="Q35" s="114"/>
      <c r="R35" s="109"/>
    </row>
    <row r="36" spans="1:18" x14ac:dyDescent="0.25">
      <c r="A36" s="115" t="s">
        <v>3783</v>
      </c>
      <c r="B36" s="110" t="s">
        <v>3784</v>
      </c>
      <c r="C36" s="109"/>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2018-02-06_G-018_AZ</v>
      </c>
      <c r="G36" s="89">
        <v>43160</v>
      </c>
      <c r="H36" s="89" t="s">
        <v>51</v>
      </c>
      <c r="I36" s="68"/>
      <c r="J36" s="68"/>
      <c r="K36" s="73" t="str">
        <f t="shared" si="0"/>
        <v/>
      </c>
      <c r="L36" s="109" t="str">
        <f>IF(AND(NOT(OR(H36="",H36="Ø")),NOT(OR(H37="",H37="Ø"))),"Needs to be Split","")</f>
        <v/>
      </c>
      <c r="M36" s="86" t="s">
        <v>2</v>
      </c>
      <c r="N36" s="109" t="s">
        <v>2</v>
      </c>
      <c r="O36" s="109" t="str">
        <f>IF(OR(N36="Untraceable",N36="Incomplete"),"Ignore",IF(N36="Completed","Waiting",IF(OR(N36="Waiting",N36="In Progress",N36="Review",N36="Other"),"HOLD","")))</f>
        <v>Ignore</v>
      </c>
      <c r="P36" s="4" t="s">
        <v>1694</v>
      </c>
      <c r="Q36" s="114" t="str">
        <f>IF(OR(N36="Untraceable",N36="Incomplete"),"No",IF(N36="Completed","In Progress",""))</f>
        <v>No</v>
      </c>
      <c r="R36" s="109"/>
    </row>
    <row r="37" spans="1:18" x14ac:dyDescent="0.25">
      <c r="A37" s="109"/>
      <c r="B37" s="109"/>
      <c r="C37" s="109"/>
      <c r="D37" s="86"/>
      <c r="E37" s="86"/>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09"/>
      <c r="M37" s="86" t="str">
        <f>IF(AND(NOT(OR(G37="",G37="Ø")),H37=""),"In Progress",IF(AND(NOT(OR(H37="Ø",H37="")),NOT(OR(G37="Ø",G37=""))),"Completed",IF(AND(NOT(A36=""),NOT(OR(D37="",D37="???")),G37=""),"Waiting",IF(D37="???","Waiting",""))))</f>
        <v/>
      </c>
      <c r="N37" s="109"/>
      <c r="O37" s="109"/>
      <c r="P37" s="4"/>
      <c r="Q37" s="114"/>
      <c r="R37" s="109"/>
    </row>
  </sheetData>
  <mergeCells count="144">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s>
  <conditionalFormatting sqref="O1">
    <cfRule type="containsText" dxfId="1527" priority="25" operator="containsText" text="HOLD">
      <formula>NOT(ISERROR(SEARCH("HOLD",O1)))</formula>
    </cfRule>
    <cfRule type="containsText" dxfId="1526" priority="34" operator="containsText" text="Ignore">
      <formula>NOT(ISERROR(SEARCH("Ignore",O1)))</formula>
    </cfRule>
  </conditionalFormatting>
  <conditionalFormatting sqref="M1:O1">
    <cfRule type="containsText" dxfId="1525" priority="24" operator="containsText" text="Waiting">
      <formula>NOT(ISERROR(SEARCH("Waiting",M1)))</formula>
    </cfRule>
    <cfRule type="containsText" dxfId="1524" priority="28" operator="containsText" text="Review">
      <formula>NOT(ISERROR(SEARCH("Review",M1)))</formula>
    </cfRule>
    <cfRule type="containsText" dxfId="1523" priority="29" operator="containsText" text="Other">
      <formula>NOT(ISERROR(SEARCH("Other",M1)))</formula>
    </cfRule>
    <cfRule type="containsText" dxfId="1522" priority="30" operator="containsText" text="Incomplete">
      <formula>NOT(ISERROR(SEARCH("Incomplete",M1)))</formula>
    </cfRule>
    <cfRule type="containsText" dxfId="1521" priority="31" operator="containsText" text="Untraceable">
      <formula>NOT(ISERROR(SEARCH("Untraceable",M1)))</formula>
    </cfRule>
    <cfRule type="containsText" dxfId="1520" priority="32" operator="containsText" text="Completed">
      <formula>NOT(ISERROR(SEARCH("Completed",M1)))</formula>
    </cfRule>
  </conditionalFormatting>
  <conditionalFormatting sqref="Q1 M1:O1">
    <cfRule type="containsText" dxfId="1519" priority="33" operator="containsText" text="In Progress">
      <formula>NOT(ISERROR(SEARCH("In Progress",M1)))</formula>
    </cfRule>
  </conditionalFormatting>
  <conditionalFormatting sqref="Q1">
    <cfRule type="containsText" dxfId="1518" priority="26" operator="containsText" text="No">
      <formula>NOT(ISERROR(SEARCH("No",Q1)))</formula>
    </cfRule>
    <cfRule type="containsText" dxfId="1517" priority="27" operator="containsText" text="Yes">
      <formula>NOT(ISERROR(SEARCH("Yes",Q1)))</formula>
    </cfRule>
  </conditionalFormatting>
  <conditionalFormatting sqref="L1">
    <cfRule type="containsText" dxfId="1516" priority="23" operator="containsText" text="Needs to be">
      <formula>NOT(ISERROR(SEARCH("Needs to be",L1)))</formula>
    </cfRule>
  </conditionalFormatting>
  <conditionalFormatting sqref="I1:K1">
    <cfRule type="containsText" dxfId="1515" priority="22" operator="containsText" text="Please Enter Tracing Time">
      <formula>NOT(ISERROR(SEARCH("Please Enter Tracing Time",I1)))</formula>
    </cfRule>
  </conditionalFormatting>
  <conditionalFormatting sqref="M2:N37">
    <cfRule type="containsText" dxfId="1514" priority="13" operator="containsText" text="Waiting">
      <formula>NOT(ISERROR(SEARCH("Waiting",M2)))</formula>
    </cfRule>
    <cfRule type="containsText" dxfId="1513" priority="16" operator="containsText" text="Review">
      <formula>NOT(ISERROR(SEARCH("Review",M2)))</formula>
    </cfRule>
    <cfRule type="containsText" dxfId="1512" priority="17" operator="containsText" text="Other">
      <formula>NOT(ISERROR(SEARCH("Other",M2)))</formula>
    </cfRule>
    <cfRule type="containsText" dxfId="1511" priority="18" operator="containsText" text="Incomplete">
      <formula>NOT(ISERROR(SEARCH("Incomplete",M2)))</formula>
    </cfRule>
    <cfRule type="containsText" dxfId="1510" priority="19" operator="containsText" text="Untraceable">
      <formula>NOT(ISERROR(SEARCH("Untraceable",M2)))</formula>
    </cfRule>
    <cfRule type="containsText" dxfId="1509" priority="20" operator="containsText" text="Completed">
      <formula>NOT(ISERROR(SEARCH("Completed",M2)))</formula>
    </cfRule>
  </conditionalFormatting>
  <conditionalFormatting sqref="Q2:Q37 M2:N37">
    <cfRule type="containsText" dxfId="1508" priority="21" operator="containsText" text="In Progress">
      <formula>NOT(ISERROR(SEARCH("In Progress",M2)))</formula>
    </cfRule>
  </conditionalFormatting>
  <conditionalFormatting sqref="Q2:Q37">
    <cfRule type="containsText" dxfId="1507" priority="14" operator="containsText" text="No">
      <formula>NOT(ISERROR(SEARCH("No",Q2)))</formula>
    </cfRule>
    <cfRule type="containsText" dxfId="1506" priority="15" operator="containsText" text="Yes">
      <formula>NOT(ISERROR(SEARCH("Yes",Q2)))</formula>
    </cfRule>
  </conditionalFormatting>
  <conditionalFormatting sqref="L2:L37">
    <cfRule type="containsText" dxfId="1505" priority="12" operator="containsText" text="Needs to be">
      <formula>NOT(ISERROR(SEARCH("Needs to be",L2)))</formula>
    </cfRule>
  </conditionalFormatting>
  <conditionalFormatting sqref="I2:J37">
    <cfRule type="containsText" dxfId="1504" priority="11" operator="containsText" text="Please Enter Tracing Time">
      <formula>NOT(ISERROR(SEARCH("Please Enter Tracing Time",I2)))</formula>
    </cfRule>
  </conditionalFormatting>
  <conditionalFormatting sqref="O2:O37">
    <cfRule type="containsText" dxfId="1503" priority="3" operator="containsText" text="HOLD">
      <formula>NOT(ISERROR(SEARCH("HOLD",O2)))</formula>
    </cfRule>
    <cfRule type="containsText" dxfId="1502" priority="10" operator="containsText" text="Ignore">
      <formula>NOT(ISERROR(SEARCH("Ignore",O2)))</formula>
    </cfRule>
  </conditionalFormatting>
  <conditionalFormatting sqref="O2:O37">
    <cfRule type="containsText" dxfId="1501" priority="2" operator="containsText" text="Waiting">
      <formula>NOT(ISERROR(SEARCH("Waiting",O2)))</formula>
    </cfRule>
    <cfRule type="containsText" dxfId="1500" priority="4" operator="containsText" text="Review">
      <formula>NOT(ISERROR(SEARCH("Review",O2)))</formula>
    </cfRule>
    <cfRule type="containsText" dxfId="1499" priority="5" operator="containsText" text="Other">
      <formula>NOT(ISERROR(SEARCH("Other",O2)))</formula>
    </cfRule>
    <cfRule type="containsText" dxfId="1498" priority="6" operator="containsText" text="Incomplete">
      <formula>NOT(ISERROR(SEARCH("Incomplete",O2)))</formula>
    </cfRule>
    <cfRule type="containsText" dxfId="1497" priority="7" operator="containsText" text="Untraceable">
      <formula>NOT(ISERROR(SEARCH("Untraceable",O2)))</formula>
    </cfRule>
    <cfRule type="containsText" dxfId="1496" priority="8" operator="containsText" text="Completed">
      <formula>NOT(ISERROR(SEARCH("Completed",O2)))</formula>
    </cfRule>
  </conditionalFormatting>
  <conditionalFormatting sqref="O2:O37">
    <cfRule type="containsText" dxfId="1495" priority="9" operator="containsText" text="In Progress">
      <formula>NOT(ISERROR(SEARCH("In Progress",O2)))</formula>
    </cfRule>
  </conditionalFormatting>
  <conditionalFormatting sqref="K2:K37">
    <cfRule type="containsText" dxfId="1494" priority="1" operator="containsText" text="Please Enter Tracing Time">
      <formula>NOT(ISERROR(SEARCH("Please Enter Tracing Time",K2)))</formula>
    </cfRule>
  </conditionalFormatting>
  <dataValidations count="7">
    <dataValidation type="list" allowBlank="1" showInputMessage="1" sqref="L2:L37">
      <formula1>"Ø, Split"</formula1>
    </dataValidation>
    <dataValidation type="list" allowBlank="1" showInputMessage="1" showErrorMessage="1" sqref="M2:N37">
      <formula1>"In Progress, Completed, Untraceable, Incomplete, Other, Review"</formula1>
    </dataValidation>
    <dataValidation type="list" operator="equal" allowBlank="1" showInputMessage="1" showErrorMessage="1" sqref="E2:E37">
      <formula1>"Manual,Assisted Manual, De-Novo Merge, Assisted Merge"</formula1>
    </dataValidation>
    <dataValidation type="list" operator="equal" allowBlank="1" showInputMessage="1" sqref="H2:H37">
      <formula1>"Ø"</formula1>
    </dataValidation>
    <dataValidation type="list" allowBlank="1" showInputMessage="1" showErrorMessage="1" sqref="O2:O37">
      <formula1>"In Progress, Completed, Untraceable, Review, Ignore"</formula1>
    </dataValidation>
    <dataValidation type="list" allowBlank="1" showInputMessage="1" sqref="G2:G37">
      <formula1>"Ø"</formula1>
    </dataValidation>
    <dataValidation type="list" operator="equal" allowBlank="1" showInputMessage="1" showErrorMessage="1" sqref="D2:D37">
      <formula1>"Amina,Bruno,Cameron,Daniel,Gina,Mashtura,Monet,Reem,???"</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7"/>
  <sheetViews>
    <sheetView workbookViewId="0">
      <pane ySplit="1" topLeftCell="A67" activePane="bottomLeft" state="frozen"/>
      <selection pane="bottomLeft" activeCell="Q112" sqref="Q112:Q115"/>
    </sheetView>
  </sheetViews>
  <sheetFormatPr defaultRowHeight="15" x14ac:dyDescent="0.25"/>
  <cols>
    <col min="1" max="1" width="19.42578125" customWidth="1"/>
    <col min="2" max="2" width="28" customWidth="1"/>
    <col min="3" max="3" width="19" bestFit="1" customWidth="1"/>
    <col min="4" max="4" width="10.140625" bestFit="1" customWidth="1"/>
    <col min="5" max="5" width="18.5703125" customWidth="1"/>
    <col min="6" max="6" width="24.140625" customWidth="1"/>
    <col min="7" max="7" width="11.85546875"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116.8554687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5" t="s">
        <v>3785</v>
      </c>
      <c r="B2" s="110" t="s">
        <v>3786</v>
      </c>
      <c r="C2" s="109" t="s">
        <v>1001</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2018-03-09_G-001_BD</v>
      </c>
      <c r="G2" s="89">
        <v>43178</v>
      </c>
      <c r="H2" s="89">
        <v>43178</v>
      </c>
      <c r="I2" s="68">
        <v>2.75</v>
      </c>
      <c r="J2" s="68">
        <v>28</v>
      </c>
      <c r="K2" s="73">
        <f t="shared" ref="K2:K33" si="0">IF(AND(NOT(I2=""),NOT(J2=""),NOT(H2="")),J2/I2,"")</f>
        <v>10.181818181818182</v>
      </c>
      <c r="L2" s="111">
        <v>43185</v>
      </c>
      <c r="M2" s="86" t="str">
        <f>IF(AND(NOT(OR(G2="",G2="Ø")),H2=""),"In Progress",IF(AND(NOT(OR(H2="Ø",H2="")),NOT(OR(G2="Ø",G2=""))),"Completed",IF(AND(NOT(A2=""),NOT(OR(D2="",D2="???")),G2=""),"Waiting",IF(D2="???","Waiting",""))))</f>
        <v>Completed</v>
      </c>
      <c r="N2" s="109"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9" t="s">
        <v>0</v>
      </c>
      <c r="P2" s="4"/>
      <c r="Q2" s="114" t="s">
        <v>25</v>
      </c>
      <c r="R2" s="109" t="s">
        <v>3787</v>
      </c>
    </row>
    <row r="3" spans="1:18" x14ac:dyDescent="0.25">
      <c r="A3" s="109"/>
      <c r="B3" s="109"/>
      <c r="C3" s="109"/>
      <c r="D3" s="86" t="s">
        <v>27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2018-03-09_G-001_GB</v>
      </c>
      <c r="G3" s="89">
        <v>43182</v>
      </c>
      <c r="H3" s="89">
        <v>43182</v>
      </c>
      <c r="I3" s="68">
        <v>1.75</v>
      </c>
      <c r="J3" s="68">
        <v>29.542000000000002</v>
      </c>
      <c r="K3" s="73">
        <f t="shared" si="0"/>
        <v>16.881142857142859</v>
      </c>
      <c r="L3" s="109"/>
      <c r="M3" s="86" t="str">
        <f>IF(AND(NOT(OR(G3="",G3="Ø")),H3=""),"In Progress",IF(AND(NOT(OR(H3="Ø",H3="")),NOT(OR(G3="Ø",G3=""))),"Completed",IF(AND(NOT(A2=""),NOT(OR(D3="",D3="???")),G3=""),"Waiting",IF(D3="???","Waiting",""))))</f>
        <v>Completed</v>
      </c>
      <c r="N3" s="109"/>
      <c r="O3" s="109"/>
      <c r="P3" s="4"/>
      <c r="Q3" s="114"/>
      <c r="R3" s="109"/>
    </row>
    <row r="4" spans="1:18" x14ac:dyDescent="0.25">
      <c r="A4" s="115" t="s">
        <v>3788</v>
      </c>
      <c r="B4" s="110" t="s">
        <v>3789</v>
      </c>
      <c r="C4" s="109"/>
      <c r="D4" s="86" t="s">
        <v>32</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2018-03-09_G-002_AZ</v>
      </c>
      <c r="G4" s="89">
        <v>43178</v>
      </c>
      <c r="H4" s="89">
        <v>43181</v>
      </c>
      <c r="I4" s="68"/>
      <c r="J4" s="68"/>
      <c r="K4" s="73" t="str">
        <f t="shared" si="0"/>
        <v/>
      </c>
      <c r="L4" s="111">
        <v>43199</v>
      </c>
      <c r="M4" s="86" t="s">
        <v>0</v>
      </c>
      <c r="N4" s="109"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9" t="s">
        <v>0</v>
      </c>
      <c r="P4" s="4"/>
      <c r="Q4" s="114" t="s">
        <v>25</v>
      </c>
      <c r="R4" s="109" t="s">
        <v>3790</v>
      </c>
    </row>
    <row r="5" spans="1:18" x14ac:dyDescent="0.25">
      <c r="A5" s="109"/>
      <c r="B5" s="109"/>
      <c r="C5" s="109"/>
      <c r="D5" s="86" t="s">
        <v>23</v>
      </c>
      <c r="E5" s="86" t="s">
        <v>1379</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2018-03-09_G-002_SA_CA</v>
      </c>
      <c r="G5" s="89">
        <v>43182</v>
      </c>
      <c r="H5" s="89">
        <v>43186</v>
      </c>
      <c r="I5" s="68">
        <v>10</v>
      </c>
      <c r="J5" s="68">
        <v>88</v>
      </c>
      <c r="K5" s="73">
        <f t="shared" si="0"/>
        <v>8.8000000000000007</v>
      </c>
      <c r="L5" s="109"/>
      <c r="M5" s="86" t="str">
        <f>IF(AND(NOT(OR(G5="",G5="Ø")),H5=""),"In Progress",IF(AND(NOT(OR(H5="Ø",H5="")),NOT(OR(G5="Ø",G5=""))),"Completed",IF(AND(NOT(A4=""),NOT(OR(D5="",D5="???")),G5=""),"Waiting",IF(D5="???","Waiting",""))))</f>
        <v>Completed</v>
      </c>
      <c r="N5" s="109"/>
      <c r="O5" s="109"/>
      <c r="P5" s="4"/>
      <c r="Q5" s="114"/>
      <c r="R5" s="109"/>
    </row>
    <row r="6" spans="1:18" x14ac:dyDescent="0.25">
      <c r="A6" s="115" t="s">
        <v>3791</v>
      </c>
      <c r="B6" s="110" t="s">
        <v>3792</v>
      </c>
      <c r="C6" s="109"/>
      <c r="D6" s="86" t="s">
        <v>113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2018-03-09_R-001_DR</v>
      </c>
      <c r="G6" s="89">
        <v>43178</v>
      </c>
      <c r="H6" s="89">
        <v>43179</v>
      </c>
      <c r="I6" s="68">
        <v>2.8</v>
      </c>
      <c r="J6" s="68">
        <v>64.665000000000006</v>
      </c>
      <c r="K6" s="73">
        <f t="shared" si="0"/>
        <v>23.094642857142862</v>
      </c>
      <c r="L6" s="111">
        <v>43185</v>
      </c>
      <c r="M6" s="86" t="str">
        <f>IF(AND(NOT(OR(G6="",G6="Ø")),H6=""),"In Progress",IF(AND(NOT(OR(H6="Ø",H6="")),NOT(OR(G6="Ø",G6=""))),"Completed",IF(AND(NOT(A6=""),NOT(OR(D6="",D6="???")),G6=""),"Waiting",IF(D6="???","Waiting",""))))</f>
        <v>Completed</v>
      </c>
      <c r="N6" s="109"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09" t="s">
        <v>0</v>
      </c>
      <c r="P6" s="4"/>
      <c r="Q6" s="114" t="s">
        <v>25</v>
      </c>
      <c r="R6" s="109" t="s">
        <v>3793</v>
      </c>
    </row>
    <row r="7" spans="1:18" x14ac:dyDescent="0.25">
      <c r="A7" s="109"/>
      <c r="B7" s="109"/>
      <c r="C7" s="109"/>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2018-03-09_R-001_GB</v>
      </c>
      <c r="G7" s="89">
        <v>43185</v>
      </c>
      <c r="H7" s="89">
        <v>43185</v>
      </c>
      <c r="I7" s="68">
        <v>2</v>
      </c>
      <c r="J7" s="68">
        <v>65.097999999999999</v>
      </c>
      <c r="K7" s="73">
        <f t="shared" si="0"/>
        <v>32.548999999999999</v>
      </c>
      <c r="L7" s="109"/>
      <c r="M7" s="86" t="str">
        <f>IF(AND(NOT(OR(G7="",G7="Ø")),H7=""),"In Progress",IF(AND(NOT(OR(H7="Ø",H7="")),NOT(OR(G7="Ø",G7=""))),"Completed",IF(AND(NOT(A6=""),NOT(OR(D7="",D7="???")),G7=""),"Waiting",IF(D7="???","Waiting",""))))</f>
        <v>Completed</v>
      </c>
      <c r="N7" s="109"/>
      <c r="O7" s="109"/>
      <c r="P7" s="4"/>
      <c r="Q7" s="114"/>
      <c r="R7" s="109"/>
    </row>
    <row r="8" spans="1:18" x14ac:dyDescent="0.25">
      <c r="A8" s="115" t="s">
        <v>3794</v>
      </c>
      <c r="B8" s="110" t="s">
        <v>3795</v>
      </c>
      <c r="C8" s="109" t="s">
        <v>1001</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2018-03-09_G-003_BD</v>
      </c>
      <c r="G8" s="89">
        <v>43178</v>
      </c>
      <c r="H8" s="89">
        <v>43179</v>
      </c>
      <c r="I8" s="68">
        <v>5</v>
      </c>
      <c r="J8" s="68">
        <v>60</v>
      </c>
      <c r="K8" s="73">
        <f t="shared" si="0"/>
        <v>12</v>
      </c>
      <c r="L8" s="111">
        <v>43194</v>
      </c>
      <c r="M8" s="86" t="str">
        <f>IF(AND(NOT(OR(G8="",G8="Ø")),H8=""),"In Progress",IF(AND(NOT(OR(H8="Ø",H8="")),NOT(OR(G8="Ø",G8=""))),"Completed",IF(AND(NOT(A8=""),NOT(OR(D8="",D8="???")),G8=""),"Waiting",IF(D8="???","Waiting",""))))</f>
        <v>Completed</v>
      </c>
      <c r="N8" s="109"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09" t="s">
        <v>0</v>
      </c>
      <c r="P8" s="4" t="s">
        <v>3796</v>
      </c>
      <c r="Q8" s="114" t="s">
        <v>25</v>
      </c>
      <c r="R8" s="109" t="s">
        <v>3797</v>
      </c>
    </row>
    <row r="9" spans="1:18" x14ac:dyDescent="0.25">
      <c r="A9" s="109"/>
      <c r="B9" s="109"/>
      <c r="C9" s="109"/>
      <c r="D9" s="86" t="s">
        <v>3059</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2018-03-09_G-003_RA</v>
      </c>
      <c r="G9" s="89">
        <v>43186</v>
      </c>
      <c r="H9" s="89">
        <v>43188</v>
      </c>
      <c r="I9" s="68">
        <v>8</v>
      </c>
      <c r="J9" s="68">
        <v>61.103000000000002</v>
      </c>
      <c r="K9" s="73">
        <f t="shared" si="0"/>
        <v>7.6378750000000002</v>
      </c>
      <c r="L9" s="109"/>
      <c r="M9" s="86" t="str">
        <f>IF(AND(NOT(OR(G9="",G9="Ø")),H9=""),"In Progress",IF(AND(NOT(OR(H9="Ø",H9="")),NOT(OR(G9="Ø",G9=""))),"Completed",IF(AND(NOT(A8=""),NOT(OR(D9="",D9="???")),G9=""),"Waiting",IF(D9="???","Waiting",""))))</f>
        <v>Completed</v>
      </c>
      <c r="N9" s="109"/>
      <c r="O9" s="109"/>
      <c r="P9" s="4"/>
      <c r="Q9" s="114"/>
      <c r="R9" s="109"/>
    </row>
    <row r="10" spans="1:18" x14ac:dyDescent="0.25">
      <c r="A10" s="115" t="s">
        <v>3798</v>
      </c>
      <c r="B10" s="110" t="s">
        <v>3799</v>
      </c>
      <c r="C10" s="109"/>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2018-03-09_G-004_MW</v>
      </c>
      <c r="G10" s="89" t="s">
        <v>3800</v>
      </c>
      <c r="H10" s="89">
        <v>43179</v>
      </c>
      <c r="I10" s="68">
        <v>3.25</v>
      </c>
      <c r="J10" s="68"/>
      <c r="K10" s="73" t="str">
        <f t="shared" si="0"/>
        <v/>
      </c>
      <c r="L10" s="111">
        <v>43199</v>
      </c>
      <c r="M10" s="86" t="str">
        <f>IF(AND(NOT(OR(G10="",G10="Ø")),H10=""),"In Progress",IF(AND(NOT(OR(H10="Ø",H10="")),NOT(OR(G10="Ø",G10=""))),"Completed",IF(AND(NOT(A10=""),NOT(OR(D10="",D10="???")),G10=""),"Waiting",IF(D10="???","Waiting",""))))</f>
        <v>Completed</v>
      </c>
      <c r="N10" s="109"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09" t="s">
        <v>0</v>
      </c>
      <c r="P10" s="4"/>
      <c r="Q10" s="114" t="s">
        <v>25</v>
      </c>
      <c r="R10" s="109" t="s">
        <v>3801</v>
      </c>
    </row>
    <row r="11" spans="1:18" x14ac:dyDescent="0.25">
      <c r="A11" s="109"/>
      <c r="B11" s="109"/>
      <c r="C11" s="109"/>
      <c r="D11" s="86" t="s">
        <v>32</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2018-03-09_G-004_AZ</v>
      </c>
      <c r="G11" s="89">
        <v>43186</v>
      </c>
      <c r="H11" s="89">
        <v>43187</v>
      </c>
      <c r="I11" s="68"/>
      <c r="J11" s="68"/>
      <c r="K11" s="73" t="str">
        <f t="shared" si="0"/>
        <v/>
      </c>
      <c r="L11" s="109"/>
      <c r="M11" s="86" t="str">
        <f>IF(AND(NOT(OR(G11="",G11="Ø")),H11=""),"In Progress",IF(AND(NOT(OR(H11="Ø",H11="")),NOT(OR(G11="Ø",G11=""))),"Completed",IF(AND(NOT(A10=""),NOT(OR(D11="",D11="???")),G11=""),"Waiting",IF(D11="???","Waiting",""))))</f>
        <v>Completed</v>
      </c>
      <c r="N11" s="109"/>
      <c r="O11" s="109"/>
      <c r="P11" s="4"/>
      <c r="Q11" s="114"/>
      <c r="R11" s="109"/>
    </row>
    <row r="12" spans="1:18" x14ac:dyDescent="0.25">
      <c r="A12" s="115" t="s">
        <v>3802</v>
      </c>
      <c r="B12" s="110" t="s">
        <v>3803</v>
      </c>
      <c r="C12" s="109"/>
      <c r="D12" s="86" t="s">
        <v>113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2018-03-09_G-005_DR</v>
      </c>
      <c r="G12" s="89">
        <v>43179</v>
      </c>
      <c r="H12" s="89">
        <v>43180</v>
      </c>
      <c r="I12" s="68">
        <v>2.9169999999999998</v>
      </c>
      <c r="J12" s="68">
        <v>50.392000000000003</v>
      </c>
      <c r="K12" s="73">
        <f t="shared" si="0"/>
        <v>17.275282824820021</v>
      </c>
      <c r="L12" s="111">
        <v>43186</v>
      </c>
      <c r="M12" s="86" t="str">
        <f>IF(AND(NOT(OR(G12="",G12="Ø")),H12=""),"In Progress",IF(AND(NOT(OR(H12="Ø",H12="")),NOT(OR(G12="Ø",G12=""))),"Completed",IF(AND(NOT(A12=""),NOT(OR(D12="",D12="???")),G12=""),"Waiting",IF(D12="???","Waiting",""))))</f>
        <v>Completed</v>
      </c>
      <c r="N12" s="109"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9" t="s">
        <v>0</v>
      </c>
      <c r="P12" s="4"/>
      <c r="Q12" s="114" t="s">
        <v>25</v>
      </c>
      <c r="R12" s="109" t="s">
        <v>3804</v>
      </c>
    </row>
    <row r="13" spans="1:18" x14ac:dyDescent="0.25">
      <c r="A13" s="109"/>
      <c r="B13" s="109"/>
      <c r="C13" s="109"/>
      <c r="D13" s="86" t="s">
        <v>27</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2018-03-09_G-005_GB</v>
      </c>
      <c r="G13" s="89">
        <v>43186</v>
      </c>
      <c r="H13" s="89">
        <v>43186</v>
      </c>
      <c r="I13" s="68">
        <v>2.5</v>
      </c>
      <c r="J13" s="68">
        <v>50.085999999999999</v>
      </c>
      <c r="K13" s="73">
        <f t="shared" si="0"/>
        <v>20.034399999999998</v>
      </c>
      <c r="L13" s="109"/>
      <c r="M13" s="86" t="str">
        <f>IF(AND(NOT(OR(G13="",G13="Ø")),H13=""),"In Progress",IF(AND(NOT(OR(H13="Ø",H13="")),NOT(OR(G13="Ø",G13=""))),"Completed",IF(AND(NOT(A12=""),NOT(OR(D13="",D13="???")),G13=""),"Waiting",IF(D13="???","Waiting",""))))</f>
        <v>Completed</v>
      </c>
      <c r="N13" s="109"/>
      <c r="O13" s="109"/>
      <c r="P13" s="4"/>
      <c r="Q13" s="114"/>
      <c r="R13" s="109"/>
    </row>
    <row r="14" spans="1:18" x14ac:dyDescent="0.25">
      <c r="A14" s="115" t="s">
        <v>3805</v>
      </c>
      <c r="B14" s="110" t="s">
        <v>3806</v>
      </c>
      <c r="C14" s="109"/>
      <c r="D14" s="86" t="s">
        <v>187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2018-03-09_G-006_MW</v>
      </c>
      <c r="G14" s="89">
        <v>43180</v>
      </c>
      <c r="H14" s="89">
        <v>43181</v>
      </c>
      <c r="I14" s="68">
        <v>1.25</v>
      </c>
      <c r="J14" s="68"/>
      <c r="K14" s="73" t="str">
        <f t="shared" si="0"/>
        <v/>
      </c>
      <c r="L14" s="111">
        <v>43202</v>
      </c>
      <c r="M14" s="86" t="str">
        <f>IF(AND(NOT(OR(G14="",G14="Ø")),H14=""),"In Progress",IF(AND(NOT(OR(H14="Ø",H14="")),NOT(OR(G14="Ø",G14=""))),"Completed",IF(AND(NOT(A14=""),NOT(OR(D14="",D14="???")),G14=""),"Waiting",IF(D14="???","Waiting",""))))</f>
        <v>Completed</v>
      </c>
      <c r="N14" s="109"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9" t="s">
        <v>0</v>
      </c>
      <c r="P14" s="4"/>
      <c r="Q14" s="114" t="s">
        <v>25</v>
      </c>
      <c r="R14" s="109" t="s">
        <v>3807</v>
      </c>
    </row>
    <row r="15" spans="1:18" x14ac:dyDescent="0.25">
      <c r="A15" s="109"/>
      <c r="B15" s="109"/>
      <c r="C15" s="109"/>
      <c r="D15" s="86" t="s">
        <v>23</v>
      </c>
      <c r="E15" s="86"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2018-03-09_G-006_CA</v>
      </c>
      <c r="G15" s="89">
        <v>43186</v>
      </c>
      <c r="H15" s="89">
        <v>43187</v>
      </c>
      <c r="I15" s="68">
        <v>1</v>
      </c>
      <c r="J15" s="68">
        <v>21</v>
      </c>
      <c r="K15" s="73">
        <f t="shared" si="0"/>
        <v>21</v>
      </c>
      <c r="L15" s="109"/>
      <c r="M15" s="86" t="str">
        <f>IF(AND(NOT(OR(G15="",G15="Ø")),H15=""),"In Progress",IF(AND(NOT(OR(H15="Ø",H15="")),NOT(OR(G15="Ø",G15=""))),"Completed",IF(AND(NOT(A14=""),NOT(OR(D15="",D15="???")),G15=""),"Waiting",IF(D15="???","Waiting",""))))</f>
        <v>Completed</v>
      </c>
      <c r="N15" s="109"/>
      <c r="O15" s="109"/>
      <c r="P15" s="4"/>
      <c r="Q15" s="114"/>
      <c r="R15" s="109"/>
    </row>
    <row r="16" spans="1:18" x14ac:dyDescent="0.25">
      <c r="A16" s="115" t="s">
        <v>3808</v>
      </c>
      <c r="B16" s="110" t="s">
        <v>3809</v>
      </c>
      <c r="C16" s="109" t="s">
        <v>1095</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2018-03-09_G-007_BD</v>
      </c>
      <c r="G16" s="89">
        <v>43179</v>
      </c>
      <c r="H16" s="89">
        <v>43180</v>
      </c>
      <c r="I16" s="68">
        <v>3</v>
      </c>
      <c r="J16" s="68">
        <v>63</v>
      </c>
      <c r="K16" s="73">
        <f t="shared" si="0"/>
        <v>21</v>
      </c>
      <c r="L16" s="111">
        <v>43187</v>
      </c>
      <c r="M16" s="86" t="str">
        <f>IF(AND(NOT(OR(G16="",G16="Ø")),H16=""),"In Progress",IF(AND(NOT(OR(H16="Ø",H16="")),NOT(OR(G16="Ø",G16=""))),"Completed",IF(AND(NOT(A16=""),NOT(OR(D16="",D16="???")),G16=""),"Waiting",IF(D16="???","Waiting",""))))</f>
        <v>Completed</v>
      </c>
      <c r="N16" s="109"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9" t="s">
        <v>0</v>
      </c>
      <c r="P16" s="4"/>
      <c r="Q16" s="114" t="s">
        <v>25</v>
      </c>
      <c r="R16" s="109" t="s">
        <v>3810</v>
      </c>
    </row>
    <row r="17" spans="1:18" x14ac:dyDescent="0.25">
      <c r="A17" s="109"/>
      <c r="B17" s="109"/>
      <c r="C17" s="109"/>
      <c r="D17" s="86" t="s">
        <v>27</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2018-03-09_G-007_GB</v>
      </c>
      <c r="G17" s="89">
        <v>43186</v>
      </c>
      <c r="H17" s="89">
        <v>43187</v>
      </c>
      <c r="I17" s="68">
        <v>2.5</v>
      </c>
      <c r="J17" s="68">
        <v>66</v>
      </c>
      <c r="K17" s="73">
        <f t="shared" si="0"/>
        <v>26.4</v>
      </c>
      <c r="L17" s="109"/>
      <c r="M17" s="86" t="str">
        <f>IF(AND(NOT(OR(G17="",G17="Ø")),H17=""),"In Progress",IF(AND(NOT(OR(H17="Ø",H17="")),NOT(OR(G17="Ø",G17=""))),"Completed",IF(AND(NOT(A16=""),NOT(OR(D17="",D17="???")),G17=""),"Waiting",IF(D17="???","Waiting",""))))</f>
        <v>Completed</v>
      </c>
      <c r="N17" s="109"/>
      <c r="O17" s="109"/>
      <c r="P17" s="4"/>
      <c r="Q17" s="114"/>
      <c r="R17" s="109"/>
    </row>
    <row r="18" spans="1:18" x14ac:dyDescent="0.25">
      <c r="A18" s="115" t="s">
        <v>3811</v>
      </c>
      <c r="B18" s="110" t="s">
        <v>3812</v>
      </c>
      <c r="C18" s="109" t="s">
        <v>1095</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2018-03-09_G-008_BD</v>
      </c>
      <c r="G18" s="89">
        <v>43180</v>
      </c>
      <c r="H18" s="89">
        <v>43180</v>
      </c>
      <c r="I18" s="68">
        <v>1.25</v>
      </c>
      <c r="J18" s="68">
        <v>26</v>
      </c>
      <c r="K18" s="73">
        <f t="shared" si="0"/>
        <v>20.8</v>
      </c>
      <c r="L18" s="111">
        <v>43194</v>
      </c>
      <c r="M18" s="86" t="str">
        <f>IF(AND(NOT(OR(G18="",G18="Ø")),H18=""),"In Progress",IF(AND(NOT(OR(H18="Ø",H18="")),NOT(OR(G18="Ø",G18=""))),"Completed",IF(AND(NOT(A18=""),NOT(OR(D18="",D18="???")),G18=""),"Waiting",IF(D18="???","Waiting",""))))</f>
        <v>Completed</v>
      </c>
      <c r="N18" s="109"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09" t="s">
        <v>0</v>
      </c>
      <c r="P18" s="4" t="s">
        <v>3813</v>
      </c>
      <c r="Q18" s="114" t="s">
        <v>25</v>
      </c>
      <c r="R18" s="109" t="s">
        <v>3814</v>
      </c>
    </row>
    <row r="19" spans="1:18" x14ac:dyDescent="0.25">
      <c r="A19" s="109"/>
      <c r="B19" s="109"/>
      <c r="C19" s="109"/>
      <c r="D19" s="86" t="s">
        <v>187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2018-03-09_G-008_MW</v>
      </c>
      <c r="G19" s="89">
        <v>43186</v>
      </c>
      <c r="H19" s="89">
        <v>43186</v>
      </c>
      <c r="I19" s="68">
        <v>1.5</v>
      </c>
      <c r="J19" s="68"/>
      <c r="K19" s="73" t="str">
        <f t="shared" si="0"/>
        <v/>
      </c>
      <c r="L19" s="109"/>
      <c r="M19" s="86" t="str">
        <f>IF(AND(NOT(OR(G19="",G19="Ø")),H19=""),"In Progress",IF(AND(NOT(OR(H19="Ø",H19="")),NOT(OR(G19="Ø",G19=""))),"Completed",IF(AND(NOT(A18=""),NOT(OR(D19="",D19="???")),G19=""),"Waiting",IF(D19="???","Waiting",""))))</f>
        <v>Completed</v>
      </c>
      <c r="N19" s="109"/>
      <c r="O19" s="109"/>
      <c r="P19" s="4"/>
      <c r="Q19" s="114"/>
      <c r="R19" s="109"/>
    </row>
    <row r="20" spans="1:18" x14ac:dyDescent="0.25">
      <c r="A20" s="115" t="s">
        <v>3815</v>
      </c>
      <c r="B20" s="110" t="s">
        <v>3816</v>
      </c>
      <c r="C20" s="109"/>
      <c r="D20" s="86" t="s">
        <v>113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2018-03-09_G-009_DR</v>
      </c>
      <c r="G20" s="89">
        <v>43180</v>
      </c>
      <c r="H20" s="89">
        <v>43180</v>
      </c>
      <c r="I20" s="68">
        <v>3.95</v>
      </c>
      <c r="J20" s="68">
        <v>32.634999999999998</v>
      </c>
      <c r="K20" s="73">
        <f t="shared" si="0"/>
        <v>8.2620253164556949</v>
      </c>
      <c r="L20" s="111">
        <v>43203</v>
      </c>
      <c r="M20" s="86" t="str">
        <f>IF(AND(NOT(OR(G20="",G20="Ø")),H20=""),"In Progress",IF(AND(NOT(OR(H20="Ø",H20="")),NOT(OR(G20="Ø",G20=""))),"Completed",IF(AND(NOT(A20=""),NOT(OR(D20="",D20="???")),G20=""),"Waiting",IF(D20="???","Waiting",""))))</f>
        <v>Completed</v>
      </c>
      <c r="N20" s="109" t="s">
        <v>0</v>
      </c>
      <c r="O20" s="109" t="s">
        <v>0</v>
      </c>
      <c r="P20" s="4"/>
      <c r="Q20" s="114" t="s">
        <v>25</v>
      </c>
      <c r="R20" s="109" t="s">
        <v>3817</v>
      </c>
    </row>
    <row r="21" spans="1:18" x14ac:dyDescent="0.25">
      <c r="A21" s="109"/>
      <c r="B21" s="109"/>
      <c r="C21" s="109"/>
      <c r="D21" s="86" t="s">
        <v>187</v>
      </c>
      <c r="E21" s="86"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2018-03-09_G-009_MW</v>
      </c>
      <c r="G21" s="89">
        <v>43186</v>
      </c>
      <c r="H21" s="89">
        <v>43187</v>
      </c>
      <c r="I21" s="68">
        <v>3.5</v>
      </c>
      <c r="J21" s="68"/>
      <c r="K21" s="73" t="str">
        <f t="shared" si="0"/>
        <v/>
      </c>
      <c r="L21" s="109"/>
      <c r="M21" s="86" t="str">
        <f>IF(AND(NOT(OR(G21="",G21="Ø")),H21=""),"In Progress",IF(AND(NOT(OR(H21="Ø",H21="")),NOT(OR(G21="Ø",G21=""))),"Completed",IF(AND(NOT(A20=""),NOT(OR(D21="",D21="???")),G21=""),"Waiting",IF(D21="???","Waiting",""))))</f>
        <v>Completed</v>
      </c>
      <c r="N21" s="109"/>
      <c r="O21" s="109"/>
      <c r="P21" s="4"/>
      <c r="Q21" s="114"/>
      <c r="R21" s="109"/>
    </row>
    <row r="22" spans="1:18" x14ac:dyDescent="0.25">
      <c r="A22" s="115" t="s">
        <v>3818</v>
      </c>
      <c r="B22" s="110" t="s">
        <v>3819</v>
      </c>
      <c r="C22" s="109" t="s">
        <v>1167</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2018-03-09_G-010_BD</v>
      </c>
      <c r="G22" s="89">
        <v>43180</v>
      </c>
      <c r="H22" s="89">
        <v>43180</v>
      </c>
      <c r="I22" s="68">
        <v>1.5</v>
      </c>
      <c r="J22" s="68">
        <v>14</v>
      </c>
      <c r="K22" s="73">
        <f t="shared" si="0"/>
        <v>9.3333333333333339</v>
      </c>
      <c r="L22" s="111">
        <v>43194</v>
      </c>
      <c r="M22" s="86" t="str">
        <f>IF(AND(NOT(OR(G22="",G22="Ø")),H22=""),"In Progress",IF(AND(NOT(OR(H22="Ø",H22="")),NOT(OR(G22="Ø",G22=""))),"Completed",IF(AND(NOT(A22=""),NOT(OR(D22="",D22="???")),G22=""),"Waiting",IF(D22="???","Waiting",""))))</f>
        <v>Completed</v>
      </c>
      <c r="N22" s="109"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09" t="s">
        <v>0</v>
      </c>
      <c r="P22" s="4" t="s">
        <v>3820</v>
      </c>
      <c r="Q22" s="114" t="s">
        <v>25</v>
      </c>
      <c r="R22" s="109" t="s">
        <v>3821</v>
      </c>
    </row>
    <row r="23" spans="1:18" x14ac:dyDescent="0.25">
      <c r="A23" s="109"/>
      <c r="B23" s="109"/>
      <c r="C23" s="109"/>
      <c r="D23" s="86" t="s">
        <v>187</v>
      </c>
      <c r="E23" s="86"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2018-03-09_G-010_MW</v>
      </c>
      <c r="G23" s="89">
        <v>43186</v>
      </c>
      <c r="H23" s="89">
        <v>43186</v>
      </c>
      <c r="I23" s="68">
        <v>1.25</v>
      </c>
      <c r="J23" s="68"/>
      <c r="K23" s="73" t="str">
        <f t="shared" si="0"/>
        <v/>
      </c>
      <c r="L23" s="109"/>
      <c r="M23" s="86" t="str">
        <f>IF(AND(NOT(OR(G23="",G23="Ø")),H23=""),"In Progress",IF(AND(NOT(OR(H23="Ø",H23="")),NOT(OR(G23="Ø",G23=""))),"Completed",IF(AND(NOT(A22=""),NOT(OR(D23="",D23="???")),G23=""),"Waiting",IF(D23="???","Waiting",""))))</f>
        <v>Completed</v>
      </c>
      <c r="N23" s="109"/>
      <c r="O23" s="109"/>
      <c r="P23" s="4"/>
      <c r="Q23" s="114"/>
      <c r="R23" s="109"/>
    </row>
    <row r="24" spans="1:18" x14ac:dyDescent="0.25">
      <c r="A24" s="115" t="s">
        <v>3822</v>
      </c>
      <c r="B24" s="110" t="s">
        <v>3823</v>
      </c>
      <c r="C24" s="109" t="s">
        <v>1095</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2018-03-09_G-011_BD</v>
      </c>
      <c r="G24" s="89">
        <v>43180</v>
      </c>
      <c r="H24" s="89">
        <v>43181</v>
      </c>
      <c r="I24" s="68">
        <v>1.75</v>
      </c>
      <c r="J24" s="68">
        <v>26</v>
      </c>
      <c r="K24" s="73">
        <f t="shared" si="0"/>
        <v>14.857142857142858</v>
      </c>
      <c r="L24" s="111">
        <v>43194</v>
      </c>
      <c r="M24" s="86" t="str">
        <f>IF(AND(NOT(OR(G24="",G24="Ø")),H24=""),"In Progress",IF(AND(NOT(OR(H24="Ø",H24="")),NOT(OR(G24="Ø",G24=""))),"Completed",IF(AND(NOT(A24=""),NOT(OR(D24="",D24="???")),G24=""),"Waiting",IF(D24="???","Waiting",""))))</f>
        <v>Completed</v>
      </c>
      <c r="N24" s="109"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09" t="s">
        <v>0</v>
      </c>
      <c r="P24" s="4"/>
      <c r="Q24" s="114" t="s">
        <v>25</v>
      </c>
      <c r="R24" s="109" t="s">
        <v>3824</v>
      </c>
    </row>
    <row r="25" spans="1:18" x14ac:dyDescent="0.25">
      <c r="A25" s="109"/>
      <c r="B25" s="109"/>
      <c r="C25" s="109"/>
      <c r="D25" s="86" t="s">
        <v>113</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2018-03-09_G-011_DR</v>
      </c>
      <c r="G25" s="89">
        <v>43186</v>
      </c>
      <c r="H25" s="89">
        <v>43187</v>
      </c>
      <c r="I25" s="68">
        <v>2</v>
      </c>
      <c r="J25" s="68">
        <v>33</v>
      </c>
      <c r="K25" s="73">
        <f t="shared" si="0"/>
        <v>16.5</v>
      </c>
      <c r="L25" s="109"/>
      <c r="M25" s="86" t="str">
        <f>IF(AND(NOT(OR(G25="",G25="Ø")),H25=""),"In Progress",IF(AND(NOT(OR(H25="Ø",H25="")),NOT(OR(G25="Ø",G25=""))),"Completed",IF(AND(NOT(A24=""),NOT(OR(D25="",D25="???")),G25=""),"Waiting",IF(D25="???","Waiting",""))))</f>
        <v>Completed</v>
      </c>
      <c r="N25" s="109"/>
      <c r="O25" s="109"/>
      <c r="P25" s="4"/>
      <c r="Q25" s="114"/>
      <c r="R25" s="109"/>
    </row>
    <row r="26" spans="1:18" x14ac:dyDescent="0.25">
      <c r="A26" s="115" t="s">
        <v>3825</v>
      </c>
      <c r="B26" s="110" t="s">
        <v>3826</v>
      </c>
      <c r="C26" s="109" t="s">
        <v>1095</v>
      </c>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2018-03-09_G-012_BD</v>
      </c>
      <c r="G26" s="89">
        <v>43180</v>
      </c>
      <c r="H26" s="89">
        <v>43181</v>
      </c>
      <c r="I26" s="68">
        <v>1.25</v>
      </c>
      <c r="J26" s="68">
        <v>28</v>
      </c>
      <c r="K26" s="73">
        <f t="shared" si="0"/>
        <v>22.4</v>
      </c>
      <c r="L26" s="111">
        <v>43195</v>
      </c>
      <c r="M26" s="86" t="str">
        <f>IF(AND(NOT(OR(G26="",G26="Ø")),H26=""),"In Progress",IF(AND(NOT(OR(H26="Ø",H26="")),NOT(OR(G26="Ø",G26=""))),"Completed",IF(AND(NOT(A26=""),NOT(OR(D26="",D26="???")),G26=""),"Waiting",IF(D26="???","Waiting",""))))</f>
        <v>Completed</v>
      </c>
      <c r="N26" s="109"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09" t="s">
        <v>0</v>
      </c>
      <c r="P26" s="4"/>
      <c r="Q26" s="114" t="s">
        <v>25</v>
      </c>
      <c r="R26" s="109" t="s">
        <v>3827</v>
      </c>
    </row>
    <row r="27" spans="1:18" x14ac:dyDescent="0.25">
      <c r="A27" s="109"/>
      <c r="B27" s="109"/>
      <c r="C27" s="109"/>
      <c r="D27" s="86" t="s">
        <v>187</v>
      </c>
      <c r="E27" s="86" t="s">
        <v>24</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2018-03-09_G-012_MW</v>
      </c>
      <c r="G27" s="89">
        <v>43187</v>
      </c>
      <c r="H27" s="89">
        <v>43187</v>
      </c>
      <c r="I27" s="68">
        <v>1.95</v>
      </c>
      <c r="J27" s="68"/>
      <c r="K27" s="73" t="str">
        <f t="shared" si="0"/>
        <v/>
      </c>
      <c r="L27" s="109"/>
      <c r="M27" s="86" t="str">
        <f>IF(AND(NOT(OR(G27="",G27="Ø")),H27=""),"In Progress",IF(AND(NOT(OR(H27="Ø",H27="")),NOT(OR(G27="Ø",G27=""))),"Completed",IF(AND(NOT(A26=""),NOT(OR(D27="",D27="???")),G27=""),"Waiting",IF(D27="???","Waiting",""))))</f>
        <v>Completed</v>
      </c>
      <c r="N27" s="109"/>
      <c r="O27" s="109"/>
      <c r="P27" s="4"/>
      <c r="Q27" s="114"/>
      <c r="R27" s="109"/>
    </row>
    <row r="28" spans="1:18" x14ac:dyDescent="0.25">
      <c r="A28" s="115" t="s">
        <v>3828</v>
      </c>
      <c r="B28" s="110" t="s">
        <v>3829</v>
      </c>
      <c r="C28" s="109" t="s">
        <v>1001</v>
      </c>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2018-03-09_G-013_BD</v>
      </c>
      <c r="G28" s="89">
        <v>43181</v>
      </c>
      <c r="H28" s="89">
        <v>43181</v>
      </c>
      <c r="I28" s="68">
        <v>2</v>
      </c>
      <c r="J28" s="68">
        <v>25</v>
      </c>
      <c r="K28" s="73">
        <f t="shared" si="0"/>
        <v>12.5</v>
      </c>
      <c r="L28" s="111">
        <v>43192</v>
      </c>
      <c r="M28" s="86" t="str">
        <f>IF(AND(NOT(OR(G28="",G28="Ø")),H28=""),"In Progress",IF(AND(NOT(OR(H28="Ø",H28="")),NOT(OR(G28="Ø",G28=""))),"Completed",IF(AND(NOT(A28=""),NOT(OR(D28="",D28="???")),G28=""),"Waiting",IF(D28="???","Waiting",""))))</f>
        <v>Completed</v>
      </c>
      <c r="N28" s="109"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9" t="s">
        <v>0</v>
      </c>
      <c r="P28" s="4" t="s">
        <v>3830</v>
      </c>
      <c r="Q28" s="114" t="s">
        <v>25</v>
      </c>
      <c r="R28" s="109" t="s">
        <v>3831</v>
      </c>
    </row>
    <row r="29" spans="1:18" x14ac:dyDescent="0.25">
      <c r="A29" s="109"/>
      <c r="B29" s="109"/>
      <c r="C29" s="109"/>
      <c r="D29" s="86" t="s">
        <v>27</v>
      </c>
      <c r="E29" s="86" t="s">
        <v>1512</v>
      </c>
      <c r="F29" s="7" t="s">
        <v>3832</v>
      </c>
      <c r="G29" s="89">
        <v>43192</v>
      </c>
      <c r="H29" s="89">
        <v>43192</v>
      </c>
      <c r="I29" s="68">
        <v>1.5</v>
      </c>
      <c r="J29" s="68"/>
      <c r="K29" s="73" t="str">
        <f t="shared" si="0"/>
        <v/>
      </c>
      <c r="L29" s="109"/>
      <c r="M29" s="86" t="str">
        <f>IF(AND(NOT(OR(G29="",G29="Ø")),H29=""),"In Progress",IF(AND(NOT(OR(H29="Ø",H29="")),NOT(OR(G29="Ø",G29=""))),"Completed",IF(AND(NOT(A28=""),NOT(OR(D29="",D29="???")),G29=""),"Waiting",IF(D29="???","Waiting",""))))</f>
        <v>Completed</v>
      </c>
      <c r="N29" s="109"/>
      <c r="O29" s="109"/>
      <c r="P29" s="4"/>
      <c r="Q29" s="114"/>
      <c r="R29" s="109"/>
    </row>
    <row r="30" spans="1:18" x14ac:dyDescent="0.25">
      <c r="A30" s="115" t="s">
        <v>3833</v>
      </c>
      <c r="B30" s="110" t="s">
        <v>3834</v>
      </c>
      <c r="C30" s="109"/>
      <c r="D30" s="86" t="s">
        <v>187</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2018-03-09_G-014_MW</v>
      </c>
      <c r="G30" s="89">
        <v>43181</v>
      </c>
      <c r="H30" s="89">
        <v>43181</v>
      </c>
      <c r="I30" s="68">
        <v>1.75</v>
      </c>
      <c r="J30" s="68">
        <v>22</v>
      </c>
      <c r="K30" s="73">
        <f t="shared" si="0"/>
        <v>12.571428571428571</v>
      </c>
      <c r="L30" s="111">
        <v>43189</v>
      </c>
      <c r="M30" s="86" t="str">
        <f>IF(AND(NOT(OR(G30="",G30="Ø")),H30=""),"In Progress",IF(AND(NOT(OR(H30="Ø",H30="")),NOT(OR(G30="Ø",G30=""))),"Completed",IF(AND(NOT(A30=""),NOT(OR(D30="",D30="???")),G30=""),"Waiting",IF(D30="???","Waiting",""))))</f>
        <v>Completed</v>
      </c>
      <c r="N30" s="109"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09" t="s">
        <v>0</v>
      </c>
      <c r="P30" s="4"/>
      <c r="Q30" s="114" t="s">
        <v>25</v>
      </c>
      <c r="R30" s="109" t="s">
        <v>3835</v>
      </c>
    </row>
    <row r="31" spans="1:18" x14ac:dyDescent="0.25">
      <c r="A31" s="109"/>
      <c r="B31" s="109"/>
      <c r="C31" s="109"/>
      <c r="D31" s="86" t="s">
        <v>161</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2018-03-09_G-014_BD</v>
      </c>
      <c r="G31" s="89">
        <v>43187</v>
      </c>
      <c r="H31" s="89">
        <v>43187</v>
      </c>
      <c r="I31" s="68">
        <v>0.75</v>
      </c>
      <c r="J31" s="68">
        <v>23</v>
      </c>
      <c r="K31" s="73">
        <f t="shared" si="0"/>
        <v>30.666666666666668</v>
      </c>
      <c r="L31" s="109"/>
      <c r="M31" s="86" t="str">
        <f>IF(AND(NOT(OR(G31="",G31="Ø")),H31=""),"In Progress",IF(AND(NOT(OR(H31="Ø",H31="")),NOT(OR(G31="Ø",G31=""))),"Completed",IF(AND(NOT(A30=""),NOT(OR(D31="",D31="???")),G31=""),"Waiting",IF(D31="???","Waiting",""))))</f>
        <v>Completed</v>
      </c>
      <c r="N31" s="109"/>
      <c r="O31" s="109"/>
      <c r="P31" s="4"/>
      <c r="Q31" s="114"/>
      <c r="R31" s="109"/>
    </row>
    <row r="32" spans="1:18" x14ac:dyDescent="0.25">
      <c r="A32" s="115" t="s">
        <v>3836</v>
      </c>
      <c r="B32" s="110" t="s">
        <v>3837</v>
      </c>
      <c r="C32" s="109"/>
      <c r="D32" s="86" t="s">
        <v>113</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2018-03-09_G-015_DR</v>
      </c>
      <c r="G32" s="89">
        <v>43181</v>
      </c>
      <c r="H32" s="89">
        <v>43186</v>
      </c>
      <c r="I32" s="68">
        <v>6.8170000000000002</v>
      </c>
      <c r="J32" s="68">
        <v>45.023000000000003</v>
      </c>
      <c r="K32" s="73">
        <f t="shared" si="0"/>
        <v>6.604518116473522</v>
      </c>
      <c r="L32" s="111">
        <v>43199</v>
      </c>
      <c r="M32" s="86" t="str">
        <f>IF(AND(NOT(OR(G32="",G32="Ø")),H32=""),"In Progress",IF(AND(NOT(OR(H32="Ø",H32="")),NOT(OR(G32="Ø",G32=""))),"Completed",IF(AND(NOT(A32=""),NOT(OR(D32="",D32="???")),G32=""),"Waiting",IF(D32="???","Waiting",""))))</f>
        <v>Completed</v>
      </c>
      <c r="N32" s="109"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09" t="s">
        <v>0</v>
      </c>
      <c r="P32" s="4"/>
      <c r="Q32" s="114" t="s">
        <v>25</v>
      </c>
      <c r="R32" s="109" t="s">
        <v>3838</v>
      </c>
    </row>
    <row r="33" spans="1:18" x14ac:dyDescent="0.25">
      <c r="A33" s="109"/>
      <c r="B33" s="109"/>
      <c r="C33" s="109"/>
      <c r="D33" s="86" t="s">
        <v>32</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2018-03-09_G-015_AZ</v>
      </c>
      <c r="G33" s="89">
        <v>43187</v>
      </c>
      <c r="H33" s="89">
        <v>43188</v>
      </c>
      <c r="I33" s="68">
        <v>4.5</v>
      </c>
      <c r="J33" s="68"/>
      <c r="K33" s="73" t="str">
        <f t="shared" si="0"/>
        <v/>
      </c>
      <c r="L33" s="109"/>
      <c r="M33" s="86" t="str">
        <f>IF(AND(NOT(OR(G33="",G33="Ø")),H33=""),"In Progress",IF(AND(NOT(OR(H33="Ø",H33="")),NOT(OR(G33="Ø",G33=""))),"Completed",IF(AND(NOT(A32=""),NOT(OR(D33="",D33="???")),G33=""),"Waiting",IF(D33="???","Waiting",""))))</f>
        <v>Completed</v>
      </c>
      <c r="N33" s="109"/>
      <c r="O33" s="109"/>
      <c r="P33" s="4"/>
      <c r="Q33" s="114"/>
      <c r="R33" s="109"/>
    </row>
    <row r="34" spans="1:18" x14ac:dyDescent="0.25">
      <c r="A34" s="115" t="s">
        <v>3839</v>
      </c>
      <c r="B34" s="110" t="s">
        <v>3840</v>
      </c>
      <c r="C34" s="109"/>
      <c r="D34" s="86" t="s">
        <v>3059</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2018-03-09_G-016_RA</v>
      </c>
      <c r="G34" s="89">
        <v>43181</v>
      </c>
      <c r="H34" s="89">
        <v>43182</v>
      </c>
      <c r="I34" s="68">
        <v>0.5</v>
      </c>
      <c r="J34" s="68">
        <v>2.2999999999999998</v>
      </c>
      <c r="K34" s="73">
        <v>4.5999999999999996</v>
      </c>
      <c r="L34" s="111">
        <v>43203</v>
      </c>
      <c r="M34" s="86" t="s">
        <v>0</v>
      </c>
      <c r="N34" s="109"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9" t="s">
        <v>0</v>
      </c>
      <c r="P34" s="4"/>
      <c r="Q34" s="114" t="s">
        <v>25</v>
      </c>
      <c r="R34" s="109" t="s">
        <v>3841</v>
      </c>
    </row>
    <row r="35" spans="1:18" x14ac:dyDescent="0.25">
      <c r="A35" s="109"/>
      <c r="B35" s="109"/>
      <c r="C35" s="109"/>
      <c r="D35" s="86" t="s">
        <v>187</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2018-03-09_G-016_MW</v>
      </c>
      <c r="G35" s="89">
        <v>43186</v>
      </c>
      <c r="H35" s="89">
        <v>43186</v>
      </c>
      <c r="I35" s="68">
        <v>0.25</v>
      </c>
      <c r="J35" s="68"/>
      <c r="K35" s="73" t="str">
        <f t="shared" ref="K35:K66" si="1">IF(AND(NOT(I35=""),NOT(J35=""),NOT(H35="")),J35/I35,"")</f>
        <v/>
      </c>
      <c r="L35" s="109"/>
      <c r="M35" s="86" t="str">
        <f>IF(AND(NOT(OR(G35="",G35="Ø")),H35=""),"In Progress",IF(AND(NOT(OR(H35="Ø",H35="")),NOT(OR(G35="Ø",G35=""))),"Completed",IF(AND(NOT(A34=""),NOT(OR(D35="",D35="???")),G35=""),"Waiting",IF(D35="???","Waiting",""))))</f>
        <v>Completed</v>
      </c>
      <c r="N35" s="109"/>
      <c r="O35" s="109"/>
      <c r="P35" s="4"/>
      <c r="Q35" s="114"/>
      <c r="R35" s="109"/>
    </row>
    <row r="36" spans="1:18" x14ac:dyDescent="0.25">
      <c r="A36" s="115" t="s">
        <v>3842</v>
      </c>
      <c r="B36" s="167" t="s">
        <v>3843</v>
      </c>
      <c r="C36" s="109" t="s">
        <v>2065</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2018-03-09_G-017_BD</v>
      </c>
      <c r="G36" s="89">
        <v>43182</v>
      </c>
      <c r="H36" s="89">
        <v>43183</v>
      </c>
      <c r="I36" s="68">
        <v>2.5</v>
      </c>
      <c r="J36" s="68">
        <v>32</v>
      </c>
      <c r="K36" s="73">
        <f t="shared" si="1"/>
        <v>12.8</v>
      </c>
      <c r="L36" s="111">
        <v>43192</v>
      </c>
      <c r="M36" s="86" t="str">
        <f>IF(AND(NOT(OR(G36="",G36="Ø")),H36=""),"In Progress",IF(AND(NOT(OR(H36="Ø",H36="")),NOT(OR(G36="Ø",G36=""))),"Completed",IF(AND(NOT(A36=""),NOT(OR(D36="",D36="???")),G36=""),"Waiting",IF(D36="???","Waiting",""))))</f>
        <v>Completed</v>
      </c>
      <c r="N36" s="109"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9" t="s">
        <v>0</v>
      </c>
      <c r="P36" s="4" t="s">
        <v>3844</v>
      </c>
      <c r="Q36" s="114" t="s">
        <v>25</v>
      </c>
      <c r="R36" s="109" t="s">
        <v>3845</v>
      </c>
    </row>
    <row r="37" spans="1:18" x14ac:dyDescent="0.25">
      <c r="A37" s="109"/>
      <c r="B37" s="180"/>
      <c r="C37" s="109"/>
      <c r="D37" s="86" t="s">
        <v>27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2018-03-09_G-017_GB</v>
      </c>
      <c r="G37" s="89">
        <v>43192</v>
      </c>
      <c r="H37" s="89">
        <v>43192</v>
      </c>
      <c r="I37" s="68">
        <v>2</v>
      </c>
      <c r="J37" s="68"/>
      <c r="K37" s="73" t="str">
        <f t="shared" si="1"/>
        <v/>
      </c>
      <c r="L37" s="109"/>
      <c r="M37" s="86" t="str">
        <f>IF(AND(NOT(OR(G37="",G37="Ø")),H37=""),"In Progress",IF(AND(NOT(OR(H37="Ø",H37="")),NOT(OR(G37="Ø",G37=""))),"Completed",IF(AND(NOT(A36=""),NOT(OR(D37="",D37="???")),G37=""),"Waiting",IF(D37="???","Waiting",""))))</f>
        <v>Completed</v>
      </c>
      <c r="N37" s="109"/>
      <c r="O37" s="109"/>
      <c r="P37" s="4"/>
      <c r="Q37" s="114"/>
      <c r="R37" s="109"/>
    </row>
    <row r="38" spans="1:18" x14ac:dyDescent="0.25">
      <c r="A38" s="115" t="s">
        <v>3846</v>
      </c>
      <c r="B38" s="110" t="s">
        <v>3847</v>
      </c>
      <c r="C38" s="109"/>
      <c r="D38" s="86" t="s">
        <v>23</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2018-03-09_G-018_CA</v>
      </c>
      <c r="G38" s="89">
        <v>43178</v>
      </c>
      <c r="H38" s="89">
        <v>43181</v>
      </c>
      <c r="I38" s="68">
        <v>8</v>
      </c>
      <c r="J38" s="68">
        <v>117.4</v>
      </c>
      <c r="K38" s="73">
        <f t="shared" si="1"/>
        <v>14.675000000000001</v>
      </c>
      <c r="L38" s="111">
        <v>43189</v>
      </c>
      <c r="M38" s="86" t="str">
        <f>IF(AND(NOT(OR(G38="",G38="Ø")),H38=""),"In Progress",IF(AND(NOT(OR(H38="Ø",H38="")),NOT(OR(G38="Ø",G38=""))),"Completed",IF(AND(NOT(A38=""),NOT(OR(D38="",D38="???")),G38=""),"Waiting",IF(D38="???","Waiting",""))))</f>
        <v>Completed</v>
      </c>
      <c r="N38" s="109"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09" t="s">
        <v>0</v>
      </c>
      <c r="P38" s="4"/>
      <c r="Q38" s="114" t="s">
        <v>25</v>
      </c>
      <c r="R38" s="109" t="s">
        <v>3848</v>
      </c>
    </row>
    <row r="39" spans="1:18" x14ac:dyDescent="0.25">
      <c r="A39" s="109"/>
      <c r="B39" s="109"/>
      <c r="C39" s="109"/>
      <c r="D39" s="86" t="s">
        <v>161</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2018-03-09_G-018_BD</v>
      </c>
      <c r="G39" s="89">
        <v>43189</v>
      </c>
      <c r="H39" s="89">
        <v>43189</v>
      </c>
      <c r="I39" s="68">
        <v>2.25</v>
      </c>
      <c r="J39" s="68">
        <v>122</v>
      </c>
      <c r="K39" s="73">
        <f t="shared" si="1"/>
        <v>54.222222222222221</v>
      </c>
      <c r="L39" s="109"/>
      <c r="M39" s="86" t="str">
        <f>IF(AND(NOT(OR(G39="",G39="Ø")),H39=""),"In Progress",IF(AND(NOT(OR(H39="Ø",H39="")),NOT(OR(G39="Ø",G39=""))),"Completed",IF(AND(NOT(A38=""),NOT(OR(D39="",D39="???")),G39=""),"Waiting",IF(D39="???","Waiting",""))))</f>
        <v>Completed</v>
      </c>
      <c r="N39" s="109"/>
      <c r="O39" s="109"/>
      <c r="P39" s="4"/>
      <c r="Q39" s="114"/>
      <c r="R39" s="109"/>
    </row>
    <row r="40" spans="1:18" x14ac:dyDescent="0.25">
      <c r="A40" s="115" t="s">
        <v>3849</v>
      </c>
      <c r="B40" s="110" t="s">
        <v>3850</v>
      </c>
      <c r="C40" s="109"/>
      <c r="D40" s="86" t="s">
        <v>23</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2018-03-09_R-002_CA</v>
      </c>
      <c r="G40" s="89">
        <v>43178</v>
      </c>
      <c r="H40" s="89">
        <v>43178</v>
      </c>
      <c r="I40" s="68">
        <v>2</v>
      </c>
      <c r="J40" s="68">
        <v>23.2</v>
      </c>
      <c r="K40" s="73">
        <f t="shared" si="1"/>
        <v>11.6</v>
      </c>
      <c r="L40" s="111">
        <v>43189</v>
      </c>
      <c r="M40" s="86" t="str">
        <f>IF(AND(NOT(OR(G40="",G40="Ø")),H40=""),"In Progress",IF(AND(NOT(OR(H40="Ø",H40="")),NOT(OR(G40="Ø",G40=""))),"Completed",IF(AND(NOT(A40=""),NOT(OR(D40="",D40="???")),G40=""),"Waiting",IF(D40="???","Waiting",""))))</f>
        <v>Completed</v>
      </c>
      <c r="N40" s="109"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9" t="s">
        <v>0</v>
      </c>
      <c r="P40" s="4"/>
      <c r="Q40" s="114" t="s">
        <v>25</v>
      </c>
      <c r="R40" s="109" t="s">
        <v>3851</v>
      </c>
    </row>
    <row r="41" spans="1:18" x14ac:dyDescent="0.25">
      <c r="A41" s="109"/>
      <c r="B41" s="109"/>
      <c r="C41" s="109"/>
      <c r="D41" s="86" t="s">
        <v>161</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2018-03-09_R-002_BD</v>
      </c>
      <c r="G41" s="89">
        <v>43187</v>
      </c>
      <c r="H41" s="89">
        <v>43187</v>
      </c>
      <c r="I41" s="68">
        <v>0.75</v>
      </c>
      <c r="J41" s="68">
        <v>28</v>
      </c>
      <c r="K41" s="73">
        <f t="shared" si="1"/>
        <v>37.333333333333336</v>
      </c>
      <c r="L41" s="109"/>
      <c r="M41" s="86" t="str">
        <f>IF(AND(NOT(OR(G41="",G41="Ø")),H41=""),"In Progress",IF(AND(NOT(OR(H41="Ø",H41="")),NOT(OR(G41="Ø",G41=""))),"Completed",IF(AND(NOT(A40=""),NOT(OR(D41="",D41="???")),G41=""),"Waiting",IF(D41="???","Waiting",""))))</f>
        <v>Completed</v>
      </c>
      <c r="N41" s="109"/>
      <c r="O41" s="109"/>
      <c r="P41" s="4"/>
      <c r="Q41" s="114"/>
      <c r="R41" s="109"/>
    </row>
    <row r="42" spans="1:18" x14ac:dyDescent="0.25">
      <c r="A42" s="115" t="s">
        <v>3852</v>
      </c>
      <c r="B42" s="110" t="s">
        <v>3853</v>
      </c>
      <c r="C42" s="109"/>
      <c r="D42" s="86" t="s">
        <v>23</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2018-03-09_R-010_CA</v>
      </c>
      <c r="G42" s="89">
        <v>43178</v>
      </c>
      <c r="H42" s="89">
        <v>43178</v>
      </c>
      <c r="I42" s="68">
        <v>0.08</v>
      </c>
      <c r="J42" s="68">
        <v>2.2999999999999998</v>
      </c>
      <c r="K42" s="73">
        <f t="shared" si="1"/>
        <v>28.749999999999996</v>
      </c>
      <c r="L42" s="111">
        <v>43202</v>
      </c>
      <c r="M42" s="86" t="str">
        <f>IF(AND(NOT(OR(G42="",G42="Ø")),H42=""),"In Progress",IF(AND(NOT(OR(H42="Ø",H42="")),NOT(OR(G42="Ø",G42=""))),"Completed",IF(AND(NOT(A42=""),NOT(OR(D42="",D42="???")),G42=""),"Waiting",IF(D42="???","Waiting",""))))</f>
        <v>Completed</v>
      </c>
      <c r="N42" s="109"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09" t="s">
        <v>0</v>
      </c>
      <c r="P42" s="4"/>
      <c r="Q42" s="114" t="s">
        <v>25</v>
      </c>
      <c r="R42" s="109" t="s">
        <v>3854</v>
      </c>
    </row>
    <row r="43" spans="1:18" x14ac:dyDescent="0.25">
      <c r="A43" s="109"/>
      <c r="B43" s="109"/>
      <c r="C43" s="109"/>
      <c r="D43" s="86" t="s">
        <v>187</v>
      </c>
      <c r="E43" s="86" t="s">
        <v>24</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2018-03-09_R-010_MW</v>
      </c>
      <c r="G43" s="89">
        <v>43186</v>
      </c>
      <c r="H43" s="89">
        <v>43186</v>
      </c>
      <c r="I43" s="68">
        <v>0.08</v>
      </c>
      <c r="J43" s="68"/>
      <c r="K43" s="73" t="str">
        <f t="shared" si="1"/>
        <v/>
      </c>
      <c r="L43" s="109"/>
      <c r="M43" s="86" t="str">
        <f>IF(AND(NOT(OR(G43="",G43="Ø")),H43=""),"In Progress",IF(AND(NOT(OR(H43="Ø",H43="")),NOT(OR(G43="Ø",G43=""))),"Completed",IF(AND(NOT(A42=""),NOT(OR(D43="",D43="???")),G43=""),"Waiting",IF(D43="???","Waiting",""))))</f>
        <v>Completed</v>
      </c>
      <c r="N43" s="109"/>
      <c r="O43" s="109"/>
      <c r="P43" s="4"/>
      <c r="Q43" s="114"/>
      <c r="R43" s="109"/>
    </row>
    <row r="44" spans="1:18" x14ac:dyDescent="0.25">
      <c r="A44" s="115" t="s">
        <v>3855</v>
      </c>
      <c r="B44" s="110" t="s">
        <v>3856</v>
      </c>
      <c r="C44" s="109"/>
      <c r="D44" s="86" t="s">
        <v>187</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2018-03-09_G-020_MW</v>
      </c>
      <c r="G44" s="89">
        <v>43181</v>
      </c>
      <c r="H44" s="89">
        <v>43182</v>
      </c>
      <c r="I44" s="68">
        <v>1.6</v>
      </c>
      <c r="J44" s="68"/>
      <c r="K44" s="73" t="str">
        <f t="shared" si="1"/>
        <v/>
      </c>
      <c r="L44" s="111">
        <v>43203</v>
      </c>
      <c r="M44" s="86" t="str">
        <f>IF(AND(NOT(OR(G44="",G44="Ø")),H44=""),"In Progress",IF(AND(NOT(OR(H44="Ø",H44="")),NOT(OR(G44="Ø",G44=""))),"Completed",IF(AND(NOT(A44=""),NOT(OR(D44="",D44="???")),G44=""),"Waiting",IF(D44="???","Waiting",""))))</f>
        <v>Completed</v>
      </c>
      <c r="N44" s="109"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09" t="s">
        <v>0</v>
      </c>
      <c r="P44" s="4"/>
      <c r="Q44" s="114" t="s">
        <v>25</v>
      </c>
      <c r="R44" s="109" t="s">
        <v>3857</v>
      </c>
    </row>
    <row r="45" spans="1:18" x14ac:dyDescent="0.25">
      <c r="A45" s="109"/>
      <c r="B45" s="109"/>
      <c r="C45" s="109"/>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2018-03-09_G-020_MH</v>
      </c>
      <c r="G45" s="89">
        <v>43187</v>
      </c>
      <c r="H45" s="89">
        <v>43187</v>
      </c>
      <c r="I45" s="68">
        <v>1</v>
      </c>
      <c r="J45" s="68">
        <v>18</v>
      </c>
      <c r="K45" s="73">
        <f t="shared" si="1"/>
        <v>18</v>
      </c>
      <c r="L45" s="109"/>
      <c r="M45" s="86" t="str">
        <f>IF(AND(NOT(OR(G45="",G45="Ø")),H45=""),"In Progress",IF(AND(NOT(OR(H45="Ø",H45="")),NOT(OR(G45="Ø",G45=""))),"Completed",IF(AND(NOT(A44=""),NOT(OR(D45="",D45="???")),G45=""),"Waiting",IF(D45="???","Waiting",""))))</f>
        <v>Completed</v>
      </c>
      <c r="N45" s="109"/>
      <c r="O45" s="109"/>
      <c r="P45" s="4"/>
      <c r="Q45" s="114"/>
      <c r="R45" s="109"/>
    </row>
    <row r="46" spans="1:18" x14ac:dyDescent="0.25">
      <c r="A46" s="115" t="s">
        <v>3858</v>
      </c>
      <c r="B46" s="110" t="s">
        <v>3859</v>
      </c>
      <c r="C46" s="109"/>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2018-03-09_G-021_AZ</v>
      </c>
      <c r="G46" s="89">
        <v>43181</v>
      </c>
      <c r="H46" s="89">
        <v>43182</v>
      </c>
      <c r="I46" s="68">
        <v>3</v>
      </c>
      <c r="J46" s="68"/>
      <c r="K46" s="73" t="str">
        <f t="shared" si="1"/>
        <v/>
      </c>
      <c r="L46" s="111">
        <v>43199</v>
      </c>
      <c r="M46" s="86" t="s">
        <v>0</v>
      </c>
      <c r="N46" s="109"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09" t="s">
        <v>0</v>
      </c>
      <c r="P46" s="4" t="s">
        <v>3860</v>
      </c>
      <c r="Q46" s="114" t="s">
        <v>25</v>
      </c>
      <c r="R46" s="109" t="s">
        <v>3861</v>
      </c>
    </row>
    <row r="47" spans="1:18" x14ac:dyDescent="0.25">
      <c r="A47" s="109"/>
      <c r="B47" s="109"/>
      <c r="C47" s="109"/>
      <c r="D47" s="86" t="s">
        <v>23</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2018-03-09_G-021_CA</v>
      </c>
      <c r="G47" s="89">
        <v>43187</v>
      </c>
      <c r="H47" s="89">
        <v>43189</v>
      </c>
      <c r="I47" s="68"/>
      <c r="J47" s="68"/>
      <c r="K47" s="73" t="str">
        <f t="shared" si="1"/>
        <v/>
      </c>
      <c r="L47" s="109"/>
      <c r="M47" s="86" t="str">
        <f>IF(AND(NOT(OR(G47="",G47="Ø")),H47=""),"In Progress",IF(AND(NOT(OR(H47="Ø",H47="")),NOT(OR(G47="Ø",G47=""))),"Completed",IF(AND(NOT(A46=""),NOT(OR(D47="",D47="???")),G47=""),"Waiting",IF(D47="???","Waiting",""))))</f>
        <v>Completed</v>
      </c>
      <c r="N47" s="109"/>
      <c r="O47" s="109"/>
      <c r="P47" s="4"/>
      <c r="Q47" s="114"/>
      <c r="R47" s="109"/>
    </row>
    <row r="48" spans="1:18" x14ac:dyDescent="0.25">
      <c r="A48" s="115" t="s">
        <v>3862</v>
      </c>
      <c r="B48" s="110" t="s">
        <v>3863</v>
      </c>
      <c r="C48" s="109"/>
      <c r="D48" s="86" t="s">
        <v>23</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2018-03-09_G-022_CA</v>
      </c>
      <c r="G48" s="89">
        <v>43181</v>
      </c>
      <c r="H48" s="89" t="s">
        <v>51</v>
      </c>
      <c r="I48" s="68"/>
      <c r="J48" s="68"/>
      <c r="K48" s="73" t="str">
        <f t="shared" si="1"/>
        <v/>
      </c>
      <c r="L48" s="109" t="str">
        <f>IF(AND(NOT(OR(H48="",H48="Ø")),NOT(OR(H49="",H49="Ø"))),"Needs to be Split","")</f>
        <v/>
      </c>
      <c r="M48" s="86" t="s">
        <v>2</v>
      </c>
      <c r="N48" s="109" t="s">
        <v>2</v>
      </c>
      <c r="O48" s="109" t="str">
        <f>IF(OR(N48="Untraceable",N48="Incomplete"),"Ignore",IF(N48="Completed","Waiting",IF(OR(N48="Waiting",N48="In Progress",N48="Review",N48="Other"),"HOLD","")))</f>
        <v>Ignore</v>
      </c>
      <c r="P48" s="4"/>
      <c r="Q48" s="114" t="str">
        <f>IF(OR(N48="Untraceable",N48="Incomplete"),"No",IF(N48="Completed","In Progress",""))</f>
        <v>No</v>
      </c>
      <c r="R48" s="109"/>
    </row>
    <row r="49" spans="1:18" x14ac:dyDescent="0.25">
      <c r="A49" s="109"/>
      <c r="B49" s="109"/>
      <c r="C49" s="109"/>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09"/>
      <c r="M49" s="86" t="str">
        <f>IF(AND(NOT(OR(G49="",G49="Ø")),H49=""),"In Progress",IF(AND(NOT(OR(H49="Ø",H49="")),NOT(OR(G49="Ø",G49=""))),"Completed",IF(AND(NOT(A48=""),NOT(OR(D49="",D49="???")),G49=""),"Waiting",IF(D49="???","Waiting",""))))</f>
        <v/>
      </c>
      <c r="N49" s="109"/>
      <c r="O49" s="109"/>
      <c r="P49" s="4"/>
      <c r="Q49" s="114"/>
      <c r="R49" s="109"/>
    </row>
    <row r="50" spans="1:18" x14ac:dyDescent="0.25">
      <c r="A50" s="115" t="s">
        <v>3864</v>
      </c>
      <c r="B50" s="110" t="s">
        <v>3865</v>
      </c>
      <c r="C50" s="109"/>
      <c r="D50" s="86" t="s">
        <v>3059</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2018-03-09_R-003_RA</v>
      </c>
      <c r="G50" s="89">
        <v>43182</v>
      </c>
      <c r="H50" s="89">
        <v>43182</v>
      </c>
      <c r="I50" s="68">
        <v>0.15</v>
      </c>
      <c r="J50" s="68">
        <v>2.8889999999999998</v>
      </c>
      <c r="K50" s="73">
        <f t="shared" si="1"/>
        <v>19.259999999999998</v>
      </c>
      <c r="L50" s="111">
        <v>43203</v>
      </c>
      <c r="M50" s="86" t="str">
        <f>IF(AND(NOT(OR(G50="",G50="Ø")),H50=""),"In Progress",IF(AND(NOT(OR(H50="Ø",H50="")),NOT(OR(G50="Ø",G50=""))),"Completed",IF(AND(NOT(A50=""),NOT(OR(D50="",D50="???")),G50=""),"Waiting",IF(D50="???","Waiting",""))))</f>
        <v>Completed</v>
      </c>
      <c r="N50" s="109"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09" t="s">
        <v>0</v>
      </c>
      <c r="P50" s="4"/>
      <c r="Q50" s="114" t="s">
        <v>25</v>
      </c>
      <c r="R50" s="109" t="s">
        <v>3866</v>
      </c>
    </row>
    <row r="51" spans="1:18" x14ac:dyDescent="0.25">
      <c r="A51" s="109"/>
      <c r="B51" s="109"/>
      <c r="C51" s="109"/>
      <c r="D51" s="86" t="s">
        <v>187</v>
      </c>
      <c r="E51" s="86" t="s">
        <v>24</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2018-03-09_R-003_MW</v>
      </c>
      <c r="G51" s="89">
        <v>43189</v>
      </c>
      <c r="H51" s="89">
        <v>43189</v>
      </c>
      <c r="I51" s="68">
        <v>0.1</v>
      </c>
      <c r="J51" s="68"/>
      <c r="K51" s="73" t="str">
        <f t="shared" si="1"/>
        <v/>
      </c>
      <c r="L51" s="109"/>
      <c r="M51" s="86" t="str">
        <f>IF(AND(NOT(OR(G51="",G51="Ø")),H51=""),"In Progress",IF(AND(NOT(OR(H51="Ø",H51="")),NOT(OR(G51="Ø",G51=""))),"Completed",IF(AND(NOT(A50=""),NOT(OR(D51="",D51="???")),G51=""),"Waiting",IF(D51="???","Waiting",""))))</f>
        <v>Completed</v>
      </c>
      <c r="N51" s="109"/>
      <c r="O51" s="109"/>
      <c r="P51" s="4"/>
      <c r="Q51" s="114"/>
      <c r="R51" s="109"/>
    </row>
    <row r="52" spans="1:18" x14ac:dyDescent="0.25">
      <c r="A52" s="115" t="s">
        <v>3867</v>
      </c>
      <c r="B52" s="110" t="s">
        <v>3868</v>
      </c>
      <c r="C52" s="109" t="s">
        <v>1052</v>
      </c>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2018-03-09_G-023_BD</v>
      </c>
      <c r="G52" s="89">
        <v>43182</v>
      </c>
      <c r="H52" s="89" t="s">
        <v>51</v>
      </c>
      <c r="I52" s="68">
        <v>0.5</v>
      </c>
      <c r="J52" s="68"/>
      <c r="K52" s="73" t="str">
        <f t="shared" si="1"/>
        <v/>
      </c>
      <c r="L52" s="109" t="str">
        <f>IF(AND(NOT(OR(H52="",H52="Ø")),NOT(OR(H53="",H53="Ø"))),"Needs to be Split","")</f>
        <v/>
      </c>
      <c r="M52" s="86" t="s">
        <v>2</v>
      </c>
      <c r="N52" s="109" t="s">
        <v>2</v>
      </c>
      <c r="O52" s="109" t="str">
        <f>IF(OR(N52="Untraceable",N52="Incomplete"),"Ignore",IF(N52="Completed","Waiting",IF(OR(N52="Waiting",N52="In Progress",N52="Review",N52="Other"),"HOLD","")))</f>
        <v>Ignore</v>
      </c>
      <c r="P52" s="4" t="s">
        <v>3869</v>
      </c>
      <c r="Q52" s="114" t="str">
        <f>IF(OR(N52="Untraceable",N52="Incomplete"),"No",IF(N52="Completed","In Progress",""))</f>
        <v>No</v>
      </c>
      <c r="R52" s="109"/>
    </row>
    <row r="53" spans="1:18" x14ac:dyDescent="0.25">
      <c r="A53" s="109"/>
      <c r="B53" s="109"/>
      <c r="C53" s="109"/>
      <c r="D53" s="86"/>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09"/>
      <c r="M53" s="86" t="str">
        <f>IF(AND(NOT(OR(G53="",G53="Ø")),H53=""),"In Progress",IF(AND(NOT(OR(H53="Ø",H53="")),NOT(OR(G53="Ø",G53=""))),"Completed",IF(AND(NOT(A52=""),NOT(OR(D53="",D53="???")),G53=""),"Waiting",IF(D53="???","Waiting",""))))</f>
        <v/>
      </c>
      <c r="N53" s="109"/>
      <c r="O53" s="109"/>
      <c r="P53" s="4"/>
      <c r="Q53" s="114"/>
      <c r="R53" s="109"/>
    </row>
    <row r="54" spans="1:18" x14ac:dyDescent="0.25">
      <c r="A54" s="115" t="s">
        <v>3870</v>
      </c>
      <c r="B54" s="110" t="s">
        <v>3871</v>
      </c>
      <c r="C54" s="109"/>
      <c r="D54" s="86" t="s">
        <v>187</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2018-03-09_G-024_MW</v>
      </c>
      <c r="G54" s="89">
        <v>43182</v>
      </c>
      <c r="H54" s="89">
        <v>43199</v>
      </c>
      <c r="I54" s="68"/>
      <c r="J54" s="68"/>
      <c r="K54" s="73" t="str">
        <f t="shared" si="1"/>
        <v/>
      </c>
      <c r="L54" s="111">
        <v>43203</v>
      </c>
      <c r="M54" s="86" t="s">
        <v>0</v>
      </c>
      <c r="N54" s="109"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09" t="s">
        <v>0</v>
      </c>
      <c r="P54" s="4" t="s">
        <v>3872</v>
      </c>
      <c r="Q54" s="114" t="s">
        <v>25</v>
      </c>
      <c r="R54" s="109" t="s">
        <v>3873</v>
      </c>
    </row>
    <row r="55" spans="1:18" x14ac:dyDescent="0.25">
      <c r="A55" s="109"/>
      <c r="B55" s="109"/>
      <c r="C55" s="109"/>
      <c r="D55" s="86" t="s">
        <v>161</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2018-03-09_G-024_BD</v>
      </c>
      <c r="G55" s="89">
        <v>43189</v>
      </c>
      <c r="H55" s="89">
        <v>43199</v>
      </c>
      <c r="I55" s="68">
        <v>3.25</v>
      </c>
      <c r="J55" s="68">
        <v>27</v>
      </c>
      <c r="K55" s="73">
        <f t="shared" si="1"/>
        <v>8.3076923076923084</v>
      </c>
      <c r="L55" s="109"/>
      <c r="M55" s="86" t="str">
        <f>IF(AND(NOT(OR(G55="",G55="Ø")),H55=""),"In Progress",IF(AND(NOT(OR(H55="Ø",H55="")),NOT(OR(G55="Ø",G55=""))),"Completed",IF(AND(NOT(A54=""),NOT(OR(D55="",D55="???")),G55=""),"Waiting",IF(D55="???","Waiting",""))))</f>
        <v>Completed</v>
      </c>
      <c r="N55" s="109"/>
      <c r="O55" s="109"/>
      <c r="P55" s="4"/>
      <c r="Q55" s="114"/>
      <c r="R55" s="109"/>
    </row>
    <row r="56" spans="1:18" x14ac:dyDescent="0.25">
      <c r="A56" s="115" t="s">
        <v>3874</v>
      </c>
      <c r="B56" s="110" t="s">
        <v>3875</v>
      </c>
      <c r="C56" s="109" t="s">
        <v>1001</v>
      </c>
      <c r="D56" s="86" t="s">
        <v>23</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2018-03-09_G-025_CA</v>
      </c>
      <c r="G56" s="89">
        <v>43182</v>
      </c>
      <c r="H56" s="89" t="s">
        <v>51</v>
      </c>
      <c r="I56" s="68"/>
      <c r="J56" s="68"/>
      <c r="K56" s="73" t="str">
        <f t="shared" si="1"/>
        <v/>
      </c>
      <c r="L56" s="111">
        <v>43203</v>
      </c>
      <c r="M56" s="86" t="s">
        <v>2</v>
      </c>
      <c r="N56" s="109" t="s">
        <v>0</v>
      </c>
      <c r="O56" s="109" t="s">
        <v>0</v>
      </c>
      <c r="P56" s="4"/>
      <c r="Q56" s="114" t="s">
        <v>25</v>
      </c>
      <c r="R56" s="109" t="s">
        <v>3876</v>
      </c>
    </row>
    <row r="57" spans="1:18" x14ac:dyDescent="0.25">
      <c r="A57" s="109"/>
      <c r="B57" s="109"/>
      <c r="C57" s="109"/>
      <c r="D57" s="86" t="s">
        <v>161</v>
      </c>
      <c r="E57" s="86"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2018-03-09_G-025_BD</v>
      </c>
      <c r="G57" s="89">
        <v>43188</v>
      </c>
      <c r="H57" s="89">
        <v>43188</v>
      </c>
      <c r="I57" s="68">
        <v>1.75</v>
      </c>
      <c r="J57" s="68">
        <v>24</v>
      </c>
      <c r="K57" s="73">
        <f t="shared" si="1"/>
        <v>13.714285714285714</v>
      </c>
      <c r="L57" s="109"/>
      <c r="M57" s="86" t="str">
        <f>IF(AND(NOT(OR(G57="",G57="Ø")),H57=""),"In Progress",IF(AND(NOT(OR(H57="Ø",H57="")),NOT(OR(G57="Ø",G57=""))),"Completed",IF(AND(NOT(A56=""),NOT(OR(D57="",D57="???")),G57=""),"Waiting",IF(D57="???","Waiting",""))))</f>
        <v>Completed</v>
      </c>
      <c r="N57" s="109"/>
      <c r="O57" s="109"/>
      <c r="P57" s="4"/>
      <c r="Q57" s="114"/>
      <c r="R57" s="109"/>
    </row>
    <row r="58" spans="1:18" x14ac:dyDescent="0.25">
      <c r="A58" s="115" t="s">
        <v>3877</v>
      </c>
      <c r="B58" s="110" t="s">
        <v>3878</v>
      </c>
      <c r="C58" s="109" t="s">
        <v>1001</v>
      </c>
      <c r="D58" s="86" t="s">
        <v>161</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2018-03-09_G-026_BD</v>
      </c>
      <c r="G58" s="89">
        <v>43182</v>
      </c>
      <c r="H58" s="89">
        <v>43188</v>
      </c>
      <c r="I58" s="68">
        <v>2.25</v>
      </c>
      <c r="J58" s="68">
        <v>33</v>
      </c>
      <c r="K58" s="73">
        <f t="shared" si="1"/>
        <v>14.666666666666666</v>
      </c>
      <c r="L58" s="111">
        <v>43196</v>
      </c>
      <c r="M58" s="86" t="s">
        <v>0</v>
      </c>
      <c r="N58" s="109"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09" t="s">
        <v>0</v>
      </c>
      <c r="P58" s="4" t="s">
        <v>3879</v>
      </c>
      <c r="Q58" s="114" t="s">
        <v>25</v>
      </c>
      <c r="R58" s="109" t="s">
        <v>3880</v>
      </c>
    </row>
    <row r="59" spans="1:18" x14ac:dyDescent="0.25">
      <c r="A59" s="109"/>
      <c r="B59" s="109"/>
      <c r="C59" s="109"/>
      <c r="D59" s="86" t="s">
        <v>23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2018-03-09_G-026_CA</v>
      </c>
      <c r="G59" s="89">
        <v>43189</v>
      </c>
      <c r="H59" s="89">
        <v>43193</v>
      </c>
      <c r="I59" s="68"/>
      <c r="J59" s="68"/>
      <c r="K59" s="73" t="str">
        <f t="shared" si="1"/>
        <v/>
      </c>
      <c r="L59" s="109"/>
      <c r="M59" s="86" t="str">
        <f>IF(AND(NOT(OR(G59="",G59="Ø")),H59=""),"In Progress",IF(AND(NOT(OR(H59="Ø",H59="")),NOT(OR(G59="Ø",G59=""))),"Completed",IF(AND(NOT(A58=""),NOT(OR(D59="",D59="???")),G59=""),"Waiting",IF(D59="???","Waiting",""))))</f>
        <v>Completed</v>
      </c>
      <c r="N59" s="109"/>
      <c r="O59" s="109"/>
      <c r="P59" s="4"/>
      <c r="Q59" s="114"/>
      <c r="R59" s="109"/>
    </row>
    <row r="60" spans="1:18" x14ac:dyDescent="0.25">
      <c r="A60" s="115" t="s">
        <v>3881</v>
      </c>
      <c r="B60" s="110" t="s">
        <v>3882</v>
      </c>
      <c r="C60" s="109" t="s">
        <v>2065</v>
      </c>
      <c r="D60" s="86" t="s">
        <v>161</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2018-03-09_G-027_BD</v>
      </c>
      <c r="G60" s="89">
        <v>43182</v>
      </c>
      <c r="H60" s="89">
        <v>43182</v>
      </c>
      <c r="I60" s="68">
        <v>1.5</v>
      </c>
      <c r="J60" s="68">
        <v>24</v>
      </c>
      <c r="K60" s="73">
        <f t="shared" si="1"/>
        <v>16</v>
      </c>
      <c r="L60" s="111">
        <v>43206</v>
      </c>
      <c r="M60" s="86" t="str">
        <f>IF(AND(NOT(OR(G60="",G60="Ø")),H60=""),"In Progress",IF(AND(NOT(OR(H60="Ø",H60="")),NOT(OR(G60="Ø",G60=""))),"Completed",IF(AND(NOT(A60=""),NOT(OR(D60="",D60="???")),G60=""),"Waiting",IF(D60="???","Waiting",""))))</f>
        <v>Completed</v>
      </c>
      <c r="N60" s="109" t="s">
        <v>0</v>
      </c>
      <c r="O60" s="109" t="s">
        <v>0</v>
      </c>
      <c r="P60" s="4" t="s">
        <v>3883</v>
      </c>
      <c r="Q60" s="114" t="s">
        <v>25</v>
      </c>
      <c r="R60" s="109" t="s">
        <v>3884</v>
      </c>
    </row>
    <row r="61" spans="1:18" x14ac:dyDescent="0.25">
      <c r="A61" s="109"/>
      <c r="B61" s="109"/>
      <c r="C61" s="109"/>
      <c r="D61" s="86" t="s">
        <v>3059</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2018-03-09_G-027_RA</v>
      </c>
      <c r="G61" s="89">
        <v>43200</v>
      </c>
      <c r="H61" s="89">
        <v>43202</v>
      </c>
      <c r="I61" s="68">
        <v>5</v>
      </c>
      <c r="J61" s="68">
        <v>21.707000000000001</v>
      </c>
      <c r="K61" s="73">
        <f t="shared" si="1"/>
        <v>4.3414000000000001</v>
      </c>
      <c r="L61" s="109"/>
      <c r="M61" s="86" t="str">
        <f>IF(AND(NOT(OR(G61="",G61="Ø")),H61=""),"In Progress",IF(AND(NOT(OR(H61="Ø",H61="")),NOT(OR(G61="Ø",G61=""))),"Completed",IF(AND(NOT(A60=""),NOT(OR(D61="",D61="???")),G61=""),"Waiting",IF(D61="???","Waiting",""))))</f>
        <v>Completed</v>
      </c>
      <c r="N61" s="109"/>
      <c r="O61" s="109"/>
      <c r="P61" s="4"/>
      <c r="Q61" s="114"/>
      <c r="R61" s="109"/>
    </row>
    <row r="62" spans="1:18" x14ac:dyDescent="0.25">
      <c r="A62" s="115" t="s">
        <v>3885</v>
      </c>
      <c r="B62" s="110" t="s">
        <v>3886</v>
      </c>
      <c r="C62" s="109"/>
      <c r="D62" s="86" t="s">
        <v>187</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2018-03-09_G-028_MW</v>
      </c>
      <c r="G62" s="89">
        <v>43182</v>
      </c>
      <c r="H62" s="89">
        <v>43182</v>
      </c>
      <c r="I62" s="68">
        <v>2.25</v>
      </c>
      <c r="J62" s="68">
        <v>42</v>
      </c>
      <c r="K62" s="73">
        <f t="shared" si="1"/>
        <v>18.666666666666668</v>
      </c>
      <c r="L62" s="111">
        <v>43188</v>
      </c>
      <c r="M62" s="86" t="str">
        <f>IF(AND(NOT(OR(G62="",G62="Ø")),H62=""),"In Progress",IF(AND(NOT(OR(H62="Ø",H62="")),NOT(OR(G62="Ø",G62=""))),"Completed",IF(AND(NOT(A62=""),NOT(OR(D62="",D62="???")),G62=""),"Waiting",IF(D62="???","Waiting",""))))</f>
        <v>Completed</v>
      </c>
      <c r="N62" s="109"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09" t="s">
        <v>0</v>
      </c>
      <c r="P62" s="4"/>
      <c r="Q62" s="114" t="s">
        <v>25</v>
      </c>
      <c r="R62" s="109" t="s">
        <v>3887</v>
      </c>
    </row>
    <row r="63" spans="1:18" x14ac:dyDescent="0.25">
      <c r="A63" s="109"/>
      <c r="B63" s="109"/>
      <c r="C63" s="109"/>
      <c r="D63" s="86" t="s">
        <v>161</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2018-03-09_G-028_BD</v>
      </c>
      <c r="G63" s="89">
        <v>43187</v>
      </c>
      <c r="H63" s="89">
        <v>43187</v>
      </c>
      <c r="I63" s="68">
        <v>1</v>
      </c>
      <c r="J63" s="68">
        <v>40</v>
      </c>
      <c r="K63" s="73">
        <f t="shared" si="1"/>
        <v>40</v>
      </c>
      <c r="L63" s="109"/>
      <c r="M63" s="86" t="str">
        <f>IF(AND(NOT(OR(G63="",G63="Ø")),H63=""),"In Progress",IF(AND(NOT(OR(H63="Ø",H63="")),NOT(OR(G63="Ø",G63=""))),"Completed",IF(AND(NOT(A62=""),NOT(OR(D63="",D63="???")),G63=""),"Waiting",IF(D63="???","Waiting",""))))</f>
        <v>Completed</v>
      </c>
      <c r="N63" s="109"/>
      <c r="O63" s="109"/>
      <c r="P63" s="4"/>
      <c r="Q63" s="114"/>
      <c r="R63" s="109"/>
    </row>
    <row r="64" spans="1:18" x14ac:dyDescent="0.25">
      <c r="A64" s="115" t="s">
        <v>3888</v>
      </c>
      <c r="B64" s="110" t="s">
        <v>3889</v>
      </c>
      <c r="C64" s="109" t="s">
        <v>2065</v>
      </c>
      <c r="D64" s="86" t="s">
        <v>161</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2018-03-09_G-029_BD</v>
      </c>
      <c r="G64" s="89">
        <v>43182</v>
      </c>
      <c r="H64" s="89">
        <v>43182</v>
      </c>
      <c r="I64" s="68">
        <v>1.25</v>
      </c>
      <c r="J64" s="68">
        <v>50</v>
      </c>
      <c r="K64" s="73">
        <f t="shared" si="1"/>
        <v>40</v>
      </c>
      <c r="L64" s="111">
        <v>43188</v>
      </c>
      <c r="M64" s="86" t="str">
        <f>IF(AND(NOT(OR(G64="",G64="Ø")),H64=""),"In Progress",IF(AND(NOT(OR(H64="Ø",H64="")),NOT(OR(G64="Ø",G64=""))),"Completed",IF(AND(NOT(A64=""),NOT(OR(D64="",D64="???")),G64=""),"Waiting",IF(D64="???","Waiting",""))))</f>
        <v>Completed</v>
      </c>
      <c r="N64" s="109"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09" t="s">
        <v>0</v>
      </c>
      <c r="P64" s="4" t="s">
        <v>3890</v>
      </c>
      <c r="Q64" s="114" t="s">
        <v>25</v>
      </c>
      <c r="R64" s="109" t="s">
        <v>3891</v>
      </c>
    </row>
    <row r="65" spans="1:18" x14ac:dyDescent="0.25">
      <c r="A65" s="109"/>
      <c r="B65" s="109"/>
      <c r="C65" s="109"/>
      <c r="D65" s="86" t="s">
        <v>27</v>
      </c>
      <c r="E65" s="86" t="s">
        <v>1512</v>
      </c>
      <c r="F65" s="7" t="s">
        <v>3892</v>
      </c>
      <c r="G65" s="89">
        <v>43187</v>
      </c>
      <c r="H65" s="89">
        <v>43188</v>
      </c>
      <c r="I65" s="68">
        <v>0.75</v>
      </c>
      <c r="J65" s="68">
        <v>49.8</v>
      </c>
      <c r="K65" s="73">
        <f t="shared" si="1"/>
        <v>66.399999999999991</v>
      </c>
      <c r="L65" s="109"/>
      <c r="M65" s="86" t="str">
        <f>IF(AND(NOT(OR(G65="",G65="Ø")),H65=""),"In Progress",IF(AND(NOT(OR(H65="Ø",H65="")),NOT(OR(G65="Ø",G65=""))),"Completed",IF(AND(NOT(A64=""),NOT(OR(D65="",D65="???")),G65=""),"Waiting",IF(D65="???","Waiting",""))))</f>
        <v>Completed</v>
      </c>
      <c r="N65" s="109"/>
      <c r="O65" s="109"/>
      <c r="P65" s="4" t="s">
        <v>3893</v>
      </c>
      <c r="Q65" s="114"/>
      <c r="R65" s="109"/>
    </row>
    <row r="66" spans="1:18" x14ac:dyDescent="0.25">
      <c r="A66" s="115" t="s">
        <v>3894</v>
      </c>
      <c r="B66" s="110" t="s">
        <v>3895</v>
      </c>
      <c r="C66" s="109"/>
      <c r="D66" s="86" t="s">
        <v>32</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2018-03-09_G-030_AZ</v>
      </c>
      <c r="G66" s="89">
        <v>43182</v>
      </c>
      <c r="H66" s="89">
        <v>43186</v>
      </c>
      <c r="I66" s="68"/>
      <c r="J66" s="68"/>
      <c r="K66" s="73" t="str">
        <f t="shared" si="1"/>
        <v/>
      </c>
      <c r="L66" s="111">
        <v>43199</v>
      </c>
      <c r="M66" s="86" t="str">
        <f>IF(AND(NOT(OR(G66="",G66="Ø")),H66=""),"In Progress",IF(AND(NOT(OR(H66="Ø",H66="")),NOT(OR(G66="Ø",G66=""))),"Completed",IF(AND(NOT(A66=""),NOT(OR(D66="",D66="???")),G66=""),"Waiting",IF(D66="???","Waiting",""))))</f>
        <v>Completed</v>
      </c>
      <c r="N66" s="109"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09" t="s">
        <v>0</v>
      </c>
      <c r="P66" s="4"/>
      <c r="Q66" s="114" t="s">
        <v>25</v>
      </c>
      <c r="R66" s="109" t="s">
        <v>3896</v>
      </c>
    </row>
    <row r="67" spans="1:18" x14ac:dyDescent="0.25">
      <c r="A67" s="109"/>
      <c r="B67" s="109"/>
      <c r="C67" s="109"/>
      <c r="D67" s="86" t="s">
        <v>113</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2018-03-09_G-030_DR</v>
      </c>
      <c r="G67" s="89">
        <v>43187</v>
      </c>
      <c r="H67" s="89">
        <v>43188</v>
      </c>
      <c r="I67" s="68">
        <v>2.33</v>
      </c>
      <c r="J67" s="68">
        <v>33.271999999999998</v>
      </c>
      <c r="K67" s="73">
        <f t="shared" ref="K67:K86" si="2">IF(AND(NOT(I67=""),NOT(J67=""),NOT(H67="")),J67/I67,"")</f>
        <v>14.279828326180256</v>
      </c>
      <c r="L67" s="109"/>
      <c r="M67" s="86" t="str">
        <f>IF(AND(NOT(OR(G67="",G67="Ø")),H67=""),"In Progress",IF(AND(NOT(OR(H67="Ø",H67="")),NOT(OR(G67="Ø",G67=""))),"Completed",IF(AND(NOT(A66=""),NOT(OR(D67="",D67="???")),G67=""),"Waiting",IF(D67="???","Waiting",""))))</f>
        <v>Completed</v>
      </c>
      <c r="N67" s="109"/>
      <c r="O67" s="109"/>
      <c r="P67" s="4"/>
      <c r="Q67" s="114"/>
      <c r="R67" s="109"/>
    </row>
    <row r="68" spans="1:18" x14ac:dyDescent="0.25">
      <c r="A68" s="115" t="s">
        <v>3897</v>
      </c>
      <c r="B68" s="110" t="s">
        <v>3898</v>
      </c>
      <c r="C68" s="109" t="s">
        <v>1167</v>
      </c>
      <c r="D68" s="86" t="s">
        <v>161</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2018-03-09_R-004_BD</v>
      </c>
      <c r="G68" s="89">
        <v>43185</v>
      </c>
      <c r="H68" s="89">
        <v>43185</v>
      </c>
      <c r="I68" s="68">
        <v>1</v>
      </c>
      <c r="J68" s="68">
        <v>16</v>
      </c>
      <c r="K68" s="73">
        <f t="shared" si="2"/>
        <v>16</v>
      </c>
      <c r="L68" s="111">
        <v>43196</v>
      </c>
      <c r="M68" s="86" t="str">
        <f>IF(AND(NOT(OR(G68="",G68="Ø")),H68=""),"In Progress",IF(AND(NOT(OR(H68="Ø",H68="")),NOT(OR(G68="Ø",G68=""))),"Completed",IF(AND(NOT(A68=""),NOT(OR(D68="",D68="???")),G68=""),"Waiting",IF(D68="???","Waiting",""))))</f>
        <v>Completed</v>
      </c>
      <c r="N68" s="109"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09" t="s">
        <v>0</v>
      </c>
      <c r="P68" s="4"/>
      <c r="Q68" s="114" t="s">
        <v>25</v>
      </c>
      <c r="R68" s="109" t="s">
        <v>3899</v>
      </c>
    </row>
    <row r="69" spans="1:18" x14ac:dyDescent="0.25">
      <c r="A69" s="109"/>
      <c r="B69" s="109"/>
      <c r="C69" s="109"/>
      <c r="D69" s="86" t="s">
        <v>187</v>
      </c>
      <c r="E69" s="86"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2018-03-09_R-004_MW</v>
      </c>
      <c r="G69" s="89">
        <v>43187</v>
      </c>
      <c r="H69" s="89">
        <v>43188</v>
      </c>
      <c r="I69" s="68">
        <v>1.25</v>
      </c>
      <c r="J69" s="68"/>
      <c r="K69" s="73" t="str">
        <f t="shared" si="2"/>
        <v/>
      </c>
      <c r="L69" s="109"/>
      <c r="M69" s="86" t="str">
        <f>IF(AND(NOT(OR(G69="",G69="Ø")),H69=""),"In Progress",IF(AND(NOT(OR(H69="Ø",H69="")),NOT(OR(G69="Ø",G69=""))),"Completed",IF(AND(NOT(A68=""),NOT(OR(D69="",D69="???")),G69=""),"Waiting",IF(D69="???","Waiting",""))))</f>
        <v>Completed</v>
      </c>
      <c r="N69" s="109"/>
      <c r="O69" s="109"/>
      <c r="P69" s="4"/>
      <c r="Q69" s="114"/>
      <c r="R69" s="109"/>
    </row>
    <row r="70" spans="1:18" x14ac:dyDescent="0.25">
      <c r="A70" s="115" t="s">
        <v>3900</v>
      </c>
      <c r="B70" s="110" t="s">
        <v>3901</v>
      </c>
      <c r="C70" s="109" t="s">
        <v>1167</v>
      </c>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2018-03-09_R-005_BD</v>
      </c>
      <c r="G70" s="89">
        <v>43185</v>
      </c>
      <c r="H70" s="89">
        <v>43185</v>
      </c>
      <c r="I70" s="68">
        <v>2</v>
      </c>
      <c r="J70" s="68">
        <v>27</v>
      </c>
      <c r="K70" s="73">
        <f t="shared" si="2"/>
        <v>13.5</v>
      </c>
      <c r="L70" s="111">
        <v>43188</v>
      </c>
      <c r="M70" s="86" t="str">
        <f>IF(AND(NOT(OR(G70="",G70="Ø")),H70=""),"In Progress",IF(AND(NOT(OR(H70="Ø",H70="")),NOT(OR(G70="Ø",G70=""))),"Completed",IF(AND(NOT(A70=""),NOT(OR(D70="",D70="???")),G70=""),"Waiting",IF(D70="???","Waiting",""))))</f>
        <v>Completed</v>
      </c>
      <c r="N70" s="109"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09" t="s">
        <v>0</v>
      </c>
      <c r="P70" s="4"/>
      <c r="Q70" s="114" t="s">
        <v>25</v>
      </c>
      <c r="R70" s="109" t="s">
        <v>3902</v>
      </c>
    </row>
    <row r="71" spans="1:18" x14ac:dyDescent="0.25">
      <c r="A71" s="109"/>
      <c r="B71" s="109"/>
      <c r="C71" s="109"/>
      <c r="D71" s="86" t="s">
        <v>27</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2018-03-09_R-005_GB</v>
      </c>
      <c r="G71" s="89">
        <v>43188</v>
      </c>
      <c r="H71" s="89">
        <v>43188</v>
      </c>
      <c r="I71" s="68">
        <v>2</v>
      </c>
      <c r="J71" s="68">
        <v>31.5</v>
      </c>
      <c r="K71" s="73">
        <f t="shared" si="2"/>
        <v>15.75</v>
      </c>
      <c r="L71" s="109"/>
      <c r="M71" s="86" t="str">
        <f>IF(AND(NOT(OR(G71="",G71="Ø")),H71=""),"In Progress",IF(AND(NOT(OR(H71="Ø",H71="")),NOT(OR(G71="Ø",G71=""))),"Completed",IF(AND(NOT(A70=""),NOT(OR(D71="",D71="???")),G71=""),"Waiting",IF(D71="???","Waiting",""))))</f>
        <v>Completed</v>
      </c>
      <c r="N71" s="109"/>
      <c r="O71" s="109"/>
      <c r="P71" s="4"/>
      <c r="Q71" s="114"/>
      <c r="R71" s="109"/>
    </row>
    <row r="72" spans="1:18" x14ac:dyDescent="0.25">
      <c r="A72" s="115" t="s">
        <v>3903</v>
      </c>
      <c r="B72" s="110" t="s">
        <v>3904</v>
      </c>
      <c r="C72" s="109" t="s">
        <v>1167</v>
      </c>
      <c r="D72" s="86" t="s">
        <v>161</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2018-03-09_R-006_BD</v>
      </c>
      <c r="G72" s="89">
        <v>43185</v>
      </c>
      <c r="H72" s="89">
        <v>43185</v>
      </c>
      <c r="I72" s="68">
        <v>1</v>
      </c>
      <c r="J72" s="68">
        <v>17</v>
      </c>
      <c r="K72" s="73">
        <f t="shared" si="2"/>
        <v>17</v>
      </c>
      <c r="L72" s="111">
        <v>43199</v>
      </c>
      <c r="M72" s="86" t="str">
        <f>IF(AND(NOT(OR(G72="",G72="Ø")),H72=""),"In Progress",IF(AND(NOT(OR(H72="Ø",H72="")),NOT(OR(G72="Ø",G72=""))),"Completed",IF(AND(NOT(A72=""),NOT(OR(D72="",D72="???")),G72=""),"Waiting",IF(D72="???","Waiting",""))))</f>
        <v>Completed</v>
      </c>
      <c r="N72" s="109"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09" t="s">
        <v>0</v>
      </c>
      <c r="P72" s="4"/>
      <c r="Q72" s="114" t="s">
        <v>25</v>
      </c>
      <c r="R72" s="109" t="s">
        <v>3905</v>
      </c>
    </row>
    <row r="73" spans="1:18" x14ac:dyDescent="0.25">
      <c r="A73" s="109"/>
      <c r="B73" s="109"/>
      <c r="C73" s="109"/>
      <c r="D73" s="86" t="s">
        <v>32</v>
      </c>
      <c r="E73" s="86"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2018-03-09_R-006_AZ</v>
      </c>
      <c r="G73" s="89">
        <v>43188</v>
      </c>
      <c r="H73" s="89">
        <v>43189</v>
      </c>
      <c r="I73" s="68"/>
      <c r="J73" s="68"/>
      <c r="K73" s="73" t="str">
        <f t="shared" si="2"/>
        <v/>
      </c>
      <c r="L73" s="109"/>
      <c r="M73" s="86" t="str">
        <f>IF(AND(NOT(OR(G73="",G73="Ø")),H73=""),"In Progress",IF(AND(NOT(OR(H73="Ø",H73="")),NOT(OR(G73="Ø",G73=""))),"Completed",IF(AND(NOT(A72=""),NOT(OR(D73="",D73="???")),G73=""),"Waiting",IF(D73="???","Waiting",""))))</f>
        <v>Completed</v>
      </c>
      <c r="N73" s="109"/>
      <c r="O73" s="109"/>
      <c r="P73" s="4"/>
      <c r="Q73" s="114"/>
      <c r="R73" s="109"/>
    </row>
    <row r="74" spans="1:18" x14ac:dyDescent="0.25">
      <c r="A74" s="115" t="s">
        <v>3906</v>
      </c>
      <c r="B74" s="110" t="s">
        <v>3907</v>
      </c>
      <c r="C74" s="109" t="s">
        <v>1167</v>
      </c>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2018-03-09_R-007_BD</v>
      </c>
      <c r="G74" s="89">
        <v>43186</v>
      </c>
      <c r="H74" s="89">
        <v>43186</v>
      </c>
      <c r="I74" s="68">
        <v>1.25</v>
      </c>
      <c r="J74" s="68">
        <v>33</v>
      </c>
      <c r="K74" s="73">
        <f t="shared" si="2"/>
        <v>26.4</v>
      </c>
      <c r="L74" s="111">
        <v>43189</v>
      </c>
      <c r="M74" s="86" t="str">
        <f>IF(AND(NOT(OR(G74="",G74="Ø")),H74=""),"In Progress",IF(AND(NOT(OR(H74="Ø",H74="")),NOT(OR(G74="Ø",G74=""))),"Completed",IF(AND(NOT(A74=""),NOT(OR(D74="",D74="???")),G74=""),"Waiting",IF(D74="???","Waiting",""))))</f>
        <v>Completed</v>
      </c>
      <c r="N74" s="109"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09" t="s">
        <v>0</v>
      </c>
      <c r="P74" s="4"/>
      <c r="Q74" s="114" t="s">
        <v>25</v>
      </c>
      <c r="R74" s="109" t="s">
        <v>3908</v>
      </c>
    </row>
    <row r="75" spans="1:18" x14ac:dyDescent="0.25">
      <c r="A75" s="109"/>
      <c r="B75" s="109"/>
      <c r="C75" s="109"/>
      <c r="D75" s="86" t="s">
        <v>2404</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2018-03-09_R-007_MH</v>
      </c>
      <c r="G75" s="89">
        <v>43188</v>
      </c>
      <c r="H75" s="89">
        <v>43188</v>
      </c>
      <c r="I75" s="68"/>
      <c r="J75" s="68"/>
      <c r="K75" s="73" t="str">
        <f t="shared" si="2"/>
        <v/>
      </c>
      <c r="L75" s="109"/>
      <c r="M75" s="86" t="str">
        <f>IF(AND(NOT(OR(G75="",G75="Ø")),H75=""),"In Progress",IF(AND(NOT(OR(H75="Ø",H75="")),NOT(OR(G75="Ø",G75=""))),"Completed",IF(AND(NOT(A74=""),NOT(OR(D75="",D75="???")),G75=""),"Waiting",IF(D75="???","Waiting",""))))</f>
        <v>Completed</v>
      </c>
      <c r="N75" s="109"/>
      <c r="O75" s="109"/>
      <c r="P75" s="4"/>
      <c r="Q75" s="114"/>
      <c r="R75" s="109"/>
    </row>
    <row r="76" spans="1:18" x14ac:dyDescent="0.25">
      <c r="A76" s="115" t="s">
        <v>3909</v>
      </c>
      <c r="B76" s="110" t="s">
        <v>3910</v>
      </c>
      <c r="C76" s="109"/>
      <c r="D76" s="86" t="s">
        <v>161</v>
      </c>
      <c r="E76" s="86" t="s">
        <v>24</v>
      </c>
      <c r="F76" s="7" t="s">
        <v>3911</v>
      </c>
      <c r="G76" s="89">
        <v>43185</v>
      </c>
      <c r="H76" s="89">
        <v>43186</v>
      </c>
      <c r="I76" s="68">
        <v>2.5</v>
      </c>
      <c r="J76" s="68">
        <v>47</v>
      </c>
      <c r="K76" s="73">
        <f t="shared" si="2"/>
        <v>18.8</v>
      </c>
      <c r="L76" s="111">
        <v>43199</v>
      </c>
      <c r="M76" s="86" t="str">
        <f>IF(AND(NOT(OR(G76="",G76="Ø")),H76=""),"In Progress",IF(AND(NOT(OR(H76="Ø",H76="")),NOT(OR(G76="Ø",G76=""))),"Completed",IF(AND(NOT(A76=""),NOT(OR(D76="",D76="???")),G76=""),"Waiting",IF(D76="???","Waiting",""))))</f>
        <v>Completed</v>
      </c>
      <c r="N76" s="109"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09" t="s">
        <v>0</v>
      </c>
      <c r="P76" s="4"/>
      <c r="Q76" s="114" t="s">
        <v>25</v>
      </c>
      <c r="R76" s="109" t="s">
        <v>3912</v>
      </c>
    </row>
    <row r="77" spans="1:18" x14ac:dyDescent="0.25">
      <c r="A77" s="109"/>
      <c r="B77" s="109"/>
      <c r="C77" s="109"/>
      <c r="D77" s="86" t="s">
        <v>32</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2018-03-09_R-008_AZ</v>
      </c>
      <c r="G77" s="89">
        <v>43189</v>
      </c>
      <c r="H77" s="89">
        <v>43189</v>
      </c>
      <c r="I77" s="68"/>
      <c r="J77" s="68"/>
      <c r="K77" s="73" t="str">
        <f t="shared" si="2"/>
        <v/>
      </c>
      <c r="L77" s="109"/>
      <c r="M77" s="86" t="str">
        <f>IF(AND(NOT(OR(G77="",G77="Ø")),H77=""),"In Progress",IF(AND(NOT(OR(H77="Ø",H77="")),NOT(OR(G77="Ø",G77=""))),"Completed",IF(AND(NOT(A76=""),NOT(OR(D77="",D77="???")),G77=""),"Waiting",IF(D77="???","Waiting",""))))</f>
        <v>Completed</v>
      </c>
      <c r="N77" s="109"/>
      <c r="O77" s="109"/>
      <c r="P77" s="4"/>
      <c r="Q77" s="114"/>
      <c r="R77" s="109"/>
    </row>
    <row r="78" spans="1:18" x14ac:dyDescent="0.25">
      <c r="A78" s="115" t="s">
        <v>3913</v>
      </c>
      <c r="B78" s="110" t="s">
        <v>3914</v>
      </c>
      <c r="C78" s="109"/>
      <c r="D78" s="86" t="s">
        <v>3059</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2018-03-09_R-009_RA</v>
      </c>
      <c r="G78" s="89">
        <v>43185</v>
      </c>
      <c r="H78" s="89">
        <v>43185</v>
      </c>
      <c r="I78" s="68">
        <v>1</v>
      </c>
      <c r="J78" s="68">
        <v>11.619</v>
      </c>
      <c r="K78" s="73">
        <f t="shared" si="2"/>
        <v>11.619</v>
      </c>
      <c r="L78" s="111">
        <v>43187</v>
      </c>
      <c r="M78" s="86" t="str">
        <f>IF(AND(NOT(OR(G78="",G78="Ø")),H78=""),"In Progress",IF(AND(NOT(OR(H78="Ø",H78="")),NOT(OR(G78="Ø",G78=""))),"Completed",IF(AND(NOT(A78=""),NOT(OR(D78="",D78="???")),G78=""),"Waiting",IF(D78="???","Waiting",""))))</f>
        <v>Completed</v>
      </c>
      <c r="N78" s="109"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09" t="s">
        <v>0</v>
      </c>
      <c r="P78" s="4"/>
      <c r="Q78" s="114" t="s">
        <v>25</v>
      </c>
      <c r="R78" s="109" t="s">
        <v>3915</v>
      </c>
    </row>
    <row r="79" spans="1:18" x14ac:dyDescent="0.25">
      <c r="A79" s="109"/>
      <c r="B79" s="109"/>
      <c r="C79" s="109"/>
      <c r="D79" s="86" t="s">
        <v>161</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2018-03-09_R-009_BD</v>
      </c>
      <c r="G79" s="89">
        <v>43186</v>
      </c>
      <c r="H79" s="89">
        <v>43187</v>
      </c>
      <c r="I79" s="68">
        <v>1.5</v>
      </c>
      <c r="J79" s="68">
        <v>35</v>
      </c>
      <c r="K79" s="73">
        <f t="shared" si="2"/>
        <v>23.333333333333332</v>
      </c>
      <c r="L79" s="109"/>
      <c r="M79" s="86" t="str">
        <f>IF(AND(NOT(OR(G79="",G79="Ø")),H79=""),"In Progress",IF(AND(NOT(OR(H79="Ø",H79="")),NOT(OR(G79="Ø",G79=""))),"Completed",IF(AND(NOT(A78=""),NOT(OR(D79="",D79="???")),G79=""),"Waiting",IF(D79="???","Waiting",""))))</f>
        <v>Completed</v>
      </c>
      <c r="N79" s="109"/>
      <c r="O79" s="109"/>
      <c r="P79" s="4"/>
      <c r="Q79" s="114"/>
      <c r="R79" s="109"/>
    </row>
    <row r="80" spans="1:18" x14ac:dyDescent="0.25">
      <c r="A80" s="115" t="s">
        <v>3916</v>
      </c>
      <c r="B80" s="110" t="s">
        <v>3917</v>
      </c>
      <c r="C80" s="109"/>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2018-03-09_G-031_AZ</v>
      </c>
      <c r="G80" s="89">
        <v>43186</v>
      </c>
      <c r="H80" s="89" t="s">
        <v>51</v>
      </c>
      <c r="I80" s="68"/>
      <c r="J80" s="68"/>
      <c r="K80" s="73" t="str">
        <f t="shared" si="2"/>
        <v/>
      </c>
      <c r="L80" s="109" t="str">
        <f>IF(AND(NOT(OR(H80="",H80="Ø")),NOT(OR(H81="",H81="Ø"))),"Needs to be Split","")</f>
        <v/>
      </c>
      <c r="M80" s="86" t="s">
        <v>2</v>
      </c>
      <c r="N80" s="109"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Incomplete</v>
      </c>
      <c r="O80" s="109" t="str">
        <f>IF(OR(N80="Untraceable",N80="Incomplete"),"Ignore",IF(N80="Completed","Waiting",IF(OR(N80="Waiting",N80="In Progress",N80="Review",N80="Other"),"HOLD","")))</f>
        <v>Ignore</v>
      </c>
      <c r="P80" s="4" t="s">
        <v>3918</v>
      </c>
      <c r="Q80" s="114" t="str">
        <f>IF(OR(N80="Untraceable",N80="Incomplete"),"No",IF(N80="Completed","In Progress",""))</f>
        <v>No</v>
      </c>
      <c r="R80" s="109"/>
    </row>
    <row r="81" spans="1:18" x14ac:dyDescent="0.25">
      <c r="A81" s="109"/>
      <c r="B81" s="109"/>
      <c r="C81" s="109"/>
      <c r="D81" s="86" t="s">
        <v>161</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2018-03-09_G-031_BD</v>
      </c>
      <c r="G81" s="89">
        <v>43188</v>
      </c>
      <c r="H81" s="89" t="s">
        <v>51</v>
      </c>
      <c r="I81" s="68"/>
      <c r="J81" s="68"/>
      <c r="K81" s="73" t="str">
        <f t="shared" si="2"/>
        <v/>
      </c>
      <c r="L81" s="109"/>
      <c r="M81" s="86" t="s">
        <v>2</v>
      </c>
      <c r="N81" s="109"/>
      <c r="O81" s="109"/>
      <c r="P81" s="4"/>
      <c r="Q81" s="114"/>
      <c r="R81" s="109"/>
    </row>
    <row r="82" spans="1:18" x14ac:dyDescent="0.25">
      <c r="A82" s="115" t="s">
        <v>3919</v>
      </c>
      <c r="B82" s="110" t="s">
        <v>3920</v>
      </c>
      <c r="C82" s="109"/>
      <c r="D82" s="86" t="s">
        <v>161</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2018-03-09_R-011_BD</v>
      </c>
      <c r="G82" s="89">
        <v>43186</v>
      </c>
      <c r="H82" s="89">
        <v>43186</v>
      </c>
      <c r="I82" s="68">
        <v>2.75</v>
      </c>
      <c r="J82" s="68">
        <v>31</v>
      </c>
      <c r="K82" s="73">
        <f t="shared" si="2"/>
        <v>11.272727272727273</v>
      </c>
      <c r="L82" s="111">
        <v>43207</v>
      </c>
      <c r="M82" s="86" t="str">
        <f>IF(AND(NOT(OR(G82="",G82="Ø")),H82=""),"In Progress",IF(AND(NOT(OR(H82="Ø",H82="")),NOT(OR(G82="Ø",G82=""))),"Completed",IF(AND(NOT(A82=""),NOT(OR(D82="",D82="???")),G82=""),"Waiting",IF(D82="???","Waiting",""))))</f>
        <v>Completed</v>
      </c>
      <c r="N82" s="109"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09" t="s">
        <v>0</v>
      </c>
      <c r="P82" s="4"/>
      <c r="Q82" s="114" t="s">
        <v>25</v>
      </c>
      <c r="R82" s="109" t="s">
        <v>3921</v>
      </c>
    </row>
    <row r="83" spans="1:18" x14ac:dyDescent="0.25">
      <c r="A83" s="109"/>
      <c r="B83" s="109"/>
      <c r="C83" s="109"/>
      <c r="D83" s="86" t="s">
        <v>187</v>
      </c>
      <c r="E83" s="86" t="s">
        <v>24</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2018-03-09_R-011_MW</v>
      </c>
      <c r="G83" s="89">
        <v>43188</v>
      </c>
      <c r="H83" s="77">
        <v>43206</v>
      </c>
      <c r="I83" s="68"/>
      <c r="J83" s="68"/>
      <c r="K83" s="73" t="str">
        <f t="shared" si="2"/>
        <v/>
      </c>
      <c r="L83" s="109"/>
      <c r="M83" s="86" t="s">
        <v>0</v>
      </c>
      <c r="N83" s="109"/>
      <c r="O83" s="109"/>
      <c r="P83" s="4" t="s">
        <v>3922</v>
      </c>
      <c r="Q83" s="114"/>
      <c r="R83" s="109"/>
    </row>
    <row r="84" spans="1:18" x14ac:dyDescent="0.25">
      <c r="A84" s="115" t="s">
        <v>3923</v>
      </c>
      <c r="B84" s="110" t="s">
        <v>3924</v>
      </c>
      <c r="C84" s="109"/>
      <c r="D84" s="86" t="s">
        <v>161</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2018-03-09_R-012_BD</v>
      </c>
      <c r="G84" s="89">
        <v>43187</v>
      </c>
      <c r="H84" s="89">
        <v>43187</v>
      </c>
      <c r="I84" s="68">
        <v>0.25</v>
      </c>
      <c r="J84" s="68">
        <v>10</v>
      </c>
      <c r="K84" s="73">
        <f t="shared" si="2"/>
        <v>40</v>
      </c>
      <c r="L84" s="111">
        <v>43196</v>
      </c>
      <c r="M84" s="86" t="str">
        <f>IF(AND(NOT(OR(G84="",G84="Ø")),H84=""),"In Progress",IF(AND(NOT(OR(H84="Ø",H84="")),NOT(OR(G84="Ø",G84=""))),"Completed",IF(AND(NOT(A84=""),NOT(OR(D84="",D84="???")),G84=""),"Waiting",IF(D84="???","Waiting",""))))</f>
        <v>Completed</v>
      </c>
      <c r="N84" s="109"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09" t="s">
        <v>0</v>
      </c>
      <c r="P84" s="4"/>
      <c r="Q84" s="114" t="s">
        <v>25</v>
      </c>
      <c r="R84" s="109" t="s">
        <v>3925</v>
      </c>
    </row>
    <row r="85" spans="1:18" x14ac:dyDescent="0.25">
      <c r="A85" s="109"/>
      <c r="B85" s="109"/>
      <c r="C85" s="109"/>
      <c r="D85" s="86" t="s">
        <v>187</v>
      </c>
      <c r="E85" s="86" t="s">
        <v>24</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2018-03-09_R-012_MW</v>
      </c>
      <c r="G85" s="89">
        <v>43188</v>
      </c>
      <c r="H85" s="89">
        <v>43188</v>
      </c>
      <c r="I85" s="68">
        <v>0.5</v>
      </c>
      <c r="J85" s="68"/>
      <c r="K85" s="73" t="str">
        <f t="shared" si="2"/>
        <v/>
      </c>
      <c r="L85" s="109"/>
      <c r="M85" s="86" t="str">
        <f>IF(AND(NOT(OR(G85="",G85="Ø")),H85=""),"In Progress",IF(AND(NOT(OR(H85="Ø",H85="")),NOT(OR(G85="Ø",G85=""))),"Completed",IF(AND(NOT(A84=""),NOT(OR(D85="",D85="???")),G85=""),"Waiting",IF(D85="???","Waiting",""))))</f>
        <v>Completed</v>
      </c>
      <c r="N85" s="109"/>
      <c r="O85" s="109"/>
      <c r="P85" s="4"/>
      <c r="Q85" s="114"/>
      <c r="R85" s="109"/>
    </row>
    <row r="86" spans="1:18" x14ac:dyDescent="0.25">
      <c r="A86" s="115" t="s">
        <v>3926</v>
      </c>
      <c r="B86" s="110" t="s">
        <v>3927</v>
      </c>
      <c r="C86" s="109"/>
      <c r="D86" s="86" t="s">
        <v>23</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2018-03-09_G-032_CA</v>
      </c>
      <c r="G86" s="89">
        <v>43187</v>
      </c>
      <c r="H86" s="89">
        <v>43187</v>
      </c>
      <c r="I86" s="68">
        <v>0.6</v>
      </c>
      <c r="J86" s="68">
        <v>24</v>
      </c>
      <c r="K86" s="73">
        <f t="shared" si="2"/>
        <v>40</v>
      </c>
      <c r="L86" s="109" t="str">
        <f>IF(AND(NOT(OR(H86="",H86="Ø")),NOT(OR(H87="",H87="Ø"))),"Needs to be Split","")</f>
        <v/>
      </c>
      <c r="M86" s="86" t="str">
        <f>IF(AND(NOT(OR(G86="",G86="Ø")),H86=""),"In Progress",IF(AND(NOT(OR(H86="Ø",H86="")),NOT(OR(G86="Ø",G86=""))),"Completed",IF(AND(NOT(A86=""),NOT(OR(D86="",D86="???")),G86=""),"Waiting",IF(D86="???","Waiting",""))))</f>
        <v>Completed</v>
      </c>
      <c r="N86" s="109" t="s">
        <v>2</v>
      </c>
      <c r="O86" s="109" t="str">
        <f>IF(OR(N86="Untraceable",N86="Incomplete"),"Ignore",IF(N86="Completed","Waiting",IF(OR(N86="Waiting",N86="In Progress",N86="Review",N86="Other"),"HOLD","")))</f>
        <v>Ignore</v>
      </c>
      <c r="P86" s="4"/>
      <c r="Q86" s="114" t="str">
        <f>IF(OR(N86="Untraceable",N86="Incomplete"),"No",IF(N86="Completed","In Progress",""))</f>
        <v>No</v>
      </c>
      <c r="R86" s="109"/>
    </row>
    <row r="87" spans="1:18" x14ac:dyDescent="0.25">
      <c r="A87" s="109"/>
      <c r="B87" s="109"/>
      <c r="C87" s="109"/>
      <c r="D87" s="86" t="s">
        <v>161</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2018-03-09_G-032_BD</v>
      </c>
      <c r="G87" s="89">
        <v>43188</v>
      </c>
      <c r="H87" s="89" t="s">
        <v>51</v>
      </c>
      <c r="J87" s="68"/>
      <c r="K87" s="73"/>
      <c r="L87" s="109"/>
      <c r="M87" s="86" t="s">
        <v>1</v>
      </c>
      <c r="N87" s="109"/>
      <c r="O87" s="109"/>
      <c r="P87" s="4" t="s">
        <v>3928</v>
      </c>
      <c r="Q87" s="114"/>
      <c r="R87" s="109"/>
    </row>
    <row r="88" spans="1:18" x14ac:dyDescent="0.25">
      <c r="A88" s="115" t="s">
        <v>3929</v>
      </c>
      <c r="B88" s="110" t="s">
        <v>3930</v>
      </c>
      <c r="C88" s="109"/>
      <c r="D88" s="86" t="s">
        <v>187</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2018-03-09_G-033_MW</v>
      </c>
      <c r="G88" s="89">
        <v>43189</v>
      </c>
      <c r="H88" s="89">
        <v>43192</v>
      </c>
      <c r="I88" s="68">
        <v>2.15</v>
      </c>
      <c r="J88" s="68"/>
      <c r="K88" s="73" t="str">
        <f t="shared" ref="K88:K117" si="3">IF(AND(NOT(I88=""),NOT(J88=""),NOT(H88="")),J88/I88,"")</f>
        <v/>
      </c>
      <c r="L88" s="111">
        <v>43193</v>
      </c>
      <c r="M88" s="86" t="str">
        <f>IF(AND(NOT(OR(G88="",G88="Ø")),H88=""),"In Progress",IF(AND(NOT(OR(H88="Ø",H88="")),NOT(OR(G88="Ø",G88=""))),"Completed",IF(AND(NOT(A88=""),NOT(OR(D88="",D88="???")),G88=""),"Waiting",IF(D88="???","Waiting",""))))</f>
        <v>Completed</v>
      </c>
      <c r="N88" s="109"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09" t="s">
        <v>0</v>
      </c>
      <c r="P88" s="4"/>
      <c r="Q88" s="114" t="s">
        <v>25</v>
      </c>
      <c r="R88" s="109" t="s">
        <v>3931</v>
      </c>
    </row>
    <row r="89" spans="1:18" x14ac:dyDescent="0.25">
      <c r="A89" s="109"/>
      <c r="B89" s="109"/>
      <c r="C89" s="109"/>
      <c r="D89" s="86" t="s">
        <v>27</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2018-03-09_G-033_GB</v>
      </c>
      <c r="G89" s="89">
        <v>43193</v>
      </c>
      <c r="H89" s="89">
        <v>43193</v>
      </c>
      <c r="I89" s="68">
        <v>1.25</v>
      </c>
      <c r="J89" s="68">
        <v>44.4</v>
      </c>
      <c r="K89" s="73">
        <f t="shared" si="3"/>
        <v>35.519999999999996</v>
      </c>
      <c r="L89" s="109"/>
      <c r="M89" s="86" t="str">
        <f>IF(AND(NOT(OR(G89="",G89="Ø")),H89=""),"In Progress",IF(AND(NOT(OR(H89="Ø",H89="")),NOT(OR(G89="Ø",G89=""))),"Completed",IF(AND(NOT(A88=""),NOT(OR(D89="",D89="???")),G89=""),"Waiting",IF(D89="???","Waiting",""))))</f>
        <v>Completed</v>
      </c>
      <c r="N89" s="109"/>
      <c r="O89" s="109"/>
      <c r="P89" s="4"/>
      <c r="Q89" s="114"/>
      <c r="R89" s="109"/>
    </row>
    <row r="90" spans="1:18" x14ac:dyDescent="0.25">
      <c r="A90" s="115" t="s">
        <v>3932</v>
      </c>
      <c r="B90" s="110" t="s">
        <v>3933</v>
      </c>
      <c r="C90" s="109"/>
      <c r="D90" s="86" t="s">
        <v>23</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2018-03-09_G-034_CA</v>
      </c>
      <c r="G90" s="89">
        <v>43193</v>
      </c>
      <c r="H90" s="89">
        <v>43194</v>
      </c>
      <c r="I90" s="68">
        <v>3</v>
      </c>
      <c r="J90" s="68">
        <v>28</v>
      </c>
      <c r="K90" s="73">
        <f t="shared" si="3"/>
        <v>9.3333333333333339</v>
      </c>
      <c r="L90" s="111">
        <v>43196</v>
      </c>
      <c r="M90" s="86" t="str">
        <f>IF(AND(NOT(OR(G90="",G90="Ø")),H90=""),"In Progress",IF(AND(NOT(OR(H90="Ø",H90="")),NOT(OR(G90="Ø",G90=""))),"Completed",IF(AND(NOT(A90=""),NOT(OR(D90="",D90="???")),G90=""),"Waiting",IF(D90="???","Waiting",""))))</f>
        <v>Completed</v>
      </c>
      <c r="N90" s="109"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09" t="s">
        <v>0</v>
      </c>
      <c r="P90" s="4" t="s">
        <v>3934</v>
      </c>
      <c r="Q90" s="114" t="s">
        <v>25</v>
      </c>
      <c r="R90" s="109" t="s">
        <v>3935</v>
      </c>
    </row>
    <row r="91" spans="1:18" x14ac:dyDescent="0.25">
      <c r="A91" s="109"/>
      <c r="B91" s="109"/>
      <c r="C91" s="109"/>
      <c r="D91" s="86" t="s">
        <v>161</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2018-03-09_G-034_BD</v>
      </c>
      <c r="G91" s="89">
        <v>43196</v>
      </c>
      <c r="H91" s="89">
        <v>43196</v>
      </c>
      <c r="I91" s="68">
        <v>2.25</v>
      </c>
      <c r="J91" s="68">
        <v>28</v>
      </c>
      <c r="K91" s="73">
        <f t="shared" si="3"/>
        <v>12.444444444444445</v>
      </c>
      <c r="L91" s="109"/>
      <c r="M91" s="86" t="str">
        <f>IF(AND(NOT(OR(G91="",G91="Ø")),H91=""),"In Progress",IF(AND(NOT(OR(H91="Ø",H91="")),NOT(OR(G91="Ø",G91=""))),"Completed",IF(AND(NOT(A90=""),NOT(OR(D91="",D91="???")),G91=""),"Waiting",IF(D91="???","Waiting",""))))</f>
        <v>Completed</v>
      </c>
      <c r="N91" s="109"/>
      <c r="O91" s="109"/>
      <c r="P91" s="4"/>
      <c r="Q91" s="114"/>
      <c r="R91" s="109"/>
    </row>
    <row r="92" spans="1:18" x14ac:dyDescent="0.25">
      <c r="A92" s="115" t="s">
        <v>3936</v>
      </c>
      <c r="B92" s="110" t="s">
        <v>3937</v>
      </c>
      <c r="C92" s="109"/>
      <c r="D92" s="86" t="s">
        <v>2404</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2018-03-09_G-035_MH</v>
      </c>
      <c r="G92" s="89">
        <v>43192</v>
      </c>
      <c r="H92" s="89">
        <v>43192</v>
      </c>
      <c r="I92" s="68">
        <v>1.5</v>
      </c>
      <c r="J92" s="68">
        <v>17.8</v>
      </c>
      <c r="K92" s="73">
        <f t="shared" si="3"/>
        <v>11.866666666666667</v>
      </c>
      <c r="L92" s="111">
        <v>43202</v>
      </c>
      <c r="M92" s="86" t="str">
        <f>IF(AND(NOT(OR(G92="",G92="Ø")),H92=""),"In Progress",IF(AND(NOT(OR(H92="Ø",H92="")),NOT(OR(G92="Ø",G92=""))),"Completed",IF(AND(NOT(A92=""),NOT(OR(D92="",D92="???")),G92=""),"Waiting",IF(D92="???","Waiting",""))))</f>
        <v>Completed</v>
      </c>
      <c r="N92" s="109"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09" t="s">
        <v>0</v>
      </c>
      <c r="P92" s="4" t="s">
        <v>3938</v>
      </c>
      <c r="Q92" s="114" t="s">
        <v>25</v>
      </c>
      <c r="R92" s="109" t="s">
        <v>3939</v>
      </c>
    </row>
    <row r="93" spans="1:18" x14ac:dyDescent="0.25">
      <c r="A93" s="109"/>
      <c r="B93" s="109"/>
      <c r="C93" s="109"/>
      <c r="D93" s="86" t="s">
        <v>23</v>
      </c>
      <c r="E93" s="86" t="s">
        <v>24</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2018-03-09_G-035_CA</v>
      </c>
      <c r="G93" s="89">
        <v>43192</v>
      </c>
      <c r="H93" s="89">
        <v>43193</v>
      </c>
      <c r="I93" s="68"/>
      <c r="J93" s="68"/>
      <c r="K93" s="73" t="str">
        <f t="shared" si="3"/>
        <v/>
      </c>
      <c r="L93" s="109"/>
      <c r="M93" s="86" t="str">
        <f>IF(AND(NOT(OR(G93="",G93="Ø")),H93=""),"In Progress",IF(AND(NOT(OR(H93="Ø",H93="")),NOT(OR(G93="Ø",G93=""))),"Completed",IF(AND(NOT(A92=""),NOT(OR(D93="",D93="???")),G93=""),"Waiting",IF(D93="???","Waiting",""))))</f>
        <v>Completed</v>
      </c>
      <c r="N93" s="109"/>
      <c r="O93" s="109"/>
      <c r="P93" s="4"/>
      <c r="Q93" s="114"/>
      <c r="R93" s="109"/>
    </row>
    <row r="94" spans="1:18" x14ac:dyDescent="0.25">
      <c r="A94" s="115" t="s">
        <v>3940</v>
      </c>
      <c r="B94" s="110" t="s">
        <v>3941</v>
      </c>
      <c r="C94" s="109"/>
      <c r="D94" s="86" t="s">
        <v>187</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2018-03-09_G-036_MW</v>
      </c>
      <c r="G94" s="89">
        <v>43192</v>
      </c>
      <c r="H94" s="89">
        <v>43193</v>
      </c>
      <c r="I94" s="68">
        <v>2.25</v>
      </c>
      <c r="J94" s="68"/>
      <c r="K94" s="73" t="str">
        <f t="shared" si="3"/>
        <v/>
      </c>
      <c r="L94" s="111">
        <v>43193</v>
      </c>
      <c r="M94" s="86" t="str">
        <f>IF(AND(NOT(OR(G94="",G94="Ø")),H94=""),"In Progress",IF(AND(NOT(OR(H94="Ø",H94="")),NOT(OR(G94="Ø",G94=""))),"Completed",IF(AND(NOT(A94=""),NOT(OR(D94="",D94="???")),G94=""),"Waiting",IF(D94="???","Waiting",""))))</f>
        <v>Completed</v>
      </c>
      <c r="N94" s="109"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09" t="s">
        <v>0</v>
      </c>
      <c r="P94" s="4"/>
      <c r="Q94" s="114" t="s">
        <v>25</v>
      </c>
      <c r="R94" s="109" t="s">
        <v>3942</v>
      </c>
    </row>
    <row r="95" spans="1:18" x14ac:dyDescent="0.25">
      <c r="A95" s="109"/>
      <c r="B95" s="109"/>
      <c r="C95" s="109"/>
      <c r="D95" s="86" t="s">
        <v>27</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2018-03-09_G-036_GB</v>
      </c>
      <c r="G95" s="89">
        <v>43193</v>
      </c>
      <c r="H95" s="89">
        <v>43193</v>
      </c>
      <c r="I95" s="68">
        <v>1</v>
      </c>
      <c r="J95" s="68">
        <v>37</v>
      </c>
      <c r="K95" s="73">
        <f t="shared" si="3"/>
        <v>37</v>
      </c>
      <c r="L95" s="109"/>
      <c r="M95" s="86" t="str">
        <f>IF(AND(NOT(OR(G95="",G95="Ø")),H95=""),"In Progress",IF(AND(NOT(OR(H95="Ø",H95="")),NOT(OR(G95="Ø",G95=""))),"Completed",IF(AND(NOT(A94=""),NOT(OR(D95="",D95="???")),G95=""),"Waiting",IF(D95="???","Waiting",""))))</f>
        <v>Completed</v>
      </c>
      <c r="N95" s="109"/>
      <c r="O95" s="109"/>
      <c r="P95" s="4"/>
      <c r="Q95" s="114"/>
      <c r="R95" s="109"/>
    </row>
    <row r="96" spans="1:18" x14ac:dyDescent="0.25">
      <c r="A96" s="115" t="s">
        <v>3943</v>
      </c>
      <c r="B96" s="110" t="s">
        <v>3944</v>
      </c>
      <c r="C96" s="109"/>
      <c r="D96" s="86" t="s">
        <v>187</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2018-03-09_G-037_MW</v>
      </c>
      <c r="G96" s="89">
        <v>43194</v>
      </c>
      <c r="H96" s="89">
        <v>43195</v>
      </c>
      <c r="I96" s="68">
        <v>3</v>
      </c>
      <c r="J96" s="68"/>
      <c r="K96" s="73" t="str">
        <f t="shared" si="3"/>
        <v/>
      </c>
      <c r="L96" s="111">
        <v>43199</v>
      </c>
      <c r="M96" s="86" t="s">
        <v>0</v>
      </c>
      <c r="N96" s="109"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09" t="s">
        <v>0</v>
      </c>
      <c r="P96" s="4"/>
      <c r="Q96" s="114" t="s">
        <v>25</v>
      </c>
      <c r="R96" s="109" t="s">
        <v>3945</v>
      </c>
    </row>
    <row r="97" spans="1:18" x14ac:dyDescent="0.25">
      <c r="A97" s="109"/>
      <c r="B97" s="109"/>
      <c r="C97" s="109"/>
      <c r="D97" s="86" t="s">
        <v>27</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2018-03-09_G-037_GB</v>
      </c>
      <c r="G97" s="89">
        <v>43195</v>
      </c>
      <c r="H97" s="89">
        <v>43199</v>
      </c>
      <c r="I97" s="68"/>
      <c r="J97" s="68"/>
      <c r="K97" s="73" t="str">
        <f t="shared" si="3"/>
        <v/>
      </c>
      <c r="L97" s="109"/>
      <c r="M97" s="86" t="str">
        <f>IF(AND(NOT(OR(G97="",G97="Ø")),H97=""),"In Progress",IF(AND(NOT(OR(H97="Ø",H97="")),NOT(OR(G97="Ø",G97=""))),"Completed",IF(AND(NOT(A96=""),NOT(OR(D97="",D97="???")),G97=""),"Waiting",IF(D97="???","Waiting",""))))</f>
        <v>Completed</v>
      </c>
      <c r="N97" s="109"/>
      <c r="O97" s="109"/>
      <c r="P97" s="4"/>
      <c r="Q97" s="114"/>
      <c r="R97" s="109"/>
    </row>
    <row r="98" spans="1:18" x14ac:dyDescent="0.25">
      <c r="A98" s="115" t="s">
        <v>3946</v>
      </c>
      <c r="B98" s="110" t="s">
        <v>3947</v>
      </c>
      <c r="C98" s="109"/>
      <c r="D98" s="86" t="s">
        <v>27</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2018-03-09_G-038_GB</v>
      </c>
      <c r="G98" s="89">
        <v>43194</v>
      </c>
      <c r="H98" s="89">
        <v>43195</v>
      </c>
      <c r="I98" s="68">
        <v>1</v>
      </c>
      <c r="J98" s="68">
        <v>20.11</v>
      </c>
      <c r="K98" s="73">
        <f t="shared" si="3"/>
        <v>20.11</v>
      </c>
      <c r="L98" s="111">
        <v>43199</v>
      </c>
      <c r="M98" s="86" t="str">
        <f>IF(AND(NOT(OR(G98="",G98="Ø")),H98=""),"In Progress",IF(AND(NOT(OR(H98="Ø",H98="")),NOT(OR(G98="Ø",G98=""))),"Completed",IF(AND(NOT(A98=""),NOT(OR(D98="",D98="???")),G98=""),"Waiting",IF(D98="???","Waiting",""))))</f>
        <v>Completed</v>
      </c>
      <c r="N98" s="109" t="s">
        <v>0</v>
      </c>
      <c r="O98" s="109" t="s">
        <v>0</v>
      </c>
      <c r="P98" s="4"/>
      <c r="Q98" s="114" t="s">
        <v>25</v>
      </c>
      <c r="R98" s="109" t="s">
        <v>3948</v>
      </c>
    </row>
    <row r="99" spans="1:18" x14ac:dyDescent="0.25">
      <c r="A99" s="109"/>
      <c r="B99" s="109"/>
      <c r="C99" s="109"/>
      <c r="D99" s="86" t="s">
        <v>32</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2018-03-09_G-038_AZ</v>
      </c>
      <c r="G99" s="89">
        <v>43195</v>
      </c>
      <c r="H99" s="89">
        <v>43196</v>
      </c>
      <c r="I99" s="68">
        <v>1</v>
      </c>
      <c r="J99" s="68"/>
      <c r="K99" s="73" t="str">
        <f t="shared" si="3"/>
        <v/>
      </c>
      <c r="L99" s="109"/>
      <c r="M99" s="86" t="str">
        <f>IF(AND(NOT(OR(G99="",G99="Ø")),H99=""),"In Progress",IF(AND(NOT(OR(H99="Ø",H99="")),NOT(OR(G99="Ø",G99=""))),"Completed",IF(AND(NOT(A98=""),NOT(OR(D99="",D99="???")),G99=""),"Waiting",IF(D99="???","Waiting",""))))</f>
        <v>Completed</v>
      </c>
      <c r="N99" s="109"/>
      <c r="O99" s="109"/>
      <c r="P99" s="4"/>
      <c r="Q99" s="114"/>
      <c r="R99" s="109"/>
    </row>
    <row r="100" spans="1:18" x14ac:dyDescent="0.25">
      <c r="A100" s="115" t="s">
        <v>3949</v>
      </c>
      <c r="B100" s="110" t="s">
        <v>3950</v>
      </c>
      <c r="C100" s="109"/>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2018-03-09_G-039_MW</v>
      </c>
      <c r="G100" s="89">
        <v>43195</v>
      </c>
      <c r="H100" s="89" t="s">
        <v>51</v>
      </c>
      <c r="I100" s="68"/>
      <c r="J100" s="68"/>
      <c r="K100" s="73" t="str">
        <f t="shared" si="3"/>
        <v/>
      </c>
      <c r="L100" s="109" t="str">
        <f>IF(AND(NOT(OR(H100="",H100="Ø")),NOT(OR(H101="",H101="Ø"))),"Needs to be Split","")</f>
        <v/>
      </c>
      <c r="M100" s="86" t="s">
        <v>2</v>
      </c>
      <c r="N100" s="109" t="s">
        <v>2</v>
      </c>
      <c r="O100" s="109" t="str">
        <f>IF(OR(N100="Untraceable",N100="Incomplete"),"Ignore",IF(N100="Completed","Waiting",IF(OR(N100="Waiting",N100="In Progress",N100="Review",N100="Other"),"HOLD","")))</f>
        <v>Ignore</v>
      </c>
      <c r="P100" s="4" t="s">
        <v>3951</v>
      </c>
      <c r="Q100" s="114" t="str">
        <f>IF(OR(N100="Untraceable",N100="Incomplete"),"No",IF(N100="Completed","In Progress",""))</f>
        <v>No</v>
      </c>
      <c r="R100" s="109"/>
    </row>
    <row r="101" spans="1:18" x14ac:dyDescent="0.25">
      <c r="A101" s="109"/>
      <c r="B101" s="109"/>
      <c r="C101" s="109"/>
      <c r="D101" s="86"/>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3"/>
        <v/>
      </c>
      <c r="L101" s="109"/>
      <c r="M101" s="86" t="str">
        <f>IF(AND(NOT(OR(G101="",G101="Ø")),H101=""),"In Progress",IF(AND(NOT(OR(H101="Ø",H101="")),NOT(OR(G101="Ø",G101=""))),"Completed",IF(AND(NOT(A100=""),NOT(OR(D101="",D101="???")),G101=""),"Waiting",IF(D101="???","Waiting",""))))</f>
        <v/>
      </c>
      <c r="N101" s="109"/>
      <c r="O101" s="109"/>
      <c r="P101" s="4"/>
      <c r="Q101" s="114"/>
      <c r="R101" s="109"/>
    </row>
    <row r="102" spans="1:18" x14ac:dyDescent="0.25">
      <c r="A102" s="115" t="s">
        <v>3952</v>
      </c>
      <c r="B102" s="110" t="s">
        <v>3953</v>
      </c>
      <c r="C102" s="109"/>
      <c r="D102" s="86" t="s">
        <v>187</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2018-03-09_G-040_MW</v>
      </c>
      <c r="G102" s="89">
        <v>43195</v>
      </c>
      <c r="H102" s="89">
        <v>43196</v>
      </c>
      <c r="I102" s="68"/>
      <c r="J102" s="68"/>
      <c r="K102" s="73" t="str">
        <f t="shared" si="3"/>
        <v/>
      </c>
      <c r="L102" s="111">
        <v>43202</v>
      </c>
      <c r="M102" s="86" t="str">
        <f>IF(AND(NOT(OR(G102="",G102="Ø")),H102=""),"In Progress",IF(AND(NOT(OR(H102="Ø",H102="")),NOT(OR(G102="Ø",G102=""))),"Completed",IF(AND(NOT(A102=""),NOT(OR(D102="",D102="???")),G102=""),"Waiting",IF(D102="???","Waiting",""))))</f>
        <v>Completed</v>
      </c>
      <c r="N102" s="109"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09" t="s">
        <v>0</v>
      </c>
      <c r="P102" s="4"/>
      <c r="Q102" s="114" t="s">
        <v>25</v>
      </c>
      <c r="R102" s="109" t="s">
        <v>3954</v>
      </c>
    </row>
    <row r="103" spans="1:18" x14ac:dyDescent="0.25">
      <c r="A103" s="109"/>
      <c r="B103" s="109"/>
      <c r="C103" s="109"/>
      <c r="D103" s="86" t="s">
        <v>23</v>
      </c>
      <c r="E103" s="86" t="s">
        <v>24</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2018-03-09_G-040_CA</v>
      </c>
      <c r="G103" s="89">
        <v>43196</v>
      </c>
      <c r="H103" s="89">
        <v>43201</v>
      </c>
      <c r="I103" s="68"/>
      <c r="J103" s="68"/>
      <c r="K103" s="73" t="str">
        <f t="shared" si="3"/>
        <v/>
      </c>
      <c r="L103" s="109"/>
      <c r="M103" s="86" t="str">
        <f>IF(AND(NOT(OR(G103="",G103="Ø")),H103=""),"In Progress",IF(AND(NOT(OR(H103="Ø",H103="")),NOT(OR(G103="Ø",G103=""))),"Completed",IF(AND(NOT(A102=""),NOT(OR(D103="",D103="???")),G103=""),"Waiting",IF(D103="???","Waiting",""))))</f>
        <v>Completed</v>
      </c>
      <c r="N103" s="109"/>
      <c r="O103" s="109"/>
      <c r="P103" s="4"/>
      <c r="Q103" s="114"/>
      <c r="R103" s="109"/>
    </row>
    <row r="104" spans="1:18" x14ac:dyDescent="0.25">
      <c r="A104" s="115" t="s">
        <v>3955</v>
      </c>
      <c r="B104" s="110" t="s">
        <v>3956</v>
      </c>
      <c r="C104" s="109"/>
      <c r="D104" s="86" t="s">
        <v>187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2018-03-09_G-041_MW</v>
      </c>
      <c r="G104" s="89">
        <v>43196</v>
      </c>
      <c r="H104" s="89" t="s">
        <v>51</v>
      </c>
      <c r="I104" s="68"/>
      <c r="J104" s="68"/>
      <c r="K104" s="73" t="str">
        <f t="shared" si="3"/>
        <v/>
      </c>
      <c r="L104" s="109" t="str">
        <f>IF(AND(NOT(OR(H104="",H104="Ø")),NOT(OR(H105="",H105="Ø"))),"Needs to be Split","")</f>
        <v/>
      </c>
      <c r="M104" s="86" t="s">
        <v>2</v>
      </c>
      <c r="N104" s="109"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09" t="str">
        <f>IF(OR(N104="Untraceable",N104="Incomplete"),"Ignore",IF(N104="Completed","Waiting",IF(OR(N104="Waiting",N104="In Progress",N104="Review",N104="Other"),"HOLD","")))</f>
        <v>Ignore</v>
      </c>
      <c r="P104" s="4" t="s">
        <v>3957</v>
      </c>
      <c r="Q104" s="114" t="str">
        <f>IF(OR(N104="Untraceable",N104="Incomplete"),"No",IF(N104="Completed","In Progress",""))</f>
        <v>No</v>
      </c>
      <c r="R104" s="109"/>
    </row>
    <row r="105" spans="1:18" x14ac:dyDescent="0.25">
      <c r="A105" s="109"/>
      <c r="B105" s="109"/>
      <c r="C105" s="109"/>
      <c r="D105" s="86" t="s">
        <v>161</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2018-03-09_G-041_BD</v>
      </c>
      <c r="G105" s="89">
        <v>43199</v>
      </c>
      <c r="H105" s="89" t="s">
        <v>51</v>
      </c>
      <c r="I105" s="68"/>
      <c r="J105" s="68"/>
      <c r="K105" s="73" t="str">
        <f t="shared" si="3"/>
        <v/>
      </c>
      <c r="L105" s="109"/>
      <c r="M105" s="86" t="s">
        <v>1</v>
      </c>
      <c r="N105" s="109"/>
      <c r="O105" s="109"/>
      <c r="P105" s="4" t="s">
        <v>3958</v>
      </c>
      <c r="Q105" s="114"/>
      <c r="R105" s="109"/>
    </row>
    <row r="106" spans="1:18" x14ac:dyDescent="0.25">
      <c r="A106" s="115" t="s">
        <v>3959</v>
      </c>
      <c r="B106" s="110" t="s">
        <v>3960</v>
      </c>
      <c r="C106" s="109"/>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2018-03-09_G-042_CA</v>
      </c>
      <c r="G106" s="89">
        <v>43196</v>
      </c>
      <c r="H106" s="89">
        <v>43196</v>
      </c>
      <c r="I106" s="68">
        <v>2</v>
      </c>
      <c r="J106" s="68">
        <v>17.7</v>
      </c>
      <c r="K106" s="73">
        <f t="shared" si="3"/>
        <v>8.85</v>
      </c>
      <c r="L106" s="111">
        <v>43199</v>
      </c>
      <c r="M106" s="86" t="str">
        <f>IF(AND(NOT(OR(G106="",G106="Ø")),H106=""),"In Progress",IF(AND(NOT(OR(H106="Ø",H106="")),NOT(OR(G106="Ø",G106=""))),"Completed",IF(AND(NOT(A106=""),NOT(OR(D106="",D106="???")),G106=""),"Waiting",IF(D106="???","Waiting",""))))</f>
        <v>Completed</v>
      </c>
      <c r="N106" s="109"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09" t="s">
        <v>0</v>
      </c>
      <c r="P106" s="4"/>
      <c r="Q106" s="114" t="s">
        <v>25</v>
      </c>
      <c r="R106" s="109" t="s">
        <v>3961</v>
      </c>
    </row>
    <row r="107" spans="1:18" x14ac:dyDescent="0.25">
      <c r="A107" s="109"/>
      <c r="B107" s="109"/>
      <c r="C107" s="109"/>
      <c r="D107" s="86" t="s">
        <v>161</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2018-03-09_G-042_BD</v>
      </c>
      <c r="G107" s="89">
        <v>43199</v>
      </c>
      <c r="H107" s="89">
        <v>43199</v>
      </c>
      <c r="I107" s="68">
        <v>1</v>
      </c>
      <c r="J107" s="68">
        <v>17</v>
      </c>
      <c r="K107" s="73">
        <f t="shared" si="3"/>
        <v>17</v>
      </c>
      <c r="L107" s="109"/>
      <c r="M107" s="86" t="str">
        <f>IF(AND(NOT(OR(G107="",G107="Ø")),H107=""),"In Progress",IF(AND(NOT(OR(H107="Ø",H107="")),NOT(OR(G107="Ø",G107=""))),"Completed",IF(AND(NOT(A106=""),NOT(OR(D107="",D107="???")),G107=""),"Waiting",IF(D107="???","Waiting",""))))</f>
        <v>Completed</v>
      </c>
      <c r="N107" s="109"/>
      <c r="O107" s="109"/>
      <c r="P107" s="4"/>
      <c r="Q107" s="114"/>
      <c r="R107" s="109"/>
    </row>
    <row r="108" spans="1:18" x14ac:dyDescent="0.25">
      <c r="A108" s="115" t="s">
        <v>3962</v>
      </c>
      <c r="B108" s="110" t="s">
        <v>3963</v>
      </c>
      <c r="C108" s="109"/>
      <c r="D108" s="86" t="s">
        <v>32</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2018-03-09_R-013_AZ</v>
      </c>
      <c r="G108" s="89">
        <v>43196</v>
      </c>
      <c r="H108" s="89">
        <v>43196</v>
      </c>
      <c r="I108" s="68">
        <v>0.5</v>
      </c>
      <c r="J108" s="68"/>
      <c r="K108" s="73" t="str">
        <f t="shared" si="3"/>
        <v/>
      </c>
      <c r="L108" s="111">
        <v>43199</v>
      </c>
      <c r="M108" s="86" t="str">
        <f>IF(AND(NOT(OR(G108="",G108="Ø")),H108=""),"In Progress",IF(AND(NOT(OR(H108="Ø",H108="")),NOT(OR(G108="Ø",G108=""))),"Completed",IF(AND(NOT(A108=""),NOT(OR(D108="",D108="???")),G108=""),"Waiting",IF(D108="???","Waiting",""))))</f>
        <v>Completed</v>
      </c>
      <c r="N108" s="109"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09" t="s">
        <v>0</v>
      </c>
      <c r="P108" s="4"/>
      <c r="Q108" s="114" t="s">
        <v>25</v>
      </c>
      <c r="R108" s="109" t="s">
        <v>3964</v>
      </c>
    </row>
    <row r="109" spans="1:18" x14ac:dyDescent="0.25">
      <c r="A109" s="109"/>
      <c r="B109" s="109"/>
      <c r="C109" s="109"/>
      <c r="D109" s="86" t="s">
        <v>187</v>
      </c>
      <c r="E109" s="86" t="s">
        <v>24</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2018-03-09_R-013_MW</v>
      </c>
      <c r="G109" s="89">
        <v>43196</v>
      </c>
      <c r="H109" s="89">
        <v>43196</v>
      </c>
      <c r="I109" s="68">
        <v>0.25</v>
      </c>
      <c r="J109" s="68"/>
      <c r="K109" s="73" t="str">
        <f t="shared" si="3"/>
        <v/>
      </c>
      <c r="L109" s="109"/>
      <c r="M109" s="86" t="str">
        <f>IF(AND(NOT(OR(G109="",G109="Ø")),H109=""),"In Progress",IF(AND(NOT(OR(H109="Ø",H109="")),NOT(OR(G109="Ø",G109=""))),"Completed",IF(AND(NOT(A108=""),NOT(OR(D109="",D109="???")),G109=""),"Waiting",IF(D109="???","Waiting",""))))</f>
        <v>Completed</v>
      </c>
      <c r="N109" s="109"/>
      <c r="O109" s="109"/>
      <c r="P109" s="4"/>
      <c r="Q109" s="114"/>
      <c r="R109" s="109"/>
    </row>
    <row r="110" spans="1:18" x14ac:dyDescent="0.25">
      <c r="A110" s="115" t="s">
        <v>3965</v>
      </c>
      <c r="B110" s="110" t="s">
        <v>3966</v>
      </c>
      <c r="C110" s="109"/>
      <c r="D110" s="86" t="s">
        <v>32</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2018-03-09_R-014_AZ</v>
      </c>
      <c r="G110" s="89">
        <v>43196</v>
      </c>
      <c r="H110" s="89">
        <v>43196</v>
      </c>
      <c r="I110" s="68">
        <v>0.5</v>
      </c>
      <c r="J110" s="68"/>
      <c r="K110" s="73" t="str">
        <f t="shared" si="3"/>
        <v/>
      </c>
      <c r="L110" s="111">
        <v>43203</v>
      </c>
      <c r="M110" s="86" t="str">
        <f>IF(AND(NOT(OR(G110="",G110="Ø")),H110=""),"In Progress",IF(AND(NOT(OR(H110="Ø",H110="")),NOT(OR(G110="Ø",G110=""))),"Completed",IF(AND(NOT(A110=""),NOT(OR(D110="",D110="???")),G110=""),"Waiting",IF(D110="???","Waiting",""))))</f>
        <v>Completed</v>
      </c>
      <c r="N110" s="109" t="s">
        <v>0</v>
      </c>
      <c r="O110" s="109" t="s">
        <v>0</v>
      </c>
      <c r="P110" s="4"/>
      <c r="Q110" s="114" t="s">
        <v>25</v>
      </c>
      <c r="R110" s="109" t="s">
        <v>3967</v>
      </c>
    </row>
    <row r="111" spans="1:18" x14ac:dyDescent="0.25">
      <c r="A111" s="109"/>
      <c r="B111" s="109"/>
      <c r="C111" s="109"/>
      <c r="D111" s="86" t="s">
        <v>187</v>
      </c>
      <c r="E111" s="86" t="s">
        <v>24</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2018-03-09_R-014_MW</v>
      </c>
      <c r="G111" s="89">
        <v>43196</v>
      </c>
      <c r="H111" s="89">
        <v>43196</v>
      </c>
      <c r="I111" s="68">
        <v>0.5</v>
      </c>
      <c r="J111" s="68"/>
      <c r="K111" s="73" t="str">
        <f t="shared" si="3"/>
        <v/>
      </c>
      <c r="L111" s="109"/>
      <c r="M111" s="86" t="s">
        <v>0</v>
      </c>
      <c r="N111" s="109"/>
      <c r="O111" s="109"/>
      <c r="P111" s="4"/>
      <c r="Q111" s="114"/>
      <c r="R111" s="109"/>
    </row>
    <row r="112" spans="1:18" x14ac:dyDescent="0.25">
      <c r="A112" s="115" t="s">
        <v>3968</v>
      </c>
      <c r="B112" s="110" t="s">
        <v>3969</v>
      </c>
      <c r="C112" s="109"/>
      <c r="D112" s="86" t="s">
        <v>32</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2018-03-09_R-015_AZ</v>
      </c>
      <c r="G112" s="89">
        <v>43196</v>
      </c>
      <c r="H112" s="89">
        <v>43196</v>
      </c>
      <c r="I112" s="68">
        <v>0.5</v>
      </c>
      <c r="J112" s="68"/>
      <c r="K112" s="73" t="str">
        <f t="shared" si="3"/>
        <v/>
      </c>
      <c r="L112" s="111">
        <v>43203</v>
      </c>
      <c r="M112" s="86" t="str">
        <f>IF(AND(NOT(OR(G112="",G112="Ø")),H112=""),"In Progress",IF(AND(NOT(OR(H112="Ø",H112="")),NOT(OR(G112="Ø",G112=""))),"Completed",IF(AND(NOT(A112=""),NOT(OR(D112="",D112="???")),G112=""),"Waiting",IF(D112="???","Waiting",""))))</f>
        <v>Completed</v>
      </c>
      <c r="N112" s="109"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09" t="s">
        <v>0</v>
      </c>
      <c r="P112" s="4"/>
      <c r="Q112" s="114" t="s">
        <v>25</v>
      </c>
      <c r="R112" s="109" t="s">
        <v>3970</v>
      </c>
    </row>
    <row r="113" spans="1:18" x14ac:dyDescent="0.25">
      <c r="A113" s="109"/>
      <c r="B113" s="109"/>
      <c r="C113" s="109"/>
      <c r="D113" s="86" t="s">
        <v>187</v>
      </c>
      <c r="E113" s="86"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2018-03-09_R-015_MW</v>
      </c>
      <c r="G113" s="89">
        <v>43199</v>
      </c>
      <c r="H113" s="89">
        <v>43199</v>
      </c>
      <c r="I113" s="68">
        <v>0.5</v>
      </c>
      <c r="J113" s="68"/>
      <c r="K113" s="73" t="str">
        <f t="shared" si="3"/>
        <v/>
      </c>
      <c r="L113" s="109"/>
      <c r="M113" s="86" t="s">
        <v>0</v>
      </c>
      <c r="N113" s="109"/>
      <c r="O113" s="109"/>
      <c r="P113" s="4"/>
      <c r="Q113" s="114"/>
      <c r="R113" s="109"/>
    </row>
    <row r="114" spans="1:18" x14ac:dyDescent="0.25">
      <c r="A114" s="115" t="s">
        <v>3971</v>
      </c>
      <c r="B114" s="110" t="s">
        <v>3972</v>
      </c>
      <c r="C114" s="109"/>
      <c r="D114" s="86" t="s">
        <v>32</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2018-03-09_R-016_AZ</v>
      </c>
      <c r="G114" s="89">
        <v>43196</v>
      </c>
      <c r="H114" s="89">
        <v>43199</v>
      </c>
      <c r="I114" s="68">
        <v>1.5</v>
      </c>
      <c r="J114" s="68"/>
      <c r="K114" s="73" t="str">
        <f t="shared" si="3"/>
        <v/>
      </c>
      <c r="L114" s="111">
        <v>43206</v>
      </c>
      <c r="M114" s="86" t="str">
        <f>IF(AND(NOT(OR(G114="",G114="Ø")),H114=""),"In Progress",IF(AND(NOT(OR(H114="Ø",H114="")),NOT(OR(G114="Ø",G114=""))),"Completed",IF(AND(NOT(A114=""),NOT(OR(D114="",D114="???")),G114=""),"Waiting",IF(D114="???","Waiting",""))))</f>
        <v>Completed</v>
      </c>
      <c r="N114" s="109"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09" t="s">
        <v>0</v>
      </c>
      <c r="P114" s="4"/>
      <c r="Q114" s="114" t="s">
        <v>25</v>
      </c>
      <c r="R114" s="109" t="s">
        <v>3973</v>
      </c>
    </row>
    <row r="115" spans="1:18" x14ac:dyDescent="0.25">
      <c r="A115" s="109"/>
      <c r="B115" s="109"/>
      <c r="C115" s="109"/>
      <c r="D115" s="86" t="s">
        <v>113</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2018-03-09_R-016_DR</v>
      </c>
      <c r="G115" s="89">
        <v>43199</v>
      </c>
      <c r="H115" s="89">
        <v>43206</v>
      </c>
      <c r="I115" s="68">
        <v>2.5</v>
      </c>
      <c r="J115" s="68">
        <v>26.582000000000001</v>
      </c>
      <c r="K115" s="73">
        <f t="shared" si="3"/>
        <v>10.6328</v>
      </c>
      <c r="L115" s="109"/>
      <c r="M115" s="86" t="str">
        <f>IF(AND(NOT(OR(G115="",G115="Ø")),H115=""),"In Progress",IF(AND(NOT(OR(H115="Ø",H115="")),NOT(OR(G115="Ø",G115=""))),"Completed",IF(AND(NOT(A114=""),NOT(OR(D115="",D115="???")),G115=""),"Waiting",IF(D115="???","Waiting",""))))</f>
        <v>Completed</v>
      </c>
      <c r="N115" s="109"/>
      <c r="O115" s="109"/>
      <c r="P115" s="4"/>
      <c r="Q115" s="114"/>
      <c r="R115" s="109"/>
    </row>
    <row r="116" spans="1:18" x14ac:dyDescent="0.25">
      <c r="A116" s="115" t="s">
        <v>3974</v>
      </c>
      <c r="B116" s="110" t="s">
        <v>3975</v>
      </c>
      <c r="C116" s="109"/>
      <c r="D116" s="86" t="s">
        <v>23</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2018-03-09_G-043_CA</v>
      </c>
      <c r="G116" s="89">
        <v>43196</v>
      </c>
      <c r="H116" s="89">
        <v>43196</v>
      </c>
      <c r="I116" s="68">
        <v>0.28000000000000003</v>
      </c>
      <c r="J116" s="68">
        <v>14.2</v>
      </c>
      <c r="K116" s="73">
        <f t="shared" si="3"/>
        <v>50.714285714285708</v>
      </c>
      <c r="L116" s="111">
        <v>43202</v>
      </c>
      <c r="M116" s="86" t="str">
        <f>IF(AND(NOT(OR(G116="",G116="Ø")),H116=""),"In Progress",IF(AND(NOT(OR(H116="Ø",H116="")),NOT(OR(G116="Ø",G116=""))),"Completed",IF(AND(NOT(A116=""),NOT(OR(D116="",D116="???")),G116=""),"Waiting",IF(D116="???","Waiting",""))))</f>
        <v>Completed</v>
      </c>
      <c r="N116" s="109"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09" t="s">
        <v>0</v>
      </c>
      <c r="P116" s="4" t="s">
        <v>3976</v>
      </c>
      <c r="Q116" s="114" t="s">
        <v>25</v>
      </c>
      <c r="R116" s="109" t="s">
        <v>3977</v>
      </c>
    </row>
    <row r="117" spans="1:18" x14ac:dyDescent="0.25">
      <c r="A117" s="109"/>
      <c r="B117" s="109"/>
      <c r="C117" s="109"/>
      <c r="D117" s="86" t="s">
        <v>187</v>
      </c>
      <c r="E117" s="86" t="s">
        <v>24</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2018-03-09_G-043_MW</v>
      </c>
      <c r="G117" s="89">
        <v>43199</v>
      </c>
      <c r="H117" s="89">
        <v>43199</v>
      </c>
      <c r="I117" s="68">
        <v>0.25</v>
      </c>
      <c r="J117" s="68"/>
      <c r="K117" s="73" t="str">
        <f t="shared" si="3"/>
        <v/>
      </c>
      <c r="L117" s="109"/>
      <c r="M117" s="86" t="str">
        <f>IF(AND(NOT(OR(G117="",G117="Ø")),H117=""),"In Progress",IF(AND(NOT(OR(H117="Ø",H117="")),NOT(OR(G117="Ø",G117=""))),"Completed",IF(AND(NOT(A116=""),NOT(OR(D117="",D117="???")),G117=""),"Waiting",IF(D117="???","Waiting",""))))</f>
        <v>Completed</v>
      </c>
      <c r="N117" s="109"/>
      <c r="O117" s="109"/>
      <c r="P117" s="4"/>
      <c r="Q117" s="114"/>
      <c r="R117" s="109"/>
    </row>
    <row r="118" spans="1:18" x14ac:dyDescent="0.25">
      <c r="A118" s="115" t="s">
        <v>3978</v>
      </c>
      <c r="B118" s="110" t="s">
        <v>3979</v>
      </c>
      <c r="C118" s="109"/>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2018-03-09_G-044_CA</v>
      </c>
      <c r="G118" s="89">
        <v>43196</v>
      </c>
      <c r="H118" s="89">
        <v>43196</v>
      </c>
      <c r="I118" s="68">
        <v>0.6</v>
      </c>
      <c r="J118" s="68">
        <v>17</v>
      </c>
      <c r="K118" s="73">
        <v>28.3</v>
      </c>
      <c r="L118" s="111">
        <v>43202</v>
      </c>
      <c r="M118" s="86" t="s">
        <v>0</v>
      </c>
      <c r="N118" s="109"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09" t="s">
        <v>0</v>
      </c>
      <c r="P118" s="4" t="s">
        <v>3980</v>
      </c>
      <c r="Q118" s="114" t="s">
        <v>25</v>
      </c>
      <c r="R118" s="109" t="s">
        <v>3981</v>
      </c>
    </row>
    <row r="119" spans="1:18" x14ac:dyDescent="0.25">
      <c r="A119" s="109"/>
      <c r="B119" s="109"/>
      <c r="C119" s="109"/>
      <c r="D119" s="86" t="s">
        <v>187</v>
      </c>
      <c r="E119" s="86"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2018-03-09_G-044_MW</v>
      </c>
      <c r="G119" s="89">
        <v>43199</v>
      </c>
      <c r="H119" s="89">
        <v>43199</v>
      </c>
      <c r="I119" s="68">
        <v>0.55000000000000004</v>
      </c>
      <c r="J119" s="68"/>
      <c r="K119" s="73" t="str">
        <f t="shared" ref="K119:K137" si="4">IF(AND(NOT(I119=""),NOT(J119=""),NOT(H119="")),J119/I119,"")</f>
        <v/>
      </c>
      <c r="L119" s="109"/>
      <c r="M119" s="86" t="str">
        <f>IF(AND(NOT(OR(G119="",G119="Ø")),H119=""),"In Progress",IF(AND(NOT(OR(H119="Ø",H119="")),NOT(OR(G119="Ø",G119=""))),"Completed",IF(AND(NOT(A118=""),NOT(OR(D119="",D119="???")),G119=""),"Waiting",IF(D119="???","Waiting",""))))</f>
        <v>Completed</v>
      </c>
      <c r="N119" s="109"/>
      <c r="O119" s="109"/>
      <c r="P119" s="4"/>
      <c r="Q119" s="114"/>
      <c r="R119" s="109"/>
    </row>
    <row r="120" spans="1:18" x14ac:dyDescent="0.25">
      <c r="A120" s="115" t="s">
        <v>3982</v>
      </c>
      <c r="B120" s="110" t="s">
        <v>3983</v>
      </c>
      <c r="C120" s="109" t="s">
        <v>3754</v>
      </c>
      <c r="D120" s="86" t="s">
        <v>161</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2018-03-09_G-045_BD</v>
      </c>
      <c r="G120" s="89">
        <v>43199</v>
      </c>
      <c r="H120" s="89">
        <v>43199</v>
      </c>
      <c r="I120" s="68">
        <v>0.75</v>
      </c>
      <c r="J120" s="68">
        <v>19</v>
      </c>
      <c r="K120" s="73">
        <f t="shared" si="4"/>
        <v>25.333333333333332</v>
      </c>
      <c r="L120" s="111">
        <v>43200</v>
      </c>
      <c r="M120" s="86" t="str">
        <f>IF(AND(NOT(OR(G120="",G120="Ø")),H120=""),"In Progress",IF(AND(NOT(OR(H120="Ø",H120="")),NOT(OR(G120="Ø",G120=""))),"Completed",IF(AND(NOT(A120=""),NOT(OR(D120="",D120="???")),G120=""),"Waiting",IF(D120="???","Waiting",""))))</f>
        <v>Completed</v>
      </c>
      <c r="N120" s="109"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09" t="s">
        <v>0</v>
      </c>
      <c r="P120" s="4" t="s">
        <v>3984</v>
      </c>
      <c r="Q120" s="114" t="s">
        <v>25</v>
      </c>
      <c r="R120" s="109" t="s">
        <v>3985</v>
      </c>
    </row>
    <row r="121" spans="1:18" x14ac:dyDescent="0.25">
      <c r="A121" s="109"/>
      <c r="B121" s="109"/>
      <c r="C121" s="109"/>
      <c r="D121" s="86" t="s">
        <v>187</v>
      </c>
      <c r="E121" s="86"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2018-03-09_G-045_MW</v>
      </c>
      <c r="G121" s="89">
        <v>43200</v>
      </c>
      <c r="H121" s="89">
        <v>43200</v>
      </c>
      <c r="I121" s="68"/>
      <c r="J121" s="68"/>
      <c r="K121" s="73" t="str">
        <f t="shared" si="4"/>
        <v/>
      </c>
      <c r="L121" s="109"/>
      <c r="M121" s="86" t="s">
        <v>0</v>
      </c>
      <c r="N121" s="109"/>
      <c r="O121" s="109"/>
      <c r="P121" s="4"/>
      <c r="Q121" s="114"/>
      <c r="R121" s="109"/>
    </row>
    <row r="122" spans="1:18" x14ac:dyDescent="0.25">
      <c r="A122" s="115" t="s">
        <v>3986</v>
      </c>
      <c r="B122" s="110" t="s">
        <v>3987</v>
      </c>
      <c r="C122" s="109" t="s">
        <v>2065</v>
      </c>
      <c r="D122" s="86" t="s">
        <v>27</v>
      </c>
      <c r="E122" s="86" t="s">
        <v>24</v>
      </c>
      <c r="F122" s="7" t="s">
        <v>3988</v>
      </c>
      <c r="G122" s="89">
        <v>43200</v>
      </c>
      <c r="H122" s="89">
        <v>43200</v>
      </c>
      <c r="I122" s="68"/>
      <c r="J122" s="68"/>
      <c r="K122" s="73" t="str">
        <f t="shared" si="4"/>
        <v/>
      </c>
      <c r="L122" s="111">
        <v>43206</v>
      </c>
      <c r="M122" s="86" t="s">
        <v>0</v>
      </c>
      <c r="N122" s="109" t="s">
        <v>0</v>
      </c>
      <c r="O122" s="109" t="s">
        <v>0</v>
      </c>
      <c r="P122" s="4" t="s">
        <v>3040</v>
      </c>
      <c r="Q122" s="114" t="s">
        <v>25</v>
      </c>
      <c r="R122" s="109" t="s">
        <v>3989</v>
      </c>
    </row>
    <row r="123" spans="1:18" x14ac:dyDescent="0.25">
      <c r="A123" s="109"/>
      <c r="B123" s="109"/>
      <c r="C123" s="109"/>
      <c r="D123" s="86" t="s">
        <v>187</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2018-03-09_G-046_MW</v>
      </c>
      <c r="G123" s="89">
        <v>43200</v>
      </c>
      <c r="H123" s="89">
        <v>43201</v>
      </c>
      <c r="I123" s="68"/>
      <c r="J123" s="68"/>
      <c r="K123" s="73" t="str">
        <f t="shared" si="4"/>
        <v/>
      </c>
      <c r="L123" s="109"/>
      <c r="M123" s="86" t="s">
        <v>0</v>
      </c>
      <c r="N123" s="109"/>
      <c r="O123" s="109"/>
      <c r="P123" s="4" t="s">
        <v>3990</v>
      </c>
      <c r="Q123" s="114"/>
      <c r="R123" s="109"/>
    </row>
    <row r="124" spans="1:18" x14ac:dyDescent="0.25">
      <c r="A124" s="115" t="s">
        <v>3991</v>
      </c>
      <c r="B124" s="110" t="s">
        <v>3992</v>
      </c>
      <c r="C124" s="109" t="s">
        <v>1052</v>
      </c>
      <c r="D124" s="86" t="s">
        <v>161</v>
      </c>
      <c r="E124" s="86"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2018-03-09_G-047_BD</v>
      </c>
      <c r="G124" s="89">
        <v>43200</v>
      </c>
      <c r="H124" s="89">
        <v>43201</v>
      </c>
      <c r="I124" s="68">
        <v>2.25</v>
      </c>
      <c r="J124" s="68">
        <v>24</v>
      </c>
      <c r="K124" s="73">
        <f t="shared" si="4"/>
        <v>10.666666666666666</v>
      </c>
      <c r="L124" s="111">
        <v>43201</v>
      </c>
      <c r="M124" s="86" t="str">
        <f>IF(AND(NOT(OR(G124="",G124="Ø")),H124=""),"In Progress",IF(AND(NOT(OR(H124="Ø",H124="")),NOT(OR(G124="Ø",G124=""))),"Completed",IF(AND(NOT(A124=""),NOT(OR(D124="",D124="???")),G124=""),"Waiting",IF(D124="???","Waiting",""))))</f>
        <v>Completed</v>
      </c>
      <c r="N124" s="109"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09" t="s">
        <v>0</v>
      </c>
      <c r="P124" s="4" t="s">
        <v>3993</v>
      </c>
      <c r="Q124" s="114" t="s">
        <v>25</v>
      </c>
      <c r="R124" s="109" t="s">
        <v>3994</v>
      </c>
    </row>
    <row r="125" spans="1:18" x14ac:dyDescent="0.25">
      <c r="A125" s="109"/>
      <c r="B125" s="109"/>
      <c r="C125" s="109"/>
      <c r="D125" s="86" t="s">
        <v>23</v>
      </c>
      <c r="E125" s="86"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2018-03-09_G-047_CA</v>
      </c>
      <c r="G125" s="89">
        <v>43200</v>
      </c>
      <c r="H125" s="89">
        <v>43201</v>
      </c>
      <c r="I125" s="68"/>
      <c r="J125" s="68"/>
      <c r="K125" s="73" t="str">
        <f t="shared" si="4"/>
        <v/>
      </c>
      <c r="L125" s="109"/>
      <c r="M125" s="86" t="s">
        <v>0</v>
      </c>
      <c r="N125" s="109"/>
      <c r="O125" s="109"/>
      <c r="P125" s="4"/>
      <c r="Q125" s="114"/>
      <c r="R125" s="109"/>
    </row>
    <row r="126" spans="1:18" x14ac:dyDescent="0.25">
      <c r="A126" s="115" t="s">
        <v>3995</v>
      </c>
      <c r="B126" s="110" t="s">
        <v>3996</v>
      </c>
      <c r="C126" s="109" t="s">
        <v>1052</v>
      </c>
      <c r="D126" s="86" t="s">
        <v>23</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2018-03-09_G-048_CA</v>
      </c>
      <c r="G126" s="89">
        <v>43199</v>
      </c>
      <c r="H126" s="89">
        <v>43200</v>
      </c>
      <c r="I126" s="68">
        <v>3</v>
      </c>
      <c r="J126" s="68">
        <v>33</v>
      </c>
      <c r="K126" s="73">
        <f t="shared" si="4"/>
        <v>11</v>
      </c>
      <c r="L126" s="111">
        <v>43201</v>
      </c>
      <c r="M126" s="86" t="str">
        <f>IF(AND(NOT(OR(G126="",G126="Ø")),H126=""),"In Progress",IF(AND(NOT(OR(H126="Ø",H126="")),NOT(OR(G126="Ø",G126=""))),"Completed",IF(AND(NOT(A126=""),NOT(OR(D126="",D126="???")),G126=""),"Waiting",IF(D126="???","Waiting",""))))</f>
        <v>Completed</v>
      </c>
      <c r="N126" s="109"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09" t="s">
        <v>0</v>
      </c>
      <c r="P126" s="4" t="s">
        <v>3993</v>
      </c>
      <c r="Q126" s="114" t="s">
        <v>25</v>
      </c>
      <c r="R126" s="109" t="s">
        <v>3997</v>
      </c>
    </row>
    <row r="127" spans="1:18" x14ac:dyDescent="0.25">
      <c r="A127" s="109"/>
      <c r="B127" s="109"/>
      <c r="C127" s="109"/>
      <c r="D127" s="86" t="s">
        <v>161</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2018-03-09_G-048_BD</v>
      </c>
      <c r="G127" s="89">
        <v>43201</v>
      </c>
      <c r="H127" s="89">
        <v>43201</v>
      </c>
      <c r="I127" s="68">
        <v>2.25</v>
      </c>
      <c r="J127" s="68">
        <v>31</v>
      </c>
      <c r="K127" s="73">
        <f t="shared" si="4"/>
        <v>13.777777777777779</v>
      </c>
      <c r="L127" s="109"/>
      <c r="M127" s="86" t="s">
        <v>0</v>
      </c>
      <c r="N127" s="109"/>
      <c r="O127" s="109"/>
      <c r="P127" s="4"/>
      <c r="Q127" s="114"/>
      <c r="R127" s="109"/>
    </row>
    <row r="128" spans="1:18" x14ac:dyDescent="0.25">
      <c r="A128" s="115"/>
      <c r="B128" s="110"/>
      <c r="C128" s="109"/>
      <c r="D128" s="86" t="str">
        <f>IF(AND(NOT(B128=""),NOT(A128="")),"???","")</f>
        <v/>
      </c>
      <c r="E128" s="86"/>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
      </c>
      <c r="G128" s="89"/>
      <c r="H128" s="89"/>
      <c r="I128" s="68"/>
      <c r="J128" s="68"/>
      <c r="K128" s="73" t="str">
        <f t="shared" si="4"/>
        <v/>
      </c>
      <c r="L128" s="109" t="str">
        <f>IF(AND(NOT(OR(H128="",H128="Ø")),NOT(OR(H129="",H129="Ø"))),"Needs to be Split","")</f>
        <v/>
      </c>
      <c r="M128" s="86" t="str">
        <f>IF(AND(NOT(OR(G128="",G128="Ø")),H128=""),"In Progress",IF(AND(NOT(OR(H128="Ø",H128="")),NOT(OR(G128="Ø",G128=""))),"Completed",IF(AND(NOT(A128=""),NOT(OR(D128="",D128="???")),G128=""),"Waiting",IF(D128="???","Waiting",""))))</f>
        <v/>
      </c>
      <c r="N128" s="109"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
      </c>
      <c r="O128" s="109" t="str">
        <f>IF(OR(N128="Untraceable",N128="Incomplete"),"Ignore",IF(N128="Completed","Waiting",IF(OR(N128="Waiting",N128="In Progress",N128="Review",N128="Other"),"HOLD","")))</f>
        <v/>
      </c>
      <c r="P128" s="4"/>
      <c r="Q128" s="114" t="str">
        <f>IF(OR(N128="Untraceable",N128="Incomplete"),"No",IF(N128="Completed","In Progress",""))</f>
        <v/>
      </c>
      <c r="R128" s="109"/>
    </row>
    <row r="129" spans="1:18" x14ac:dyDescent="0.25">
      <c r="A129" s="109"/>
      <c r="B129" s="109"/>
      <c r="C129" s="109"/>
      <c r="D129" s="86" t="str">
        <f>IF(AND(NOT(A128=""),NOT(B128=""),NOT(M128="Untraceable")),"???","")</f>
        <v/>
      </c>
      <c r="E129" s="86"/>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
      </c>
      <c r="G129" s="89"/>
      <c r="H129" s="89"/>
      <c r="I129" s="68"/>
      <c r="J129" s="68"/>
      <c r="K129" s="73" t="str">
        <f t="shared" si="4"/>
        <v/>
      </c>
      <c r="L129" s="109"/>
      <c r="M129" s="86" t="str">
        <f>IF(AND(NOT(OR(G129="",G129="Ø")),H129=""),"In Progress",IF(AND(NOT(OR(H129="Ø",H129="")),NOT(OR(G129="Ø",G129=""))),"Completed",IF(AND(NOT(A128=""),NOT(OR(D129="",D129="???")),G129=""),"Waiting",IF(D129="???","Waiting",""))))</f>
        <v/>
      </c>
      <c r="N129" s="109"/>
      <c r="O129" s="109"/>
      <c r="P129" s="4"/>
      <c r="Q129" s="114"/>
      <c r="R129" s="109"/>
    </row>
    <row r="130" spans="1:18" x14ac:dyDescent="0.25">
      <c r="A130" s="115"/>
      <c r="B130" s="110"/>
      <c r="C130" s="109"/>
      <c r="D130" s="86" t="str">
        <f>IF(AND(NOT(B130=""),NOT(A130="")),"???","")</f>
        <v/>
      </c>
      <c r="E130" s="86"/>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
      </c>
      <c r="G130" s="89"/>
      <c r="H130" s="89"/>
      <c r="I130" s="68"/>
      <c r="J130" s="68"/>
      <c r="K130" s="73" t="str">
        <f t="shared" si="4"/>
        <v/>
      </c>
      <c r="L130" s="109" t="str">
        <f>IF(AND(NOT(OR(H130="",H130="Ø")),NOT(OR(H131="",H131="Ø"))),"Needs to be Split","")</f>
        <v/>
      </c>
      <c r="M130" s="86" t="str">
        <f>IF(AND(NOT(OR(G130="",G130="Ø")),H130=""),"In Progress",IF(AND(NOT(OR(H130="Ø",H130="")),NOT(OR(G130="Ø",G130=""))),"Completed",IF(AND(NOT(A130=""),NOT(OR(D130="",D130="???")),G130=""),"Waiting",IF(D130="???","Waiting",""))))</f>
        <v/>
      </c>
      <c r="N130" s="109"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
      </c>
      <c r="O130" s="109" t="str">
        <f>IF(OR(N130="Untraceable",N130="Incomplete"),"Ignore",IF(N130="Completed","Waiting",IF(OR(N130="Waiting",N130="In Progress",N130="Review",N130="Other"),"HOLD","")))</f>
        <v/>
      </c>
      <c r="P130" s="4"/>
      <c r="Q130" s="114" t="str">
        <f>IF(OR(N130="Untraceable",N130="Incomplete"),"No",IF(N130="Completed","In Progress",""))</f>
        <v/>
      </c>
      <c r="R130" s="109"/>
    </row>
    <row r="131" spans="1:18" x14ac:dyDescent="0.25">
      <c r="A131" s="109"/>
      <c r="B131" s="109"/>
      <c r="C131" s="109"/>
      <c r="D131" s="86" t="str">
        <f>IF(AND(NOT(A130=""),NOT(B130=""),NOT(M130="Untraceable")),"???","")</f>
        <v/>
      </c>
      <c r="E131" s="86"/>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
      </c>
      <c r="G131" s="89"/>
      <c r="H131" s="89"/>
      <c r="I131" s="68"/>
      <c r="J131" s="68"/>
      <c r="K131" s="73" t="str">
        <f t="shared" si="4"/>
        <v/>
      </c>
      <c r="L131" s="109"/>
      <c r="M131" s="86" t="str">
        <f>IF(AND(NOT(OR(G131="",G131="Ø")),H131=""),"In Progress",IF(AND(NOT(OR(H131="Ø",H131="")),NOT(OR(G131="Ø",G131=""))),"Completed",IF(AND(NOT(A130=""),NOT(OR(D131="",D131="???")),G131=""),"Waiting",IF(D131="???","Waiting",""))))</f>
        <v/>
      </c>
      <c r="N131" s="109"/>
      <c r="O131" s="109"/>
      <c r="P131" s="4"/>
      <c r="Q131" s="114"/>
      <c r="R131" s="109"/>
    </row>
    <row r="132" spans="1:18" x14ac:dyDescent="0.25">
      <c r="A132" s="115"/>
      <c r="B132" s="110"/>
      <c r="C132" s="109"/>
      <c r="D132" s="86" t="str">
        <f>IF(AND(NOT(B132=""),NOT(A132="")),"???","")</f>
        <v/>
      </c>
      <c r="E132" s="86"/>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
      </c>
      <c r="G132" s="89"/>
      <c r="H132" s="89"/>
      <c r="I132" s="68"/>
      <c r="J132" s="68"/>
      <c r="K132" s="73" t="str">
        <f t="shared" si="4"/>
        <v/>
      </c>
      <c r="L132" s="109" t="str">
        <f>IF(AND(NOT(OR(H132="",H132="Ø")),NOT(OR(H133="",H133="Ø"))),"Needs to be Split","")</f>
        <v/>
      </c>
      <c r="M132" s="86" t="str">
        <f>IF(AND(NOT(OR(G132="",G132="Ø")),H132=""),"In Progress",IF(AND(NOT(OR(H132="Ø",H132="")),NOT(OR(G132="Ø",G132=""))),"Completed",IF(AND(NOT(A132=""),NOT(OR(D132="",D132="???")),G132=""),"Waiting",IF(D132="???","Waiting",""))))</f>
        <v/>
      </c>
      <c r="N132" s="109"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
      </c>
      <c r="O132" s="109" t="str">
        <f>IF(OR(N132="Untraceable",N132="Incomplete"),"Ignore",IF(N132="Completed","Waiting",IF(OR(N132="Waiting",N132="In Progress",N132="Review",N132="Other"),"HOLD","")))</f>
        <v/>
      </c>
      <c r="P132" s="4"/>
      <c r="Q132" s="114" t="str">
        <f>IF(OR(N132="Untraceable",N132="Incomplete"),"No",IF(N132="Completed","In Progress",""))</f>
        <v/>
      </c>
      <c r="R132" s="109"/>
    </row>
    <row r="133" spans="1:18" x14ac:dyDescent="0.25">
      <c r="A133" s="109"/>
      <c r="B133" s="109"/>
      <c r="C133" s="109"/>
      <c r="D133" s="86" t="str">
        <f>IF(AND(NOT(A132=""),NOT(B132=""),NOT(M132="Untraceable")),"???","")</f>
        <v/>
      </c>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4"/>
        <v/>
      </c>
      <c r="L133" s="109"/>
      <c r="M133" s="86" t="str">
        <f>IF(AND(NOT(OR(G133="",G133="Ø")),H133=""),"In Progress",IF(AND(NOT(OR(H133="Ø",H133="")),NOT(OR(G133="Ø",G133=""))),"Completed",IF(AND(NOT(A132=""),NOT(OR(D133="",D133="???")),G133=""),"Waiting",IF(D133="???","Waiting",""))))</f>
        <v/>
      </c>
      <c r="N133" s="109"/>
      <c r="O133" s="109"/>
      <c r="P133" s="4"/>
      <c r="Q133" s="114"/>
      <c r="R133" s="109"/>
    </row>
    <row r="134" spans="1:18" x14ac:dyDescent="0.25">
      <c r="A134" s="115"/>
      <c r="B134" s="110"/>
      <c r="C134" s="109"/>
      <c r="D134" s="86" t="str">
        <f>IF(AND(NOT(B134=""),NOT(A134="")),"???","")</f>
        <v/>
      </c>
      <c r="E134" s="86"/>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
      </c>
      <c r="G134" s="89"/>
      <c r="H134" s="89"/>
      <c r="I134" s="68"/>
      <c r="J134" s="68"/>
      <c r="K134" s="73" t="str">
        <f t="shared" si="4"/>
        <v/>
      </c>
      <c r="L134" s="109" t="str">
        <f>IF(AND(NOT(OR(H134="",H134="Ø")),NOT(OR(H135="",H135="Ø"))),"Needs to be Split","")</f>
        <v/>
      </c>
      <c r="M134" s="86" t="str">
        <f>IF(AND(NOT(OR(G134="",G134="Ø")),H134=""),"In Progress",IF(AND(NOT(OR(H134="Ø",H134="")),NOT(OR(G134="Ø",G134=""))),"Completed",IF(AND(NOT(A134=""),NOT(OR(D134="",D134="???")),G134=""),"Waiting",IF(D134="???","Waiting",""))))</f>
        <v/>
      </c>
      <c r="N134" s="109"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
      </c>
      <c r="O134" s="109" t="str">
        <f>IF(OR(N134="Untraceable",N134="Incomplete"),"Ignore",IF(N134="Completed","Waiting",IF(OR(N134="Waiting",N134="In Progress",N134="Review",N134="Other"),"HOLD","")))</f>
        <v/>
      </c>
      <c r="P134" s="4"/>
      <c r="Q134" s="114" t="str">
        <f>IF(OR(N134="Untraceable",N134="Incomplete"),"No",IF(N134="Completed","In Progress",""))</f>
        <v/>
      </c>
      <c r="R134" s="109"/>
    </row>
    <row r="135" spans="1:18" x14ac:dyDescent="0.25">
      <c r="A135" s="109"/>
      <c r="B135" s="109"/>
      <c r="C135" s="109"/>
      <c r="D135" s="86" t="str">
        <f>IF(AND(NOT(A134=""),NOT(B134=""),NOT(M134="Untraceable")),"???","")</f>
        <v/>
      </c>
      <c r="E135" s="86"/>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
      </c>
      <c r="G135" s="89"/>
      <c r="H135" s="89"/>
      <c r="I135" s="68"/>
      <c r="J135" s="68"/>
      <c r="K135" s="73" t="str">
        <f t="shared" si="4"/>
        <v/>
      </c>
      <c r="L135" s="109"/>
      <c r="M135" s="86" t="str">
        <f>IF(AND(NOT(OR(G135="",G135="Ø")),H135=""),"In Progress",IF(AND(NOT(OR(H135="Ø",H135="")),NOT(OR(G135="Ø",G135=""))),"Completed",IF(AND(NOT(A134=""),NOT(OR(D135="",D135="???")),G135=""),"Waiting",IF(D135="???","Waiting",""))))</f>
        <v/>
      </c>
      <c r="N135" s="109"/>
      <c r="O135" s="109"/>
      <c r="P135" s="4"/>
      <c r="Q135" s="114"/>
      <c r="R135" s="109"/>
    </row>
    <row r="136" spans="1:18" x14ac:dyDescent="0.25">
      <c r="A136" s="115"/>
      <c r="B136" s="110"/>
      <c r="C136" s="109"/>
      <c r="D136" s="86" t="str">
        <f>IF(AND(NOT(B136=""),NOT(A136="")),"???","")</f>
        <v/>
      </c>
      <c r="E136" s="86"/>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
      </c>
      <c r="G136" s="89"/>
      <c r="H136" s="89"/>
      <c r="I136" s="68"/>
      <c r="J136" s="68"/>
      <c r="K136" s="73" t="str">
        <f t="shared" si="4"/>
        <v/>
      </c>
      <c r="L136" s="109" t="str">
        <f>IF(AND(NOT(OR(H136="",H136="Ø")),NOT(OR(H137="",H137="Ø"))),"Needs to be Split","")</f>
        <v/>
      </c>
      <c r="M136" s="86" t="str">
        <f>IF(AND(NOT(OR(G136="",G136="Ø")),H136=""),"In Progress",IF(AND(NOT(OR(H136="Ø",H136="")),NOT(OR(G136="Ø",G136=""))),"Completed",IF(AND(NOT(A136=""),NOT(OR(D136="",D136="???")),G136=""),"Waiting",IF(D136="???","Waiting",""))))</f>
        <v/>
      </c>
      <c r="N136" s="109"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
      </c>
      <c r="O136" s="109" t="str">
        <f>IF(OR(N136="Untraceable",N136="Incomplete"),"Ignore",IF(N136="Completed","Waiting",IF(OR(N136="Waiting",N136="In Progress",N136="Review",N136="Other"),"HOLD","")))</f>
        <v/>
      </c>
      <c r="P136" s="4"/>
      <c r="Q136" s="114" t="str">
        <f>IF(OR(N136="Untraceable",N136="Incomplete"),"No",IF(N136="Completed","In Progress",""))</f>
        <v/>
      </c>
      <c r="R136" s="109"/>
    </row>
    <row r="137" spans="1:18" x14ac:dyDescent="0.25">
      <c r="A137" s="109"/>
      <c r="B137" s="109"/>
      <c r="C137" s="109"/>
      <c r="D137" s="86" t="str">
        <f>IF(AND(NOT(A136=""),NOT(B136=""),NOT(M136="Untraceable")),"???","")</f>
        <v/>
      </c>
      <c r="E137" s="86"/>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
      </c>
      <c r="G137" s="89"/>
      <c r="H137" s="89"/>
      <c r="I137" s="68"/>
      <c r="J137" s="68"/>
      <c r="K137" s="73" t="str">
        <f t="shared" si="4"/>
        <v/>
      </c>
      <c r="L137" s="109"/>
      <c r="M137" s="86" t="str">
        <f>IF(AND(NOT(OR(G137="",G137="Ø")),H137=""),"In Progress",IF(AND(NOT(OR(H137="Ø",H137="")),NOT(OR(G137="Ø",G137=""))),"Completed",IF(AND(NOT(A136=""),NOT(OR(D137="",D137="???")),G137=""),"Waiting",IF(D137="???","Waiting",""))))</f>
        <v/>
      </c>
      <c r="N137" s="109"/>
      <c r="O137" s="109"/>
      <c r="P137" s="4"/>
      <c r="Q137" s="114"/>
      <c r="R137" s="109"/>
    </row>
  </sheetData>
  <mergeCells count="544">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6:Q7"/>
    <mergeCell ref="R6:R7"/>
    <mergeCell ref="A6:A7"/>
    <mergeCell ref="B6:B7"/>
    <mergeCell ref="C6:C7"/>
    <mergeCell ref="L6:L7"/>
    <mergeCell ref="N6:N7"/>
    <mergeCell ref="O6:O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C36:C37"/>
    <mergeCell ref="L36:L37"/>
    <mergeCell ref="N36:N37"/>
    <mergeCell ref="O36:O37"/>
    <mergeCell ref="B36:B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B48:B49"/>
    <mergeCell ref="C48:C49"/>
    <mergeCell ref="L48:L49"/>
    <mergeCell ref="N48:N49"/>
    <mergeCell ref="O48:O49"/>
    <mergeCell ref="B50:B51"/>
    <mergeCell ref="Q48:Q49"/>
    <mergeCell ref="R48:R49"/>
    <mergeCell ref="A50:A51"/>
    <mergeCell ref="C50:C51"/>
    <mergeCell ref="L50:L51"/>
    <mergeCell ref="N50:N51"/>
    <mergeCell ref="O50:O51"/>
    <mergeCell ref="Q50:Q51"/>
    <mergeCell ref="R50:R51"/>
    <mergeCell ref="A48:A49"/>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A114:A115"/>
    <mergeCell ref="B114:B115"/>
    <mergeCell ref="C114:C115"/>
    <mergeCell ref="L114:L115"/>
    <mergeCell ref="N114:N115"/>
    <mergeCell ref="O114:O115"/>
    <mergeCell ref="Q114:Q115"/>
    <mergeCell ref="R114:R115"/>
    <mergeCell ref="Q120:Q121"/>
    <mergeCell ref="R120:R121"/>
    <mergeCell ref="A118:A119"/>
    <mergeCell ref="B118:B119"/>
    <mergeCell ref="C118:C119"/>
    <mergeCell ref="L118:L119"/>
    <mergeCell ref="N118:N119"/>
    <mergeCell ref="O118:O119"/>
    <mergeCell ref="Q116:Q117"/>
    <mergeCell ref="R116:R117"/>
    <mergeCell ref="A120:A121"/>
    <mergeCell ref="B120:B121"/>
    <mergeCell ref="C120:C121"/>
    <mergeCell ref="L120:L121"/>
    <mergeCell ref="N120:N121"/>
    <mergeCell ref="O120:O121"/>
    <mergeCell ref="Q118:Q119"/>
    <mergeCell ref="R118:R119"/>
    <mergeCell ref="A116:A117"/>
    <mergeCell ref="B116:B117"/>
    <mergeCell ref="C116:C117"/>
    <mergeCell ref="L116:L117"/>
    <mergeCell ref="N116:N117"/>
    <mergeCell ref="O116:O117"/>
  </mergeCells>
  <conditionalFormatting sqref="O1:O137">
    <cfRule type="containsText" dxfId="1493" priority="5" operator="containsText" text="HOLD">
      <formula>NOT(ISERROR(SEARCH("HOLD",O1)))</formula>
    </cfRule>
    <cfRule type="containsText" dxfId="1492" priority="14" operator="containsText" text="Ignore">
      <formula>NOT(ISERROR(SEARCH("Ignore",O1)))</formula>
    </cfRule>
  </conditionalFormatting>
  <conditionalFormatting sqref="M1:O137">
    <cfRule type="containsText" dxfId="1491" priority="4" operator="containsText" text="Waiting">
      <formula>NOT(ISERROR(SEARCH("Waiting",M1)))</formula>
    </cfRule>
    <cfRule type="containsText" dxfId="1490" priority="8" operator="containsText" text="Review">
      <formula>NOT(ISERROR(SEARCH("Review",M1)))</formula>
    </cfRule>
    <cfRule type="containsText" dxfId="1489" priority="9" operator="containsText" text="Other">
      <formula>NOT(ISERROR(SEARCH("Other",M1)))</formula>
    </cfRule>
    <cfRule type="containsText" dxfId="1488" priority="10" operator="containsText" text="Incomplete">
      <formula>NOT(ISERROR(SEARCH("Incomplete",M1)))</formula>
    </cfRule>
    <cfRule type="containsText" dxfId="1487" priority="11" operator="containsText" text="Untraceable">
      <formula>NOT(ISERROR(SEARCH("Untraceable",M1)))</formula>
    </cfRule>
    <cfRule type="containsText" dxfId="1486" priority="12" operator="containsText" text="Completed">
      <formula>NOT(ISERROR(SEARCH("Completed",M1)))</formula>
    </cfRule>
  </conditionalFormatting>
  <conditionalFormatting sqref="M1:O137 Q1:Q137">
    <cfRule type="containsText" dxfId="1485" priority="13" operator="containsText" text="In Progress">
      <formula>NOT(ISERROR(SEARCH("In Progress",M1)))</formula>
    </cfRule>
  </conditionalFormatting>
  <conditionalFormatting sqref="Q1:Q137">
    <cfRule type="containsText" dxfId="1484" priority="6" operator="containsText" text="No">
      <formula>NOT(ISERROR(SEARCH("No",Q1)))</formula>
    </cfRule>
    <cfRule type="containsText" dxfId="1483" priority="7" operator="containsText" text="Yes">
      <formula>NOT(ISERROR(SEARCH("Yes",Q1)))</formula>
    </cfRule>
  </conditionalFormatting>
  <conditionalFormatting sqref="L1:L137">
    <cfRule type="containsText" dxfId="1482" priority="3" operator="containsText" text="Needs to be">
      <formula>NOT(ISERROR(SEARCH("Needs to be",L1)))</formula>
    </cfRule>
  </conditionalFormatting>
  <conditionalFormatting sqref="I1:K49 J87:K87 I51:K86 I88:K137">
    <cfRule type="containsText" dxfId="1481" priority="2" operator="containsText" text="Please Enter Tracing Time">
      <formula>NOT(ISERROR(SEARCH("Please Enter Tracing Time",I1)))</formula>
    </cfRule>
  </conditionalFormatting>
  <conditionalFormatting sqref="I50:K50">
    <cfRule type="containsText" dxfId="1480" priority="1" operator="containsText" text="Please Enter Tracing Time">
      <formula>NOT(ISERROR(SEARCH("Please Enter Tracing Time",I50)))</formula>
    </cfRule>
  </conditionalFormatting>
  <dataValidations count="7">
    <dataValidation type="list" operator="equal" allowBlank="1" showInputMessage="1" showErrorMessage="1" sqref="D2:D137">
      <formula1>"Amina,Bruno,Cameron,Daniel,Gina,Mashtura,Monet,Reem,???"</formula1>
    </dataValidation>
    <dataValidation type="list" allowBlank="1" showInputMessage="1" sqref="G2:G137">
      <formula1>"Ø"</formula1>
    </dataValidation>
    <dataValidation type="list" allowBlank="1" showInputMessage="1" showErrorMessage="1" sqref="O2:O137">
      <formula1>"In Progress, Completed, Untraceable, Review, Ignore"</formula1>
    </dataValidation>
    <dataValidation type="list" operator="equal" allowBlank="1" showInputMessage="1" sqref="H2:H137">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M2:N137">
      <formula1>"In Progress, Completed, Untraceable, Incomplete, Other, Review"</formula1>
    </dataValidation>
    <dataValidation type="list" allowBlank="1" showInputMessage="1" sqref="L2:L137">
      <formula1>"Ø, Split"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activeCell="B22" sqref="B22:B23"/>
    </sheetView>
  </sheetViews>
  <sheetFormatPr defaultRowHeight="15" x14ac:dyDescent="0.25"/>
  <cols>
    <col min="1" max="1" width="16.7109375" bestFit="1" customWidth="1"/>
    <col min="2" max="2" width="25.140625" bestFit="1" customWidth="1"/>
    <col min="3" max="3" width="19" bestFit="1" customWidth="1"/>
    <col min="4" max="4" width="10.140625" bestFit="1" customWidth="1"/>
    <col min="5" max="5" width="15.7109375" bestFit="1" customWidth="1"/>
    <col min="6" max="6" width="23.7109375" bestFit="1" customWidth="1"/>
    <col min="7" max="7" width="10.28515625" bestFit="1"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1" bestFit="1" customWidth="1"/>
    <col min="16" max="16" width="67.7109375" bestFit="1"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5" t="s">
        <v>3998</v>
      </c>
      <c r="B2" s="110" t="s">
        <v>3999</v>
      </c>
      <c r="C2" s="109" t="s">
        <v>2316</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2018-04-03_G-001_CA</v>
      </c>
      <c r="G2" s="89">
        <v>43208</v>
      </c>
      <c r="H2" s="89">
        <v>43210</v>
      </c>
      <c r="I2" s="69">
        <v>0.65625</v>
      </c>
      <c r="J2" s="68">
        <v>218.37</v>
      </c>
      <c r="K2" s="73">
        <f t="shared" ref="K2:K23" si="0">IF(AND(NOT(I2=""),NOT(J2=""),NOT(H2="")),J2/I2,"")</f>
        <v>332.75428571428574</v>
      </c>
      <c r="L2" s="111">
        <v>43236</v>
      </c>
      <c r="M2" s="86" t="str">
        <f>IF(AND(NOT(OR(G2="",G2="Ø")),H2=""),"In Progress",IF(AND(NOT(OR(H2="Ø",H2="")),NOT(OR(G2="Ø",G2=""))),"Completed",IF(AND(NOT(A2=""),NOT(OR(D2="",D2="???")),G2=""),"Waiting",IF(D2="???","Waiting",""))))</f>
        <v>Completed</v>
      </c>
      <c r="N2" s="109"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9" t="s">
        <v>0</v>
      </c>
      <c r="P2" s="4"/>
      <c r="Q2" s="114" t="s">
        <v>25</v>
      </c>
      <c r="R2" s="109" t="s">
        <v>4000</v>
      </c>
    </row>
    <row r="3" spans="1:18" x14ac:dyDescent="0.25">
      <c r="A3" s="109"/>
      <c r="B3" s="109"/>
      <c r="C3" s="109"/>
      <c r="D3" s="86" t="s">
        <v>187</v>
      </c>
      <c r="E3" s="86"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2018-04-03_G-001_MW</v>
      </c>
      <c r="G3" s="89">
        <v>43209</v>
      </c>
      <c r="H3" s="89">
        <v>43213</v>
      </c>
      <c r="I3" s="68"/>
      <c r="J3" s="68"/>
      <c r="K3" s="73" t="str">
        <f t="shared" si="0"/>
        <v/>
      </c>
      <c r="L3" s="109"/>
      <c r="M3" s="86" t="str">
        <f>IF(AND(NOT(OR(G3="",G3="Ø")),H3=""),"In Progress",IF(AND(NOT(OR(H3="Ø",H3="")),NOT(OR(G3="Ø",G3=""))),"Completed",IF(AND(NOT(A2=""),NOT(OR(D3="",D3="???")),G3=""),"Waiting",IF(D3="???","Waiting",""))))</f>
        <v>Completed</v>
      </c>
      <c r="N3" s="109"/>
      <c r="O3" s="109"/>
      <c r="P3" s="4"/>
      <c r="Q3" s="114"/>
      <c r="R3" s="109"/>
    </row>
    <row r="4" spans="1:18" x14ac:dyDescent="0.25">
      <c r="A4" s="115" t="s">
        <v>4001</v>
      </c>
      <c r="B4" s="110" t="s">
        <v>4002</v>
      </c>
      <c r="C4" s="109" t="s">
        <v>4003</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2018-04-03_G-002_BD</v>
      </c>
      <c r="G4" s="89">
        <v>43210</v>
      </c>
      <c r="H4" s="89" t="s">
        <v>51</v>
      </c>
      <c r="I4" s="84"/>
      <c r="J4" s="68"/>
      <c r="K4" s="73" t="str">
        <f t="shared" si="0"/>
        <v/>
      </c>
      <c r="L4" s="111" t="str">
        <f>IF(AND(NOT(OR(H4="",H4="Ø")),NOT(OR(H5="",H5="Ø"))),"Needs to be Split","")</f>
        <v/>
      </c>
      <c r="M4" s="86" t="s">
        <v>2</v>
      </c>
      <c r="N4" s="109" t="s">
        <v>2</v>
      </c>
      <c r="O4" s="109" t="str">
        <f>IF(OR(N4="Untraceable",N4="Incomplete"),"Ignore",IF(N4="Completed","Waiting",IF(OR(N4="Waiting",N4="In Progress",N4="Review",N4="Other"),"HOLD","")))</f>
        <v>Ignore</v>
      </c>
      <c r="P4" s="4" t="s">
        <v>1497</v>
      </c>
      <c r="Q4" s="114" t="str">
        <f>IF(OR(N4="Untraceable",N4="Incomplete"),"No",IF(N4="Completed","In Progress",""))</f>
        <v>No</v>
      </c>
      <c r="R4" s="109"/>
    </row>
    <row r="5" spans="1:18" x14ac:dyDescent="0.25">
      <c r="A5" s="109"/>
      <c r="B5" s="109"/>
      <c r="C5" s="109"/>
      <c r="D5" s="86"/>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09"/>
      <c r="M5" s="86" t="str">
        <f>IF(AND(NOT(OR(G5="",G5="Ø")),H5=""),"In Progress",IF(AND(NOT(OR(H5="Ø",H5="")),NOT(OR(G5="Ø",G5=""))),"Completed",IF(AND(NOT(A4=""),NOT(OR(D5="",D5="???")),G5=""),"Waiting",IF(D5="???","Waiting",""))))</f>
        <v/>
      </c>
      <c r="N5" s="109"/>
      <c r="O5" s="109"/>
      <c r="P5" s="4"/>
      <c r="Q5" s="114"/>
      <c r="R5" s="109"/>
    </row>
    <row r="6" spans="1:18" x14ac:dyDescent="0.25">
      <c r="A6" s="115" t="s">
        <v>4004</v>
      </c>
      <c r="B6" s="110" t="s">
        <v>4005</v>
      </c>
      <c r="C6" s="109" t="s">
        <v>2065</v>
      </c>
      <c r="D6" s="86" t="s">
        <v>161</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2018-04-03_G-003_BD</v>
      </c>
      <c r="G6" s="89">
        <v>43208</v>
      </c>
      <c r="H6" s="89">
        <v>43209</v>
      </c>
      <c r="I6" s="68">
        <v>3.5</v>
      </c>
      <c r="J6" s="68">
        <v>122</v>
      </c>
      <c r="K6" s="73">
        <f t="shared" si="0"/>
        <v>34.857142857142854</v>
      </c>
      <c r="L6" s="111">
        <v>43215</v>
      </c>
      <c r="M6" s="86" t="str">
        <f>IF(AND(NOT(OR(G6="",G6="Ø")),H6=""),"In Progress",IF(AND(NOT(OR(H6="Ø",H6="")),NOT(OR(G6="Ø",G6=""))),"Completed",IF(AND(NOT(A6=""),NOT(OR(D6="",D6="???")),G6=""),"Waiting",IF(D6="???","Waiting",""))))</f>
        <v>Completed</v>
      </c>
      <c r="N6" s="109" t="s">
        <v>0</v>
      </c>
      <c r="O6" s="109" t="s">
        <v>1</v>
      </c>
      <c r="P6" s="4" t="s">
        <v>4006</v>
      </c>
      <c r="Q6" s="114" t="s">
        <v>25</v>
      </c>
      <c r="R6" s="109" t="s">
        <v>4007</v>
      </c>
    </row>
    <row r="7" spans="1:18" x14ac:dyDescent="0.25">
      <c r="A7" s="109"/>
      <c r="B7" s="109"/>
      <c r="C7" s="109"/>
      <c r="D7" s="86" t="s">
        <v>187</v>
      </c>
      <c r="E7" s="86"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2018-04-03_G-003_MW</v>
      </c>
      <c r="G7" s="89">
        <v>43213</v>
      </c>
      <c r="H7" s="89">
        <v>43215</v>
      </c>
      <c r="I7" s="68"/>
      <c r="J7" s="68"/>
      <c r="K7" s="73" t="str">
        <f t="shared" si="0"/>
        <v/>
      </c>
      <c r="L7" s="109"/>
      <c r="M7" s="86" t="str">
        <f>IF(AND(NOT(OR(G7="",G7="Ø")),H7=""),"In Progress",IF(AND(NOT(OR(H7="Ø",H7="")),NOT(OR(G7="Ø",G7=""))),"Completed",IF(AND(NOT(A6=""),NOT(OR(D7="",D7="???")),G7=""),"Waiting",IF(D7="???","Waiting",""))))</f>
        <v>Completed</v>
      </c>
      <c r="N7" s="109"/>
      <c r="O7" s="109"/>
      <c r="P7" s="4"/>
      <c r="Q7" s="114"/>
      <c r="R7" s="109"/>
    </row>
    <row r="8" spans="1:18" x14ac:dyDescent="0.25">
      <c r="A8" s="115" t="s">
        <v>4008</v>
      </c>
      <c r="B8" s="110" t="s">
        <v>4009</v>
      </c>
      <c r="C8" s="109" t="s">
        <v>2065</v>
      </c>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2018-04-03_G-004_MW</v>
      </c>
      <c r="G8" s="89">
        <v>43209</v>
      </c>
      <c r="H8" s="89">
        <v>43209</v>
      </c>
      <c r="I8" s="68"/>
      <c r="J8" s="68">
        <v>36</v>
      </c>
      <c r="K8" s="73" t="str">
        <f t="shared" si="0"/>
        <v/>
      </c>
      <c r="L8" s="111">
        <v>43238</v>
      </c>
      <c r="M8" s="86" t="str">
        <f>IF(AND(NOT(OR(G8="",G8="Ø")),H8=""),"In Progress",IF(AND(NOT(OR(H8="Ø",H8="")),NOT(OR(G8="Ø",G8=""))),"Completed",IF(AND(NOT(A8=""),NOT(OR(D8="",D8="???")),G8=""),"Waiting",IF(D8="???","Waiting",""))))</f>
        <v>Completed</v>
      </c>
      <c r="N8" s="109"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09" t="s">
        <v>0</v>
      </c>
      <c r="P8" s="4"/>
      <c r="Q8" s="114" t="s">
        <v>25</v>
      </c>
      <c r="R8" s="109" t="s">
        <v>4010</v>
      </c>
    </row>
    <row r="9" spans="1:18" x14ac:dyDescent="0.25">
      <c r="A9" s="109"/>
      <c r="B9" s="109"/>
      <c r="C9" s="109"/>
      <c r="D9" s="86" t="s">
        <v>23</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2018-04-03_G-004_CA</v>
      </c>
      <c r="G9" s="89">
        <v>43210</v>
      </c>
      <c r="H9" s="89">
        <v>43213</v>
      </c>
      <c r="I9" s="68"/>
      <c r="J9" s="68"/>
      <c r="K9" s="73" t="str">
        <f t="shared" si="0"/>
        <v/>
      </c>
      <c r="L9" s="109"/>
      <c r="M9" s="86" t="str">
        <f>IF(AND(NOT(OR(G9="",G9="Ø")),H9=""),"In Progress",IF(AND(NOT(OR(H9="Ø",H9="")),NOT(OR(G9="Ø",G9=""))),"Completed",IF(AND(NOT(A8=""),NOT(OR(D9="",D9="???")),G9=""),"Waiting",IF(D9="???","Waiting",""))))</f>
        <v>Completed</v>
      </c>
      <c r="N9" s="109"/>
      <c r="O9" s="109"/>
      <c r="P9" s="4"/>
      <c r="Q9" s="114"/>
      <c r="R9" s="109"/>
    </row>
    <row r="10" spans="1:18" x14ac:dyDescent="0.25">
      <c r="A10" s="115" t="s">
        <v>4011</v>
      </c>
      <c r="B10" s="110" t="s">
        <v>4012</v>
      </c>
      <c r="C10" s="109"/>
      <c r="D10" s="86" t="s">
        <v>32</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2018-04-03_G-005_AZ</v>
      </c>
      <c r="G10" s="89">
        <v>43208</v>
      </c>
      <c r="H10" s="89">
        <v>43213</v>
      </c>
      <c r="I10" s="68"/>
      <c r="J10" s="68"/>
      <c r="K10" s="73" t="str">
        <f t="shared" si="0"/>
        <v/>
      </c>
      <c r="L10" s="111">
        <v>43237</v>
      </c>
      <c r="M10" s="86" t="str">
        <f>IF(AND(NOT(OR(G10="",G10="Ø")),H10=""),"In Progress",IF(AND(NOT(OR(H10="Ø",H10="")),NOT(OR(G10="Ø",G10=""))),"Completed",IF(AND(NOT(A10=""),NOT(OR(D10="",D10="???")),G10=""),"Waiting",IF(D10="???","Waiting",""))))</f>
        <v>Completed</v>
      </c>
      <c r="N10" s="109"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09" t="s">
        <v>0</v>
      </c>
      <c r="P10" s="4"/>
      <c r="Q10" s="114" t="s">
        <v>25</v>
      </c>
      <c r="R10" s="109" t="s">
        <v>4013</v>
      </c>
    </row>
    <row r="11" spans="1:18" x14ac:dyDescent="0.25">
      <c r="A11" s="109"/>
      <c r="B11" s="109"/>
      <c r="C11" s="109"/>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2018-04-03_G-005_MW</v>
      </c>
      <c r="G11" s="89">
        <v>43213</v>
      </c>
      <c r="H11" s="89">
        <v>43213</v>
      </c>
      <c r="I11" s="68"/>
      <c r="J11" s="68"/>
      <c r="K11" s="73" t="str">
        <f t="shared" si="0"/>
        <v/>
      </c>
      <c r="L11" s="109"/>
      <c r="M11" s="86" t="str">
        <f>IF(AND(NOT(OR(G11="",G11="Ø")),H11=""),"In Progress",IF(AND(NOT(OR(H11="Ø",H11="")),NOT(OR(G11="Ø",G11=""))),"Completed",IF(AND(NOT(A10=""),NOT(OR(D11="",D11="???")),G11=""),"Waiting",IF(D11="???","Waiting",""))))</f>
        <v>Completed</v>
      </c>
      <c r="N11" s="109"/>
      <c r="O11" s="109"/>
      <c r="P11" s="4"/>
      <c r="Q11" s="114"/>
      <c r="R11" s="109"/>
    </row>
    <row r="12" spans="1:18" x14ac:dyDescent="0.25">
      <c r="A12" s="115" t="s">
        <v>4014</v>
      </c>
      <c r="B12" s="110" t="s">
        <v>4015</v>
      </c>
      <c r="C12" s="109" t="s">
        <v>1001</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2018-04-03_G-007_BD</v>
      </c>
      <c r="G12" s="89">
        <v>43208</v>
      </c>
      <c r="H12" s="89">
        <v>43209</v>
      </c>
      <c r="I12" s="68">
        <v>1</v>
      </c>
      <c r="J12" s="68">
        <v>43</v>
      </c>
      <c r="K12" s="73">
        <f t="shared" si="0"/>
        <v>43</v>
      </c>
      <c r="L12" s="111">
        <v>43215</v>
      </c>
      <c r="M12" s="86" t="s">
        <v>0</v>
      </c>
      <c r="N12" s="109"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9" t="s">
        <v>0</v>
      </c>
      <c r="P12" s="4" t="s">
        <v>4016</v>
      </c>
      <c r="Q12" s="114" t="s">
        <v>25</v>
      </c>
      <c r="R12" s="109" t="s">
        <v>4017</v>
      </c>
    </row>
    <row r="13" spans="1:18" x14ac:dyDescent="0.25">
      <c r="A13" s="109"/>
      <c r="B13" s="109"/>
      <c r="C13" s="109"/>
      <c r="D13" s="86" t="s">
        <v>32</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2018-04-03_G-007_AZ</v>
      </c>
      <c r="G13" s="89">
        <v>43213</v>
      </c>
      <c r="H13" s="89">
        <v>43214</v>
      </c>
      <c r="I13" s="68"/>
      <c r="J13" s="68"/>
      <c r="K13" s="73" t="str">
        <f t="shared" si="0"/>
        <v/>
      </c>
      <c r="L13" s="109"/>
      <c r="M13" s="86" t="s">
        <v>0</v>
      </c>
      <c r="N13" s="109"/>
      <c r="O13" s="109"/>
      <c r="P13" s="4"/>
      <c r="Q13" s="114"/>
      <c r="R13" s="109"/>
    </row>
    <row r="14" spans="1:18" x14ac:dyDescent="0.25">
      <c r="A14" s="115" t="s">
        <v>4018</v>
      </c>
      <c r="B14" s="110" t="s">
        <v>4019</v>
      </c>
      <c r="C14" s="109"/>
      <c r="D14" s="86" t="s">
        <v>2404</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2018-04-03_G-008_MH</v>
      </c>
      <c r="G14" s="89">
        <v>43208</v>
      </c>
      <c r="H14" s="89" t="s">
        <v>51</v>
      </c>
      <c r="I14" s="68"/>
      <c r="J14" s="68"/>
      <c r="K14" s="73" t="str">
        <f t="shared" si="0"/>
        <v/>
      </c>
      <c r="L14" s="111" t="str">
        <f>IF(AND(NOT(OR(H14="",H14="Ø")),NOT(OR(H15="",H15="Ø"))),"Needs to be Split","")</f>
        <v/>
      </c>
      <c r="M14" s="86" t="s">
        <v>2</v>
      </c>
      <c r="N14" s="109"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09" t="str">
        <f>IF(OR(N14="Untraceable",N14="Incomplete"),"Ignore",IF(N14="Completed","Waiting",IF(OR(N14="Waiting",N14="In Progress",N14="Review",N14="Other"),"HOLD","")))</f>
        <v>Ignore</v>
      </c>
      <c r="P14" s="4" t="s">
        <v>4020</v>
      </c>
      <c r="Q14" s="114" t="str">
        <f>IF(OR(N14="Untraceable",N14="Incomplete"),"No",IF(N14="Completed","In Progress",""))</f>
        <v>No</v>
      </c>
      <c r="R14" s="109"/>
    </row>
    <row r="15" spans="1:18" x14ac:dyDescent="0.25">
      <c r="A15" s="109"/>
      <c r="B15" s="109"/>
      <c r="C15" s="109"/>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2018-04-03_G-008_BD</v>
      </c>
      <c r="G15" s="89">
        <v>43215</v>
      </c>
      <c r="H15" s="89" t="s">
        <v>51</v>
      </c>
      <c r="I15" s="68"/>
      <c r="J15" s="68"/>
      <c r="K15" s="73" t="str">
        <f t="shared" si="0"/>
        <v/>
      </c>
      <c r="L15" s="109"/>
      <c r="M15" s="86" t="s">
        <v>2</v>
      </c>
      <c r="N15" s="109"/>
      <c r="O15" s="109"/>
      <c r="P15" s="4"/>
      <c r="Q15" s="114"/>
      <c r="R15" s="109"/>
    </row>
    <row r="16" spans="1:18" x14ac:dyDescent="0.25">
      <c r="A16" s="115" t="s">
        <v>4021</v>
      </c>
      <c r="B16" s="110" t="s">
        <v>4022</v>
      </c>
      <c r="C16" s="109" t="s">
        <v>1001</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2018-04-03_G-009_BD</v>
      </c>
      <c r="G16" s="89">
        <v>43208</v>
      </c>
      <c r="H16" s="89">
        <v>43209</v>
      </c>
      <c r="I16" s="68">
        <v>2.5</v>
      </c>
      <c r="J16" s="68">
        <v>82</v>
      </c>
      <c r="K16" s="73">
        <f t="shared" si="0"/>
        <v>32.799999999999997</v>
      </c>
      <c r="L16" s="111">
        <v>43215</v>
      </c>
      <c r="M16" s="86" t="str">
        <f>IF(AND(NOT(OR(G16="",G16="Ø")),H16=""),"In Progress",IF(AND(NOT(OR(H16="Ø",H16="")),NOT(OR(G16="Ø",G16=""))),"Completed",IF(AND(NOT(A16=""),NOT(OR(D16="",D16="???")),G16=""),"Waiting",IF(D16="???","Waiting",""))))</f>
        <v>Completed</v>
      </c>
      <c r="N16" s="109"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9" t="s">
        <v>0</v>
      </c>
      <c r="P16" s="4" t="s">
        <v>4023</v>
      </c>
      <c r="Q16" s="114" t="s">
        <v>25</v>
      </c>
      <c r="R16" s="109" t="s">
        <v>4024</v>
      </c>
    </row>
    <row r="17" spans="1:18" x14ac:dyDescent="0.25">
      <c r="A17" s="109"/>
      <c r="B17" s="109"/>
      <c r="C17" s="109"/>
      <c r="D17" s="86" t="s">
        <v>2404</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2018-04-03_G-009_MH</v>
      </c>
      <c r="G17" s="89">
        <v>43213</v>
      </c>
      <c r="H17" s="89">
        <v>43214</v>
      </c>
      <c r="I17" s="68"/>
      <c r="J17" s="68">
        <v>84</v>
      </c>
      <c r="K17" s="73" t="str">
        <f t="shared" si="0"/>
        <v/>
      </c>
      <c r="L17" s="109"/>
      <c r="M17" s="86" t="str">
        <f>IF(AND(NOT(OR(G17="",G17="Ø")),H17=""),"In Progress",IF(AND(NOT(OR(H17="Ø",H17="")),NOT(OR(G17="Ø",G17=""))),"Completed",IF(AND(NOT(A16=""),NOT(OR(D17="",D17="???")),G17=""),"Waiting",IF(D17="???","Waiting",""))))</f>
        <v>Completed</v>
      </c>
      <c r="N17" s="109"/>
      <c r="O17" s="109"/>
      <c r="P17" s="4"/>
      <c r="Q17" s="114"/>
      <c r="R17" s="109"/>
    </row>
    <row r="18" spans="1:18" x14ac:dyDescent="0.25">
      <c r="A18" s="115" t="s">
        <v>4025</v>
      </c>
      <c r="B18" s="110" t="s">
        <v>4026</v>
      </c>
      <c r="C18" s="109" t="s">
        <v>1001</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2018-04-03_G-010_BD</v>
      </c>
      <c r="G18" s="89">
        <v>43209</v>
      </c>
      <c r="H18" s="89" t="s">
        <v>51</v>
      </c>
      <c r="I18" s="68">
        <v>0.2</v>
      </c>
      <c r="J18" s="68"/>
      <c r="K18" s="73" t="str">
        <f t="shared" si="0"/>
        <v/>
      </c>
      <c r="L18" s="111" t="str">
        <f>IF(AND(NOT(OR(H18="",H18="Ø")),NOT(OR(H19="",H19="Ø"))),"Needs to be Split","")</f>
        <v/>
      </c>
      <c r="M18" s="86" t="s">
        <v>2</v>
      </c>
      <c r="N18" s="109" t="s">
        <v>2</v>
      </c>
      <c r="O18" s="109" t="str">
        <f>IF(OR(N18="Untraceable",N18="Incomplete"),"Ignore",IF(N18="Completed","Waiting",IF(OR(N18="Waiting",N18="In Progress",N18="Review",N18="Other"),"HOLD","")))</f>
        <v>Ignore</v>
      </c>
      <c r="P18" s="4" t="s">
        <v>4027</v>
      </c>
      <c r="Q18" s="114" t="str">
        <f>IF(OR(N18="Untraceable",N18="Incomplete"),"No",IF(N18="Completed","In Progress",""))</f>
        <v>No</v>
      </c>
      <c r="R18" s="109"/>
    </row>
    <row r="19" spans="1:18" x14ac:dyDescent="0.25">
      <c r="A19" s="109"/>
      <c r="B19" s="109"/>
      <c r="C19" s="109"/>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09"/>
      <c r="M19" s="86" t="str">
        <f>IF(AND(NOT(OR(G19="",G19="Ø")),H19=""),"In Progress",IF(AND(NOT(OR(H19="Ø",H19="")),NOT(OR(G19="Ø",G19=""))),"Completed",IF(AND(NOT(A18=""),NOT(OR(D19="",D19="???")),G19=""),"Waiting",IF(D19="???","Waiting",""))))</f>
        <v/>
      </c>
      <c r="N19" s="109"/>
      <c r="O19" s="109"/>
      <c r="P19" s="4"/>
      <c r="Q19" s="114"/>
      <c r="R19" s="109"/>
    </row>
    <row r="20" spans="1:18" x14ac:dyDescent="0.25">
      <c r="A20" s="115" t="s">
        <v>4028</v>
      </c>
      <c r="B20" s="110" t="s">
        <v>4029</v>
      </c>
      <c r="C20" s="109" t="s">
        <v>1001</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2018-04-03_G-011_BD</v>
      </c>
      <c r="G20" s="89">
        <v>43209</v>
      </c>
      <c r="H20" s="89">
        <v>43210</v>
      </c>
      <c r="I20" s="68">
        <v>3.25</v>
      </c>
      <c r="J20" s="68">
        <v>82</v>
      </c>
      <c r="K20" s="73">
        <f t="shared" si="0"/>
        <v>25.23076923076923</v>
      </c>
      <c r="L20" s="111">
        <v>43236</v>
      </c>
      <c r="M20" s="86" t="s">
        <v>0</v>
      </c>
      <c r="N20" s="109"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9" t="s">
        <v>0</v>
      </c>
      <c r="P20" s="4"/>
      <c r="Q20" s="114" t="s">
        <v>25</v>
      </c>
      <c r="R20" s="109" t="s">
        <v>4030</v>
      </c>
    </row>
    <row r="21" spans="1:18" x14ac:dyDescent="0.25">
      <c r="A21" s="109"/>
      <c r="B21" s="109"/>
      <c r="C21" s="109"/>
      <c r="D21" s="86" t="s">
        <v>23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2018-04-03_G-011_CA</v>
      </c>
      <c r="G21" s="89">
        <v>43213</v>
      </c>
      <c r="H21" s="89">
        <v>43214</v>
      </c>
      <c r="I21" s="68">
        <v>3.3</v>
      </c>
      <c r="J21" s="68">
        <v>88</v>
      </c>
      <c r="K21" s="73">
        <f t="shared" si="0"/>
        <v>26.666666666666668</v>
      </c>
      <c r="L21" s="109"/>
      <c r="M21" s="86" t="str">
        <f>IF(AND(NOT(OR(G21="",G21="Ø")),H21=""),"In Progress",IF(AND(NOT(OR(H21="Ø",H21="")),NOT(OR(G21="Ø",G21=""))),"Completed",IF(AND(NOT(A20=""),NOT(OR(D21="",D21="???")),G21=""),"Waiting",IF(D21="???","Waiting",""))))</f>
        <v>Completed</v>
      </c>
      <c r="N21" s="109"/>
      <c r="O21" s="109"/>
      <c r="P21" s="4"/>
      <c r="Q21" s="114"/>
      <c r="R21" s="109"/>
    </row>
    <row r="22" spans="1:18" x14ac:dyDescent="0.25">
      <c r="A22" s="115" t="s">
        <v>4031</v>
      </c>
      <c r="B22" s="110" t="s">
        <v>4032</v>
      </c>
      <c r="C22" s="109" t="s">
        <v>1001</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2018-04-03_G-012_BD</v>
      </c>
      <c r="G22" s="89">
        <v>43210</v>
      </c>
      <c r="H22" s="89" t="s">
        <v>51</v>
      </c>
      <c r="I22" s="68">
        <v>0.5</v>
      </c>
      <c r="J22" s="68"/>
      <c r="K22" s="73" t="str">
        <f t="shared" si="0"/>
        <v/>
      </c>
      <c r="L22" s="111" t="str">
        <f>IF(AND(NOT(OR(H22="",H22="Ø")),NOT(OR(H23="",H23="Ø"))),"Needs to be Split","")</f>
        <v/>
      </c>
      <c r="M22" s="86" t="s">
        <v>2</v>
      </c>
      <c r="N22" s="109" t="s">
        <v>2</v>
      </c>
      <c r="O22" s="109" t="str">
        <f>IF(OR(N22="Untraceable",N22="Incomplete"),"Ignore",IF(N22="Completed","Waiting",IF(OR(N22="Waiting",N22="In Progress",N22="Review",N22="Other"),"HOLD","")))</f>
        <v>Ignore</v>
      </c>
      <c r="P22" s="4" t="s">
        <v>4033</v>
      </c>
      <c r="Q22" s="114" t="str">
        <f>IF(OR(N22="Untraceable",N22="Incomplete"),"No",IF(N22="Completed","In Progress",""))</f>
        <v>No</v>
      </c>
      <c r="R22" s="109"/>
    </row>
    <row r="23" spans="1:18" x14ac:dyDescent="0.25">
      <c r="A23" s="109"/>
      <c r="B23" s="109"/>
      <c r="C23" s="109"/>
      <c r="D23" s="86"/>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09"/>
      <c r="M23" s="86" t="str">
        <f>IF(AND(NOT(OR(G23="",G23="Ø")),H23=""),"In Progress",IF(AND(NOT(OR(H23="Ø",H23="")),NOT(OR(G23="Ø",G23=""))),"Completed",IF(AND(NOT(A22=""),NOT(OR(D23="",D23="???")),G23=""),"Waiting",IF(D23="???","Waiting",""))))</f>
        <v/>
      </c>
      <c r="N23" s="109"/>
      <c r="O23" s="109"/>
      <c r="P23" s="4"/>
      <c r="Q23" s="114"/>
      <c r="R23" s="109"/>
    </row>
  </sheetData>
  <mergeCells count="88">
    <mergeCell ref="O20:O21"/>
    <mergeCell ref="Q20:Q21"/>
    <mergeCell ref="R20:R21"/>
    <mergeCell ref="A22:A23"/>
    <mergeCell ref="B22:B23"/>
    <mergeCell ref="C22:C23"/>
    <mergeCell ref="L22:L23"/>
    <mergeCell ref="N22:N23"/>
    <mergeCell ref="O22:O23"/>
    <mergeCell ref="Q22:Q23"/>
    <mergeCell ref="R22:R23"/>
    <mergeCell ref="A20:A21"/>
    <mergeCell ref="B20:B21"/>
    <mergeCell ref="C20:C21"/>
    <mergeCell ref="L20:L21"/>
    <mergeCell ref="N20:N21"/>
    <mergeCell ref="O16:O17"/>
    <mergeCell ref="Q16:Q17"/>
    <mergeCell ref="R16:R17"/>
    <mergeCell ref="A18:A19"/>
    <mergeCell ref="B18:B19"/>
    <mergeCell ref="C18:C19"/>
    <mergeCell ref="L18:L19"/>
    <mergeCell ref="N18:N19"/>
    <mergeCell ref="O18:O19"/>
    <mergeCell ref="Q18:Q19"/>
    <mergeCell ref="R18:R19"/>
    <mergeCell ref="A16:A17"/>
    <mergeCell ref="B16:B17"/>
    <mergeCell ref="C16:C17"/>
    <mergeCell ref="L16:L17"/>
    <mergeCell ref="N16:N17"/>
    <mergeCell ref="R12:R13"/>
    <mergeCell ref="A14:A15"/>
    <mergeCell ref="B14:B15"/>
    <mergeCell ref="C14:C15"/>
    <mergeCell ref="L14:L15"/>
    <mergeCell ref="N14:N15"/>
    <mergeCell ref="O14:O15"/>
    <mergeCell ref="Q14:Q15"/>
    <mergeCell ref="R14:R15"/>
    <mergeCell ref="A12:A13"/>
    <mergeCell ref="B12:B13"/>
    <mergeCell ref="C12:C13"/>
    <mergeCell ref="L12:L13"/>
    <mergeCell ref="N12:N13"/>
    <mergeCell ref="O12:O13"/>
    <mergeCell ref="Q12:Q13"/>
    <mergeCell ref="Q10:Q11"/>
    <mergeCell ref="R10:R11"/>
    <mergeCell ref="A10:A11"/>
    <mergeCell ref="B10:B11"/>
    <mergeCell ref="C10:C11"/>
    <mergeCell ref="L10:L11"/>
    <mergeCell ref="N10:N11"/>
    <mergeCell ref="O10:O11"/>
    <mergeCell ref="O6:O7"/>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O2:O3"/>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s>
  <conditionalFormatting sqref="O1:O23">
    <cfRule type="containsText" dxfId="1479" priority="4" operator="containsText" text="HOLD">
      <formula>NOT(ISERROR(SEARCH("HOLD",O1)))</formula>
    </cfRule>
    <cfRule type="containsText" dxfId="1478" priority="13" operator="containsText" text="Ignore">
      <formula>NOT(ISERROR(SEARCH("Ignore",O1)))</formula>
    </cfRule>
  </conditionalFormatting>
  <conditionalFormatting sqref="M1:O23">
    <cfRule type="containsText" dxfId="1477" priority="3" operator="containsText" text="Waiting">
      <formula>NOT(ISERROR(SEARCH("Waiting",M1)))</formula>
    </cfRule>
    <cfRule type="containsText" dxfId="1476" priority="7" operator="containsText" text="Review">
      <formula>NOT(ISERROR(SEARCH("Review",M1)))</formula>
    </cfRule>
    <cfRule type="containsText" dxfId="1475" priority="8" operator="containsText" text="Other">
      <formula>NOT(ISERROR(SEARCH("Other",M1)))</formula>
    </cfRule>
    <cfRule type="containsText" dxfId="1474" priority="9" operator="containsText" text="Incomplete">
      <formula>NOT(ISERROR(SEARCH("Incomplete",M1)))</formula>
    </cfRule>
    <cfRule type="containsText" dxfId="1473" priority="10" operator="containsText" text="Untraceable">
      <formula>NOT(ISERROR(SEARCH("Untraceable",M1)))</formula>
    </cfRule>
    <cfRule type="containsText" dxfId="1472" priority="11" operator="containsText" text="Completed">
      <formula>NOT(ISERROR(SEARCH("Completed",M1)))</formula>
    </cfRule>
  </conditionalFormatting>
  <conditionalFormatting sqref="M1:O23 Q1:Q23">
    <cfRule type="containsText" dxfId="1471" priority="12" operator="containsText" text="In Progress">
      <formula>NOT(ISERROR(SEARCH("In Progress",M1)))</formula>
    </cfRule>
  </conditionalFormatting>
  <conditionalFormatting sqref="Q1:Q23">
    <cfRule type="containsText" dxfId="1470" priority="5" operator="containsText" text="No">
      <formula>NOT(ISERROR(SEARCH("No",Q1)))</formula>
    </cfRule>
    <cfRule type="containsText" dxfId="1469" priority="6" operator="containsText" text="Yes">
      <formula>NOT(ISERROR(SEARCH("Yes",Q1)))</formula>
    </cfRule>
  </conditionalFormatting>
  <conditionalFormatting sqref="L1:L23">
    <cfRule type="containsText" dxfId="1468" priority="2" operator="containsText" text="Needs to be">
      <formula>NOT(ISERROR(SEARCH("Needs to be",L1)))</formula>
    </cfRule>
  </conditionalFormatting>
  <conditionalFormatting sqref="I1:K23">
    <cfRule type="containsText" dxfId="1467" priority="1" operator="containsText" text="Please Enter Tracing Time">
      <formula>NOT(ISERROR(SEARCH("Please Enter Tracing Time",I1)))</formula>
    </cfRule>
  </conditionalFormatting>
  <dataValidations count="7">
    <dataValidation type="list" allowBlank="1" showInputMessage="1" sqref="L2:L23">
      <formula1>"Ø, Split"</formula1>
    </dataValidation>
    <dataValidation type="list" allowBlank="1" showInputMessage="1" showErrorMessage="1" sqref="M2:N23">
      <formula1>"In Progress, Completed, Untraceable, Incomplete, Other, Review"</formula1>
    </dataValidation>
    <dataValidation type="list" operator="equal" allowBlank="1" showInputMessage="1" showErrorMessage="1" sqref="E2:E23">
      <formula1>"Manual,Assisted Manual, De-Novo Merge, Assisted Merge"</formula1>
    </dataValidation>
    <dataValidation type="list" operator="equal" allowBlank="1" showInputMessage="1" sqref="H2:H23">
      <formula1>"Ø"</formula1>
    </dataValidation>
    <dataValidation type="list" allowBlank="1" showInputMessage="1" showErrorMessage="1" sqref="O2:O23">
      <formula1>"In Progress, Completed, Untraceable, Review, Ignore"</formula1>
    </dataValidation>
    <dataValidation type="list" allowBlank="1" showInputMessage="1" sqref="G2:G23">
      <formula1>"Ø"</formula1>
    </dataValidation>
    <dataValidation type="list" operator="equal" allowBlank="1" showInputMessage="1" showErrorMessage="1" sqref="D2:D23">
      <formula1>"Amina,Bruno,Cameron,Daniel,Gina,Mashtura,Monet,Reem,???"</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workbookViewId="0">
      <pane xSplit="1" topLeftCell="B1" activePane="topRight" state="frozen"/>
      <selection pane="topRight" activeCell="N54" sqref="N54:N55"/>
    </sheetView>
  </sheetViews>
  <sheetFormatPr defaultRowHeight="15" x14ac:dyDescent="0.25"/>
  <cols>
    <col min="1" max="1" width="16.5703125" bestFit="1" customWidth="1"/>
    <col min="2" max="2" width="24.5703125" bestFit="1" customWidth="1"/>
    <col min="3" max="3" width="18.85546875" bestFit="1" customWidth="1"/>
    <col min="4" max="4" width="10" bestFit="1" customWidth="1"/>
    <col min="5" max="5" width="15.28515625" bestFit="1" customWidth="1"/>
    <col min="6" max="6" width="23.7109375" bestFit="1" customWidth="1"/>
    <col min="7" max="8" width="9.85546875" bestFit="1" customWidth="1"/>
    <col min="9" max="9" width="11.5703125" bestFit="1" customWidth="1"/>
    <col min="10" max="10" width="12.28515625" bestFit="1" customWidth="1"/>
    <col min="11" max="11" width="14.7109375" bestFit="1" customWidth="1"/>
    <col min="12" max="12" width="15.140625" bestFit="1" customWidth="1"/>
    <col min="13" max="13" width="18.28515625" bestFit="1" customWidth="1"/>
    <col min="14" max="14" width="13.7109375" bestFit="1" customWidth="1"/>
    <col min="15" max="15" width="9.7109375" bestFit="1" customWidth="1"/>
    <col min="16" max="16" width="86.85546875" customWidth="1"/>
    <col min="17" max="17" width="10" bestFit="1" customWidth="1"/>
    <col min="18" max="18" width="10.140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1" t="s">
        <v>4034</v>
      </c>
      <c r="B2" s="110" t="s">
        <v>4035</v>
      </c>
      <c r="C2" s="109" t="s">
        <v>2065</v>
      </c>
      <c r="D2" s="86" t="s">
        <v>161</v>
      </c>
      <c r="E2" s="86"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2018-05-23_G-001_SA_BD</v>
      </c>
      <c r="G2" s="89">
        <v>43290</v>
      </c>
      <c r="H2" s="89">
        <v>43291</v>
      </c>
      <c r="I2" s="68">
        <v>2.25</v>
      </c>
      <c r="J2" s="68">
        <v>97</v>
      </c>
      <c r="K2" s="73">
        <f t="shared" ref="K2:K33" si="0">IF(AND(NOT(I2=""),NOT(J2=""),NOT(H2="")),J2/I2,"")</f>
        <v>43.111111111111114</v>
      </c>
      <c r="L2" s="111">
        <v>43308</v>
      </c>
      <c r="M2" s="86" t="s">
        <v>0</v>
      </c>
      <c r="N2" s="109"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9" t="s">
        <v>0</v>
      </c>
      <c r="P2" s="4"/>
      <c r="Q2" s="114" t="s">
        <v>25</v>
      </c>
      <c r="R2" s="109" t="s">
        <v>4036</v>
      </c>
    </row>
    <row r="3" spans="1:18" x14ac:dyDescent="0.25">
      <c r="A3" s="182"/>
      <c r="B3" s="109"/>
      <c r="C3" s="109"/>
      <c r="D3" s="86" t="s">
        <v>113</v>
      </c>
      <c r="E3" s="86"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2018-05-23_G-001_DR</v>
      </c>
      <c r="G3" s="89">
        <v>43300</v>
      </c>
      <c r="H3" s="89">
        <v>43301</v>
      </c>
      <c r="I3" s="68">
        <v>4</v>
      </c>
      <c r="J3" s="68">
        <v>101.91200000000001</v>
      </c>
      <c r="K3" s="73">
        <f t="shared" si="0"/>
        <v>25.478000000000002</v>
      </c>
      <c r="L3" s="109"/>
      <c r="M3" s="86" t="str">
        <f>IF(AND(NOT(OR(G3="",G3="Ø")),H3=""),"In Progress",IF(AND(NOT(OR(H3="Ø",H3="")),NOT(OR(G3="Ø",G3=""))),"Completed",IF(AND(NOT(A2=""),NOT(OR(D3="",D3="???")),G3=""),"Waiting",IF(D3="???","Waiting",""))))</f>
        <v>Completed</v>
      </c>
      <c r="N3" s="109"/>
      <c r="O3" s="109"/>
      <c r="P3" s="4"/>
      <c r="Q3" s="114"/>
      <c r="R3" s="109"/>
    </row>
    <row r="4" spans="1:18" x14ac:dyDescent="0.25">
      <c r="A4" s="181" t="s">
        <v>4037</v>
      </c>
      <c r="B4" s="110" t="s">
        <v>4038</v>
      </c>
      <c r="C4" s="109" t="s">
        <v>2065</v>
      </c>
      <c r="D4" s="86" t="s">
        <v>113</v>
      </c>
      <c r="E4" s="86"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2018-05-23_G-002_SA_DR</v>
      </c>
      <c r="G4" s="89">
        <v>43291</v>
      </c>
      <c r="H4" s="89">
        <v>43292</v>
      </c>
      <c r="I4" s="68">
        <v>3.5</v>
      </c>
      <c r="J4" s="68">
        <v>46.569000000000003</v>
      </c>
      <c r="K4" s="73">
        <f t="shared" si="0"/>
        <v>13.305428571428573</v>
      </c>
      <c r="L4" s="111">
        <v>43306</v>
      </c>
      <c r="M4" s="86" t="str">
        <f>IF(AND(NOT(OR(G4="",G4="Ø")),H4=""),"In Progress",IF(AND(NOT(OR(H4="Ø",H4="")),NOT(OR(G4="Ø",G4=""))),"Completed",IF(AND(NOT(A4=""),NOT(OR(D4="",D4="???")),G4=""),"Waiting",IF(D4="???","Waiting",""))))</f>
        <v>Completed</v>
      </c>
      <c r="N4" s="109"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9" t="s">
        <v>0</v>
      </c>
      <c r="P4" s="4" t="s">
        <v>4039</v>
      </c>
      <c r="Q4" s="114" t="s">
        <v>25</v>
      </c>
      <c r="R4" s="109" t="s">
        <v>4040</v>
      </c>
    </row>
    <row r="5" spans="1:18" x14ac:dyDescent="0.25">
      <c r="A5" s="182"/>
      <c r="B5" s="109"/>
      <c r="C5" s="109"/>
      <c r="D5" s="86" t="s">
        <v>27</v>
      </c>
      <c r="E5" s="86"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2018-05-23_G-002_GB</v>
      </c>
      <c r="G5" s="89">
        <v>43305</v>
      </c>
      <c r="H5" s="89">
        <v>43305</v>
      </c>
      <c r="I5" s="68">
        <v>2</v>
      </c>
      <c r="J5" s="68">
        <v>46</v>
      </c>
      <c r="K5" s="73">
        <f t="shared" si="0"/>
        <v>23</v>
      </c>
      <c r="L5" s="109"/>
      <c r="M5" s="86" t="str">
        <f>IF(AND(NOT(OR(G5="",G5="Ø")),H5=""),"In Progress",IF(AND(NOT(OR(H5="Ø",H5="")),NOT(OR(G5="Ø",G5=""))),"Completed",IF(AND(NOT(A4=""),NOT(OR(D5="",D5="???")),G5=""),"Waiting",IF(D5="???","Waiting",""))))</f>
        <v>Completed</v>
      </c>
      <c r="N5" s="109"/>
      <c r="O5" s="109"/>
      <c r="Q5" s="114"/>
      <c r="R5" s="109"/>
    </row>
    <row r="6" spans="1:18" x14ac:dyDescent="0.25">
      <c r="A6" s="181" t="s">
        <v>4041</v>
      </c>
      <c r="B6" s="110" t="s">
        <v>4042</v>
      </c>
      <c r="C6" s="109" t="s">
        <v>1167</v>
      </c>
      <c r="D6" s="86" t="s">
        <v>161</v>
      </c>
      <c r="E6" s="86"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2018-05-23_G-003_SA_BD</v>
      </c>
      <c r="G6" s="89">
        <v>43291</v>
      </c>
      <c r="H6" s="89">
        <v>43291</v>
      </c>
      <c r="I6" s="68">
        <v>1.75</v>
      </c>
      <c r="J6" s="68">
        <v>56</v>
      </c>
      <c r="K6" s="73">
        <f t="shared" si="0"/>
        <v>32</v>
      </c>
      <c r="L6" s="111">
        <v>43306</v>
      </c>
      <c r="M6" s="86" t="str">
        <f>IF(AND(NOT(OR(G6="",G6="Ø")),H6=""),"In Progress",IF(AND(NOT(OR(H6="Ø",H6="")),NOT(OR(G6="Ø",G6=""))),"Completed",IF(AND(NOT(A6=""),NOT(OR(D6="",D6="???")),G6=""),"Waiting",IF(D6="???","Waiting",""))))</f>
        <v>Completed</v>
      </c>
      <c r="N6" s="109"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09" t="s">
        <v>0</v>
      </c>
      <c r="P6" s="4" t="s">
        <v>4043</v>
      </c>
      <c r="Q6" s="114" t="s">
        <v>25</v>
      </c>
      <c r="R6" s="109" t="s">
        <v>4044</v>
      </c>
    </row>
    <row r="7" spans="1:18" x14ac:dyDescent="0.25">
      <c r="A7" s="182"/>
      <c r="B7" s="109"/>
      <c r="C7" s="109"/>
      <c r="D7" s="86" t="s">
        <v>27</v>
      </c>
      <c r="E7" s="86"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2018-05-23_G-003_GB</v>
      </c>
      <c r="G7" s="89">
        <v>43306</v>
      </c>
      <c r="H7" s="89">
        <v>43306</v>
      </c>
      <c r="I7" s="68">
        <v>1.5</v>
      </c>
      <c r="J7" s="68">
        <v>57</v>
      </c>
      <c r="K7" s="73">
        <f t="shared" si="0"/>
        <v>38</v>
      </c>
      <c r="L7" s="109"/>
      <c r="M7" s="86" t="str">
        <f>IF(AND(NOT(OR(G7="",G7="Ø")),H7=""),"In Progress",IF(AND(NOT(OR(H7="Ø",H7="")),NOT(OR(G7="Ø",G7=""))),"Completed",IF(AND(NOT(A6=""),NOT(OR(D7="",D7="???")),G7=""),"Waiting",IF(D7="???","Waiting",""))))</f>
        <v>Completed</v>
      </c>
      <c r="N7" s="109"/>
      <c r="O7" s="109"/>
      <c r="P7" s="4"/>
      <c r="Q7" s="114"/>
      <c r="R7" s="109"/>
    </row>
    <row r="8" spans="1:18" x14ac:dyDescent="0.25">
      <c r="A8" s="181" t="s">
        <v>4045</v>
      </c>
      <c r="B8" s="110" t="s">
        <v>4046</v>
      </c>
      <c r="C8" s="109" t="s">
        <v>1052</v>
      </c>
      <c r="D8" s="86" t="s">
        <v>161</v>
      </c>
      <c r="E8" s="86"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2018-05-23_G-004_BD</v>
      </c>
      <c r="G8" s="89">
        <v>43291</v>
      </c>
      <c r="H8" s="89">
        <v>43291</v>
      </c>
      <c r="I8" s="68">
        <v>0.75</v>
      </c>
      <c r="J8" s="68">
        <v>20</v>
      </c>
      <c r="K8" s="73">
        <f t="shared" si="0"/>
        <v>26.666666666666668</v>
      </c>
      <c r="L8" s="111">
        <v>43311</v>
      </c>
      <c r="M8" s="86" t="str">
        <f>IF(AND(NOT(OR(G8="",G8="Ø")),H8=""),"In Progress",IF(AND(NOT(OR(H8="Ø",H8="")),NOT(OR(G8="Ø",G8=""))),"Completed",IF(AND(NOT(A8=""),NOT(OR(D8="",D8="???")),G8=""),"Waiting",IF(D8="???","Waiting",""))))</f>
        <v>Completed</v>
      </c>
      <c r="N8" s="109" t="s">
        <v>0</v>
      </c>
      <c r="O8" s="109" t="s">
        <v>0</v>
      </c>
      <c r="P8" s="4" t="s">
        <v>4047</v>
      </c>
      <c r="Q8" s="114" t="s">
        <v>25</v>
      </c>
      <c r="R8" s="109" t="s">
        <v>4048</v>
      </c>
    </row>
    <row r="9" spans="1:18" x14ac:dyDescent="0.25">
      <c r="A9" s="182"/>
      <c r="B9" s="109"/>
      <c r="C9" s="109"/>
      <c r="D9" s="86" t="s">
        <v>27</v>
      </c>
      <c r="E9" s="86"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2018-05-23_G-004_GB</v>
      </c>
      <c r="G9" s="89">
        <v>43306</v>
      </c>
      <c r="H9" s="89">
        <v>43307</v>
      </c>
      <c r="I9" s="68">
        <v>0.75</v>
      </c>
      <c r="J9" s="68">
        <v>20</v>
      </c>
      <c r="K9" s="73">
        <f t="shared" si="0"/>
        <v>26.666666666666668</v>
      </c>
      <c r="L9" s="109"/>
      <c r="M9" s="86" t="str">
        <f>IF(AND(NOT(OR(G9="",G9="Ø")),H9=""),"In Progress",IF(AND(NOT(OR(H9="Ø",H9="")),NOT(OR(G9="Ø",G9=""))),"Completed",IF(AND(NOT(A8=""),NOT(OR(D9="",D9="???")),G9=""),"Waiting",IF(D9="???","Waiting",""))))</f>
        <v>Completed</v>
      </c>
      <c r="N9" s="109"/>
      <c r="O9" s="109"/>
      <c r="P9" s="4" t="s">
        <v>4049</v>
      </c>
      <c r="Q9" s="114"/>
      <c r="R9" s="109"/>
    </row>
    <row r="10" spans="1:18" x14ac:dyDescent="0.25">
      <c r="A10" s="181" t="s">
        <v>4050</v>
      </c>
      <c r="B10" s="110" t="s">
        <v>4051</v>
      </c>
      <c r="C10" s="109" t="s">
        <v>1052</v>
      </c>
      <c r="D10" s="86" t="s">
        <v>161</v>
      </c>
      <c r="E10" s="86"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2018-05-23_G-005_BD</v>
      </c>
      <c r="G10" s="89" t="s">
        <v>4052</v>
      </c>
      <c r="H10" s="89">
        <v>43291</v>
      </c>
      <c r="I10" s="68">
        <v>1</v>
      </c>
      <c r="J10" s="68">
        <v>38</v>
      </c>
      <c r="K10" s="73">
        <f t="shared" si="0"/>
        <v>38</v>
      </c>
      <c r="L10" s="111">
        <v>43311</v>
      </c>
      <c r="M10" s="86" t="str">
        <f>IF(AND(NOT(OR(G10="",G10="Ø")),H10=""),"In Progress",IF(AND(NOT(OR(H10="Ø",H10="")),NOT(OR(G10="Ø",G10=""))),"Completed",IF(AND(NOT(A10=""),NOT(OR(D10="",D10="???")),G10=""),"Waiting",IF(D10="???","Waiting",""))))</f>
        <v>Completed</v>
      </c>
      <c r="N10" s="109" t="s">
        <v>0</v>
      </c>
      <c r="O10" s="109" t="s">
        <v>0</v>
      </c>
      <c r="P10" s="4" t="s">
        <v>4047</v>
      </c>
      <c r="Q10" s="114" t="s">
        <v>25</v>
      </c>
      <c r="R10" s="109" t="s">
        <v>4053</v>
      </c>
    </row>
    <row r="11" spans="1:18" x14ac:dyDescent="0.25">
      <c r="A11" s="182"/>
      <c r="B11" s="109"/>
      <c r="C11" s="109"/>
      <c r="D11" s="86" t="s">
        <v>27</v>
      </c>
      <c r="E11" s="86"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Merge")),A10&amp;"_SA_MW",IF(AND(D11="Julia",OR(E11="Manual",E11="Assisted Manual")),A10&amp;"_JS",IF(AND(D11="Julia",OR(E11="De-Novo Merge",E11="Assisted Merge")),A10&amp;"_SA_JS",""))))))))))))))))</f>
        <v>2018-05-23_G-005_GB</v>
      </c>
      <c r="G11" s="89">
        <v>43307</v>
      </c>
      <c r="H11" s="89">
        <v>43307</v>
      </c>
      <c r="I11" s="68">
        <v>1.25</v>
      </c>
      <c r="J11" s="68">
        <v>38</v>
      </c>
      <c r="K11" s="73">
        <f t="shared" si="0"/>
        <v>30.4</v>
      </c>
      <c r="L11" s="109"/>
      <c r="M11" s="86" t="str">
        <f>IF(AND(NOT(OR(G11="",G11="Ø")),H11=""),"In Progress",IF(AND(NOT(OR(H11="Ø",H11="")),NOT(OR(G11="Ø",G11=""))),"Completed",IF(AND(NOT(A10=""),NOT(OR(D11="",D11="???")),G11=""),"Waiting",IF(D11="???","Waiting",""))))</f>
        <v>Completed</v>
      </c>
      <c r="N11" s="109"/>
      <c r="O11" s="109"/>
      <c r="P11" s="4" t="s">
        <v>4054</v>
      </c>
      <c r="Q11" s="114"/>
      <c r="R11" s="109"/>
    </row>
    <row r="12" spans="1:18" x14ac:dyDescent="0.25">
      <c r="A12" s="181" t="s">
        <v>4055</v>
      </c>
      <c r="B12" s="110" t="s">
        <v>4056</v>
      </c>
      <c r="C12" s="109" t="s">
        <v>1167</v>
      </c>
      <c r="D12" s="86" t="s">
        <v>161</v>
      </c>
      <c r="E12" s="86"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2018-05-23_G-006_SA_BD</v>
      </c>
      <c r="G12" s="89">
        <v>43291</v>
      </c>
      <c r="H12" s="89">
        <v>43291</v>
      </c>
      <c r="I12" s="68">
        <v>0.5</v>
      </c>
      <c r="J12" s="68">
        <v>18</v>
      </c>
      <c r="K12" s="73">
        <f t="shared" si="0"/>
        <v>36</v>
      </c>
      <c r="L12" s="111">
        <v>43311</v>
      </c>
      <c r="M12" s="86" t="str">
        <f>IF(AND(NOT(OR(G12="",G12="Ø")),H12=""),"In Progress",IF(AND(NOT(OR(H12="Ø",H12="")),NOT(OR(G12="Ø",G12=""))),"Completed",IF(AND(NOT(A12=""),NOT(OR(D12="",D12="???")),G12=""),"Waiting",IF(D12="???","Waiting",""))))</f>
        <v>Completed</v>
      </c>
      <c r="N12" s="109"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9" t="s">
        <v>0</v>
      </c>
      <c r="P12" s="4"/>
      <c r="Q12" s="114" t="s">
        <v>25</v>
      </c>
      <c r="R12" s="109" t="s">
        <v>4057</v>
      </c>
    </row>
    <row r="13" spans="1:18" x14ac:dyDescent="0.25">
      <c r="A13" s="182"/>
      <c r="B13" s="109"/>
      <c r="C13" s="109"/>
      <c r="D13" s="86" t="s">
        <v>27</v>
      </c>
      <c r="E13" s="86"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2018-05-23_G-006_GB</v>
      </c>
      <c r="G13" s="89">
        <v>43307</v>
      </c>
      <c r="H13" s="89">
        <v>43307</v>
      </c>
      <c r="I13" s="68">
        <v>0.7</v>
      </c>
      <c r="J13" s="68">
        <v>18</v>
      </c>
      <c r="K13" s="73">
        <f t="shared" si="0"/>
        <v>25.714285714285715</v>
      </c>
      <c r="L13" s="109"/>
      <c r="M13" s="86" t="str">
        <f>IF(AND(NOT(OR(G13="",G13="Ø")),H13=""),"In Progress",IF(AND(NOT(OR(H13="Ø",H13="")),NOT(OR(G13="Ø",G13=""))),"Completed",IF(AND(NOT(A12=""),NOT(OR(D13="",D13="???")),G13=""),"Waiting",IF(D13="???","Waiting",""))))</f>
        <v>Completed</v>
      </c>
      <c r="N13" s="109"/>
      <c r="O13" s="109"/>
      <c r="P13" s="4"/>
      <c r="Q13" s="114"/>
      <c r="R13" s="109"/>
    </row>
    <row r="14" spans="1:18" x14ac:dyDescent="0.25">
      <c r="A14" s="181" t="s">
        <v>4058</v>
      </c>
      <c r="B14" s="110" t="s">
        <v>4059</v>
      </c>
      <c r="C14" s="109" t="s">
        <v>2065</v>
      </c>
      <c r="D14" s="86" t="s">
        <v>161</v>
      </c>
      <c r="E14" s="86" t="s">
        <v>1399</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2018-05-23_G-007_SA_BD</v>
      </c>
      <c r="G14" s="89">
        <v>43291</v>
      </c>
      <c r="H14" s="89">
        <v>43292</v>
      </c>
      <c r="I14" s="68">
        <v>3.25</v>
      </c>
      <c r="J14" s="68">
        <v>90</v>
      </c>
      <c r="K14" s="73">
        <f t="shared" si="0"/>
        <v>27.692307692307693</v>
      </c>
      <c r="L14" s="111">
        <v>43308</v>
      </c>
      <c r="M14" s="86" t="str">
        <f>IF(AND(NOT(OR(G14="",G14="Ø")),H14=""),"In Progress",IF(AND(NOT(OR(H14="Ø",H14="")),NOT(OR(G14="Ø",G14=""))),"Completed",IF(AND(NOT(A14=""),NOT(OR(D14="",D14="???")),G14=""),"Waiting",IF(D14="???","Waiting",""))))</f>
        <v>Completed</v>
      </c>
      <c r="N14" s="109"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9" t="s">
        <v>0</v>
      </c>
      <c r="P14" s="4" t="s">
        <v>4060</v>
      </c>
      <c r="Q14" s="114" t="s">
        <v>25</v>
      </c>
      <c r="R14" s="109" t="s">
        <v>4061</v>
      </c>
    </row>
    <row r="15" spans="1:18" x14ac:dyDescent="0.25">
      <c r="A15" s="182"/>
      <c r="B15" s="109"/>
      <c r="C15" s="109"/>
      <c r="D15" s="86" t="s">
        <v>113</v>
      </c>
      <c r="E15" s="86"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Merge")),A14&amp;"_SA_MW",IF(AND(D15="Julia",OR(E15="Manual",E15="Assisted Manual")),A14&amp;"_JS",IF(AND(D15="Julia",OR(E15="De-Novo Merge",E15="Assisted Merge")),A14&amp;"_SA_JS",""))))))))))))))))</f>
        <v>2018-05-23_G-007_DR</v>
      </c>
      <c r="G15" s="89">
        <v>43301</v>
      </c>
      <c r="H15" s="89">
        <v>43304</v>
      </c>
      <c r="I15" s="68">
        <v>2.33</v>
      </c>
      <c r="J15" s="68">
        <v>96.873000000000005</v>
      </c>
      <c r="K15" s="73">
        <f t="shared" si="0"/>
        <v>41.576394849785409</v>
      </c>
      <c r="L15" s="109"/>
      <c r="M15" s="86" t="str">
        <f>IF(AND(NOT(OR(G15="",G15="Ø")),H15=""),"In Progress",IF(AND(NOT(OR(H15="Ø",H15="")),NOT(OR(G15="Ø",G15=""))),"Completed",IF(AND(NOT(A14=""),NOT(OR(D15="",D15="???")),G15=""),"Waiting",IF(D15="???","Waiting",""))))</f>
        <v>Completed</v>
      </c>
      <c r="N15" s="109"/>
      <c r="O15" s="109"/>
      <c r="P15" s="4"/>
      <c r="Q15" s="114"/>
      <c r="R15" s="109"/>
    </row>
    <row r="16" spans="1:18" x14ac:dyDescent="0.25">
      <c r="A16" s="181" t="s">
        <v>4062</v>
      </c>
      <c r="B16" s="140" t="s">
        <v>4063</v>
      </c>
      <c r="C16" s="109" t="s">
        <v>2065</v>
      </c>
      <c r="D16" s="86" t="s">
        <v>161</v>
      </c>
      <c r="E16" s="86"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2018-05-23_G-008_SA_BD</v>
      </c>
      <c r="G16" s="89">
        <v>43292</v>
      </c>
      <c r="H16" s="89">
        <v>43292</v>
      </c>
      <c r="I16" s="68">
        <v>1.25</v>
      </c>
      <c r="J16" s="68">
        <v>38</v>
      </c>
      <c r="K16" s="73">
        <f t="shared" si="0"/>
        <v>30.4</v>
      </c>
      <c r="L16" s="111">
        <v>43308</v>
      </c>
      <c r="M16" s="86" t="str">
        <f>IF(AND(NOT(OR(G16="",G16="Ø")),H16=""),"In Progress",IF(AND(NOT(OR(H16="Ø",H16="")),NOT(OR(G16="Ø",G16=""))),"Completed",IF(AND(NOT(A16=""),NOT(OR(D16="",D16="???")),G16=""),"Waiting",IF(D16="???","Waiting",""))))</f>
        <v>Completed</v>
      </c>
      <c r="N16" s="109"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9" t="s">
        <v>0</v>
      </c>
      <c r="P16" s="4"/>
      <c r="Q16" s="114" t="s">
        <v>25</v>
      </c>
      <c r="R16" s="109" t="s">
        <v>4064</v>
      </c>
    </row>
    <row r="17" spans="1:18" x14ac:dyDescent="0.25">
      <c r="A17" s="182"/>
      <c r="B17" s="140"/>
      <c r="C17" s="109"/>
      <c r="D17" s="86" t="s">
        <v>113</v>
      </c>
      <c r="E17" s="86"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2018-05-23_G-008_DR</v>
      </c>
      <c r="G17" s="89">
        <v>43304</v>
      </c>
      <c r="H17" s="89">
        <v>43304</v>
      </c>
      <c r="I17" s="68">
        <v>1</v>
      </c>
      <c r="J17" s="68">
        <v>42.912999999999997</v>
      </c>
      <c r="K17" s="73">
        <f t="shared" si="0"/>
        <v>42.912999999999997</v>
      </c>
      <c r="L17" s="109"/>
      <c r="M17" s="86" t="str">
        <f>IF(AND(NOT(OR(G17="",G17="Ø")),H17=""),"In Progress",IF(AND(NOT(OR(H17="Ø",H17="")),NOT(OR(G17="Ø",G17=""))),"Completed",IF(AND(NOT(A16=""),NOT(OR(D17="",D17="???")),G17=""),"Waiting",IF(D17="???","Waiting",""))))</f>
        <v>Completed</v>
      </c>
      <c r="N17" s="109"/>
      <c r="O17" s="109"/>
      <c r="P17" s="4"/>
      <c r="Q17" s="114"/>
      <c r="R17" s="109"/>
    </row>
    <row r="18" spans="1:18" x14ac:dyDescent="0.25">
      <c r="A18" s="181" t="s">
        <v>4065</v>
      </c>
      <c r="B18" s="110" t="s">
        <v>4066</v>
      </c>
      <c r="C18" s="109" t="s">
        <v>2065</v>
      </c>
      <c r="D18" s="86" t="s">
        <v>27</v>
      </c>
      <c r="E18" s="86"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2018-05-23_G-009_SA_GB</v>
      </c>
      <c r="G18" s="89">
        <v>43291</v>
      </c>
      <c r="H18" s="89">
        <v>43299</v>
      </c>
      <c r="I18" s="68">
        <v>3.25</v>
      </c>
      <c r="J18" s="68">
        <v>110</v>
      </c>
      <c r="K18" s="73">
        <f t="shared" si="0"/>
        <v>33.846153846153847</v>
      </c>
      <c r="L18" s="111">
        <v>43299</v>
      </c>
      <c r="M18" s="86" t="s">
        <v>0</v>
      </c>
      <c r="N18" s="109"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09" t="s">
        <v>0</v>
      </c>
      <c r="P18" s="4"/>
      <c r="Q18" s="114" t="s">
        <v>25</v>
      </c>
      <c r="R18" s="109" t="s">
        <v>4067</v>
      </c>
    </row>
    <row r="19" spans="1:18" x14ac:dyDescent="0.25">
      <c r="A19" s="182"/>
      <c r="B19" s="109"/>
      <c r="C19" s="109"/>
      <c r="D19" s="86" t="s">
        <v>161</v>
      </c>
      <c r="E19" s="86"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Merge")),A18&amp;"_SA_MW",IF(AND(D19="Julia",OR(E19="Manual",E19="Assisted Manual")),A18&amp;"_JS",IF(AND(D19="Julia",OR(E19="De-Novo Merge",E19="Assisted Merge")),A18&amp;"_SA_JS",""))))))))))))))))</f>
        <v>2018-05-23_G-009_BD</v>
      </c>
      <c r="G19" s="89">
        <v>43292</v>
      </c>
      <c r="H19" s="89">
        <v>43299</v>
      </c>
      <c r="I19" s="68">
        <v>2.75</v>
      </c>
      <c r="J19" s="68">
        <v>109</v>
      </c>
      <c r="K19" s="73">
        <f t="shared" si="0"/>
        <v>39.636363636363633</v>
      </c>
      <c r="L19" s="109"/>
      <c r="M19" s="86" t="str">
        <f>IF(AND(NOT(OR(G19="",G19="Ø")),H19=""),"In Progress",IF(AND(NOT(OR(H19="Ø",H19="")),NOT(OR(G19="Ø",G19=""))),"Completed",IF(AND(NOT(A18=""),NOT(OR(D19="",D19="???")),G19=""),"Waiting",IF(D19="???","Waiting",""))))</f>
        <v>Completed</v>
      </c>
      <c r="N19" s="109"/>
      <c r="O19" s="109"/>
      <c r="P19" s="4"/>
      <c r="Q19" s="114"/>
      <c r="R19" s="109"/>
    </row>
    <row r="20" spans="1:18" x14ac:dyDescent="0.25">
      <c r="A20" s="181" t="s">
        <v>4068</v>
      </c>
      <c r="B20" s="110" t="s">
        <v>4069</v>
      </c>
      <c r="C20" s="109" t="s">
        <v>2065</v>
      </c>
      <c r="D20" s="86" t="s">
        <v>27</v>
      </c>
      <c r="E20" s="86"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2018-05-23_G-010_SA_GB</v>
      </c>
      <c r="G20" s="89">
        <v>43292</v>
      </c>
      <c r="H20" s="89">
        <v>43299</v>
      </c>
      <c r="I20" s="68">
        <v>6</v>
      </c>
      <c r="J20" s="68">
        <v>343</v>
      </c>
      <c r="K20" s="73">
        <f t="shared" si="0"/>
        <v>57.166666666666664</v>
      </c>
      <c r="L20" s="111">
        <v>43327</v>
      </c>
      <c r="M20" s="86" t="s">
        <v>0</v>
      </c>
      <c r="N20" s="109"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9" t="s">
        <v>0</v>
      </c>
      <c r="P20" s="4"/>
      <c r="Q20" s="114" t="s">
        <v>25</v>
      </c>
      <c r="R20" s="109" t="s">
        <v>4070</v>
      </c>
    </row>
    <row r="21" spans="1:18" x14ac:dyDescent="0.25">
      <c r="A21" s="182"/>
      <c r="B21" s="109"/>
      <c r="C21" s="109"/>
      <c r="D21" s="86" t="s">
        <v>161</v>
      </c>
      <c r="E21" s="86"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2018-05-23_G-010_BD</v>
      </c>
      <c r="G21" s="89">
        <v>43299</v>
      </c>
      <c r="H21" s="89">
        <v>43301</v>
      </c>
      <c r="I21" s="68">
        <v>8.5</v>
      </c>
      <c r="J21" s="68">
        <v>333</v>
      </c>
      <c r="K21" s="73">
        <f t="shared" si="0"/>
        <v>39.176470588235297</v>
      </c>
      <c r="L21" s="109"/>
      <c r="M21" s="86" t="str">
        <f>IF(AND(NOT(OR(G21="",G21="Ø")),H21=""),"In Progress",IF(AND(NOT(OR(H21="Ø",H21="")),NOT(OR(G21="Ø",G21=""))),"Completed",IF(AND(NOT(A20=""),NOT(OR(D21="",D21="???")),G21=""),"Waiting",IF(D21="???","Waiting",""))))</f>
        <v>Completed</v>
      </c>
      <c r="N21" s="109"/>
      <c r="O21" s="109"/>
      <c r="P21" s="4"/>
      <c r="Q21" s="114"/>
      <c r="R21" s="109"/>
    </row>
    <row r="22" spans="1:18" x14ac:dyDescent="0.25">
      <c r="A22" s="181" t="s">
        <v>4071</v>
      </c>
      <c r="B22" s="110" t="s">
        <v>4072</v>
      </c>
      <c r="C22" s="109" t="s">
        <v>1167</v>
      </c>
      <c r="D22" s="86" t="s">
        <v>161</v>
      </c>
      <c r="E22" s="86"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2018-05-23_G-011_SA_BD</v>
      </c>
      <c r="G22" s="89">
        <v>43292</v>
      </c>
      <c r="H22" s="89" t="s">
        <v>51</v>
      </c>
      <c r="I22" s="68"/>
      <c r="J22" s="68"/>
      <c r="K22" s="73" t="str">
        <f t="shared" si="0"/>
        <v/>
      </c>
      <c r="L22" s="111" t="str">
        <f>IF(AND(NOT(OR(H22="",H22="Ø")),NOT(OR(H23="",H23="Ø"))),"Needs to be Split","")</f>
        <v/>
      </c>
      <c r="M22" s="86" t="s">
        <v>1</v>
      </c>
      <c r="N22" s="109"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09" t="str">
        <f>IF(OR(N22="Untraceable",N22="Incomplete"),"Ignore",IF(N22="Completed","Waiting",IF(OR(N22="Waiting",N22="In Progress",N22="Review",N22="Other"),"HOLD","")))</f>
        <v>Ignore</v>
      </c>
      <c r="P22" s="4" t="s">
        <v>4073</v>
      </c>
      <c r="Q22" s="114" t="str">
        <f>IF(OR(N22="Untraceable",N22="Incomplete"),"No",IF(N22="Completed","In Progress",""))</f>
        <v>No</v>
      </c>
      <c r="R22" s="109"/>
    </row>
    <row r="23" spans="1:18" x14ac:dyDescent="0.25">
      <c r="A23" s="182"/>
      <c r="B23" s="109"/>
      <c r="C23" s="109"/>
      <c r="D23" s="86"/>
      <c r="E23" s="86"/>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
      </c>
      <c r="G23" s="89"/>
      <c r="H23" s="89"/>
      <c r="I23" s="68"/>
      <c r="J23" s="68"/>
      <c r="K23" s="73" t="str">
        <f t="shared" si="0"/>
        <v/>
      </c>
      <c r="L23" s="109"/>
      <c r="M23" s="86" t="str">
        <f>IF(AND(NOT(OR(G23="",G23="Ø")),H23=""),"In Progress",IF(AND(NOT(OR(H23="Ø",H23="")),NOT(OR(G23="Ø",G23=""))),"Completed",IF(AND(NOT(A22=""),NOT(OR(D23="",D23="???")),G23=""),"Waiting",IF(D23="???","Waiting",""))))</f>
        <v/>
      </c>
      <c r="N23" s="109"/>
      <c r="O23" s="109"/>
      <c r="P23" s="4"/>
      <c r="Q23" s="114"/>
      <c r="R23" s="109"/>
    </row>
    <row r="24" spans="1:18" x14ac:dyDescent="0.25">
      <c r="A24" s="181" t="s">
        <v>4074</v>
      </c>
      <c r="B24" s="110" t="s">
        <v>4075</v>
      </c>
      <c r="C24" s="109" t="s">
        <v>1167</v>
      </c>
      <c r="D24" s="86" t="s">
        <v>161</v>
      </c>
      <c r="E24" s="86"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2018-05-23_G-012_SA_BD</v>
      </c>
      <c r="G24" s="89">
        <v>43292</v>
      </c>
      <c r="H24" s="89">
        <v>43293</v>
      </c>
      <c r="I24" s="68">
        <v>2.5</v>
      </c>
      <c r="J24" s="68">
        <v>36</v>
      </c>
      <c r="K24" s="73">
        <f t="shared" si="0"/>
        <v>14.4</v>
      </c>
      <c r="L24" s="111">
        <v>43311</v>
      </c>
      <c r="M24" s="86" t="str">
        <f>IF(AND(NOT(OR(G24="",G24="Ø")),H24=""),"In Progress",IF(AND(NOT(OR(H24="Ø",H24="")),NOT(OR(G24="Ø",G24=""))),"Completed",IF(AND(NOT(A24=""),NOT(OR(D24="",D24="???")),G24=""),"Waiting",IF(D24="???","Waiting",""))))</f>
        <v>Completed</v>
      </c>
      <c r="N24" s="109"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09" t="s">
        <v>0</v>
      </c>
      <c r="P24" s="4" t="s">
        <v>4076</v>
      </c>
      <c r="Q24" s="114" t="s">
        <v>25</v>
      </c>
      <c r="R24" s="109" t="s">
        <v>4077</v>
      </c>
    </row>
    <row r="25" spans="1:18" x14ac:dyDescent="0.25">
      <c r="A25" s="182"/>
      <c r="B25" s="109"/>
      <c r="C25" s="109"/>
      <c r="D25" s="86" t="s">
        <v>27</v>
      </c>
      <c r="E25" s="86"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Merge")),A24&amp;"_SA_MW",IF(AND(D25="Julia",OR(E25="Manual",E25="Assisted Manual")),A24&amp;"_JS",IF(AND(D25="Julia",OR(E25="De-Novo Merge",E25="Assisted Merge")),A24&amp;"_SA_JS",""))))))))))))))))</f>
        <v>2018-05-23_G-012_GB</v>
      </c>
      <c r="G25" s="89">
        <v>43311</v>
      </c>
      <c r="H25" s="89">
        <v>43311</v>
      </c>
      <c r="I25" s="68">
        <v>1.5</v>
      </c>
      <c r="J25" s="68">
        <v>36</v>
      </c>
      <c r="K25" s="73">
        <f t="shared" si="0"/>
        <v>24</v>
      </c>
      <c r="L25" s="109"/>
      <c r="M25" s="86" t="str">
        <f>IF(AND(NOT(OR(G25="",G25="Ø")),H25=""),"In Progress",IF(AND(NOT(OR(H25="Ø",H25="")),NOT(OR(G25="Ø",G25=""))),"Completed",IF(AND(NOT(A24=""),NOT(OR(D25="",D25="???")),G25=""),"Waiting",IF(D25="???","Waiting",""))))</f>
        <v>Completed</v>
      </c>
      <c r="N25" s="109"/>
      <c r="O25" s="109"/>
      <c r="P25" s="4"/>
      <c r="Q25" s="114"/>
      <c r="R25" s="109"/>
    </row>
    <row r="26" spans="1:18" x14ac:dyDescent="0.25">
      <c r="A26" s="181" t="s">
        <v>4078</v>
      </c>
      <c r="B26" s="110" t="s">
        <v>4079</v>
      </c>
      <c r="C26" s="109" t="s">
        <v>2065</v>
      </c>
      <c r="D26" s="86" t="s">
        <v>113</v>
      </c>
      <c r="E26" s="86"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2018-05-23_G-013_SA_DR</v>
      </c>
      <c r="G26" s="89">
        <v>43293</v>
      </c>
      <c r="H26" s="89">
        <v>43293</v>
      </c>
      <c r="I26" s="68">
        <v>2.67</v>
      </c>
      <c r="J26" s="68">
        <v>51.843000000000004</v>
      </c>
      <c r="K26" s="73">
        <f t="shared" si="0"/>
        <v>19.416853932584271</v>
      </c>
      <c r="L26" s="111">
        <v>43327</v>
      </c>
      <c r="M26" s="86" t="str">
        <f>IF(AND(NOT(OR(G26="",G26="Ø")),H26=""),"In Progress",IF(AND(NOT(OR(H26="Ø",H26="")),NOT(OR(G26="Ø",G26=""))),"Completed",IF(AND(NOT(A26=""),NOT(OR(D26="",D26="???")),G26=""),"Waiting",IF(D26="???","Waiting",""))))</f>
        <v>Completed</v>
      </c>
      <c r="N26" s="109"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09" t="s">
        <v>0</v>
      </c>
      <c r="P26" s="4"/>
      <c r="Q26" s="114" t="s">
        <v>25</v>
      </c>
      <c r="R26" s="109" t="s">
        <v>4080</v>
      </c>
    </row>
    <row r="27" spans="1:18" x14ac:dyDescent="0.25">
      <c r="A27" s="182"/>
      <c r="B27" s="109"/>
      <c r="C27" s="109"/>
      <c r="D27" s="86" t="s">
        <v>161</v>
      </c>
      <c r="E27" s="86"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2018-05-23_G-013_BD</v>
      </c>
      <c r="G27" s="89">
        <v>43308</v>
      </c>
      <c r="H27" s="89">
        <v>43308</v>
      </c>
      <c r="I27" s="68">
        <v>1</v>
      </c>
      <c r="J27" s="68">
        <v>47</v>
      </c>
      <c r="K27" s="73">
        <f t="shared" si="0"/>
        <v>47</v>
      </c>
      <c r="L27" s="109"/>
      <c r="M27" s="86" t="s">
        <v>0</v>
      </c>
      <c r="N27" s="109"/>
      <c r="O27" s="109"/>
      <c r="P27" s="4"/>
      <c r="Q27" s="114"/>
      <c r="R27" s="109"/>
    </row>
    <row r="28" spans="1:18" x14ac:dyDescent="0.25">
      <c r="A28" s="181" t="s">
        <v>4081</v>
      </c>
      <c r="B28" s="110" t="s">
        <v>4082</v>
      </c>
      <c r="C28" s="109" t="s">
        <v>1167</v>
      </c>
      <c r="D28" s="86" t="s">
        <v>161</v>
      </c>
      <c r="E28" s="86" t="s">
        <v>1399</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2018-05-23_G-014_SA_BD</v>
      </c>
      <c r="G28" s="89">
        <v>43293</v>
      </c>
      <c r="H28" s="89" t="s">
        <v>51</v>
      </c>
      <c r="I28" s="68"/>
      <c r="J28" s="68"/>
      <c r="K28" s="73" t="str">
        <f t="shared" si="0"/>
        <v/>
      </c>
      <c r="L28" s="111" t="str">
        <f>IF(AND(NOT(OR(H28="",H28="Ø")),NOT(OR(H29="",H29="Ø"))),"Needs to be Split","")</f>
        <v/>
      </c>
      <c r="M28" s="86" t="s">
        <v>1</v>
      </c>
      <c r="N28" s="109"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09" t="str">
        <f>IF(OR(N28="Untraceable",N28="Incomplete"),"Ignore",IF(N28="Completed","Waiting",IF(OR(N28="Waiting",N28="In Progress",N28="Review",N28="Other"),"HOLD","")))</f>
        <v>Ignore</v>
      </c>
      <c r="P28" s="4" t="s">
        <v>4083</v>
      </c>
      <c r="Q28" s="114" t="str">
        <f>IF(OR(N28="Untraceable",N28="Incomplete"),"No",IF(N28="Completed","In Progress",""))</f>
        <v>No</v>
      </c>
      <c r="R28" s="109"/>
    </row>
    <row r="29" spans="1:18" x14ac:dyDescent="0.25">
      <c r="A29" s="182"/>
      <c r="B29" s="109"/>
      <c r="C29" s="109"/>
      <c r="D29" s="86" t="str">
        <f>IF(AND(NOT(A28=""),NOT(B28=""),NOT(M28="Untraceable")),"???","")</f>
        <v/>
      </c>
      <c r="E29" s="86"/>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Merge")),A28&amp;"_SA_MW",IF(AND(D29="Julia",OR(E29="Manual",E29="Assisted Manual")),A28&amp;"_JS",IF(AND(D29="Julia",OR(E29="De-Novo Merge",E29="Assisted Merge")),A28&amp;"_SA_JS",""))))))))))))))))</f>
        <v/>
      </c>
      <c r="G29" s="89"/>
      <c r="H29" s="89"/>
      <c r="I29" s="68"/>
      <c r="J29" s="68"/>
      <c r="K29" s="73" t="str">
        <f t="shared" si="0"/>
        <v/>
      </c>
      <c r="L29" s="109"/>
      <c r="M29" s="86" t="str">
        <f>IF(AND(NOT(OR(G29="",G29="Ø")),H29=""),"In Progress",IF(AND(NOT(OR(H29="Ø",H29="")),NOT(OR(G29="Ø",G29=""))),"Completed",IF(AND(NOT(A28=""),NOT(OR(D29="",D29="???")),G29=""),"Waiting",IF(D29="???","Waiting",""))))</f>
        <v/>
      </c>
      <c r="N29" s="109"/>
      <c r="O29" s="109"/>
      <c r="P29" s="4"/>
      <c r="Q29" s="114"/>
      <c r="R29" s="109"/>
    </row>
    <row r="30" spans="1:18" x14ac:dyDescent="0.25">
      <c r="A30" s="181" t="s">
        <v>4084</v>
      </c>
      <c r="B30" s="110" t="s">
        <v>4085</v>
      </c>
      <c r="C30" s="109" t="s">
        <v>2065</v>
      </c>
      <c r="D30" s="86" t="s">
        <v>161</v>
      </c>
      <c r="E30" s="86"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2018-05-23_G-015_SA_BD</v>
      </c>
      <c r="G30" s="89">
        <v>43293</v>
      </c>
      <c r="H30" s="89">
        <v>43293</v>
      </c>
      <c r="I30" s="68">
        <v>2.5</v>
      </c>
      <c r="J30" s="68">
        <v>56</v>
      </c>
      <c r="K30" s="73">
        <f t="shared" si="0"/>
        <v>22.4</v>
      </c>
      <c r="L30" s="111">
        <v>43308</v>
      </c>
      <c r="M30" s="86" t="str">
        <f>IF(AND(NOT(OR(G30="",G30="Ø")),H30=""),"In Progress",IF(AND(NOT(OR(H30="Ø",H30="")),NOT(OR(G30="Ø",G30=""))),"Completed",IF(AND(NOT(A30=""),NOT(OR(D30="",D30="???")),G30=""),"Waiting",IF(D30="???","Waiting",""))))</f>
        <v>Completed</v>
      </c>
      <c r="N30" s="109"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09" t="s">
        <v>0</v>
      </c>
      <c r="P30" s="4"/>
      <c r="Q30" s="114" t="s">
        <v>25</v>
      </c>
      <c r="R30" s="109" t="s">
        <v>4086</v>
      </c>
    </row>
    <row r="31" spans="1:18" x14ac:dyDescent="0.25">
      <c r="A31" s="182"/>
      <c r="B31" s="109"/>
      <c r="C31" s="109"/>
      <c r="D31" s="86" t="s">
        <v>113</v>
      </c>
      <c r="E31" s="86"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2018-05-23_G-015_DR</v>
      </c>
      <c r="G31" s="89">
        <v>43304</v>
      </c>
      <c r="H31" s="89">
        <v>43304</v>
      </c>
      <c r="I31" s="68">
        <v>1.5</v>
      </c>
      <c r="J31" s="68">
        <v>57.148000000000003</v>
      </c>
      <c r="K31" s="73">
        <f t="shared" si="0"/>
        <v>38.098666666666666</v>
      </c>
      <c r="L31" s="109"/>
      <c r="M31" s="86" t="str">
        <f>IF(AND(NOT(OR(G31="",G31="Ø")),H31=""),"In Progress",IF(AND(NOT(OR(H31="Ø",H31="")),NOT(OR(G31="Ø",G31=""))),"Completed",IF(AND(NOT(A30=""),NOT(OR(D31="",D31="???")),G31=""),"Waiting",IF(D31="???","Waiting",""))))</f>
        <v>Completed</v>
      </c>
      <c r="N31" s="109"/>
      <c r="O31" s="109"/>
      <c r="P31" s="4"/>
      <c r="Q31" s="114"/>
      <c r="R31" s="109"/>
    </row>
    <row r="32" spans="1:18" x14ac:dyDescent="0.25">
      <c r="A32" s="181" t="s">
        <v>4087</v>
      </c>
      <c r="B32" s="110" t="s">
        <v>4088</v>
      </c>
      <c r="C32" s="109" t="s">
        <v>2065</v>
      </c>
      <c r="D32" s="86" t="s">
        <v>161</v>
      </c>
      <c r="E32" s="86"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2018-05-23_G-016_SA_BD</v>
      </c>
      <c r="G32" s="89">
        <v>43293</v>
      </c>
      <c r="H32" s="89">
        <v>43294</v>
      </c>
      <c r="I32" s="68">
        <v>2.5</v>
      </c>
      <c r="J32" s="68">
        <v>103</v>
      </c>
      <c r="K32" s="73">
        <f t="shared" si="0"/>
        <v>41.2</v>
      </c>
      <c r="L32" s="111">
        <v>43327</v>
      </c>
      <c r="M32" s="86" t="str">
        <f>IF(AND(NOT(OR(G32="",G32="Ø")),H32=""),"In Progress",IF(AND(NOT(OR(H32="Ø",H32="")),NOT(OR(G32="Ø",G32=""))),"Completed",IF(AND(NOT(A32=""),NOT(OR(D32="",D32="???")),G32=""),"Waiting",IF(D32="???","Waiting",""))))</f>
        <v>Completed</v>
      </c>
      <c r="N32" s="109"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09" t="s">
        <v>0</v>
      </c>
      <c r="P32" s="4" t="s">
        <v>4089</v>
      </c>
      <c r="Q32" s="114" t="s">
        <v>25</v>
      </c>
      <c r="R32" s="109" t="s">
        <v>4090</v>
      </c>
    </row>
    <row r="33" spans="1:18" x14ac:dyDescent="0.25">
      <c r="A33" s="182"/>
      <c r="B33" s="109"/>
      <c r="C33" s="109"/>
      <c r="D33" s="86" t="s">
        <v>113</v>
      </c>
      <c r="E33" s="86"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2018-05-23_G-016_DR</v>
      </c>
      <c r="G33" s="89">
        <v>43304</v>
      </c>
      <c r="H33" s="89">
        <v>43305</v>
      </c>
      <c r="I33" s="68">
        <v>1.67</v>
      </c>
      <c r="J33" s="68">
        <v>103.547</v>
      </c>
      <c r="K33" s="73">
        <f t="shared" si="0"/>
        <v>62.00419161676647</v>
      </c>
      <c r="L33" s="109"/>
      <c r="M33" s="86" t="str">
        <f>IF(AND(NOT(OR(G33="",G33="Ø")),H33=""),"In Progress",IF(AND(NOT(OR(H33="Ø",H33="")),NOT(OR(G33="Ø",G33=""))),"Completed",IF(AND(NOT(A32=""),NOT(OR(D33="",D33="???")),G33=""),"Waiting",IF(D33="???","Waiting",""))))</f>
        <v>Completed</v>
      </c>
      <c r="N33" s="109"/>
      <c r="O33" s="109"/>
      <c r="P33" s="4"/>
      <c r="Q33" s="114"/>
      <c r="R33" s="109"/>
    </row>
    <row r="34" spans="1:18" x14ac:dyDescent="0.25">
      <c r="A34" s="181" t="s">
        <v>4091</v>
      </c>
      <c r="B34" s="110" t="s">
        <v>4092</v>
      </c>
      <c r="C34" s="109" t="s">
        <v>2065</v>
      </c>
      <c r="D34" s="86" t="s">
        <v>113</v>
      </c>
      <c r="E34" s="86"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2018-05-23_G-017_SA_DR</v>
      </c>
      <c r="G34" s="89">
        <v>43293</v>
      </c>
      <c r="H34" s="89">
        <v>43294</v>
      </c>
      <c r="I34" s="68">
        <v>2.5</v>
      </c>
      <c r="J34" s="68">
        <v>35.542999999999999</v>
      </c>
      <c r="K34" s="73">
        <f t="shared" ref="K34:K65" si="1">IF(AND(NOT(I34=""),NOT(J34=""),NOT(H34="")),J34/I34,"")</f>
        <v>14.2172</v>
      </c>
      <c r="L34" s="111">
        <v>43328</v>
      </c>
      <c r="M34" s="86" t="str">
        <f>IF(AND(NOT(OR(G34="",G34="Ø")),H34=""),"In Progress",IF(AND(NOT(OR(H34="Ø",H34="")),NOT(OR(G34="Ø",G34=""))),"Completed",IF(AND(NOT(A34=""),NOT(OR(D34="",D34="???")),G34=""),"Waiting",IF(D34="???","Waiting",""))))</f>
        <v>Completed</v>
      </c>
      <c r="N34" s="109"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9" t="s">
        <v>0</v>
      </c>
      <c r="P34" s="4"/>
      <c r="Q34" s="114" t="s">
        <v>25</v>
      </c>
      <c r="R34" s="109" t="s">
        <v>4093</v>
      </c>
    </row>
    <row r="35" spans="1:18" x14ac:dyDescent="0.25">
      <c r="A35" s="182"/>
      <c r="B35" s="109"/>
      <c r="C35" s="109"/>
      <c r="D35" s="86" t="s">
        <v>161</v>
      </c>
      <c r="E35" s="86"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2018-05-23_G-017_BD</v>
      </c>
      <c r="G35" s="89">
        <v>43308</v>
      </c>
      <c r="H35" s="89">
        <v>43308</v>
      </c>
      <c r="I35" s="68">
        <v>1.25</v>
      </c>
      <c r="J35" s="68">
        <v>31</v>
      </c>
      <c r="K35" s="73">
        <f t="shared" si="1"/>
        <v>24.8</v>
      </c>
      <c r="L35" s="109"/>
      <c r="M35" s="86" t="str">
        <f>IF(AND(NOT(OR(G35="",G35="Ø")),H35=""),"In Progress",IF(AND(NOT(OR(H35="Ø",H35="")),NOT(OR(G35="Ø",G35=""))),"Completed",IF(AND(NOT(A34=""),NOT(OR(D35="",D35="???")),G35=""),"Waiting",IF(D35="???","Waiting",""))))</f>
        <v>Completed</v>
      </c>
      <c r="N35" s="109"/>
      <c r="O35" s="109"/>
      <c r="P35" s="4"/>
      <c r="Q35" s="114"/>
      <c r="R35" s="109"/>
    </row>
    <row r="36" spans="1:18" x14ac:dyDescent="0.25">
      <c r="A36" s="181" t="s">
        <v>4094</v>
      </c>
      <c r="B36" s="167" t="s">
        <v>4095</v>
      </c>
      <c r="C36" s="109" t="s">
        <v>2065</v>
      </c>
      <c r="D36" s="86" t="s">
        <v>161</v>
      </c>
      <c r="E36" s="86"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2018-05-23_G-018_SA_BD</v>
      </c>
      <c r="G36" s="89">
        <v>43294</v>
      </c>
      <c r="H36" s="89">
        <v>43297</v>
      </c>
      <c r="I36" s="68">
        <v>3</v>
      </c>
      <c r="J36" s="68">
        <v>98</v>
      </c>
      <c r="K36" s="73">
        <f t="shared" si="1"/>
        <v>32.666666666666664</v>
      </c>
      <c r="L36" s="111">
        <v>43329</v>
      </c>
      <c r="M36" s="86" t="str">
        <f>IF(AND(NOT(OR(G36="",G36="Ø")),H36=""),"In Progress",IF(AND(NOT(OR(H36="Ø",H36="")),NOT(OR(G36="Ø",G36=""))),"Completed",IF(AND(NOT(A36=""),NOT(OR(D36="",D36="???")),G36=""),"Waiting",IF(D36="???","Waiting",""))))</f>
        <v>Completed</v>
      </c>
      <c r="N36" s="109"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9" t="s">
        <v>0</v>
      </c>
      <c r="P36" s="4" t="s">
        <v>4096</v>
      </c>
      <c r="Q36" s="114" t="s">
        <v>25</v>
      </c>
      <c r="R36" s="109" t="s">
        <v>4097</v>
      </c>
    </row>
    <row r="37" spans="1:18" x14ac:dyDescent="0.25">
      <c r="A37" s="182"/>
      <c r="B37" s="180"/>
      <c r="C37" s="109"/>
      <c r="D37" s="86" t="s">
        <v>113</v>
      </c>
      <c r="E37" s="86"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2018-05-23_G-018_DR</v>
      </c>
      <c r="G37" s="89">
        <v>43305</v>
      </c>
      <c r="H37" s="89">
        <v>43306</v>
      </c>
      <c r="I37" s="68">
        <v>2.2000000000000002</v>
      </c>
      <c r="J37" s="68">
        <v>105.08799999999999</v>
      </c>
      <c r="K37" s="73">
        <f t="shared" si="1"/>
        <v>47.767272727272719</v>
      </c>
      <c r="L37" s="109"/>
      <c r="M37" s="86" t="str">
        <f>IF(AND(NOT(OR(G37="",G37="Ø")),H37=""),"In Progress",IF(AND(NOT(OR(H37="Ø",H37="")),NOT(OR(G37="Ø",G37=""))),"Completed",IF(AND(NOT(A36=""),NOT(OR(D37="",D37="???")),G37=""),"Waiting",IF(D37="???","Waiting",""))))</f>
        <v>Completed</v>
      </c>
      <c r="N37" s="109"/>
      <c r="O37" s="109"/>
      <c r="P37" s="4" t="s">
        <v>4089</v>
      </c>
      <c r="Q37" s="114"/>
      <c r="R37" s="109"/>
    </row>
    <row r="38" spans="1:18" x14ac:dyDescent="0.25">
      <c r="A38" s="181" t="s">
        <v>4098</v>
      </c>
      <c r="B38" s="110" t="s">
        <v>4099</v>
      </c>
      <c r="C38" s="109" t="s">
        <v>2065</v>
      </c>
      <c r="D38" s="86" t="s">
        <v>113</v>
      </c>
      <c r="E38" s="86"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2018-05-23_G-019_SA_DR</v>
      </c>
      <c r="G38" s="89">
        <v>43297</v>
      </c>
      <c r="H38" s="89">
        <v>43299</v>
      </c>
      <c r="I38" s="68">
        <v>5</v>
      </c>
      <c r="J38" s="68">
        <v>177.99700000000001</v>
      </c>
      <c r="K38" s="73">
        <f t="shared" si="1"/>
        <v>35.599400000000003</v>
      </c>
      <c r="L38" s="111">
        <v>43327</v>
      </c>
      <c r="M38" s="86" t="str">
        <f>IF(AND(NOT(OR(G38="",G38="Ø")),H38=""),"In Progress",IF(AND(NOT(OR(H38="Ø",H38="")),NOT(OR(G38="Ø",G38=""))),"Completed",IF(AND(NOT(A38=""),NOT(OR(D38="",D38="???")),G38=""),"Waiting",IF(D38="???","Waiting",""))))</f>
        <v>Completed</v>
      </c>
      <c r="N38" s="109"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09" t="s">
        <v>0</v>
      </c>
      <c r="P38" s="4"/>
      <c r="Q38" s="114" t="s">
        <v>25</v>
      </c>
      <c r="R38" s="109" t="s">
        <v>4100</v>
      </c>
    </row>
    <row r="39" spans="1:18" x14ac:dyDescent="0.25">
      <c r="A39" s="182"/>
      <c r="B39" s="109"/>
      <c r="C39" s="109"/>
      <c r="D39" s="86" t="s">
        <v>161</v>
      </c>
      <c r="E39" s="86"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2018-05-23_G-019_BD</v>
      </c>
      <c r="G39" s="89">
        <v>43308</v>
      </c>
      <c r="H39" s="89">
        <v>43312</v>
      </c>
      <c r="I39" s="68">
        <v>5.75</v>
      </c>
      <c r="J39" s="68">
        <v>181</v>
      </c>
      <c r="K39" s="73">
        <f t="shared" si="1"/>
        <v>31.478260869565219</v>
      </c>
      <c r="L39" s="109"/>
      <c r="M39" s="86" t="str">
        <f>IF(AND(NOT(OR(G39="",G39="Ø")),H39=""),"In Progress",IF(AND(NOT(OR(H39="Ø",H39="")),NOT(OR(G39="Ø",G39=""))),"Completed",IF(AND(NOT(A38=""),NOT(OR(D39="",D39="???")),G39=""),"Waiting",IF(D39="???","Waiting",""))))</f>
        <v>Completed</v>
      </c>
      <c r="N39" s="109"/>
      <c r="O39" s="109"/>
      <c r="P39" s="4"/>
      <c r="Q39" s="114"/>
      <c r="R39" s="109"/>
    </row>
    <row r="40" spans="1:18" x14ac:dyDescent="0.25">
      <c r="A40" s="181" t="s">
        <v>4101</v>
      </c>
      <c r="B40" s="110" t="s">
        <v>4102</v>
      </c>
      <c r="C40" s="109" t="s">
        <v>2065</v>
      </c>
      <c r="D40" s="86" t="s">
        <v>161</v>
      </c>
      <c r="E40" s="86"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2018-05-23_G-020_SA_BD</v>
      </c>
      <c r="G40" s="89">
        <v>43297</v>
      </c>
      <c r="H40" s="89">
        <v>43297</v>
      </c>
      <c r="I40" s="68">
        <v>2.5</v>
      </c>
      <c r="J40" s="68">
        <v>99</v>
      </c>
      <c r="K40" s="73">
        <f t="shared" si="1"/>
        <v>39.6</v>
      </c>
      <c r="L40" s="111">
        <v>43332</v>
      </c>
      <c r="M40" s="86" t="str">
        <f>IF(AND(NOT(OR(G40="",G40="Ø")),H40=""),"In Progress",IF(AND(NOT(OR(H40="Ø",H40="")),NOT(OR(G40="Ø",G40=""))),"Completed",IF(AND(NOT(A40=""),NOT(OR(D40="",D40="???")),G40=""),"Waiting",IF(D40="???","Waiting",""))))</f>
        <v>Completed</v>
      </c>
      <c r="N40" s="109"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9" t="s">
        <v>0</v>
      </c>
      <c r="P40" s="4" t="s">
        <v>4089</v>
      </c>
      <c r="Q40" s="114" t="s">
        <v>25</v>
      </c>
      <c r="R40" s="109" t="s">
        <v>4103</v>
      </c>
    </row>
    <row r="41" spans="1:18" x14ac:dyDescent="0.25">
      <c r="A41" s="182"/>
      <c r="B41" s="109"/>
      <c r="C41" s="109"/>
      <c r="D41" s="86" t="s">
        <v>113</v>
      </c>
      <c r="E41" s="86"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2018-05-23_G-020_DR</v>
      </c>
      <c r="G41" s="89">
        <v>43306</v>
      </c>
      <c r="H41" s="89">
        <v>43306</v>
      </c>
      <c r="I41" s="68">
        <v>2</v>
      </c>
      <c r="J41" s="68">
        <v>103.351</v>
      </c>
      <c r="K41" s="73">
        <f t="shared" si="1"/>
        <v>51.6755</v>
      </c>
      <c r="L41" s="109"/>
      <c r="M41" s="86" t="str">
        <f>IF(AND(NOT(OR(G41="",G41="Ø")),H41=""),"In Progress",IF(AND(NOT(OR(H41="Ø",H41="")),NOT(OR(G41="Ø",G41=""))),"Completed",IF(AND(NOT(A40=""),NOT(OR(D41="",D41="???")),G41=""),"Waiting",IF(D41="???","Waiting",""))))</f>
        <v>Completed</v>
      </c>
      <c r="N41" s="109"/>
      <c r="O41" s="109"/>
      <c r="P41" s="4"/>
      <c r="Q41" s="114"/>
      <c r="R41" s="109"/>
    </row>
    <row r="42" spans="1:18" x14ac:dyDescent="0.25">
      <c r="A42" s="181" t="s">
        <v>4104</v>
      </c>
      <c r="B42" s="110" t="s">
        <v>4105</v>
      </c>
      <c r="C42" s="109" t="s">
        <v>2065</v>
      </c>
      <c r="D42" s="86" t="s">
        <v>161</v>
      </c>
      <c r="E42" s="86" t="s">
        <v>1399</v>
      </c>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2018-05-23_G-021_SA_BD</v>
      </c>
      <c r="G42" s="89">
        <v>43298</v>
      </c>
      <c r="H42" s="89">
        <v>43299</v>
      </c>
      <c r="I42" s="68">
        <v>4.75</v>
      </c>
      <c r="J42" s="68">
        <v>170</v>
      </c>
      <c r="K42" s="73">
        <f t="shared" si="1"/>
        <v>35.789473684210527</v>
      </c>
      <c r="L42" s="111">
        <v>43332</v>
      </c>
      <c r="M42" s="86" t="s">
        <v>0</v>
      </c>
      <c r="N42" s="109"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09" t="s">
        <v>0</v>
      </c>
      <c r="P42" s="4" t="s">
        <v>4106</v>
      </c>
      <c r="Q42" s="114" t="s">
        <v>25</v>
      </c>
      <c r="R42" s="109" t="s">
        <v>4107</v>
      </c>
    </row>
    <row r="43" spans="1:18" x14ac:dyDescent="0.25">
      <c r="A43" s="182"/>
      <c r="B43" s="109"/>
      <c r="C43" s="109"/>
      <c r="D43" s="86" t="s">
        <v>113</v>
      </c>
      <c r="E43" s="86"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Merge")),A42&amp;"_SA_MW",IF(AND(D43="Julia",OR(E43="Manual",E43="Assisted Manual")),A42&amp;"_JS",IF(AND(D43="Julia",OR(E43="De-Novo Merge",E43="Assisted Merge")),A42&amp;"_SA_JS",""))))))))))))))))</f>
        <v>2018-05-23_G-021_DR</v>
      </c>
      <c r="G43" s="89">
        <v>43306</v>
      </c>
      <c r="H43" s="89">
        <v>43307</v>
      </c>
      <c r="I43" s="68">
        <v>4.1660000000000004</v>
      </c>
      <c r="J43" s="68">
        <v>235.13</v>
      </c>
      <c r="K43" s="73">
        <f t="shared" si="1"/>
        <v>56.440230436869896</v>
      </c>
      <c r="L43" s="109"/>
      <c r="M43" s="86" t="str">
        <f>IF(AND(NOT(OR(G43="",G43="Ø")),H43=""),"In Progress",IF(AND(NOT(OR(H43="Ø",H43="")),NOT(OR(G43="Ø",G43=""))),"Completed",IF(AND(NOT(A42=""),NOT(OR(D43="",D43="???")),G43=""),"Waiting",IF(D43="???","Waiting",""))))</f>
        <v>Completed</v>
      </c>
      <c r="N43" s="109"/>
      <c r="O43" s="109"/>
      <c r="P43" s="4" t="s">
        <v>4089</v>
      </c>
      <c r="Q43" s="114"/>
      <c r="R43" s="109"/>
    </row>
    <row r="44" spans="1:18" x14ac:dyDescent="0.25">
      <c r="A44" s="181" t="s">
        <v>4108</v>
      </c>
      <c r="B44" s="110" t="s">
        <v>4109</v>
      </c>
      <c r="C44" s="109" t="s">
        <v>2065</v>
      </c>
      <c r="D44" s="86" t="s">
        <v>2404</v>
      </c>
      <c r="E44" s="86" t="s">
        <v>1399</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2018-05-23_G-022_SA_MH</v>
      </c>
      <c r="G44" s="89">
        <v>43298</v>
      </c>
      <c r="H44" s="89">
        <v>43299</v>
      </c>
      <c r="I44" s="68">
        <v>5.5</v>
      </c>
      <c r="J44" s="68">
        <v>133</v>
      </c>
      <c r="K44" s="73">
        <f t="shared" si="1"/>
        <v>24.181818181818183</v>
      </c>
      <c r="L44" s="111">
        <v>43328</v>
      </c>
      <c r="M44" s="86" t="str">
        <f>IF(AND(NOT(OR(G44="",G44="Ø")),H44=""),"In Progress",IF(AND(NOT(OR(H44="Ø",H44="")),NOT(OR(G44="Ø",G44=""))),"Completed",IF(AND(NOT(A44=""),NOT(OR(D44="",D44="???")),G44=""),"Waiting",IF(D44="???","Waiting",""))))</f>
        <v>Completed</v>
      </c>
      <c r="N44" s="109"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09" t="s">
        <v>0</v>
      </c>
      <c r="P44" s="4" t="s">
        <v>4110</v>
      </c>
      <c r="Q44" s="114" t="s">
        <v>25</v>
      </c>
      <c r="R44" s="109" t="s">
        <v>4111</v>
      </c>
    </row>
    <row r="45" spans="1:18" x14ac:dyDescent="0.25">
      <c r="A45" s="182"/>
      <c r="B45" s="109"/>
      <c r="C45" s="109"/>
      <c r="D45" s="86" t="s">
        <v>161</v>
      </c>
      <c r="E45" s="86"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2018-05-23_G-022_BD</v>
      </c>
      <c r="G45" s="89">
        <v>43307</v>
      </c>
      <c r="H45" s="89">
        <v>43307</v>
      </c>
      <c r="I45" s="68">
        <v>4.5</v>
      </c>
      <c r="J45" s="68">
        <v>139</v>
      </c>
      <c r="K45" s="73">
        <f t="shared" si="1"/>
        <v>30.888888888888889</v>
      </c>
      <c r="L45" s="109"/>
      <c r="M45" s="86" t="str">
        <f>IF(AND(NOT(OR(G45="",G45="Ø")),H45=""),"In Progress",IF(AND(NOT(OR(H45="Ø",H45="")),NOT(OR(G45="Ø",G45=""))),"Completed",IF(AND(NOT(A44=""),NOT(OR(D45="",D45="???")),G45=""),"Waiting",IF(D45="???","Waiting",""))))</f>
        <v>Completed</v>
      </c>
      <c r="N45" s="109"/>
      <c r="O45" s="109"/>
      <c r="P45" s="4"/>
      <c r="Q45" s="114"/>
      <c r="R45" s="109"/>
    </row>
    <row r="46" spans="1:18" x14ac:dyDescent="0.25">
      <c r="A46" s="181" t="s">
        <v>4112</v>
      </c>
      <c r="B46" s="110" t="s">
        <v>4113</v>
      </c>
      <c r="C46" s="109" t="s">
        <v>2065</v>
      </c>
      <c r="D46" s="86" t="s">
        <v>27</v>
      </c>
      <c r="E46" s="86" t="s">
        <v>1399</v>
      </c>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2018-05-23_G-023_SA_GB</v>
      </c>
      <c r="G46" s="89">
        <v>43298</v>
      </c>
      <c r="H46" s="89">
        <v>43299</v>
      </c>
      <c r="I46" s="68">
        <v>3.25</v>
      </c>
      <c r="J46" s="68">
        <v>41.545999999999999</v>
      </c>
      <c r="K46" s="73">
        <f t="shared" si="1"/>
        <v>12.783384615384616</v>
      </c>
      <c r="L46" s="111">
        <v>43340</v>
      </c>
      <c r="M46" s="86" t="s">
        <v>0</v>
      </c>
      <c r="N46" s="109"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09" t="s">
        <v>0</v>
      </c>
      <c r="P46" s="4"/>
      <c r="Q46" s="114" t="s">
        <v>25</v>
      </c>
      <c r="R46" s="109" t="s">
        <v>4114</v>
      </c>
    </row>
    <row r="47" spans="1:18" x14ac:dyDescent="0.25">
      <c r="A47" s="182"/>
      <c r="B47" s="109"/>
      <c r="C47" s="109"/>
      <c r="D47" s="86" t="s">
        <v>113</v>
      </c>
      <c r="E47" s="86"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2018-05-23_G-023_DR</v>
      </c>
      <c r="G47" s="89">
        <v>43308</v>
      </c>
      <c r="H47" s="89">
        <v>43328</v>
      </c>
      <c r="I47" s="68">
        <v>3.67</v>
      </c>
      <c r="J47" s="68">
        <v>74.866</v>
      </c>
      <c r="K47" s="73">
        <f t="shared" si="1"/>
        <v>20.399455040871935</v>
      </c>
      <c r="L47" s="109"/>
      <c r="M47" s="86" t="str">
        <f>IF(AND(NOT(OR(G47="",G47="Ø")),H47=""),"In Progress",IF(AND(NOT(OR(H47="Ø",H47="")),NOT(OR(G47="Ø",G47=""))),"Completed",IF(AND(NOT(A46=""),NOT(OR(D47="",D47="???")),G47=""),"Waiting",IF(D47="???","Waiting",""))))</f>
        <v>Completed</v>
      </c>
      <c r="N47" s="109"/>
      <c r="O47" s="109"/>
      <c r="P47" s="4"/>
      <c r="Q47" s="114"/>
      <c r="R47" s="109"/>
    </row>
    <row r="48" spans="1:18" x14ac:dyDescent="0.25">
      <c r="A48" s="181" t="s">
        <v>4115</v>
      </c>
      <c r="B48" s="110" t="s">
        <v>4116</v>
      </c>
      <c r="C48" s="109" t="s">
        <v>2065</v>
      </c>
      <c r="D48" s="86" t="s">
        <v>113</v>
      </c>
      <c r="E48" s="86"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2018-05-23_G-024_SA_DR</v>
      </c>
      <c r="G48" s="89">
        <v>43299</v>
      </c>
      <c r="H48" s="89">
        <v>43300</v>
      </c>
      <c r="I48" s="68">
        <v>1.66</v>
      </c>
      <c r="J48" s="68">
        <v>30.224</v>
      </c>
      <c r="K48" s="73">
        <f t="shared" si="1"/>
        <v>18.20722891566265</v>
      </c>
      <c r="L48" s="111">
        <v>43328</v>
      </c>
      <c r="M48" s="86" t="str">
        <f>IF(AND(NOT(OR(G48="",G48="Ø")),H48=""),"In Progress",IF(AND(NOT(OR(H48="Ø",H48="")),NOT(OR(G48="Ø",G48=""))),"Completed",IF(AND(NOT(A48=""),NOT(OR(D48="",D48="???")),G48=""),"Waiting",IF(D48="???","Waiting",""))))</f>
        <v>Completed</v>
      </c>
      <c r="N48" s="109"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09" t="s">
        <v>0</v>
      </c>
      <c r="P48" s="4"/>
      <c r="Q48" s="114" t="s">
        <v>25</v>
      </c>
      <c r="R48" s="109" t="s">
        <v>4117</v>
      </c>
    </row>
    <row r="49" spans="1:18" x14ac:dyDescent="0.25">
      <c r="A49" s="182"/>
      <c r="B49" s="109"/>
      <c r="C49" s="109"/>
      <c r="D49" s="86" t="s">
        <v>161</v>
      </c>
      <c r="E49" s="86"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2018-05-23_G-024_BD</v>
      </c>
      <c r="G49" s="89">
        <v>43328</v>
      </c>
      <c r="H49" s="89">
        <v>43328</v>
      </c>
      <c r="I49" s="68">
        <v>1.5</v>
      </c>
      <c r="J49" s="68">
        <v>55</v>
      </c>
      <c r="K49" s="73">
        <f t="shared" si="1"/>
        <v>36.666666666666664</v>
      </c>
      <c r="L49" s="109"/>
      <c r="M49" s="86" t="str">
        <f>IF(AND(NOT(OR(G49="",G49="Ø")),H49=""),"In Progress",IF(AND(NOT(OR(H49="Ø",H49="")),NOT(OR(G49="Ø",G49=""))),"Completed",IF(AND(NOT(A48=""),NOT(OR(D49="",D49="???")),G49=""),"Waiting",IF(D49="???","Waiting",""))))</f>
        <v>Completed</v>
      </c>
      <c r="N49" s="109"/>
      <c r="O49" s="109"/>
      <c r="P49" s="4"/>
      <c r="Q49" s="114"/>
      <c r="R49" s="109"/>
    </row>
    <row r="50" spans="1:18" x14ac:dyDescent="0.25">
      <c r="A50" s="115" t="s">
        <v>4118</v>
      </c>
      <c r="B50" s="110" t="s">
        <v>4119</v>
      </c>
      <c r="C50" s="109" t="s">
        <v>2065</v>
      </c>
      <c r="D50" s="86" t="s">
        <v>161</v>
      </c>
      <c r="E50" s="86"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2018-05-23_G-025_SA_BD</v>
      </c>
      <c r="G50" s="89">
        <v>43299</v>
      </c>
      <c r="H50" s="89">
        <v>43308</v>
      </c>
      <c r="I50" s="68">
        <v>5.75</v>
      </c>
      <c r="J50" s="68">
        <v>90</v>
      </c>
      <c r="K50" s="73">
        <f t="shared" si="1"/>
        <v>15.652173913043478</v>
      </c>
      <c r="L50" s="111">
        <v>43334</v>
      </c>
      <c r="M50" s="86" t="s">
        <v>0</v>
      </c>
      <c r="N50" s="109"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09" t="s">
        <v>0</v>
      </c>
      <c r="P50" s="4"/>
      <c r="Q50" s="114" t="s">
        <v>25</v>
      </c>
      <c r="R50" s="109" t="s">
        <v>4120</v>
      </c>
    </row>
    <row r="51" spans="1:18" x14ac:dyDescent="0.25">
      <c r="A51" s="109"/>
      <c r="B51" s="109"/>
      <c r="C51" s="109"/>
      <c r="D51" s="86" t="s">
        <v>113</v>
      </c>
      <c r="E51" s="86"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2018-05-23_G-025_DR</v>
      </c>
      <c r="G51" s="89">
        <v>43311</v>
      </c>
      <c r="H51" s="89">
        <v>43328</v>
      </c>
      <c r="I51" s="68">
        <v>4.5</v>
      </c>
      <c r="J51" s="68">
        <v>98.677999999999997</v>
      </c>
      <c r="K51" s="73">
        <f t="shared" si="1"/>
        <v>21.928444444444445</v>
      </c>
      <c r="L51" s="109"/>
      <c r="M51" s="86" t="str">
        <f>IF(AND(NOT(OR(G51="",G51="Ø")),H51=""),"In Progress",IF(AND(NOT(OR(H51="Ø",H51="")),NOT(OR(G51="Ø",G51=""))),"Completed",IF(AND(NOT(A50=""),NOT(OR(D51="",D51="???")),G51=""),"Waiting",IF(D51="???","Waiting",""))))</f>
        <v>Completed</v>
      </c>
      <c r="N51" s="109"/>
      <c r="O51" s="109"/>
      <c r="P51" s="4"/>
      <c r="Q51" s="114"/>
      <c r="R51" s="109"/>
    </row>
    <row r="52" spans="1:18" x14ac:dyDescent="0.25">
      <c r="A52" s="115" t="s">
        <v>4121</v>
      </c>
      <c r="B52" s="110" t="s">
        <v>4122</v>
      </c>
      <c r="C52" s="109" t="s">
        <v>2065</v>
      </c>
      <c r="D52" s="86" t="s">
        <v>27</v>
      </c>
      <c r="E52" s="86"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2018-05-23_G-026_SA_GB</v>
      </c>
      <c r="G52" s="89">
        <v>43300</v>
      </c>
      <c r="H52" s="89">
        <v>43304</v>
      </c>
      <c r="I52" s="68">
        <v>7</v>
      </c>
      <c r="J52" s="68">
        <v>256.34500000000003</v>
      </c>
      <c r="K52" s="73">
        <f t="shared" si="1"/>
        <v>36.620714285714293</v>
      </c>
      <c r="L52" s="111">
        <v>43340</v>
      </c>
      <c r="M52" s="86" t="str">
        <f>IF(AND(NOT(OR(G52="",G52="Ø")),H52=""),"In Progress",IF(AND(NOT(OR(H52="Ø",H52="")),NOT(OR(G52="Ø",G52=""))),"Completed",IF(AND(NOT(A52=""),NOT(OR(D52="",D52="???")),G52=""),"Waiting",IF(D52="???","Waiting",""))))</f>
        <v>Completed</v>
      </c>
      <c r="N52" s="109"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09" t="s">
        <v>0</v>
      </c>
      <c r="P52" s="4"/>
      <c r="Q52" s="114" t="s">
        <v>25</v>
      </c>
      <c r="R52" s="109" t="s">
        <v>4123</v>
      </c>
    </row>
    <row r="53" spans="1:18" x14ac:dyDescent="0.25">
      <c r="A53" s="109"/>
      <c r="B53" s="109"/>
      <c r="C53" s="109"/>
      <c r="D53" s="86" t="s">
        <v>113</v>
      </c>
      <c r="E53" s="86"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Merge")),A52&amp;"_SA_MW",IF(AND(D53="Julia",OR(E53="Manual",E53="Assisted Manual")),A52&amp;"_JS",IF(AND(D53="Julia",OR(E53="De-Novo Merge",E53="Assisted Merge")),A52&amp;"_SA_JS",""))))))))))))))))</f>
        <v>2018-05-23_G-026_DR</v>
      </c>
      <c r="G53" s="89">
        <v>43328</v>
      </c>
      <c r="H53" s="89">
        <v>43332</v>
      </c>
      <c r="I53" s="68">
        <v>6</v>
      </c>
      <c r="J53" s="68">
        <v>286.23</v>
      </c>
      <c r="K53" s="73">
        <f t="shared" si="1"/>
        <v>47.705000000000005</v>
      </c>
      <c r="L53" s="109"/>
      <c r="M53" s="86" t="str">
        <f>IF(AND(NOT(OR(G53="",G53="Ø")),H53=""),"In Progress",IF(AND(NOT(OR(H53="Ø",H53="")),NOT(OR(G53="Ø",G53=""))),"Completed",IF(AND(NOT(A52=""),NOT(OR(D53="",D53="???")),G53=""),"Waiting",IF(D53="???","Waiting",""))))</f>
        <v>Completed</v>
      </c>
      <c r="N53" s="109"/>
      <c r="O53" s="109"/>
      <c r="P53" s="4"/>
      <c r="Q53" s="114"/>
      <c r="R53" s="109"/>
    </row>
    <row r="54" spans="1:18" x14ac:dyDescent="0.25">
      <c r="A54" s="115" t="s">
        <v>4124</v>
      </c>
      <c r="B54" s="110" t="s">
        <v>4125</v>
      </c>
      <c r="C54" s="109" t="s">
        <v>2065</v>
      </c>
      <c r="D54" s="86" t="s">
        <v>27</v>
      </c>
      <c r="E54" s="86"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2018-05-23_G-027_SA_GB</v>
      </c>
      <c r="G54" s="89">
        <v>43304</v>
      </c>
      <c r="H54" s="89" t="s">
        <v>51</v>
      </c>
      <c r="I54" s="68"/>
      <c r="J54" s="68"/>
      <c r="K54" s="73" t="str">
        <f t="shared" si="1"/>
        <v/>
      </c>
      <c r="L54" s="111" t="str">
        <f>IF(AND(NOT(OR(H54="",H54="Ø")),NOT(OR(H55="",H55="Ø"))),"Needs to be Split","")</f>
        <v/>
      </c>
      <c r="M54" s="86" t="s">
        <v>1</v>
      </c>
      <c r="N54" s="109"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Untraceable</v>
      </c>
      <c r="O54" s="109" t="str">
        <f>IF(OR(N54="Untraceable",N54="Incomplete"),"Ignore",IF(N54="Completed","Waiting",IF(OR(N54="Waiting",N54="In Progress",N54="Review",N54="Other"),"HOLD","")))</f>
        <v>Ignore</v>
      </c>
      <c r="P54" s="4" t="s">
        <v>1497</v>
      </c>
      <c r="Q54" s="114" t="str">
        <f>IF(OR(N54="Untraceable",N54="Incomplete"),"No",IF(N54="Completed","In Progress",""))</f>
        <v>No</v>
      </c>
      <c r="R54" s="109"/>
    </row>
    <row r="55" spans="1:18" x14ac:dyDescent="0.25">
      <c r="A55" s="109"/>
      <c r="B55" s="109"/>
      <c r="C55" s="109"/>
      <c r="D55" s="86" t="str">
        <f>IF(AND(NOT(A54=""),NOT(B54=""),NOT(M54="Untraceable")),"???","")</f>
        <v/>
      </c>
      <c r="E55" s="86"/>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
      </c>
      <c r="G55" s="89"/>
      <c r="H55" s="89"/>
      <c r="I55" s="68"/>
      <c r="J55" s="68"/>
      <c r="K55" s="73" t="str">
        <f t="shared" si="1"/>
        <v/>
      </c>
      <c r="L55" s="109"/>
      <c r="M55" s="86" t="str">
        <f>IF(AND(NOT(OR(G55="",G55="Ø")),H55=""),"In Progress",IF(AND(NOT(OR(H55="Ø",H55="")),NOT(OR(G55="Ø",G55=""))),"Completed",IF(AND(NOT(A54=""),NOT(OR(D55="",D55="???")),G55=""),"Waiting",IF(D55="???","Waiting",""))))</f>
        <v/>
      </c>
      <c r="N55" s="109"/>
      <c r="O55" s="109"/>
      <c r="P55" s="4"/>
      <c r="Q55" s="114"/>
      <c r="R55" s="109"/>
    </row>
  </sheetData>
  <mergeCells count="216">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s>
  <conditionalFormatting sqref="O1">
    <cfRule type="containsText" dxfId="1466" priority="17" operator="containsText" text="HOLD">
      <formula>NOT(ISERROR(SEARCH("HOLD",O1)))</formula>
    </cfRule>
    <cfRule type="containsText" dxfId="1465" priority="26" operator="containsText" text="Ignore">
      <formula>NOT(ISERROR(SEARCH("Ignore",O1)))</formula>
    </cfRule>
  </conditionalFormatting>
  <conditionalFormatting sqref="M1:O1 M2:N55">
    <cfRule type="containsText" dxfId="1464" priority="16" operator="containsText" text="Waiting">
      <formula>NOT(ISERROR(SEARCH("Waiting",M1)))</formula>
    </cfRule>
    <cfRule type="containsText" dxfId="1463" priority="20" operator="containsText" text="Review">
      <formula>NOT(ISERROR(SEARCH("Review",M1)))</formula>
    </cfRule>
    <cfRule type="containsText" dxfId="1462" priority="21" operator="containsText" text="Other">
      <formula>NOT(ISERROR(SEARCH("Other",M1)))</formula>
    </cfRule>
    <cfRule type="containsText" dxfId="1461" priority="22" operator="containsText" text="Incomplete">
      <formula>NOT(ISERROR(SEARCH("Incomplete",M1)))</formula>
    </cfRule>
    <cfRule type="containsText" dxfId="1460" priority="23" operator="containsText" text="Untraceable">
      <formula>NOT(ISERROR(SEARCH("Untraceable",M1)))</formula>
    </cfRule>
    <cfRule type="containsText" dxfId="1459" priority="24" operator="containsText" text="Completed">
      <formula>NOT(ISERROR(SEARCH("Completed",M1)))</formula>
    </cfRule>
  </conditionalFormatting>
  <conditionalFormatting sqref="M1:O1 M2:N55 Q1:Q55">
    <cfRule type="containsText" dxfId="1458" priority="25" operator="containsText" text="In Progress">
      <formula>NOT(ISERROR(SEARCH("In Progress",M1)))</formula>
    </cfRule>
  </conditionalFormatting>
  <conditionalFormatting sqref="Q1:Q55">
    <cfRule type="containsText" dxfId="1457" priority="18" operator="containsText" text="No">
      <formula>NOT(ISERROR(SEARCH("No",Q1)))</formula>
    </cfRule>
    <cfRule type="containsText" dxfId="1456" priority="19" operator="containsText" text="Yes">
      <formula>NOT(ISERROR(SEARCH("Yes",Q1)))</formula>
    </cfRule>
  </conditionalFormatting>
  <conditionalFormatting sqref="L1">
    <cfRule type="containsText" dxfId="1455" priority="15" operator="containsText" text="Needs to be">
      <formula>NOT(ISERROR(SEARCH("Needs to be",L1)))</formula>
    </cfRule>
  </conditionalFormatting>
  <conditionalFormatting sqref="I1:K1 J2:K2 I3:K55">
    <cfRule type="containsText" dxfId="1454" priority="14" operator="containsText" text="Please Enter Tracing Time">
      <formula>NOT(ISERROR(SEARCH("Please Enter Tracing Time",I1)))</formula>
    </cfRule>
  </conditionalFormatting>
  <conditionalFormatting sqref="O2:O55">
    <cfRule type="containsText" dxfId="1453" priority="6" operator="containsText" text="HOLD">
      <formula>NOT(ISERROR(SEARCH("HOLD",O2)))</formula>
    </cfRule>
    <cfRule type="containsText" dxfId="1452" priority="13" operator="containsText" text="Ignore">
      <formula>NOT(ISERROR(SEARCH("Ignore",O2)))</formula>
    </cfRule>
  </conditionalFormatting>
  <conditionalFormatting sqref="O2:O55">
    <cfRule type="containsText" dxfId="1451" priority="5" operator="containsText" text="Waiting">
      <formula>NOT(ISERROR(SEARCH("Waiting",O2)))</formula>
    </cfRule>
    <cfRule type="containsText" dxfId="1450" priority="7" operator="containsText" text="Review">
      <formula>NOT(ISERROR(SEARCH("Review",O2)))</formula>
    </cfRule>
    <cfRule type="containsText" dxfId="1449" priority="8" operator="containsText" text="Other">
      <formula>NOT(ISERROR(SEARCH("Other",O2)))</formula>
    </cfRule>
    <cfRule type="containsText" dxfId="1448" priority="9" operator="containsText" text="Incomplete">
      <formula>NOT(ISERROR(SEARCH("Incomplete",O2)))</formula>
    </cfRule>
    <cfRule type="containsText" dxfId="1447" priority="10" operator="containsText" text="Untraceable">
      <formula>NOT(ISERROR(SEARCH("Untraceable",O2)))</formula>
    </cfRule>
    <cfRule type="containsText" dxfId="1446" priority="11" operator="containsText" text="Completed">
      <formula>NOT(ISERROR(SEARCH("Completed",O2)))</formula>
    </cfRule>
  </conditionalFormatting>
  <conditionalFormatting sqref="O2:O55">
    <cfRule type="containsText" dxfId="1445" priority="12" operator="containsText" text="In Progress">
      <formula>NOT(ISERROR(SEARCH("In Progress",O2)))</formula>
    </cfRule>
  </conditionalFormatting>
  <conditionalFormatting sqref="L2:L55">
    <cfRule type="containsText" dxfId="1444" priority="4" operator="containsText" text="Needs to be">
      <formula>NOT(ISERROR(SEARCH("Needs to be",L2)))</formula>
    </cfRule>
  </conditionalFormatting>
  <conditionalFormatting sqref="I2">
    <cfRule type="containsText" dxfId="1443" priority="3" operator="containsText" text="Please Enter Tracing Time">
      <formula>NOT(ISERROR(SEARCH("Please Enter Tracing Time",I2)))</formula>
    </cfRule>
  </conditionalFormatting>
  <dataValidations count="7">
    <dataValidation type="list" operator="equal" allowBlank="1" showInputMessage="1" showErrorMessage="1" sqref="D2:D55">
      <formula1>"Amina,Ahmad,Bruno,Cameron,Daniel,Gina,Julia,Monet,???"</formula1>
    </dataValidation>
    <dataValidation type="list" allowBlank="1" showInputMessage="1" sqref="L2:L55">
      <formula1>"Ø, Split"</formula1>
    </dataValidation>
    <dataValidation type="list" allowBlank="1" showInputMessage="1" showErrorMessage="1" sqref="M2:N55">
      <formula1>"In Progress, Completed, Untraceable, Incomplete, Other, Review"</formula1>
    </dataValidation>
    <dataValidation type="list" operator="equal" allowBlank="1" showInputMessage="1" showErrorMessage="1" sqref="E2:E55">
      <formula1>"Manual,Assisted Manual, De-Novo Merge, Assisted Merge"</formula1>
    </dataValidation>
    <dataValidation type="list" operator="equal" allowBlank="1" showInputMessage="1" sqref="H2:H55">
      <formula1>"Ø"</formula1>
    </dataValidation>
    <dataValidation type="list" allowBlank="1" showInputMessage="1" showErrorMessage="1" sqref="O2:O55">
      <formula1>"In Progress, Completed, Untraceable, Review, Ignore"</formula1>
    </dataValidation>
    <dataValidation type="list" allowBlank="1" showInputMessage="1" sqref="G2:G5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B79E51CB-69E6-4ABF-8A99-F090CAD6EC59}">
            <xm:f>NOT(ISERROR(SEARCH("G-",A1)))</xm:f>
            <xm:f>"G-"</xm:f>
            <x14:dxf>
              <font>
                <color rgb="FF006100"/>
              </font>
              <fill>
                <patternFill>
                  <bgColor rgb="FFC6EFCE"/>
                </patternFill>
              </fill>
            </x14:dxf>
          </x14:cfRule>
          <xm:sqref>A1:A55 A72:A1048576</xm:sqref>
        </x14:conditionalFormatting>
        <x14:conditionalFormatting xmlns:xm="http://schemas.microsoft.com/office/excel/2006/main">
          <x14:cfRule type="containsText" priority="1" operator="containsText" id="{9E135A4F-C21E-46C2-A056-2B4461EDFCAE}">
            <xm:f>NOT(ISERROR(SEARCH("R-",A1)))</xm:f>
            <xm:f>"R-"</xm:f>
            <x14:dxf>
              <font>
                <color rgb="FF9C0006"/>
              </font>
            </x14:dxf>
          </x14:cfRule>
          <xm:sqref>A1:A55 A72:A1048576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5"/>
  <sheetViews>
    <sheetView topLeftCell="C1" workbookViewId="0">
      <pane ySplit="1" topLeftCell="A70" activePane="bottomLeft" state="frozen"/>
      <selection pane="bottomLeft" activeCell="B14" sqref="B14:B15"/>
    </sheetView>
  </sheetViews>
  <sheetFormatPr defaultRowHeight="15" x14ac:dyDescent="0.25"/>
  <cols>
    <col min="1" max="1" width="28.42578125" customWidth="1"/>
    <col min="2" max="2" width="30.140625" customWidth="1"/>
    <col min="3" max="3" width="19" bestFit="1" customWidth="1"/>
    <col min="4" max="4" width="10.140625" bestFit="1" customWidth="1"/>
    <col min="5" max="5" width="15.7109375" bestFit="1" customWidth="1"/>
    <col min="6" max="6" width="21.28515625" bestFit="1" customWidth="1"/>
    <col min="7" max="8" width="9.85546875" bestFit="1" customWidth="1"/>
    <col min="9" max="9" width="14"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59.425781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1" t="s">
        <v>4126</v>
      </c>
      <c r="B2" s="110" t="s">
        <v>4127</v>
      </c>
      <c r="C2" s="109" t="s">
        <v>2065</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2018-04-13_G-001_BD</v>
      </c>
      <c r="G2" s="89">
        <v>43215</v>
      </c>
      <c r="H2" s="89">
        <v>43216</v>
      </c>
      <c r="I2" s="68">
        <v>6.25</v>
      </c>
      <c r="J2" s="68">
        <v>249</v>
      </c>
      <c r="K2" s="73">
        <f t="shared" ref="K2:K33" si="0">IF(AND(NOT(I2=""),NOT(J2=""),NOT(H2="")),J2/I2,"")</f>
        <v>39.840000000000003</v>
      </c>
      <c r="L2" s="111">
        <v>43263</v>
      </c>
      <c r="M2" s="86" t="str">
        <f>IF(AND(NOT(OR(G2="",G2="Ø")),H2=""),"In Progress",IF(AND(NOT(OR(H2="Ø",H2="")),NOT(OR(G2="Ø",G2=""))),"Completed",IF(AND(NOT(A2=""),NOT(OR(D2="",D2="???")),G2=""),"Waiting",IF(D2="???","Waiting",""))))</f>
        <v>Completed</v>
      </c>
      <c r="N2" s="109"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9" t="s">
        <v>0</v>
      </c>
      <c r="P2" s="4"/>
      <c r="Q2" s="114" t="s">
        <v>25</v>
      </c>
      <c r="R2" s="109" t="s">
        <v>4128</v>
      </c>
    </row>
    <row r="3" spans="1:18" x14ac:dyDescent="0.25">
      <c r="A3" s="182"/>
      <c r="B3" s="109"/>
      <c r="C3" s="109"/>
      <c r="D3" s="86" t="s">
        <v>113</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2018-04-13_G-001_DR</v>
      </c>
      <c r="G3" s="89">
        <v>43227</v>
      </c>
      <c r="H3" s="89">
        <v>43229</v>
      </c>
      <c r="I3" s="68">
        <v>12</v>
      </c>
      <c r="J3" s="68">
        <v>268.47199999999998</v>
      </c>
      <c r="K3" s="73">
        <f t="shared" si="0"/>
        <v>22.372666666666664</v>
      </c>
      <c r="L3" s="109"/>
      <c r="M3" s="86" t="str">
        <f>IF(AND(NOT(OR(G3="",G3="Ø")),H3=""),"In Progress",IF(AND(NOT(OR(H3="Ø",H3="")),NOT(OR(G3="Ø",G3=""))),"Completed",IF(AND(NOT(A2=""),NOT(OR(D3="",D3="???")),G3=""),"Waiting",IF(D3="???","Waiting",""))))</f>
        <v>Completed</v>
      </c>
      <c r="N3" s="109"/>
      <c r="O3" s="109"/>
      <c r="P3" s="4"/>
      <c r="Q3" s="114"/>
      <c r="R3" s="109"/>
    </row>
    <row r="4" spans="1:18" x14ac:dyDescent="0.25">
      <c r="A4" s="181" t="s">
        <v>4129</v>
      </c>
      <c r="B4" s="110" t="s">
        <v>4130</v>
      </c>
      <c r="C4" s="109" t="s">
        <v>2065</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2018-04-13_G-002_MH</v>
      </c>
      <c r="G4" s="89">
        <v>43215</v>
      </c>
      <c r="H4" s="89">
        <v>43216</v>
      </c>
      <c r="I4" s="68">
        <v>4.5</v>
      </c>
      <c r="J4" s="68">
        <v>114</v>
      </c>
      <c r="K4" s="73">
        <f t="shared" si="0"/>
        <v>25.333333333333332</v>
      </c>
      <c r="L4" s="111">
        <v>43263</v>
      </c>
      <c r="M4" s="86" t="str">
        <f>IF(AND(NOT(OR(G4="",G4="Ø")),H4=""),"In Progress",IF(AND(NOT(OR(H4="Ø",H4="")),NOT(OR(G4="Ø",G4=""))),"Completed",IF(AND(NOT(A4=""),NOT(OR(D4="",D4="???")),G4=""),"Waiting",IF(D4="???","Waiting",""))))</f>
        <v>Completed</v>
      </c>
      <c r="N4" s="109"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9" t="s">
        <v>0</v>
      </c>
      <c r="P4" s="4"/>
      <c r="Q4" s="114" t="s">
        <v>25</v>
      </c>
      <c r="R4" s="109" t="s">
        <v>4131</v>
      </c>
    </row>
    <row r="5" spans="1:18" x14ac:dyDescent="0.25">
      <c r="A5" s="182"/>
      <c r="B5" s="109"/>
      <c r="C5" s="109"/>
      <c r="D5" s="86" t="s">
        <v>32</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2018-04-13_G-002_AZ</v>
      </c>
      <c r="G5" s="89">
        <v>43224</v>
      </c>
      <c r="H5" s="89">
        <v>43227</v>
      </c>
      <c r="I5" s="68"/>
      <c r="J5" s="68"/>
      <c r="K5" s="73" t="str">
        <f t="shared" si="0"/>
        <v/>
      </c>
      <c r="L5" s="109"/>
      <c r="M5" s="86" t="str">
        <f>IF(AND(NOT(OR(G5="",G5="Ø")),H5=""),"In Progress",IF(AND(NOT(OR(H5="Ø",H5="")),NOT(OR(G5="Ø",G5=""))),"Completed",IF(AND(NOT(A4=""),NOT(OR(D5="",D5="???")),G5=""),"Waiting",IF(D5="???","Waiting",""))))</f>
        <v>Completed</v>
      </c>
      <c r="N5" s="109"/>
      <c r="O5" s="109"/>
      <c r="P5" s="4"/>
      <c r="Q5" s="114"/>
      <c r="R5" s="109"/>
    </row>
    <row r="6" spans="1:18" x14ac:dyDescent="0.25">
      <c r="A6" s="115" t="s">
        <v>4132</v>
      </c>
      <c r="B6" s="110" t="s">
        <v>4133</v>
      </c>
      <c r="C6" s="109" t="s">
        <v>1052</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2018-04-13_R-001_CA</v>
      </c>
      <c r="G6" s="89">
        <v>43215</v>
      </c>
      <c r="H6" s="89">
        <v>43216</v>
      </c>
      <c r="I6" s="68">
        <v>8</v>
      </c>
      <c r="J6" s="68">
        <v>122.5</v>
      </c>
      <c r="K6" s="73">
        <f t="shared" si="0"/>
        <v>15.3125</v>
      </c>
      <c r="L6" s="111">
        <v>43245</v>
      </c>
      <c r="M6" s="86" t="str">
        <f>IF(AND(NOT(OR(G6="",G6="Ø")),H6=""),"In Progress",IF(AND(NOT(OR(H6="Ø",H6="")),NOT(OR(G6="Ø",G6=""))),"Completed",IF(AND(NOT(A6=""),NOT(OR(D6="",D6="???")),G6=""),"Waiting",IF(D6="???","Waiting",""))))</f>
        <v>Completed</v>
      </c>
      <c r="N6" s="109"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09" t="s">
        <v>0</v>
      </c>
      <c r="P6" s="4" t="s">
        <v>4134</v>
      </c>
      <c r="Q6" s="114" t="s">
        <v>25</v>
      </c>
      <c r="R6" s="109" t="s">
        <v>4135</v>
      </c>
    </row>
    <row r="7" spans="1:18" x14ac:dyDescent="0.25">
      <c r="A7" s="109"/>
      <c r="B7" s="109"/>
      <c r="C7" s="109"/>
      <c r="D7" s="86" t="s">
        <v>113</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2018-04-13_R-001_DR</v>
      </c>
      <c r="G7" s="89">
        <v>43241</v>
      </c>
      <c r="H7" s="89">
        <v>43244</v>
      </c>
      <c r="I7" s="68">
        <v>8</v>
      </c>
      <c r="J7" s="68">
        <v>123.429</v>
      </c>
      <c r="K7" s="73">
        <f t="shared" si="0"/>
        <v>15.428625</v>
      </c>
      <c r="L7" s="109"/>
      <c r="M7" s="86" t="str">
        <f>IF(AND(NOT(OR(G7="",G7="Ø")),H7=""),"In Progress",IF(AND(NOT(OR(H7="Ø",H7="")),NOT(OR(G7="Ø",G7=""))),"Completed",IF(AND(NOT(A6=""),NOT(OR(D7="",D7="???")),G7=""),"Waiting",IF(D7="???","Waiting",""))))</f>
        <v>Completed</v>
      </c>
      <c r="N7" s="109"/>
      <c r="O7" s="109"/>
      <c r="P7" s="4"/>
      <c r="Q7" s="114"/>
      <c r="R7" s="109"/>
    </row>
    <row r="8" spans="1:18" x14ac:dyDescent="0.25">
      <c r="A8" s="115" t="s">
        <v>4136</v>
      </c>
      <c r="B8" s="110" t="s">
        <v>4137</v>
      </c>
      <c r="C8" s="109"/>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2018-04-13_G-003_AZ</v>
      </c>
      <c r="G8" s="89">
        <v>43215</v>
      </c>
      <c r="H8" s="89">
        <v>43217</v>
      </c>
      <c r="I8" s="68"/>
      <c r="J8" s="68"/>
      <c r="K8" s="73" t="str">
        <f t="shared" si="0"/>
        <v/>
      </c>
      <c r="L8" s="111">
        <v>43263</v>
      </c>
      <c r="M8" s="86" t="str">
        <f>IF(AND(NOT(OR(G8="",G8="Ø")),H8=""),"In Progress",IF(AND(NOT(OR(H8="Ø",H8="")),NOT(OR(G8="Ø",G8=""))),"Completed",IF(AND(NOT(A8=""),NOT(OR(D8="",D8="???")),G8=""),"Waiting",IF(D8="???","Waiting",""))))</f>
        <v>Completed</v>
      </c>
      <c r="N8" s="109"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09" t="s">
        <v>0</v>
      </c>
      <c r="P8" s="4"/>
      <c r="Q8" s="114" t="s">
        <v>25</v>
      </c>
      <c r="R8" s="109" t="s">
        <v>4138</v>
      </c>
    </row>
    <row r="9" spans="1:18" x14ac:dyDescent="0.25">
      <c r="A9" s="109"/>
      <c r="B9" s="109"/>
      <c r="C9" s="109"/>
      <c r="D9" s="86" t="s">
        <v>187</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2018-04-13_G-003_MW</v>
      </c>
      <c r="G9" s="89">
        <v>43223</v>
      </c>
      <c r="H9" s="89">
        <v>43223</v>
      </c>
      <c r="I9" s="68"/>
      <c r="J9" s="68"/>
      <c r="K9" s="73" t="str">
        <f t="shared" si="0"/>
        <v/>
      </c>
      <c r="L9" s="109"/>
      <c r="M9" s="86" t="str">
        <f>IF(AND(NOT(OR(G9="",G9="Ø")),H9=""),"In Progress",IF(AND(NOT(OR(H9="Ø",H9="")),NOT(OR(G9="Ø",G9=""))),"Completed",IF(AND(NOT(A8=""),NOT(OR(D9="",D9="???")),G9=""),"Waiting",IF(D9="???","Waiting",""))))</f>
        <v>Completed</v>
      </c>
      <c r="N9" s="109"/>
      <c r="O9" s="109"/>
      <c r="P9" s="4"/>
      <c r="Q9" s="114"/>
      <c r="R9" s="109"/>
    </row>
    <row r="10" spans="1:18" x14ac:dyDescent="0.25">
      <c r="A10" s="115" t="s">
        <v>4139</v>
      </c>
      <c r="B10" s="110" t="s">
        <v>4140</v>
      </c>
      <c r="C10" s="109"/>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2018-04-13_G-004_MW</v>
      </c>
      <c r="G10" s="89">
        <v>43215</v>
      </c>
      <c r="H10" s="89">
        <v>43216</v>
      </c>
      <c r="I10" s="68"/>
      <c r="J10" s="68"/>
      <c r="K10" s="73" t="str">
        <f t="shared" si="0"/>
        <v/>
      </c>
      <c r="L10" s="111">
        <v>43263</v>
      </c>
      <c r="M10" s="86" t="str">
        <f>IF(AND(NOT(OR(G10="",G10="Ø")),H10=""),"In Progress",IF(AND(NOT(OR(H10="Ø",H10="")),NOT(OR(G10="Ø",G10=""))),"Completed",IF(AND(NOT(A10=""),NOT(OR(D10="",D10="???")),G10=""),"Waiting",IF(D10="???","Waiting",""))))</f>
        <v>Completed</v>
      </c>
      <c r="N10" s="109" t="s">
        <v>0</v>
      </c>
      <c r="O10" s="109" t="s">
        <v>1</v>
      </c>
      <c r="P10" s="4" t="s">
        <v>4141</v>
      </c>
      <c r="Q10" s="114" t="s">
        <v>25</v>
      </c>
      <c r="R10" s="109" t="s">
        <v>4142</v>
      </c>
    </row>
    <row r="11" spans="1:18" x14ac:dyDescent="0.25">
      <c r="A11" s="109"/>
      <c r="B11" s="109"/>
      <c r="C11" s="109"/>
      <c r="D11" s="86" t="s">
        <v>32</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2018-04-13_G-004_AZ</v>
      </c>
      <c r="G11" s="89">
        <v>43227</v>
      </c>
      <c r="H11" s="89">
        <v>42865</v>
      </c>
      <c r="I11" s="68"/>
      <c r="J11" s="68"/>
      <c r="K11" s="73" t="str">
        <f t="shared" si="0"/>
        <v/>
      </c>
      <c r="L11" s="109"/>
      <c r="M11" s="86" t="str">
        <f>IF(AND(NOT(OR(G11="",G11="Ø")),H11=""),"In Progress",IF(AND(NOT(OR(H11="Ø",H11="")),NOT(OR(G11="Ø",G11=""))),"Completed",IF(AND(NOT(A10=""),NOT(OR(D11="",D11="???")),G11=""),"Waiting",IF(D11="???","Waiting",""))))</f>
        <v>Completed</v>
      </c>
      <c r="N11" s="109"/>
      <c r="O11" s="109"/>
      <c r="P11" s="4"/>
      <c r="Q11" s="114"/>
      <c r="R11" s="109"/>
    </row>
    <row r="12" spans="1:18" x14ac:dyDescent="0.25">
      <c r="A12" s="115" t="s">
        <v>4143</v>
      </c>
      <c r="B12" s="110" t="s">
        <v>4144</v>
      </c>
      <c r="C12" s="109" t="s">
        <v>1001</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2018-04-13_G-005_BD</v>
      </c>
      <c r="G12" s="89">
        <v>43216</v>
      </c>
      <c r="H12" s="89">
        <v>43217</v>
      </c>
      <c r="I12" s="68">
        <v>4.25</v>
      </c>
      <c r="J12" s="68">
        <v>98</v>
      </c>
      <c r="K12" s="73">
        <f t="shared" si="0"/>
        <v>23.058823529411764</v>
      </c>
      <c r="L12" s="111">
        <v>43269</v>
      </c>
      <c r="M12" s="86" t="str">
        <f>IF(AND(NOT(OR(G12="",G12="Ø")),H12=""),"In Progress",IF(AND(NOT(OR(H12="Ø",H12="")),NOT(OR(G12="Ø",G12=""))),"Completed",IF(AND(NOT(A12=""),NOT(OR(D12="",D12="???")),G12=""),"Waiting",IF(D12="???","Waiting",""))))</f>
        <v>Completed</v>
      </c>
      <c r="N12" s="109"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9" t="s">
        <v>0</v>
      </c>
      <c r="P12" s="4"/>
      <c r="Q12" s="114" t="s">
        <v>25</v>
      </c>
      <c r="R12" s="109" t="s">
        <v>4145</v>
      </c>
    </row>
    <row r="13" spans="1:18" x14ac:dyDescent="0.25">
      <c r="A13" s="109"/>
      <c r="B13" s="109"/>
      <c r="C13" s="109"/>
      <c r="D13" s="86" t="s">
        <v>113</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2018-04-13_G-005_DR</v>
      </c>
      <c r="G13" s="89">
        <v>43237</v>
      </c>
      <c r="H13" s="89">
        <v>43238</v>
      </c>
      <c r="I13" s="68">
        <v>5.5</v>
      </c>
      <c r="J13" s="68">
        <v>101.32899999999999</v>
      </c>
      <c r="K13" s="73">
        <f t="shared" si="0"/>
        <v>18.423454545454543</v>
      </c>
      <c r="L13" s="109"/>
      <c r="M13" s="86" t="str">
        <f>IF(AND(NOT(OR(G13="",G13="Ø")),H13=""),"In Progress",IF(AND(NOT(OR(H13="Ø",H13="")),NOT(OR(G13="Ø",G13=""))),"Completed",IF(AND(NOT(A12=""),NOT(OR(D13="",D13="???")),G13=""),"Waiting",IF(D13="???","Waiting",""))))</f>
        <v>Completed</v>
      </c>
      <c r="N13" s="109"/>
      <c r="O13" s="109"/>
      <c r="P13" s="4"/>
      <c r="Q13" s="114"/>
      <c r="R13" s="109"/>
    </row>
    <row r="14" spans="1:18" x14ac:dyDescent="0.25">
      <c r="A14" s="115" t="s">
        <v>4146</v>
      </c>
      <c r="B14" s="110" t="s">
        <v>4147</v>
      </c>
      <c r="C14" s="109"/>
      <c r="D14" s="86" t="s">
        <v>113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2018-04-13_G-006_DR</v>
      </c>
      <c r="G14" s="89">
        <v>43216</v>
      </c>
      <c r="H14" s="89">
        <v>43227</v>
      </c>
      <c r="I14" s="68">
        <v>16</v>
      </c>
      <c r="J14" s="68">
        <v>124.923</v>
      </c>
      <c r="K14" s="73">
        <f t="shared" si="0"/>
        <v>7.8076875000000001</v>
      </c>
      <c r="L14" s="111">
        <v>43263</v>
      </c>
      <c r="M14" s="86" t="str">
        <f>IF(AND(NOT(OR(G14="",G14="Ø")),H14=""),"In Progress",IF(AND(NOT(OR(H14="Ø",H14="")),NOT(OR(G14="Ø",G14=""))),"Completed",IF(AND(NOT(A14=""),NOT(OR(D14="",D14="???")),G14=""),"Waiting",IF(D14="???","Waiting",""))))</f>
        <v>Completed</v>
      </c>
      <c r="N14" s="109"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9" t="s">
        <v>0</v>
      </c>
      <c r="P14" s="4"/>
      <c r="Q14" s="114" t="s">
        <v>25</v>
      </c>
      <c r="R14" s="109" t="s">
        <v>4148</v>
      </c>
    </row>
    <row r="15" spans="1:18" x14ac:dyDescent="0.25">
      <c r="A15" s="109"/>
      <c r="B15" s="109"/>
      <c r="C15" s="109"/>
      <c r="D15" s="86" t="s">
        <v>187</v>
      </c>
      <c r="E15" s="86"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2018-04-13_G-006_MW</v>
      </c>
      <c r="G15" s="89">
        <v>43224</v>
      </c>
      <c r="H15" s="89">
        <v>43227</v>
      </c>
      <c r="I15" s="68"/>
      <c r="J15" s="68"/>
      <c r="K15" s="73" t="str">
        <f t="shared" si="0"/>
        <v/>
      </c>
      <c r="L15" s="109"/>
      <c r="M15" s="86" t="str">
        <f>IF(AND(NOT(OR(G15="",G15="Ø")),H15=""),"In Progress",IF(AND(NOT(OR(H15="Ø",H15="")),NOT(OR(G15="Ø",G15=""))),"Completed",IF(AND(NOT(A14=""),NOT(OR(D15="",D15="???")),G15=""),"Waiting",IF(D15="???","Waiting",""))))</f>
        <v>Completed</v>
      </c>
      <c r="N15" s="109"/>
      <c r="O15" s="109"/>
      <c r="P15" s="4"/>
      <c r="Q15" s="114"/>
      <c r="R15" s="109"/>
    </row>
    <row r="16" spans="1:18" x14ac:dyDescent="0.25">
      <c r="A16" s="115" t="s">
        <v>4149</v>
      </c>
      <c r="B16" s="110" t="s">
        <v>4150</v>
      </c>
      <c r="C16" s="109"/>
      <c r="D16" s="86" t="s">
        <v>187</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2018-04-13_G-007_MW</v>
      </c>
      <c r="G16" s="89">
        <v>43216</v>
      </c>
      <c r="H16" s="89">
        <v>43252</v>
      </c>
      <c r="I16" s="68"/>
      <c r="J16" s="68"/>
      <c r="K16" s="73" t="str">
        <f t="shared" si="0"/>
        <v/>
      </c>
      <c r="L16" s="111">
        <v>43263</v>
      </c>
      <c r="M16" s="86" t="s">
        <v>0</v>
      </c>
      <c r="N16" s="109"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9" t="s">
        <v>0</v>
      </c>
      <c r="P16" s="4" t="s">
        <v>4151</v>
      </c>
      <c r="Q16" s="114" t="s">
        <v>25</v>
      </c>
      <c r="R16" s="109" t="s">
        <v>4152</v>
      </c>
    </row>
    <row r="17" spans="1:18" x14ac:dyDescent="0.25">
      <c r="A17" s="109"/>
      <c r="B17" s="109"/>
      <c r="C17" s="109"/>
      <c r="D17" s="86" t="s">
        <v>4153</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2018-04-13_G-007_JS</v>
      </c>
      <c r="G17" s="89">
        <v>43252</v>
      </c>
      <c r="H17" s="89">
        <v>43256</v>
      </c>
      <c r="I17" s="68"/>
      <c r="J17" s="68"/>
      <c r="K17" s="73" t="str">
        <f t="shared" si="0"/>
        <v/>
      </c>
      <c r="L17" s="109"/>
      <c r="M17" s="86" t="str">
        <f>IF(AND(NOT(OR(G17="",G17="Ø")),H17=""),"In Progress",IF(AND(NOT(OR(H17="Ø",H17="")),NOT(OR(G17="Ø",G17=""))),"Completed",IF(AND(NOT(A16=""),NOT(OR(D17="",D17="???")),G17=""),"Waiting",IF(D17="???","Waiting",""))))</f>
        <v>Completed</v>
      </c>
      <c r="N17" s="109"/>
      <c r="O17" s="109"/>
      <c r="P17" s="4"/>
      <c r="Q17" s="114"/>
      <c r="R17" s="109"/>
    </row>
    <row r="18" spans="1:18" x14ac:dyDescent="0.25">
      <c r="A18" s="115" t="s">
        <v>4154</v>
      </c>
      <c r="B18" s="110" t="s">
        <v>4155</v>
      </c>
      <c r="C18" s="109"/>
      <c r="D18" s="86" t="s">
        <v>2404</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2018-04-13_G-008_MH</v>
      </c>
      <c r="G18" s="89">
        <v>43216</v>
      </c>
      <c r="H18" s="89">
        <v>43263</v>
      </c>
      <c r="I18" s="68"/>
      <c r="J18" s="68"/>
      <c r="K18" s="73" t="str">
        <f t="shared" si="0"/>
        <v/>
      </c>
      <c r="L18" s="111">
        <v>43264</v>
      </c>
      <c r="M18" s="86" t="str">
        <f>IF(AND(NOT(OR(G18="",G18="Ø")),H18=""),"In Progress",IF(AND(NOT(OR(H18="Ø",H18="")),NOT(OR(G18="Ø",G18=""))),"Completed",IF(AND(NOT(A18=""),NOT(OR(D18="",D18="???")),G18=""),"Waiting",IF(D18="???","Waiting",""))))</f>
        <v>Completed</v>
      </c>
      <c r="N18" s="109"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09" t="s">
        <v>0</v>
      </c>
      <c r="P18" s="4" t="s">
        <v>4156</v>
      </c>
      <c r="Q18" s="114" t="s">
        <v>25</v>
      </c>
      <c r="R18" s="109" t="s">
        <v>4157</v>
      </c>
    </row>
    <row r="19" spans="1:18" x14ac:dyDescent="0.25">
      <c r="A19" s="109"/>
      <c r="B19" s="109"/>
      <c r="C19" s="109"/>
      <c r="D19" s="86" t="s">
        <v>187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2018-04-13_G-008_MW</v>
      </c>
      <c r="G19" s="89">
        <v>43227</v>
      </c>
      <c r="H19" s="89">
        <v>43228</v>
      </c>
      <c r="I19" s="68"/>
      <c r="J19" s="68"/>
      <c r="K19" s="73" t="str">
        <f t="shared" si="0"/>
        <v/>
      </c>
      <c r="L19" s="109"/>
      <c r="M19" s="86" t="str">
        <f>IF(AND(NOT(OR(G19="",G19="Ø")),H19=""),"In Progress",IF(AND(NOT(OR(H19="Ø",H19="")),NOT(OR(G19="Ø",G19=""))),"Completed",IF(AND(NOT(A18=""),NOT(OR(D19="",D19="???")),G19=""),"Waiting",IF(D19="???","Waiting",""))))</f>
        <v>Completed</v>
      </c>
      <c r="N19" s="109"/>
      <c r="O19" s="109"/>
      <c r="P19" s="4"/>
      <c r="Q19" s="114"/>
      <c r="R19" s="109"/>
    </row>
    <row r="20" spans="1:18" x14ac:dyDescent="0.25">
      <c r="A20" s="115" t="s">
        <v>4158</v>
      </c>
      <c r="B20" s="110" t="s">
        <v>4159</v>
      </c>
      <c r="C20" s="109"/>
      <c r="D20" s="86" t="s">
        <v>187</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2018-04-13_G-009_MW</v>
      </c>
      <c r="G20" s="89">
        <v>43216</v>
      </c>
      <c r="H20" s="89">
        <v>43217</v>
      </c>
      <c r="I20" s="68"/>
      <c r="J20" s="68"/>
      <c r="K20" s="73" t="str">
        <f t="shared" si="0"/>
        <v/>
      </c>
      <c r="L20" s="111">
        <v>43264</v>
      </c>
      <c r="M20" s="86" t="str">
        <f>IF(AND(NOT(OR(G20="",G20="Ø")),H20=""),"In Progress",IF(AND(NOT(OR(H20="Ø",H20="")),NOT(OR(G20="Ø",G20=""))),"Completed",IF(AND(NOT(A20=""),NOT(OR(D20="",D20="???")),G20=""),"Waiting",IF(D20="???","Waiting",""))))</f>
        <v>Completed</v>
      </c>
      <c r="N20" s="109"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9" t="s">
        <v>1</v>
      </c>
      <c r="P20" s="4" t="s">
        <v>4160</v>
      </c>
      <c r="Q20" s="114" t="s">
        <v>25</v>
      </c>
      <c r="R20" s="109" t="s">
        <v>4161</v>
      </c>
    </row>
    <row r="21" spans="1:18" x14ac:dyDescent="0.25">
      <c r="A21" s="109"/>
      <c r="B21" s="109"/>
      <c r="C21" s="109"/>
      <c r="D21" s="86" t="s">
        <v>2404</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2018-04-13_G-009_MH</v>
      </c>
      <c r="G21" s="89">
        <v>43238</v>
      </c>
      <c r="H21" s="89">
        <v>43241</v>
      </c>
      <c r="I21" s="68"/>
      <c r="J21" s="68"/>
      <c r="K21" s="73" t="str">
        <f t="shared" si="0"/>
        <v/>
      </c>
      <c r="L21" s="109"/>
      <c r="M21" s="86" t="str">
        <f>IF(AND(NOT(OR(G21="",G21="Ø")),H21=""),"In Progress",IF(AND(NOT(OR(H21="Ø",H21="")),NOT(OR(G21="Ø",G21=""))),"Completed",IF(AND(NOT(A20=""),NOT(OR(D21="",D21="???")),G21=""),"Waiting",IF(D21="???","Waiting",""))))</f>
        <v>Completed</v>
      </c>
      <c r="N21" s="109"/>
      <c r="O21" s="109"/>
      <c r="P21" s="4"/>
      <c r="Q21" s="114"/>
      <c r="R21" s="109"/>
    </row>
    <row r="22" spans="1:18" x14ac:dyDescent="0.25">
      <c r="A22" s="115" t="s">
        <v>4162</v>
      </c>
      <c r="B22" s="110" t="s">
        <v>4163</v>
      </c>
      <c r="C22" s="109" t="s">
        <v>2065</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2018-04-13_G-010_BD</v>
      </c>
      <c r="G22" s="89">
        <v>43222</v>
      </c>
      <c r="H22" s="89">
        <v>43223</v>
      </c>
      <c r="I22" s="68">
        <v>4.75</v>
      </c>
      <c r="J22" s="68">
        <v>80</v>
      </c>
      <c r="K22" s="73">
        <f t="shared" si="0"/>
        <v>16.842105263157894</v>
      </c>
      <c r="L22" s="111">
        <v>43276</v>
      </c>
      <c r="M22" s="86" t="str">
        <f>IF(AND(NOT(OR(G22="",G22="Ø")),H22=""),"In Progress",IF(AND(NOT(OR(H22="Ø",H22="")),NOT(OR(G22="Ø",G22=""))),"Completed",IF(AND(NOT(A22=""),NOT(OR(D22="",D22="???")),G22=""),"Waiting",IF(D22="???","Waiting",""))))</f>
        <v>Completed</v>
      </c>
      <c r="N22" s="109"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09" t="s">
        <v>0</v>
      </c>
      <c r="P22" s="4" t="s">
        <v>4164</v>
      </c>
      <c r="Q22" s="114" t="s">
        <v>25</v>
      </c>
      <c r="R22" s="109" t="s">
        <v>4165</v>
      </c>
    </row>
    <row r="23" spans="1:18" x14ac:dyDescent="0.25">
      <c r="A23" s="109"/>
      <c r="B23" s="109"/>
      <c r="C23" s="109"/>
      <c r="D23" s="86" t="s">
        <v>113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2018-04-13_G-010_DR</v>
      </c>
      <c r="G23" s="89">
        <v>43238</v>
      </c>
      <c r="H23" s="89">
        <v>43241</v>
      </c>
      <c r="I23" s="68">
        <v>2.67</v>
      </c>
      <c r="J23" s="68">
        <v>83.486999999999995</v>
      </c>
      <c r="K23" s="73">
        <f t="shared" si="0"/>
        <v>31.268539325842696</v>
      </c>
      <c r="L23" s="109"/>
      <c r="M23" s="86" t="str">
        <f>IF(AND(NOT(OR(G23="",G23="Ø")),H23=""),"In Progress",IF(AND(NOT(OR(H23="Ø",H23="")),NOT(OR(G23="Ø",G23=""))),"Completed",IF(AND(NOT(A22=""),NOT(OR(D23="",D23="???")),G23=""),"Waiting",IF(D23="???","Waiting",""))))</f>
        <v>Completed</v>
      </c>
      <c r="N23" s="109"/>
      <c r="O23" s="109"/>
      <c r="P23" s="4"/>
      <c r="Q23" s="114"/>
      <c r="R23" s="109"/>
    </row>
    <row r="24" spans="1:18" x14ac:dyDescent="0.25">
      <c r="A24" s="115" t="s">
        <v>4166</v>
      </c>
      <c r="B24" s="110" t="s">
        <v>4167</v>
      </c>
      <c r="C24" s="109" t="s">
        <v>1001</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2018-04-13_G-011_BD</v>
      </c>
      <c r="G24" s="89">
        <v>43217</v>
      </c>
      <c r="H24" s="89">
        <v>43220</v>
      </c>
      <c r="I24" s="68">
        <v>4.75</v>
      </c>
      <c r="J24" s="68">
        <v>109</v>
      </c>
      <c r="K24" s="73">
        <f t="shared" si="0"/>
        <v>22.94736842105263</v>
      </c>
      <c r="L24" s="111">
        <v>43263</v>
      </c>
      <c r="M24" s="86" t="str">
        <f>IF(AND(NOT(OR(G24="",G24="Ø")),H24=""),"In Progress",IF(AND(NOT(OR(H24="Ø",H24="")),NOT(OR(G24="Ø",G24=""))),"Completed",IF(AND(NOT(A24=""),NOT(OR(D24="",D24="???")),G24=""),"Waiting",IF(D24="???","Waiting",""))))</f>
        <v>Completed</v>
      </c>
      <c r="N24" s="109"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09" t="s">
        <v>0</v>
      </c>
      <c r="P24" s="4"/>
      <c r="Q24" s="114" t="s">
        <v>25</v>
      </c>
      <c r="R24" s="109" t="s">
        <v>4168</v>
      </c>
    </row>
    <row r="25" spans="1:18" x14ac:dyDescent="0.25">
      <c r="A25" s="109"/>
      <c r="B25" s="109"/>
      <c r="C25" s="109"/>
      <c r="D25" s="86" t="s">
        <v>187</v>
      </c>
      <c r="E25" s="86"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2018-04-13_G-011_MW</v>
      </c>
      <c r="G25" s="89">
        <v>43228</v>
      </c>
      <c r="H25" s="89">
        <v>43230</v>
      </c>
      <c r="I25" s="68">
        <v>4.5</v>
      </c>
      <c r="J25" s="68">
        <v>112</v>
      </c>
      <c r="K25" s="73">
        <f t="shared" si="0"/>
        <v>24.888888888888889</v>
      </c>
      <c r="L25" s="109"/>
      <c r="M25" s="86" t="str">
        <f>IF(AND(NOT(OR(G25="",G25="Ø")),H25=""),"In Progress",IF(AND(NOT(OR(H25="Ø",H25="")),NOT(OR(G25="Ø",G25=""))),"Completed",IF(AND(NOT(A24=""),NOT(OR(D25="",D25="???")),G25=""),"Waiting",IF(D25="???","Waiting",""))))</f>
        <v>Completed</v>
      </c>
      <c r="N25" s="109"/>
      <c r="O25" s="109"/>
      <c r="P25" s="4"/>
      <c r="Q25" s="114"/>
      <c r="R25" s="109"/>
    </row>
    <row r="26" spans="1:18" x14ac:dyDescent="0.25">
      <c r="A26" s="115" t="s">
        <v>4169</v>
      </c>
      <c r="B26" s="110" t="s">
        <v>4170</v>
      </c>
      <c r="C26" s="109"/>
      <c r="D26" s="86" t="s">
        <v>187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2018-04-13_G-012_MW</v>
      </c>
      <c r="G26" s="89">
        <v>43217</v>
      </c>
      <c r="H26" s="89">
        <v>43223</v>
      </c>
      <c r="I26" s="68"/>
      <c r="J26" s="68"/>
      <c r="K26" s="73" t="str">
        <f t="shared" si="0"/>
        <v/>
      </c>
      <c r="L26" s="111">
        <v>43265</v>
      </c>
      <c r="M26" s="86" t="str">
        <f>IF(AND(NOT(OR(G26="",G26="Ø")),H26=""),"In Progress",IF(AND(NOT(OR(H26="Ø",H26="")),NOT(OR(G26="Ø",G26=""))),"Completed",IF(AND(NOT(A26=""),NOT(OR(D26="",D26="???")),G26=""),"Waiting",IF(D26="???","Waiting",""))))</f>
        <v>Completed</v>
      </c>
      <c r="N26" s="109"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09" t="s">
        <v>0</v>
      </c>
      <c r="P26" s="4"/>
      <c r="Q26" s="114" t="s">
        <v>25</v>
      </c>
      <c r="R26" s="109" t="s">
        <v>4171</v>
      </c>
    </row>
    <row r="27" spans="1:18" x14ac:dyDescent="0.25">
      <c r="A27" s="109"/>
      <c r="B27" s="109"/>
      <c r="C27" s="109"/>
      <c r="D27" s="86" t="s">
        <v>161</v>
      </c>
      <c r="E27" s="86"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2018-04-13_G-012_BD</v>
      </c>
      <c r="G27" s="89">
        <v>43236</v>
      </c>
      <c r="H27" s="89">
        <v>43241</v>
      </c>
      <c r="I27" s="68">
        <v>9.5</v>
      </c>
      <c r="J27" s="68">
        <v>197</v>
      </c>
      <c r="K27" s="73">
        <f t="shared" si="0"/>
        <v>20.736842105263158</v>
      </c>
      <c r="L27" s="109"/>
      <c r="M27" s="86" t="str">
        <f>IF(AND(NOT(OR(G27="",G27="Ø")),H27=""),"In Progress",IF(AND(NOT(OR(H27="Ø",H27="")),NOT(OR(G27="Ø",G27=""))),"Completed",IF(AND(NOT(A26=""),NOT(OR(D27="",D27="???")),G27=""),"Waiting",IF(D27="???","Waiting",""))))</f>
        <v>Completed</v>
      </c>
      <c r="N27" s="109"/>
      <c r="O27" s="109"/>
      <c r="P27" s="4"/>
      <c r="Q27" s="114"/>
      <c r="R27" s="109"/>
    </row>
    <row r="28" spans="1:18" x14ac:dyDescent="0.25">
      <c r="A28" s="115" t="s">
        <v>4172</v>
      </c>
      <c r="B28" s="110" t="s">
        <v>4173</v>
      </c>
      <c r="C28" s="109" t="s">
        <v>1001</v>
      </c>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2018-04-13_G-013_BD</v>
      </c>
      <c r="G28" s="89">
        <v>43220</v>
      </c>
      <c r="H28" s="89">
        <v>43222</v>
      </c>
      <c r="I28" s="68">
        <v>3.5</v>
      </c>
      <c r="J28" s="68">
        <v>86</v>
      </c>
      <c r="K28" s="73">
        <f t="shared" si="0"/>
        <v>24.571428571428573</v>
      </c>
      <c r="L28" s="111">
        <v>43264</v>
      </c>
      <c r="M28" s="86" t="str">
        <f>IF(AND(NOT(OR(G28="",G28="Ø")),H28=""),"In Progress",IF(AND(NOT(OR(H28="Ø",H28="")),NOT(OR(G28="Ø",G28=""))),"Completed",IF(AND(NOT(A28=""),NOT(OR(D28="",D28="???")),G28=""),"Waiting",IF(D28="???","Waiting",""))))</f>
        <v>Completed</v>
      </c>
      <c r="N28" s="109"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9" t="s">
        <v>0</v>
      </c>
      <c r="P28" s="4"/>
      <c r="Q28" s="114" t="s">
        <v>25</v>
      </c>
      <c r="R28" s="109" t="s">
        <v>4174</v>
      </c>
    </row>
    <row r="29" spans="1:18" x14ac:dyDescent="0.25">
      <c r="A29" s="109"/>
      <c r="B29" s="109"/>
      <c r="C29" s="109"/>
      <c r="D29" s="86" t="s">
        <v>187</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2018-04-13_G-013_MW</v>
      </c>
      <c r="G29" s="89">
        <v>43230</v>
      </c>
      <c r="H29" s="89">
        <v>43235</v>
      </c>
      <c r="I29" s="68">
        <v>3.25</v>
      </c>
      <c r="J29" s="68">
        <v>89</v>
      </c>
      <c r="K29" s="73">
        <f t="shared" si="0"/>
        <v>27.384615384615383</v>
      </c>
      <c r="L29" s="109"/>
      <c r="M29" s="86" t="str">
        <f>IF(AND(NOT(OR(G29="",G29="Ø")),H29=""),"In Progress",IF(AND(NOT(OR(H29="Ø",H29="")),NOT(OR(G29="Ø",G29=""))),"Completed",IF(AND(NOT(A28=""),NOT(OR(D29="",D29="???")),G29=""),"Waiting",IF(D29="???","Waiting",""))))</f>
        <v>Completed</v>
      </c>
      <c r="N29" s="109"/>
      <c r="O29" s="109"/>
      <c r="P29" s="4" t="s">
        <v>4175</v>
      </c>
      <c r="Q29" s="114"/>
      <c r="R29" s="109"/>
    </row>
    <row r="30" spans="1:18" x14ac:dyDescent="0.25">
      <c r="A30" s="115" t="s">
        <v>4176</v>
      </c>
      <c r="B30" s="110" t="s">
        <v>4177</v>
      </c>
      <c r="C30" s="109"/>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2018-04-13_G-014_CA</v>
      </c>
      <c r="G30" s="89">
        <v>43222</v>
      </c>
      <c r="H30" s="89" t="s">
        <v>51</v>
      </c>
      <c r="I30" s="68"/>
      <c r="J30" s="68"/>
      <c r="K30" s="73" t="str">
        <f t="shared" si="0"/>
        <v/>
      </c>
      <c r="L30" s="111" t="str">
        <f>IF(AND(NOT(OR(H30="",H30="Ø")),NOT(OR(H31="",H31="Ø"))),"Needs to be Split","")</f>
        <v/>
      </c>
      <c r="M30" s="86" t="s">
        <v>2</v>
      </c>
      <c r="N30" s="109" t="s">
        <v>2</v>
      </c>
      <c r="O30" s="109" t="str">
        <f>IF(OR(N30="Untraceable",N30="Incomplete"),"Ignore",IF(N30="Completed","Waiting",IF(OR(N30="Waiting",N30="In Progress",N30="Review",N30="Other"),"HOLD","")))</f>
        <v>Ignore</v>
      </c>
      <c r="P30" s="4" t="s">
        <v>4178</v>
      </c>
      <c r="Q30" s="114" t="str">
        <f>IF(OR(N30="Untraceable",N30="Incomplete"),"No",IF(N30="Completed","In Progress",""))</f>
        <v>No</v>
      </c>
      <c r="R30" s="109"/>
    </row>
    <row r="31" spans="1:18" x14ac:dyDescent="0.25">
      <c r="A31" s="109"/>
      <c r="B31" s="109"/>
      <c r="C31" s="109"/>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
      </c>
      <c r="G31" s="89"/>
      <c r="H31" s="89"/>
      <c r="I31" s="68"/>
      <c r="J31" s="68"/>
      <c r="K31" s="73" t="str">
        <f t="shared" si="0"/>
        <v/>
      </c>
      <c r="L31" s="109"/>
      <c r="M31" s="86" t="str">
        <f>IF(AND(NOT(OR(G31="",G31="Ø")),H31=""),"In Progress",IF(AND(NOT(OR(H31="Ø",H31="")),NOT(OR(G31="Ø",G31=""))),"Completed",IF(AND(NOT(A30=""),NOT(OR(D31="",D31="???")),G31=""),"Waiting",IF(D31="???","Waiting",""))))</f>
        <v/>
      </c>
      <c r="N31" s="109"/>
      <c r="O31" s="109"/>
      <c r="P31" s="4"/>
      <c r="Q31" s="114"/>
      <c r="R31" s="109"/>
    </row>
    <row r="32" spans="1:18" x14ac:dyDescent="0.25">
      <c r="A32" s="147" t="s">
        <v>4179</v>
      </c>
      <c r="B32" s="110" t="s">
        <v>4180</v>
      </c>
      <c r="C32" s="109"/>
      <c r="D32" s="86" t="s">
        <v>2404</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2018-04-13_G-015
_MH</v>
      </c>
      <c r="G32" s="89">
        <v>43223</v>
      </c>
      <c r="H32" s="89">
        <v>43227</v>
      </c>
      <c r="I32" s="68"/>
      <c r="J32" s="68"/>
      <c r="K32" s="73" t="str">
        <f t="shared" si="0"/>
        <v/>
      </c>
      <c r="L32" s="111">
        <v>43277</v>
      </c>
      <c r="M32" s="86" t="str">
        <f>IF(AND(NOT(OR(G32="",G32="Ø")),H32=""),"In Progress",IF(AND(NOT(OR(H32="Ø",H32="")),NOT(OR(G32="Ø",G32=""))),"Completed",IF(AND(NOT(A32=""),NOT(OR(D32="",D32="???")),G32=""),"Waiting",IF(D32="???","Waiting",""))))</f>
        <v>Completed</v>
      </c>
      <c r="N32" s="109"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09" t="s">
        <v>0</v>
      </c>
      <c r="P32" s="4"/>
      <c r="Q32" s="114" t="s">
        <v>25</v>
      </c>
      <c r="R32" s="109" t="s">
        <v>4181</v>
      </c>
    </row>
    <row r="33" spans="1:18" x14ac:dyDescent="0.25">
      <c r="A33" s="109"/>
      <c r="B33" s="109"/>
      <c r="C33" s="109"/>
      <c r="D33" s="86" t="s">
        <v>187</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2018-04-13_G-015
_MW</v>
      </c>
      <c r="G33" s="89">
        <v>43241</v>
      </c>
      <c r="H33" s="89">
        <v>43241</v>
      </c>
      <c r="I33" s="68">
        <v>3.75</v>
      </c>
      <c r="J33" s="68">
        <v>78</v>
      </c>
      <c r="K33" s="73">
        <f t="shared" si="0"/>
        <v>20.8</v>
      </c>
      <c r="L33" s="109"/>
      <c r="M33" s="86" t="str">
        <f>IF(AND(NOT(OR(G33="",G33="Ø")),H33=""),"In Progress",IF(AND(NOT(OR(H33="Ø",H33="")),NOT(OR(G33="Ø",G33=""))),"Completed",IF(AND(NOT(A32=""),NOT(OR(D33="",D33="???")),G33=""),"Waiting",IF(D33="???","Waiting",""))))</f>
        <v>Completed</v>
      </c>
      <c r="N33" s="109"/>
      <c r="O33" s="109"/>
      <c r="P33" s="4"/>
      <c r="Q33" s="114"/>
      <c r="R33" s="109"/>
    </row>
    <row r="34" spans="1:18" x14ac:dyDescent="0.25">
      <c r="A34" s="115" t="s">
        <v>4182</v>
      </c>
      <c r="B34" s="110" t="s">
        <v>4183</v>
      </c>
      <c r="C34" s="109" t="s">
        <v>1052</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2018-04-13_R-002_CA</v>
      </c>
      <c r="G34" s="89">
        <v>43216</v>
      </c>
      <c r="H34" s="89">
        <v>43217</v>
      </c>
      <c r="I34" s="68"/>
      <c r="J34" s="68"/>
      <c r="K34" s="73" t="str">
        <f t="shared" ref="K34:K65" si="1">IF(AND(NOT(I34=""),NOT(J34=""),NOT(H34="")),J34/I34,"")</f>
        <v/>
      </c>
      <c r="L34" s="111">
        <v>43278</v>
      </c>
      <c r="M34" s="86" t="str">
        <f>IF(AND(NOT(OR(G34="",G34="Ø")),H34=""),"In Progress",IF(AND(NOT(OR(H34="Ø",H34="")),NOT(OR(G34="Ø",G34=""))),"Completed",IF(AND(NOT(A34=""),NOT(OR(D34="",D34="???")),G34=""),"Waiting",IF(D34="???","Waiting",""))))</f>
        <v>Completed</v>
      </c>
      <c r="N34" s="109"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9" t="s">
        <v>0</v>
      </c>
      <c r="P34" s="4"/>
      <c r="Q34" s="114" t="s">
        <v>25</v>
      </c>
      <c r="R34" s="109" t="s">
        <v>4184</v>
      </c>
    </row>
    <row r="35" spans="1:18" x14ac:dyDescent="0.25">
      <c r="A35" s="109"/>
      <c r="B35" s="109"/>
      <c r="C35" s="109"/>
      <c r="D35" s="86" t="s">
        <v>32</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2018-04-13_R-002_AZ</v>
      </c>
      <c r="G35" s="89">
        <v>43242</v>
      </c>
      <c r="H35" s="89">
        <v>43243</v>
      </c>
      <c r="I35" s="68"/>
      <c r="J35" s="68"/>
      <c r="K35" s="73" t="str">
        <f t="shared" si="1"/>
        <v/>
      </c>
      <c r="L35" s="109"/>
      <c r="M35" s="86" t="str">
        <f>IF(AND(NOT(OR(G35="",G35="Ø")),H35=""),"In Progress",IF(AND(NOT(OR(H35="Ø",H35="")),NOT(OR(G35="Ø",G35=""))),"Completed",IF(AND(NOT(A34=""),NOT(OR(D35="",D35="???")),G35=""),"Waiting",IF(D35="???","Waiting",""))))</f>
        <v>Completed</v>
      </c>
      <c r="N35" s="109"/>
      <c r="O35" s="109"/>
      <c r="P35" s="4"/>
      <c r="Q35" s="114"/>
      <c r="R35" s="109"/>
    </row>
    <row r="36" spans="1:18" x14ac:dyDescent="0.25">
      <c r="A36" s="115" t="s">
        <v>4185</v>
      </c>
      <c r="B36" s="110" t="s">
        <v>4186</v>
      </c>
      <c r="C36" s="109"/>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2018-04-13_R-003_AZ</v>
      </c>
      <c r="G36" s="89">
        <v>43217</v>
      </c>
      <c r="H36" s="89">
        <v>43220</v>
      </c>
      <c r="I36" s="68"/>
      <c r="J36" s="68"/>
      <c r="K36" s="73" t="str">
        <f t="shared" si="1"/>
        <v/>
      </c>
      <c r="L36" s="111">
        <v>43265</v>
      </c>
      <c r="M36" s="86" t="str">
        <f>IF(AND(NOT(OR(G36="",G36="Ø")),H36=""),"In Progress",IF(AND(NOT(OR(H36="Ø",H36="")),NOT(OR(G36="Ø",G36=""))),"Completed",IF(AND(NOT(A36=""),NOT(OR(D36="",D36="???")),G36=""),"Waiting",IF(D36="???","Waiting",""))))</f>
        <v>Completed</v>
      </c>
      <c r="N36" s="109"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09" t="s">
        <v>0</v>
      </c>
      <c r="P36" s="4"/>
      <c r="Q36" s="114" t="s">
        <v>25</v>
      </c>
      <c r="R36" s="109" t="s">
        <v>4187</v>
      </c>
    </row>
    <row r="37" spans="1:18" x14ac:dyDescent="0.25">
      <c r="A37" s="109"/>
      <c r="B37" s="109"/>
      <c r="C37" s="109"/>
      <c r="D37" s="86" t="s">
        <v>113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2018-04-13_R-003_DR</v>
      </c>
      <c r="G37" s="89">
        <v>43235</v>
      </c>
      <c r="H37" s="89">
        <v>43237</v>
      </c>
      <c r="I37" s="68">
        <v>6.2</v>
      </c>
      <c r="J37" s="68">
        <v>113.401</v>
      </c>
      <c r="K37" s="73">
        <f t="shared" si="1"/>
        <v>18.290483870967741</v>
      </c>
      <c r="L37" s="109"/>
      <c r="M37" s="86" t="str">
        <f>IF(AND(NOT(OR(G37="",G37="Ø")),H37=""),"In Progress",IF(AND(NOT(OR(H37="Ø",H37="")),NOT(OR(G37="Ø",G37=""))),"Completed",IF(AND(NOT(A36=""),NOT(OR(D37="",D37="???")),G37=""),"Waiting",IF(D37="???","Waiting",""))))</f>
        <v>Completed</v>
      </c>
      <c r="N37" s="109"/>
      <c r="O37" s="109"/>
      <c r="P37" s="4"/>
      <c r="Q37" s="114"/>
      <c r="R37" s="109"/>
    </row>
    <row r="38" spans="1:18" x14ac:dyDescent="0.25">
      <c r="A38" s="115" t="s">
        <v>4188</v>
      </c>
      <c r="B38" s="110" t="s">
        <v>4189</v>
      </c>
      <c r="C38" s="109"/>
      <c r="D38" s="86" t="s">
        <v>32</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2018-04-13_R-004_AZ</v>
      </c>
      <c r="G38" s="89">
        <v>43220</v>
      </c>
      <c r="H38" s="89">
        <v>43220</v>
      </c>
      <c r="I38" s="68"/>
      <c r="J38" s="68"/>
      <c r="K38" s="73" t="str">
        <f t="shared" si="1"/>
        <v/>
      </c>
      <c r="L38" s="111">
        <v>43264</v>
      </c>
      <c r="M38" s="86" t="str">
        <f>IF(AND(NOT(OR(G38="",G38="Ø")),H38=""),"In Progress",IF(AND(NOT(OR(H38="Ø",H38="")),NOT(OR(G38="Ø",G38=""))),"Completed",IF(AND(NOT(A38=""),NOT(OR(D38="",D38="???")),G38=""),"Waiting",IF(D38="???","Waiting",""))))</f>
        <v>Completed</v>
      </c>
      <c r="N38" s="109"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09" t="s">
        <v>0</v>
      </c>
      <c r="P38" s="4"/>
      <c r="Q38" s="114" t="s">
        <v>25</v>
      </c>
      <c r="R38" s="109" t="s">
        <v>4190</v>
      </c>
    </row>
    <row r="39" spans="1:18" x14ac:dyDescent="0.25">
      <c r="A39" s="109"/>
      <c r="B39" s="109"/>
      <c r="C39" s="109"/>
      <c r="D39" s="86" t="s">
        <v>2404</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2018-04-13_R-004_MH</v>
      </c>
      <c r="G39" s="89">
        <v>43243</v>
      </c>
      <c r="H39" s="89">
        <v>43243</v>
      </c>
      <c r="I39" s="68"/>
      <c r="J39" s="68"/>
      <c r="K39" s="73" t="str">
        <f t="shared" si="1"/>
        <v/>
      </c>
      <c r="L39" s="109"/>
      <c r="M39" s="86" t="str">
        <f>IF(AND(NOT(OR(G39="",G39="Ø")),H39=""),"In Progress",IF(AND(NOT(OR(H39="Ø",H39="")),NOT(OR(G39="Ø",G39=""))),"Completed",IF(AND(NOT(A38=""),NOT(OR(D39="",D39="???")),G39=""),"Waiting",IF(D39="???","Waiting",""))))</f>
        <v>Completed</v>
      </c>
      <c r="N39" s="109"/>
      <c r="O39" s="109"/>
      <c r="P39" s="4"/>
      <c r="Q39" s="114"/>
      <c r="R39" s="109"/>
    </row>
    <row r="40" spans="1:18" x14ac:dyDescent="0.25">
      <c r="A40" s="115" t="s">
        <v>4191</v>
      </c>
      <c r="B40" s="110" t="s">
        <v>4192</v>
      </c>
      <c r="C40" s="109"/>
      <c r="D40" s="86" t="s">
        <v>23</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2018-04-13_R-005_CA</v>
      </c>
      <c r="G40" s="89">
        <v>43222</v>
      </c>
      <c r="H40" s="89">
        <v>43222</v>
      </c>
      <c r="I40" s="68">
        <v>1.5</v>
      </c>
      <c r="J40" s="68">
        <v>23</v>
      </c>
      <c r="K40" s="73">
        <f t="shared" si="1"/>
        <v>15.333333333333334</v>
      </c>
      <c r="L40" s="111">
        <v>43256</v>
      </c>
      <c r="M40" s="86" t="str">
        <f>IF(AND(NOT(OR(G40="",G40="Ø")),H40=""),"In Progress",IF(AND(NOT(OR(H40="Ø",H40="")),NOT(OR(G40="Ø",G40=""))),"Completed",IF(AND(NOT(A40=""),NOT(OR(D40="",D40="???")),G40=""),"Waiting",IF(D40="???","Waiting",""))))</f>
        <v>Completed</v>
      </c>
      <c r="N40" s="109"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9" t="s">
        <v>0</v>
      </c>
      <c r="P40" s="4"/>
      <c r="Q40" s="114" t="s">
        <v>25</v>
      </c>
      <c r="R40" s="109" t="s">
        <v>4193</v>
      </c>
    </row>
    <row r="41" spans="1:18" x14ac:dyDescent="0.25">
      <c r="A41" s="109"/>
      <c r="B41" s="109"/>
      <c r="C41" s="109"/>
      <c r="D41" s="86" t="s">
        <v>32</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2018-04-13_R-005_AZ</v>
      </c>
      <c r="G41" s="89">
        <v>43243</v>
      </c>
      <c r="H41" s="89">
        <v>43243</v>
      </c>
      <c r="I41" s="68"/>
      <c r="J41" s="68"/>
      <c r="K41" s="73" t="str">
        <f t="shared" si="1"/>
        <v/>
      </c>
      <c r="L41" s="109"/>
      <c r="M41" s="86" t="str">
        <f>IF(AND(NOT(OR(G41="",G41="Ø")),H41=""),"In Progress",IF(AND(NOT(OR(H41="Ø",H41="")),NOT(OR(G41="Ø",G41=""))),"Completed",IF(AND(NOT(A40=""),NOT(OR(D41="",D41="???")),G41=""),"Waiting",IF(D41="???","Waiting",""))))</f>
        <v>Completed</v>
      </c>
      <c r="N41" s="109"/>
      <c r="O41" s="109"/>
      <c r="P41" s="4"/>
      <c r="Q41" s="114"/>
      <c r="R41" s="109"/>
    </row>
    <row r="42" spans="1:18" x14ac:dyDescent="0.25">
      <c r="A42" s="115" t="s">
        <v>4194</v>
      </c>
      <c r="B42" s="110" t="s">
        <v>4195</v>
      </c>
      <c r="C42" s="109"/>
      <c r="D42" s="86" t="s">
        <v>32</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2018-04-13_R-006_AZ</v>
      </c>
      <c r="G42" s="89">
        <v>43222</v>
      </c>
      <c r="H42" s="89">
        <v>43223</v>
      </c>
      <c r="I42" s="68"/>
      <c r="J42" s="68"/>
      <c r="K42" s="73" t="str">
        <f t="shared" si="1"/>
        <v/>
      </c>
      <c r="L42" s="111">
        <v>43278</v>
      </c>
      <c r="M42" s="86" t="str">
        <f>IF(AND(NOT(OR(G42="",G42="Ø")),H42=""),"In Progress",IF(AND(NOT(OR(H42="Ø",H42="")),NOT(OR(G42="Ø",G42=""))),"Completed",IF(AND(NOT(A42=""),NOT(OR(D42="",D42="???")),G42=""),"Waiting",IF(D42="???","Waiting",""))))</f>
        <v>Completed</v>
      </c>
      <c r="N42" s="109"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09" t="s">
        <v>0</v>
      </c>
      <c r="P42" s="4"/>
      <c r="Q42" s="114" t="s">
        <v>25</v>
      </c>
      <c r="R42" s="109" t="s">
        <v>4196</v>
      </c>
    </row>
    <row r="43" spans="1:18" x14ac:dyDescent="0.25">
      <c r="A43" s="109"/>
      <c r="B43" s="109"/>
      <c r="C43" s="109"/>
      <c r="D43" s="86" t="s">
        <v>23</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2018-04-13_R-006_CA</v>
      </c>
      <c r="G43" s="89">
        <v>43265</v>
      </c>
      <c r="H43" s="89">
        <v>43265</v>
      </c>
      <c r="I43" s="85">
        <v>2.75</v>
      </c>
      <c r="J43" s="68">
        <v>40</v>
      </c>
      <c r="K43" s="73">
        <f t="shared" si="1"/>
        <v>14.545454545454545</v>
      </c>
      <c r="L43" s="109"/>
      <c r="M43" s="86" t="str">
        <f>IF(AND(NOT(OR(G43="",G43="Ø")),H43=""),"In Progress",IF(AND(NOT(OR(H43="Ø",H43="")),NOT(OR(G43="Ø",G43=""))),"Completed",IF(AND(NOT(A42=""),NOT(OR(D43="",D43="???")),G43=""),"Waiting",IF(D43="???","Waiting",""))))</f>
        <v>Completed</v>
      </c>
      <c r="N43" s="109"/>
      <c r="O43" s="109"/>
      <c r="P43" s="4"/>
      <c r="Q43" s="114"/>
      <c r="R43" s="109"/>
    </row>
    <row r="44" spans="1:18" x14ac:dyDescent="0.25">
      <c r="A44" s="115" t="s">
        <v>4197</v>
      </c>
      <c r="B44" s="110" t="s">
        <v>4198</v>
      </c>
      <c r="C44" s="109"/>
      <c r="D44" s="86" t="s">
        <v>23</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2018-04-13_R-007_CA</v>
      </c>
      <c r="G44" s="89">
        <v>43222</v>
      </c>
      <c r="H44" s="89">
        <v>43224</v>
      </c>
      <c r="I44" s="68"/>
      <c r="J44" s="68"/>
      <c r="K44" s="73" t="str">
        <f t="shared" si="1"/>
        <v/>
      </c>
      <c r="L44" s="111">
        <v>43278</v>
      </c>
      <c r="M44" s="86" t="str">
        <f>IF(AND(NOT(OR(G44="",G44="Ø")),H44=""),"In Progress",IF(AND(NOT(OR(H44="Ø",H44="")),NOT(OR(G44="Ø",G44=""))),"Completed",IF(AND(NOT(A44=""),NOT(OR(D44="",D44="???")),G44=""),"Waiting",IF(D44="???","Waiting",""))))</f>
        <v>Completed</v>
      </c>
      <c r="N44" s="109"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09" t="s">
        <v>0</v>
      </c>
      <c r="P44" s="4"/>
      <c r="Q44" s="114" t="s">
        <v>25</v>
      </c>
      <c r="R44" s="109" t="s">
        <v>4199</v>
      </c>
    </row>
    <row r="45" spans="1:18" x14ac:dyDescent="0.25">
      <c r="A45" s="109"/>
      <c r="B45" s="109"/>
      <c r="C45" s="109"/>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2018-04-13_R-007_MH</v>
      </c>
      <c r="G45" s="89">
        <v>43244</v>
      </c>
      <c r="H45" s="89">
        <v>43245</v>
      </c>
      <c r="I45" s="68"/>
      <c r="J45" s="68"/>
      <c r="K45" s="73" t="str">
        <f t="shared" si="1"/>
        <v/>
      </c>
      <c r="L45" s="109"/>
      <c r="M45" s="86" t="str">
        <f>IF(AND(NOT(OR(G45="",G45="Ø")),H45=""),"In Progress",IF(AND(NOT(OR(H45="Ø",H45="")),NOT(OR(G45="Ø",G45=""))),"Completed",IF(AND(NOT(A44=""),NOT(OR(D45="",D45="???")),G45=""),"Waiting",IF(D45="???","Waiting",""))))</f>
        <v>Completed</v>
      </c>
      <c r="N45" s="109"/>
      <c r="O45" s="109"/>
      <c r="P45" s="4"/>
      <c r="Q45" s="114"/>
      <c r="R45" s="109"/>
    </row>
    <row r="46" spans="1:18" x14ac:dyDescent="0.25">
      <c r="A46" s="115" t="s">
        <v>4200</v>
      </c>
      <c r="B46" s="110" t="s">
        <v>4201</v>
      </c>
      <c r="C46" s="109"/>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2018-04-13_R-008_AZ</v>
      </c>
      <c r="G46" s="89">
        <v>43223</v>
      </c>
      <c r="H46" s="89">
        <v>43223</v>
      </c>
      <c r="I46" s="68"/>
      <c r="J46" s="68"/>
      <c r="K46" s="73" t="str">
        <f t="shared" si="1"/>
        <v/>
      </c>
      <c r="L46" s="111">
        <v>43278</v>
      </c>
      <c r="M46" s="86" t="str">
        <f>IF(AND(NOT(OR(G46="",G46="Ø")),H46=""),"In Progress",IF(AND(NOT(OR(H46="Ø",H46="")),NOT(OR(G46="Ø",G46=""))),"Completed",IF(AND(NOT(A46=""),NOT(OR(D46="",D46="???")),G46=""),"Waiting",IF(D46="???","Waiting",""))))</f>
        <v>Completed</v>
      </c>
      <c r="N46" s="109"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09" t="s">
        <v>0</v>
      </c>
      <c r="P46" s="4"/>
      <c r="Q46" s="114" t="s">
        <v>25</v>
      </c>
      <c r="R46" s="109" t="s">
        <v>4202</v>
      </c>
    </row>
    <row r="47" spans="1:18" x14ac:dyDescent="0.25">
      <c r="A47" s="109"/>
      <c r="B47" s="109"/>
      <c r="C47" s="109"/>
      <c r="D47" s="86" t="s">
        <v>23</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2018-04-13_R-008_CA</v>
      </c>
      <c r="G47" s="89">
        <v>43249</v>
      </c>
      <c r="H47" s="89">
        <v>43249</v>
      </c>
      <c r="I47" s="68">
        <v>2</v>
      </c>
      <c r="J47" s="68">
        <v>43</v>
      </c>
      <c r="K47" s="73">
        <f t="shared" si="1"/>
        <v>21.5</v>
      </c>
      <c r="L47" s="109"/>
      <c r="M47" s="86" t="str">
        <f>IF(AND(NOT(OR(G47="",G47="Ø")),H47=""),"In Progress",IF(AND(NOT(OR(H47="Ø",H47="")),NOT(OR(G47="Ø",G47=""))),"Completed",IF(AND(NOT(A46=""),NOT(OR(D47="",D47="???")),G47=""),"Waiting",IF(D47="???","Waiting",""))))</f>
        <v>Completed</v>
      </c>
      <c r="N47" s="109"/>
      <c r="O47" s="109"/>
      <c r="P47" s="4"/>
      <c r="Q47" s="114"/>
      <c r="R47" s="109"/>
    </row>
    <row r="48" spans="1:18" x14ac:dyDescent="0.25">
      <c r="A48" s="115" t="s">
        <v>4203</v>
      </c>
      <c r="B48" s="110" t="s">
        <v>4204</v>
      </c>
      <c r="C48" s="109" t="s">
        <v>1001</v>
      </c>
      <c r="D48" s="86" t="s">
        <v>161</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2018-04-13_G-016_BD</v>
      </c>
      <c r="G48" s="89">
        <v>43223</v>
      </c>
      <c r="H48" s="89">
        <v>43227</v>
      </c>
      <c r="I48" s="68">
        <v>6.5</v>
      </c>
      <c r="J48" s="68">
        <v>138</v>
      </c>
      <c r="K48" s="73">
        <f t="shared" si="1"/>
        <v>21.23076923076923</v>
      </c>
      <c r="L48" s="111">
        <v>43265</v>
      </c>
      <c r="M48" s="86" t="str">
        <f>IF(AND(NOT(OR(G48="",G48="Ø")),H48=""),"In Progress",IF(AND(NOT(OR(H48="Ø",H48="")),NOT(OR(G48="Ø",G48=""))),"Completed",IF(AND(NOT(A48=""),NOT(OR(D48="",D48="???")),G48=""),"Waiting",IF(D48="???","Waiting",""))))</f>
        <v>Completed</v>
      </c>
      <c r="N48" s="109"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09" t="s">
        <v>0</v>
      </c>
      <c r="P48" s="4" t="s">
        <v>4205</v>
      </c>
      <c r="Q48" s="114" t="s">
        <v>25</v>
      </c>
      <c r="R48" s="109" t="s">
        <v>4206</v>
      </c>
    </row>
    <row r="49" spans="1:18" x14ac:dyDescent="0.25">
      <c r="A49" s="109"/>
      <c r="B49" s="109"/>
      <c r="C49" s="109"/>
      <c r="D49" s="86" t="s">
        <v>187</v>
      </c>
      <c r="E49" s="86"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2018-04-13_G-016_MW</v>
      </c>
      <c r="G49" s="89">
        <v>43242</v>
      </c>
      <c r="H49" s="89">
        <v>43243</v>
      </c>
      <c r="I49" s="68"/>
      <c r="J49" s="68"/>
      <c r="K49" s="73" t="str">
        <f t="shared" si="1"/>
        <v/>
      </c>
      <c r="L49" s="109"/>
      <c r="M49" s="86" t="s">
        <v>0</v>
      </c>
      <c r="N49" s="109"/>
      <c r="O49" s="109"/>
      <c r="P49" s="4"/>
      <c r="Q49" s="114"/>
      <c r="R49" s="109"/>
    </row>
    <row r="50" spans="1:18" x14ac:dyDescent="0.25">
      <c r="A50" s="115" t="s">
        <v>4207</v>
      </c>
      <c r="B50" s="110" t="s">
        <v>4208</v>
      </c>
      <c r="C50" s="109" t="s">
        <v>2065</v>
      </c>
      <c r="D50" s="86" t="s">
        <v>161</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2018-04-13_G-017_BD</v>
      </c>
      <c r="G50" s="89">
        <v>43227</v>
      </c>
      <c r="H50" s="89">
        <v>43229</v>
      </c>
      <c r="I50" s="68">
        <v>5</v>
      </c>
      <c r="J50" s="68">
        <v>44</v>
      </c>
      <c r="K50" s="73">
        <f t="shared" si="1"/>
        <v>8.8000000000000007</v>
      </c>
      <c r="L50" s="111">
        <v>43264</v>
      </c>
      <c r="M50" s="86" t="str">
        <f>IF(AND(NOT(OR(G50="",G50="Ø")),H50=""),"In Progress",IF(AND(NOT(OR(H50="Ø",H50="")),NOT(OR(G50="Ø",G50=""))),"Completed",IF(AND(NOT(A50=""),NOT(OR(D50="",D50="???")),G50=""),"Waiting",IF(D50="???","Waiting",""))))</f>
        <v>Completed</v>
      </c>
      <c r="N50" s="109"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09" t="s">
        <v>0</v>
      </c>
      <c r="P50" s="4" t="s">
        <v>4209</v>
      </c>
      <c r="Q50" s="114" t="s">
        <v>25</v>
      </c>
      <c r="R50" s="109" t="s">
        <v>4210</v>
      </c>
    </row>
    <row r="51" spans="1:18" x14ac:dyDescent="0.25">
      <c r="A51" s="109"/>
      <c r="B51" s="109"/>
      <c r="C51" s="109"/>
      <c r="D51" s="86" t="s">
        <v>4153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2018-04-13_G-017_JS</v>
      </c>
      <c r="G51" s="89">
        <v>43244</v>
      </c>
      <c r="H51" s="89">
        <v>43245</v>
      </c>
      <c r="I51" s="68"/>
      <c r="J51" s="68"/>
      <c r="K51" s="73" t="str">
        <f t="shared" si="1"/>
        <v/>
      </c>
      <c r="L51" s="109"/>
      <c r="M51" s="86" t="str">
        <f>IF(AND(NOT(OR(G51="",G51="Ø")),H51=""),"In Progress",IF(AND(NOT(OR(H51="Ø",H51="")),NOT(OR(G51="Ø",G51=""))),"Completed",IF(AND(NOT(A50=""),NOT(OR(D51="",D51="???")),G51=""),"Waiting",IF(D51="???","Waiting",""))))</f>
        <v>Completed</v>
      </c>
      <c r="N51" s="109"/>
      <c r="O51" s="109"/>
      <c r="P51" s="4"/>
      <c r="Q51" s="114"/>
      <c r="R51" s="109"/>
    </row>
    <row r="52" spans="1:18" x14ac:dyDescent="0.25">
      <c r="A52" s="115" t="s">
        <v>4211</v>
      </c>
      <c r="B52" s="110" t="s">
        <v>4212</v>
      </c>
      <c r="C52" s="109"/>
      <c r="D52" s="86" t="s">
        <v>2404</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2018-04-13_G-018_MH</v>
      </c>
      <c r="G52" s="89">
        <v>43228</v>
      </c>
      <c r="H52" s="89">
        <v>43229</v>
      </c>
      <c r="I52" s="68"/>
      <c r="J52" s="68">
        <v>62</v>
      </c>
      <c r="K52" s="73" t="str">
        <f t="shared" si="1"/>
        <v/>
      </c>
      <c r="L52" s="111">
        <v>43265</v>
      </c>
      <c r="M52" s="86" t="str">
        <f>IF(AND(NOT(OR(G52="",G52="Ø")),H52=""),"In Progress",IF(AND(NOT(OR(H52="Ø",H52="")),NOT(OR(G52="Ø",G52=""))),"Completed",IF(AND(NOT(A52=""),NOT(OR(D52="",D52="???")),G52=""),"Waiting",IF(D52="???","Waiting",""))))</f>
        <v>Completed</v>
      </c>
      <c r="N52" s="109"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09" t="s">
        <v>0</v>
      </c>
      <c r="P52" s="4"/>
      <c r="Q52" s="114" t="s">
        <v>25</v>
      </c>
      <c r="R52" s="109" t="s">
        <v>4213</v>
      </c>
    </row>
    <row r="53" spans="1:18" x14ac:dyDescent="0.25">
      <c r="A53" s="109"/>
      <c r="B53" s="109"/>
      <c r="C53" s="109"/>
      <c r="D53" s="86" t="s">
        <v>187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2018-04-13_G-018_MW</v>
      </c>
      <c r="G53" s="89">
        <v>43230</v>
      </c>
      <c r="H53" s="89">
        <v>43230</v>
      </c>
      <c r="I53" s="68"/>
      <c r="J53" s="68"/>
      <c r="K53" s="73" t="str">
        <f t="shared" si="1"/>
        <v/>
      </c>
      <c r="L53" s="109"/>
      <c r="M53" s="86" t="str">
        <f>IF(AND(NOT(OR(G53="",G53="Ø")),H53=""),"In Progress",IF(AND(NOT(OR(H53="Ø",H53="")),NOT(OR(G53="Ø",G53=""))),"Completed",IF(AND(NOT(A52=""),NOT(OR(D53="",D53="???")),G53=""),"Waiting",IF(D53="???","Waiting",""))))</f>
        <v>Completed</v>
      </c>
      <c r="N53" s="109"/>
      <c r="O53" s="109"/>
      <c r="P53" s="4"/>
      <c r="Q53" s="114"/>
      <c r="R53" s="109"/>
    </row>
    <row r="54" spans="1:18" x14ac:dyDescent="0.25">
      <c r="A54" s="115" t="s">
        <v>4214</v>
      </c>
      <c r="B54" s="110" t="s">
        <v>4215</v>
      </c>
      <c r="C54" s="109" t="s">
        <v>1001</v>
      </c>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2018-04-13_G-019_BD</v>
      </c>
      <c r="G54" s="89">
        <v>43229</v>
      </c>
      <c r="H54" s="89">
        <v>43230</v>
      </c>
      <c r="I54" s="68">
        <v>6</v>
      </c>
      <c r="J54" s="68">
        <v>66</v>
      </c>
      <c r="K54" s="73">
        <f t="shared" si="1"/>
        <v>11</v>
      </c>
      <c r="L54" s="111">
        <v>43277</v>
      </c>
      <c r="M54" s="86" t="str">
        <f>IF(AND(NOT(OR(G54="",G54="Ø")),H54=""),"In Progress",IF(AND(NOT(OR(H54="Ø",H54="")),NOT(OR(G54="Ø",G54=""))),"Completed",IF(AND(NOT(A54=""),NOT(OR(D54="",D54="???")),G54=""),"Waiting",IF(D54="???","Waiting",""))))</f>
        <v>Completed</v>
      </c>
      <c r="N54" s="109"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09" t="s">
        <v>0</v>
      </c>
      <c r="P54" s="4"/>
      <c r="Q54" s="114" t="s">
        <v>25</v>
      </c>
      <c r="R54" s="109" t="s">
        <v>4216</v>
      </c>
    </row>
    <row r="55" spans="1:18" x14ac:dyDescent="0.25">
      <c r="A55" s="109"/>
      <c r="B55" s="109"/>
      <c r="C55" s="109"/>
      <c r="D55" s="86" t="s">
        <v>4153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2018-04-13_G-019_JS</v>
      </c>
      <c r="G55" s="89">
        <v>43241</v>
      </c>
      <c r="H55" s="89">
        <v>43243</v>
      </c>
      <c r="I55" s="68"/>
      <c r="J55" s="68"/>
      <c r="K55" s="73" t="str">
        <f t="shared" si="1"/>
        <v/>
      </c>
      <c r="L55" s="109"/>
      <c r="M55" s="86" t="str">
        <f>IF(AND(NOT(OR(G55="",G55="Ø")),H55=""),"In Progress",IF(AND(NOT(OR(H55="Ø",H55="")),NOT(OR(G55="Ø",G55=""))),"Completed",IF(AND(NOT(A54=""),NOT(OR(D55="",D55="???")),G55=""),"Waiting",IF(D55="???","Waiting",""))))</f>
        <v>Completed</v>
      </c>
      <c r="N55" s="109"/>
      <c r="O55" s="109"/>
      <c r="P55" s="4"/>
      <c r="Q55" s="114"/>
      <c r="R55" s="109"/>
    </row>
    <row r="56" spans="1:18" x14ac:dyDescent="0.25">
      <c r="A56" s="115" t="s">
        <v>4217</v>
      </c>
      <c r="B56" s="110" t="s">
        <v>4218</v>
      </c>
      <c r="C56" s="109"/>
      <c r="D56" s="86" t="s">
        <v>2404</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Merge")),A56&amp;"_SA_MW",IF(AND(D56="Julia",OR(E56="Manual",E56="Assisted Manual")),A56&amp;"_JS",IF(AND(D56="Julia",OR(E56="De-Novo Merge",E56="Assisted Merge")),A56&amp;"_SA_JS",""))))))))))))))))))</f>
        <v>2018-04-13_G-020_MH</v>
      </c>
      <c r="G56" s="89">
        <v>43230</v>
      </c>
      <c r="H56" s="89">
        <v>43236</v>
      </c>
      <c r="I56" s="68"/>
      <c r="J56" s="68">
        <v>48</v>
      </c>
      <c r="K56" s="73" t="str">
        <f t="shared" si="1"/>
        <v/>
      </c>
      <c r="L56" s="111">
        <v>43265</v>
      </c>
      <c r="M56" s="86" t="str">
        <f>IF(AND(NOT(OR(G56="",G56="Ø")),H56=""),"In Progress",IF(AND(NOT(OR(H56="Ø",H56="")),NOT(OR(G56="Ø",G56=""))),"Completed",IF(AND(NOT(A56=""),NOT(OR(D56="",D56="???")),G56=""),"Waiting",IF(D56="???","Waiting",""))))</f>
        <v>Completed</v>
      </c>
      <c r="N56" s="109"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09" t="s">
        <v>0</v>
      </c>
      <c r="P56" s="4"/>
      <c r="Q56" s="114" t="s">
        <v>25</v>
      </c>
      <c r="R56" s="109" t="s">
        <v>4219</v>
      </c>
    </row>
    <row r="57" spans="1:18" x14ac:dyDescent="0.25">
      <c r="A57" s="109"/>
      <c r="B57" s="109"/>
      <c r="C57" s="109"/>
      <c r="D57" s="86" t="s">
        <v>187</v>
      </c>
      <c r="E57" s="86"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Merge")),A56&amp;"_SA_MW",IF(AND(D57="Julia",OR(E57="Manual",E57="Assisted Manual")),A56&amp;"_JS",IF(AND(D57="Julia",OR(E57="De-Novo Merge",E57="Assisted Merge")),A56&amp;"_SA_JS",""))))))))))))))))))</f>
        <v>2018-04-13_G-020_MW</v>
      </c>
      <c r="G57" s="89">
        <v>43243</v>
      </c>
      <c r="H57" s="89">
        <v>43244</v>
      </c>
      <c r="I57" s="68"/>
      <c r="J57" s="68"/>
      <c r="K57" s="73" t="str">
        <f t="shared" si="1"/>
        <v/>
      </c>
      <c r="L57" s="109"/>
      <c r="M57" s="86" t="str">
        <f>IF(AND(NOT(OR(G57="",G57="Ø")),H57=""),"In Progress",IF(AND(NOT(OR(H57="Ø",H57="")),NOT(OR(G57="Ø",G57=""))),"Completed",IF(AND(NOT(A56=""),NOT(OR(D57="",D57="???")),G57=""),"Waiting",IF(D57="???","Waiting",""))))</f>
        <v>Completed</v>
      </c>
      <c r="N57" s="109"/>
      <c r="O57" s="109"/>
      <c r="P57" s="4"/>
      <c r="Q57" s="114"/>
      <c r="R57" s="109"/>
    </row>
    <row r="58" spans="1:18" x14ac:dyDescent="0.25">
      <c r="A58" s="115" t="s">
        <v>4220</v>
      </c>
      <c r="B58" s="110" t="s">
        <v>4221</v>
      </c>
      <c r="C58" s="109"/>
      <c r="D58" s="86" t="s">
        <v>23</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Merge")),A58&amp;"_SA_MW",IF(AND(D58="Julia",OR(E58="Manual",E58="Assisted Manual")),A58&amp;"_JS",IF(AND(D58="Julia",OR(E58="De-Novo Merge",E58="Assisted Merge")),A58&amp;"_SA_JS",""))))))))))))))))))</f>
        <v>2018-04-13_R-009_CA</v>
      </c>
      <c r="G58" s="89">
        <v>43224</v>
      </c>
      <c r="H58" s="89">
        <v>43224</v>
      </c>
      <c r="I58" s="68"/>
      <c r="J58" s="68"/>
      <c r="K58" s="73" t="str">
        <f t="shared" si="1"/>
        <v/>
      </c>
      <c r="L58" s="111">
        <v>43278</v>
      </c>
      <c r="M58" s="86" t="str">
        <f>IF(AND(NOT(OR(G58="",G58="Ø")),H58=""),"In Progress",IF(AND(NOT(OR(H58="Ø",H58="")),NOT(OR(G58="Ø",G58=""))),"Completed",IF(AND(NOT(A58=""),NOT(OR(D58="",D58="???")),G58=""),"Waiting",IF(D58="???","Waiting",""))))</f>
        <v>Completed</v>
      </c>
      <c r="N58" s="109"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09" t="s">
        <v>0</v>
      </c>
      <c r="P58" s="4"/>
      <c r="Q58" s="114" t="s">
        <v>25</v>
      </c>
      <c r="R58" s="109" t="s">
        <v>4222</v>
      </c>
    </row>
    <row r="59" spans="1:18" x14ac:dyDescent="0.25">
      <c r="A59" s="109"/>
      <c r="B59" s="109"/>
      <c r="C59" s="109"/>
      <c r="D59" s="86" t="s">
        <v>32</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Merge")),A58&amp;"_SA_MW",IF(AND(D59="Julia",OR(E59="Manual",E59="Assisted Manual")),A58&amp;"_JS",IF(AND(D59="Julia",OR(E59="De-Novo Merge",E59="Assisted Merge")),A58&amp;"_SA_JS",""))))))))))))))))))</f>
        <v>2018-04-13_R-009_AZ</v>
      </c>
      <c r="G59" s="89">
        <v>43243</v>
      </c>
      <c r="H59" s="89">
        <v>43244</v>
      </c>
      <c r="I59" s="68"/>
      <c r="J59" s="68"/>
      <c r="K59" s="73" t="str">
        <f t="shared" si="1"/>
        <v/>
      </c>
      <c r="L59" s="109"/>
      <c r="M59" s="86" t="str">
        <f>IF(AND(NOT(OR(G59="",G59="Ø")),H59=""),"In Progress",IF(AND(NOT(OR(H59="Ø",H59="")),NOT(OR(G59="Ø",G59=""))),"Completed",IF(AND(NOT(A58=""),NOT(OR(D59="",D59="???")),G59=""),"Waiting",IF(D59="???","Waiting",""))))</f>
        <v>Completed</v>
      </c>
      <c r="N59" s="109"/>
      <c r="O59" s="109"/>
      <c r="P59" s="4"/>
      <c r="Q59" s="114"/>
      <c r="R59" s="109"/>
    </row>
    <row r="60" spans="1:18" x14ac:dyDescent="0.25">
      <c r="A60" s="115" t="s">
        <v>4223</v>
      </c>
      <c r="B60" s="110" t="s">
        <v>4224</v>
      </c>
      <c r="C60" s="109"/>
      <c r="D60" s="86" t="s">
        <v>23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Merge")),A60&amp;"_SA_MW",IF(AND(D60="Julia",OR(E60="Manual",E60="Assisted Manual")),A60&amp;"_JS",IF(AND(D60="Julia",OR(E60="De-Novo Merge",E60="Assisted Merge")),A60&amp;"_SA_JS",""))))))))))))))))))</f>
        <v>2018-04-13_R-010_CA</v>
      </c>
      <c r="G60" s="89">
        <v>43224</v>
      </c>
      <c r="H60" s="89">
        <v>43224</v>
      </c>
      <c r="I60" s="68"/>
      <c r="J60" s="68"/>
      <c r="K60" s="73" t="str">
        <f t="shared" si="1"/>
        <v/>
      </c>
      <c r="L60" s="111">
        <v>43256</v>
      </c>
      <c r="M60" s="86" t="str">
        <f>IF(AND(NOT(OR(G60="",G60="Ø")),H60=""),"In Progress",IF(AND(NOT(OR(H60="Ø",H60="")),NOT(OR(G60="Ø",G60=""))),"Completed",IF(AND(NOT(A60=""),NOT(OR(D60="",D60="???")),G60=""),"Waiting",IF(D60="???","Waiting",""))))</f>
        <v>Completed</v>
      </c>
      <c r="N60" s="109"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09" t="s">
        <v>0</v>
      </c>
      <c r="P60" s="4"/>
      <c r="Q60" s="114" t="s">
        <v>25</v>
      </c>
      <c r="R60" s="109" t="s">
        <v>4225</v>
      </c>
    </row>
    <row r="61" spans="1:18" x14ac:dyDescent="0.25">
      <c r="A61" s="109"/>
      <c r="B61" s="109"/>
      <c r="C61" s="109"/>
      <c r="D61" s="86" t="s">
        <v>32</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Merge")),A60&amp;"_SA_MW",IF(AND(D61="Julia",OR(E61="Manual",E61="Assisted Manual")),A60&amp;"_JS",IF(AND(D61="Julia",OR(E61="De-Novo Merge",E61="Assisted Merge")),A60&amp;"_SA_JS",""))))))))))))))))))</f>
        <v>2018-04-13_R-010_AZ</v>
      </c>
      <c r="G61" s="89">
        <v>43244</v>
      </c>
      <c r="H61" s="89">
        <v>43244</v>
      </c>
      <c r="I61" s="68"/>
      <c r="J61" s="68"/>
      <c r="K61" s="73" t="str">
        <f t="shared" si="1"/>
        <v/>
      </c>
      <c r="L61" s="109"/>
      <c r="M61" s="86" t="str">
        <f>IF(AND(NOT(OR(G61="",G61="Ø")),H61=""),"In Progress",IF(AND(NOT(OR(H61="Ø",H61="")),NOT(OR(G61="Ø",G61=""))),"Completed",IF(AND(NOT(A60=""),NOT(OR(D61="",D61="???")),G61=""),"Waiting",IF(D61="???","Waiting",""))))</f>
        <v>Completed</v>
      </c>
      <c r="N61" s="109"/>
      <c r="O61" s="109"/>
      <c r="P61" s="4"/>
      <c r="Q61" s="114"/>
      <c r="R61" s="109"/>
    </row>
    <row r="62" spans="1:18" x14ac:dyDescent="0.25">
      <c r="A62" s="115" t="s">
        <v>4226</v>
      </c>
      <c r="B62" s="110" t="s">
        <v>4227</v>
      </c>
      <c r="C62" s="109"/>
      <c r="D62" s="86" t="s">
        <v>23</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Merge")),A62&amp;"_SA_MW",IF(AND(D62="Julia",OR(E62="Manual",E62="Assisted Manual")),A62&amp;"_JS",IF(AND(D62="Julia",OR(E62="De-Novo Merge",E62="Assisted Merge")),A62&amp;"_SA_JS",""))))))))))))))))))</f>
        <v>2018-04-13_R-011_CA</v>
      </c>
      <c r="G62" s="89">
        <v>43217</v>
      </c>
      <c r="H62" s="89">
        <v>43229</v>
      </c>
      <c r="I62" s="68"/>
      <c r="J62" s="68"/>
      <c r="K62" s="73" t="str">
        <f t="shared" si="1"/>
        <v/>
      </c>
      <c r="L62" s="111">
        <v>43256</v>
      </c>
      <c r="M62" s="86" t="str">
        <f>IF(AND(NOT(OR(G62="",G62="Ø")),H62=""),"In Progress",IF(AND(NOT(OR(H62="Ø",H62="")),NOT(OR(G62="Ø",G62=""))),"Completed",IF(AND(NOT(A62=""),NOT(OR(D62="",D62="???")),G62=""),"Waiting",IF(D62="???","Waiting",""))))</f>
        <v>Completed</v>
      </c>
      <c r="N62" s="109"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09" t="s">
        <v>0</v>
      </c>
      <c r="P62" s="4"/>
      <c r="Q62" s="114" t="s">
        <v>25</v>
      </c>
      <c r="R62" s="109" t="s">
        <v>4228</v>
      </c>
    </row>
    <row r="63" spans="1:18" x14ac:dyDescent="0.25">
      <c r="A63" s="109"/>
      <c r="B63" s="109"/>
      <c r="C63" s="109"/>
      <c r="D63" s="86" t="s">
        <v>32</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Merge")),A62&amp;"_SA_MW",IF(AND(D63="Julia",OR(E63="Manual",E63="Assisted Manual")),A62&amp;"_JS",IF(AND(D63="Julia",OR(E63="De-Novo Merge",E63="Assisted Merge")),A62&amp;"_SA_JS",""))))))))))))))))))</f>
        <v>2018-04-13_R-011_AZ</v>
      </c>
      <c r="G63" s="89">
        <v>43235</v>
      </c>
      <c r="H63" s="89">
        <v>43237</v>
      </c>
      <c r="I63" s="68"/>
      <c r="J63" s="68"/>
      <c r="K63" s="73" t="str">
        <f t="shared" si="1"/>
        <v/>
      </c>
      <c r="L63" s="109"/>
      <c r="M63" s="86" t="str">
        <f>IF(AND(NOT(OR(G63="",G63="Ø")),H63=""),"In Progress",IF(AND(NOT(OR(H63="Ø",H63="")),NOT(OR(G63="Ø",G63=""))),"Completed",IF(AND(NOT(A62=""),NOT(OR(D63="",D63="???")),G63=""),"Waiting",IF(D63="???","Waiting",""))))</f>
        <v>Completed</v>
      </c>
      <c r="N63" s="109"/>
      <c r="O63" s="109"/>
      <c r="P63" s="4"/>
      <c r="Q63" s="114"/>
      <c r="R63" s="109"/>
    </row>
    <row r="64" spans="1:18" x14ac:dyDescent="0.25">
      <c r="A64" s="115" t="s">
        <v>4229</v>
      </c>
      <c r="B64" s="110" t="s">
        <v>4230</v>
      </c>
      <c r="C64" s="109"/>
      <c r="D64" s="86" t="s">
        <v>23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Merge")),A64&amp;"_SA_MW",IF(AND(D64="Julia",OR(E64="Manual",E64="Assisted Manual")),A64&amp;"_JS",IF(AND(D64="Julia",OR(E64="De-Novo Merge",E64="Assisted Merge")),A64&amp;"_SA_JS",""))))))))))))))))))</f>
        <v>2018-04-13_R-012_CA</v>
      </c>
      <c r="G64" s="89">
        <v>43229</v>
      </c>
      <c r="H64" s="89">
        <v>43244</v>
      </c>
      <c r="I64" s="68"/>
      <c r="J64" s="68"/>
      <c r="K64" s="73" t="str">
        <f t="shared" si="1"/>
        <v/>
      </c>
      <c r="L64" s="111">
        <v>43278</v>
      </c>
      <c r="M64" s="86" t="s">
        <v>0</v>
      </c>
      <c r="N64" s="109"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09" t="s">
        <v>0</v>
      </c>
      <c r="P64" s="4" t="s">
        <v>4231</v>
      </c>
      <c r="Q64" s="114" t="s">
        <v>25</v>
      </c>
      <c r="R64" s="109" t="s">
        <v>4232</v>
      </c>
    </row>
    <row r="65" spans="1:18" x14ac:dyDescent="0.25">
      <c r="A65" s="109"/>
      <c r="B65" s="109"/>
      <c r="C65" s="109"/>
      <c r="D65" s="86" t="s">
        <v>32</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Merge")),A64&amp;"_SA_MW",IF(AND(D65="Julia",OR(E65="Manual",E65="Assisted Manual")),A64&amp;"_JS",IF(AND(D65="Julia",OR(E65="De-Novo Merge",E65="Assisted Merge")),A64&amp;"_SA_JS",""))))))))))))))))))</f>
        <v>2018-04-13_R-012_AZ</v>
      </c>
      <c r="G65" s="89">
        <v>43265</v>
      </c>
      <c r="H65" s="89">
        <v>43272</v>
      </c>
      <c r="I65" s="68"/>
      <c r="J65" s="68"/>
      <c r="K65" s="73" t="str">
        <f t="shared" si="1"/>
        <v/>
      </c>
      <c r="L65" s="109"/>
      <c r="M65" s="86" t="str">
        <f>IF(AND(NOT(OR(G65="",G65="Ø")),H65=""),"In Progress",IF(AND(NOT(OR(H65="Ø",H65="")),NOT(OR(G65="Ø",G65=""))),"Completed",IF(AND(NOT(A64=""),NOT(OR(D65="",D65="???")),G65=""),"Waiting",IF(D65="???","Waiting",""))))</f>
        <v>Completed</v>
      </c>
      <c r="N65" s="109"/>
      <c r="O65" s="109"/>
      <c r="P65" s="4"/>
      <c r="Q65" s="114"/>
      <c r="R65" s="109"/>
    </row>
    <row r="66" spans="1:18" x14ac:dyDescent="0.25">
      <c r="A66" s="115" t="s">
        <v>4233</v>
      </c>
      <c r="B66" s="110" t="s">
        <v>4234</v>
      </c>
      <c r="C66" s="109"/>
      <c r="D66" s="86" t="s">
        <v>23</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Merge")),A66&amp;"_SA_MW",IF(AND(D66="Julia",OR(E66="Manual",E66="Assisted Manual")),A66&amp;"_JS",IF(AND(D66="Julia",OR(E66="De-Novo Merge",E66="Assisted Merge")),A66&amp;"_SA_JS",""))))))))))))))))))</f>
        <v>2018-04-13_R-013_CA</v>
      </c>
      <c r="G66" s="89">
        <v>43229</v>
      </c>
      <c r="H66" s="89" t="s">
        <v>51</v>
      </c>
      <c r="I66" s="68"/>
      <c r="J66" s="68"/>
      <c r="K66" s="73" t="str">
        <f t="shared" ref="K66:K97" si="2">IF(AND(NOT(I66=""),NOT(J66=""),NOT(H66="")),J66/I66,"")</f>
        <v/>
      </c>
      <c r="L66" s="111" t="str">
        <f>IF(AND(NOT(OR(H66="",H66="Ø")),NOT(OR(H67="",H67="Ø"))),"Needs to be Split","")</f>
        <v/>
      </c>
      <c r="M66" s="86" t="s">
        <v>2</v>
      </c>
      <c r="N66" s="109" t="s">
        <v>2</v>
      </c>
      <c r="O66" s="109" t="str">
        <f>IF(OR(N66="Untraceable",N66="Incomplete"),"Ignore",IF(N66="Completed","Waiting",IF(OR(N66="Waiting",N66="In Progress",N66="Review",N66="Other"),"HOLD","")))</f>
        <v>Ignore</v>
      </c>
      <c r="P66" s="4"/>
      <c r="Q66" s="114" t="str">
        <f>IF(OR(N66="Untraceable",N66="Incomplete"),"No",IF(N66="Completed","In Progress",""))</f>
        <v>No</v>
      </c>
      <c r="R66" s="109"/>
    </row>
    <row r="67" spans="1:18" x14ac:dyDescent="0.25">
      <c r="A67" s="109"/>
      <c r="B67" s="109"/>
      <c r="C67" s="109"/>
      <c r="D67" s="86"/>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Merge")),A66&amp;"_SA_MW",IF(AND(D67="Julia",OR(E67="Manual",E67="Assisted Manual")),A66&amp;"_JS",IF(AND(D67="Julia",OR(E67="De-Novo Merge",E67="Assisted Merge")),A66&amp;"_SA_JS",""))))))))))))))))))</f>
        <v/>
      </c>
      <c r="G67" s="89"/>
      <c r="H67" s="89"/>
      <c r="I67" s="68"/>
      <c r="J67" s="68"/>
      <c r="K67" s="73" t="str">
        <f t="shared" si="2"/>
        <v/>
      </c>
      <c r="L67" s="109"/>
      <c r="M67" s="86" t="str">
        <f>IF(AND(NOT(OR(G67="",G67="Ø")),H67=""),"In Progress",IF(AND(NOT(OR(H67="Ø",H67="")),NOT(OR(G67="Ø",G67=""))),"Completed",IF(AND(NOT(A66=""),NOT(OR(D67="",D67="???")),G67=""),"Waiting",IF(D67="???","Waiting",""))))</f>
        <v/>
      </c>
      <c r="N67" s="109"/>
      <c r="O67" s="109"/>
      <c r="P67" s="4"/>
      <c r="Q67" s="114"/>
      <c r="R67" s="109"/>
    </row>
    <row r="68" spans="1:18" x14ac:dyDescent="0.25">
      <c r="A68" s="115" t="s">
        <v>4235</v>
      </c>
      <c r="B68" s="110" t="s">
        <v>4236</v>
      </c>
      <c r="C68" s="109"/>
      <c r="D68" s="86" t="s">
        <v>32</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Merge")),A68&amp;"_SA_MW",IF(AND(D68="Julia",OR(E68="Manual",E68="Assisted Manual")),A68&amp;"_JS",IF(AND(D68="Julia",OR(E68="De-Novo Merge",E68="Assisted Merge")),A68&amp;"_SA_JS",""))))))))))))))))))</f>
        <v>2018-04-13_G-021_AZ</v>
      </c>
      <c r="G68" s="89">
        <v>43230</v>
      </c>
      <c r="H68" s="89">
        <v>43231</v>
      </c>
      <c r="I68" s="68"/>
      <c r="J68" s="68"/>
      <c r="K68" s="73" t="str">
        <f t="shared" si="2"/>
        <v/>
      </c>
      <c r="L68" s="111">
        <v>43264</v>
      </c>
      <c r="M68" s="86" t="str">
        <f>IF(AND(NOT(OR(G68="",G68="Ø")),H68=""),"In Progress",IF(AND(NOT(OR(H68="Ø",H68="")),NOT(OR(G68="Ø",G68=""))),"Completed",IF(AND(NOT(A68=""),NOT(OR(D68="",D68="???")),G68=""),"Waiting",IF(D68="???","Waiting",""))))</f>
        <v>Completed</v>
      </c>
      <c r="N68" s="109"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09" t="s">
        <v>0</v>
      </c>
      <c r="P68" s="4"/>
      <c r="Q68" s="114" t="s">
        <v>25</v>
      </c>
      <c r="R68" s="109" t="s">
        <v>4237</v>
      </c>
    </row>
    <row r="69" spans="1:18" x14ac:dyDescent="0.25">
      <c r="A69" s="109"/>
      <c r="B69" s="109"/>
      <c r="C69" s="109"/>
      <c r="D69" s="86" t="s">
        <v>187</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Merge")),A68&amp;"_SA_MW",IF(AND(D69="Julia",OR(E69="Manual",E69="Assisted Manual")),A68&amp;"_JS",IF(AND(D69="Julia",OR(E69="De-Novo Merge",E69="Assisted Merge")),A68&amp;"_SA_JS",""))))))))))))))))))</f>
        <v>2018-04-13_G-021_MW</v>
      </c>
      <c r="G69" s="89">
        <v>43235</v>
      </c>
      <c r="H69" s="89">
        <v>43237</v>
      </c>
      <c r="I69" s="68"/>
      <c r="J69" s="68"/>
      <c r="K69" s="73" t="str">
        <f t="shared" si="2"/>
        <v/>
      </c>
      <c r="L69" s="109"/>
      <c r="M69" s="86" t="s">
        <v>0</v>
      </c>
      <c r="N69" s="109"/>
      <c r="O69" s="109"/>
      <c r="P69" s="4"/>
      <c r="Q69" s="114"/>
      <c r="R69" s="109"/>
    </row>
    <row r="70" spans="1:18" x14ac:dyDescent="0.25">
      <c r="A70" s="115" t="s">
        <v>4238</v>
      </c>
      <c r="B70" s="110" t="s">
        <v>4239</v>
      </c>
      <c r="C70" s="109" t="s">
        <v>1001</v>
      </c>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Merge")),A70&amp;"_SA_MW",IF(AND(D70="Julia",OR(E70="Manual",E70="Assisted Manual")),A70&amp;"_JS",IF(AND(D70="Julia",OR(E70="De-Novo Merge",E70="Assisted Merge")),A70&amp;"_SA_JS",""))))))))))))))))))</f>
        <v>2018-04-13_G-022_BD</v>
      </c>
      <c r="G70" s="89">
        <v>43230</v>
      </c>
      <c r="H70" s="89">
        <v>43231</v>
      </c>
      <c r="I70" s="68">
        <v>5.5</v>
      </c>
      <c r="J70" s="68">
        <v>62</v>
      </c>
      <c r="K70" s="73">
        <f t="shared" si="2"/>
        <v>11.272727272727273</v>
      </c>
      <c r="L70" s="111">
        <v>43276</v>
      </c>
      <c r="M70" s="86" t="str">
        <f>IF(AND(NOT(OR(G70="",G70="Ø")),H70=""),"In Progress",IF(AND(NOT(OR(H70="Ø",H70="")),NOT(OR(G70="Ø",G70=""))),"Completed",IF(AND(NOT(A70=""),NOT(OR(D70="",D70="???")),G70=""),"Waiting",IF(D70="???","Waiting",""))))</f>
        <v>Completed</v>
      </c>
      <c r="N70" s="109"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09" t="s">
        <v>0</v>
      </c>
      <c r="P70" s="4"/>
      <c r="Q70" s="114" t="s">
        <v>25</v>
      </c>
      <c r="R70" s="109" t="s">
        <v>4240</v>
      </c>
    </row>
    <row r="71" spans="1:18" x14ac:dyDescent="0.25">
      <c r="A71" s="109"/>
      <c r="B71" s="109"/>
      <c r="C71" s="109"/>
      <c r="D71" s="86" t="s">
        <v>113</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Merge")),A70&amp;"_SA_MW",IF(AND(D71="Julia",OR(E71="Manual",E71="Assisted Manual")),A70&amp;"_JS",IF(AND(D71="Julia",OR(E71="De-Novo Merge",E71="Assisted Merge")),A70&amp;"_SA_JS",""))))))))))))))))))</f>
        <v>2018-04-13_G-022_DR</v>
      </c>
      <c r="G71" s="89">
        <v>43244</v>
      </c>
      <c r="H71" s="89">
        <v>43245</v>
      </c>
      <c r="I71" s="68">
        <v>4</v>
      </c>
      <c r="J71" s="68">
        <v>63.231999999999999</v>
      </c>
      <c r="K71" s="73">
        <f t="shared" si="2"/>
        <v>15.808</v>
      </c>
      <c r="L71" s="109"/>
      <c r="M71" s="86" t="str">
        <f>IF(AND(NOT(OR(G71="",G71="Ø")),H71=""),"In Progress",IF(AND(NOT(OR(H71="Ø",H71="")),NOT(OR(G71="Ø",G71=""))),"Completed",IF(AND(NOT(A70=""),NOT(OR(D71="",D71="???")),G71=""),"Waiting",IF(D71="???","Waiting",""))))</f>
        <v>Completed</v>
      </c>
      <c r="N71" s="109"/>
      <c r="O71" s="109"/>
      <c r="P71" s="4"/>
      <c r="Q71" s="114"/>
      <c r="R71" s="109"/>
    </row>
    <row r="72" spans="1:18" x14ac:dyDescent="0.25">
      <c r="A72" s="115" t="s">
        <v>4241</v>
      </c>
      <c r="B72" s="110" t="s">
        <v>4242</v>
      </c>
      <c r="C72" s="109"/>
      <c r="D72" s="86" t="s">
        <v>32</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Merge")),A72&amp;"_SA_MW",IF(AND(D72="Julia",OR(E72="Manual",E72="Assisted Manual")),A72&amp;"_JS",IF(AND(D72="Julia",OR(E72="De-Novo Merge",E72="Assisted Merge")),A72&amp;"_SA_JS",""))))))))))))))))))</f>
        <v>2018-04-13_G-023_AZ</v>
      </c>
      <c r="G72" s="89">
        <v>43231</v>
      </c>
      <c r="H72" s="89">
        <v>43231</v>
      </c>
      <c r="I72" s="68"/>
      <c r="J72" s="68"/>
      <c r="K72" s="73" t="str">
        <f t="shared" si="2"/>
        <v/>
      </c>
      <c r="L72" s="111">
        <v>43264</v>
      </c>
      <c r="M72" s="86" t="str">
        <f>IF(AND(NOT(OR(G72="",G72="Ø")),H72=""),"In Progress",IF(AND(NOT(OR(H72="Ø",H72="")),NOT(OR(G72="Ø",G72=""))),"Completed",IF(AND(NOT(A72=""),NOT(OR(D72="",D72="???")),G72=""),"Waiting",IF(D72="???","Waiting",""))))</f>
        <v>Completed</v>
      </c>
      <c r="N72" s="109"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09" t="s">
        <v>0</v>
      </c>
      <c r="P72" s="4"/>
      <c r="Q72" s="114" t="s">
        <v>25</v>
      </c>
      <c r="R72" s="109" t="s">
        <v>4243</v>
      </c>
    </row>
    <row r="73" spans="1:18" x14ac:dyDescent="0.25">
      <c r="A73" s="109"/>
      <c r="B73" s="109"/>
      <c r="C73" s="109"/>
      <c r="D73" s="86" t="s">
        <v>187</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Merge")),A72&amp;"_SA_MW",IF(AND(D73="Julia",OR(E73="Manual",E73="Assisted Manual")),A72&amp;"_JS",IF(AND(D73="Julia",OR(E73="De-Novo Merge",E73="Assisted Merge")),A72&amp;"_SA_JS",""))))))))))))))))))</f>
        <v>2018-04-13_G-023_MW</v>
      </c>
      <c r="G73" s="89">
        <v>43241</v>
      </c>
      <c r="H73" s="89">
        <v>43242</v>
      </c>
      <c r="I73" s="68"/>
      <c r="J73" s="68"/>
      <c r="K73" s="73" t="str">
        <f t="shared" si="2"/>
        <v/>
      </c>
      <c r="L73" s="109"/>
      <c r="M73" s="86" t="str">
        <f>IF(AND(NOT(OR(G73="",G73="Ø")),H73=""),"In Progress",IF(AND(NOT(OR(H73="Ø",H73="")),NOT(OR(G73="Ø",G73=""))),"Completed",IF(AND(NOT(A72=""),NOT(OR(D73="",D73="???")),G73=""),"Waiting",IF(D73="???","Waiting",""))))</f>
        <v>Completed</v>
      </c>
      <c r="N73" s="109"/>
      <c r="O73" s="109"/>
      <c r="P73" s="4"/>
      <c r="Q73" s="114"/>
      <c r="R73" s="109"/>
    </row>
    <row r="74" spans="1:18" x14ac:dyDescent="0.25">
      <c r="A74" s="115" t="s">
        <v>4244</v>
      </c>
      <c r="B74" s="110" t="s">
        <v>4245</v>
      </c>
      <c r="C74" s="109"/>
      <c r="D74" s="86" t="s">
        <v>32</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Merge")),A74&amp;"_SA_MW",IF(AND(D74="Julia",OR(E74="Manual",E74="Assisted Manual")),A74&amp;"_JS",IF(AND(D74="Julia",OR(E74="De-Novo Merge",E74="Assisted Merge")),A74&amp;"_SA_JS",""))))))))))))))))))</f>
        <v>2018-04-13_G-024_AZ</v>
      </c>
      <c r="G74" s="89">
        <v>43231</v>
      </c>
      <c r="H74" s="89">
        <v>43235</v>
      </c>
      <c r="I74" s="68"/>
      <c r="J74" s="68"/>
      <c r="K74" s="73" t="str">
        <f t="shared" si="2"/>
        <v/>
      </c>
      <c r="L74" s="111">
        <v>43264</v>
      </c>
      <c r="M74" s="86" t="str">
        <f>IF(AND(NOT(OR(G74="",G74="Ø")),H74=""),"In Progress",IF(AND(NOT(OR(H74="Ø",H74="")),NOT(OR(G74="Ø",G74=""))),"Completed",IF(AND(NOT(A74=""),NOT(OR(D74="",D74="???")),G74=""),"Waiting",IF(D74="???","Waiting",""))))</f>
        <v>Completed</v>
      </c>
      <c r="N74" s="109"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09" t="s">
        <v>0</v>
      </c>
      <c r="P74" s="4"/>
      <c r="Q74" s="114" t="s">
        <v>25</v>
      </c>
      <c r="R74" s="109" t="s">
        <v>4246</v>
      </c>
    </row>
    <row r="75" spans="1:18" x14ac:dyDescent="0.25">
      <c r="A75" s="109"/>
      <c r="B75" s="109"/>
      <c r="C75" s="109"/>
      <c r="D75" s="86" t="s">
        <v>187</v>
      </c>
      <c r="E75" s="86" t="s">
        <v>24</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Merge")),A74&amp;"_SA_MW",IF(AND(D75="Julia",OR(E75="Manual",E75="Assisted Manual")),A74&amp;"_JS",IF(AND(D75="Julia",OR(E75="De-Novo Merge",E75="Assisted Merge")),A74&amp;"_SA_JS",""))))))))))))))))))</f>
        <v>2018-04-13_G-024_MW</v>
      </c>
      <c r="G75" s="89">
        <v>43237</v>
      </c>
      <c r="H75" s="89">
        <v>43241</v>
      </c>
      <c r="I75" s="68"/>
      <c r="J75" s="68"/>
      <c r="K75" s="73" t="str">
        <f t="shared" si="2"/>
        <v/>
      </c>
      <c r="L75" s="109"/>
      <c r="M75" s="86" t="str">
        <f>IF(AND(NOT(OR(G75="",G75="Ø")),H75=""),"In Progress",IF(AND(NOT(OR(H75="Ø",H75="")),NOT(OR(G75="Ø",G75=""))),"Completed",IF(AND(NOT(A74=""),NOT(OR(D75="",D75="???")),G75=""),"Waiting",IF(D75="???","Waiting",""))))</f>
        <v>Completed</v>
      </c>
      <c r="N75" s="109"/>
      <c r="O75" s="109"/>
      <c r="P75" s="4"/>
      <c r="Q75" s="114"/>
      <c r="R75" s="109"/>
    </row>
    <row r="76" spans="1:18" x14ac:dyDescent="0.25">
      <c r="A76" s="115" t="s">
        <v>4247</v>
      </c>
      <c r="B76" s="110" t="s">
        <v>4248</v>
      </c>
      <c r="C76" s="109" t="s">
        <v>1167</v>
      </c>
      <c r="D76" s="86" t="s">
        <v>161</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Merge")),A76&amp;"_SA_MW",IF(AND(D76="Julia",OR(E76="Manual",E76="Assisted Manual")),A76&amp;"_JS",IF(AND(D76="Julia",OR(E76="De-Novo Merge",E76="Assisted Merge")),A76&amp;"_SA_JS",""))))))))))))))))))</f>
        <v>2018-04-13_R-014_BD</v>
      </c>
      <c r="G76" s="89">
        <v>43269</v>
      </c>
      <c r="H76" s="89">
        <v>43270</v>
      </c>
      <c r="I76" s="68">
        <v>3.75</v>
      </c>
      <c r="J76" s="68">
        <v>64</v>
      </c>
      <c r="K76" s="73">
        <f t="shared" si="2"/>
        <v>17.066666666666666</v>
      </c>
      <c r="L76" s="111">
        <v>43279</v>
      </c>
      <c r="M76" s="86" t="str">
        <f>IF(AND(NOT(OR(G76="",G76="Ø")),H76=""),"In Progress",IF(AND(NOT(OR(H76="Ø",H76="")),NOT(OR(G76="Ø",G76=""))),"Completed",IF(AND(NOT(A76=""),NOT(OR(D76="",D76="???")),G76=""),"Waiting",IF(D76="???","Waiting",""))))</f>
        <v>Completed</v>
      </c>
      <c r="N76" s="109"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09" t="s">
        <v>0</v>
      </c>
      <c r="P76" s="4"/>
      <c r="Q76" s="114" t="s">
        <v>25</v>
      </c>
      <c r="R76" s="109" t="s">
        <v>4249</v>
      </c>
    </row>
    <row r="77" spans="1:18" x14ac:dyDescent="0.25">
      <c r="A77" s="109"/>
      <c r="B77" s="109"/>
      <c r="C77" s="109"/>
      <c r="D77" s="86" t="s">
        <v>113</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Merge")),A76&amp;"_SA_MW",IF(AND(D77="Julia",OR(E77="Manual",E77="Assisted Manual")),A76&amp;"_JS",IF(AND(D77="Julia",OR(E77="De-Novo Merge",E77="Assisted Merge")),A76&amp;"_SA_JS",""))))))))))))))))))</f>
        <v>2018-04-13_R-014_DR</v>
      </c>
      <c r="G77" s="89">
        <v>43272</v>
      </c>
      <c r="H77" s="89">
        <v>43273</v>
      </c>
      <c r="I77" s="68">
        <v>6</v>
      </c>
      <c r="J77" s="68">
        <v>69.762</v>
      </c>
      <c r="K77" s="73">
        <f t="shared" si="2"/>
        <v>11.627000000000001</v>
      </c>
      <c r="L77" s="109"/>
      <c r="M77" s="86" t="str">
        <f>IF(AND(NOT(OR(G77="",G77="Ø")),H77=""),"In Progress",IF(AND(NOT(OR(H77="Ø",H77="")),NOT(OR(G77="Ø",G77=""))),"Completed",IF(AND(NOT(A76=""),NOT(OR(D77="",D77="???")),G77=""),"Waiting",IF(D77="???","Waiting",""))))</f>
        <v>Completed</v>
      </c>
      <c r="N77" s="109"/>
      <c r="O77" s="109"/>
      <c r="P77" s="4"/>
      <c r="Q77" s="114"/>
      <c r="R77" s="109"/>
    </row>
    <row r="78" spans="1:18" x14ac:dyDescent="0.25">
      <c r="A78" s="115" t="s">
        <v>4250</v>
      </c>
      <c r="B78" s="110" t="s">
        <v>4251</v>
      </c>
      <c r="C78" s="109" t="s">
        <v>1167</v>
      </c>
      <c r="D78" s="86" t="s">
        <v>23</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Merge")),A78&amp;"_SA_MW",IF(AND(D78="Julia",OR(E78="Manual",E78="Assisted Manual")),A78&amp;"_JS",IF(AND(D78="Julia",OR(E78="De-Novo Merge",E78="Assisted Merge")),A78&amp;"_SA_JS",""))))))))))))))))))</f>
        <v>2018-04-13_R-015_CA</v>
      </c>
      <c r="G78" s="89">
        <v>43229</v>
      </c>
      <c r="H78" s="89">
        <v>43230</v>
      </c>
      <c r="I78" s="68"/>
      <c r="J78" s="68"/>
      <c r="K78" s="73" t="str">
        <f t="shared" si="2"/>
        <v/>
      </c>
      <c r="L78" s="111">
        <v>43256</v>
      </c>
      <c r="M78" s="86" t="str">
        <f>IF(AND(NOT(OR(G78="",G78="Ø")),H78=""),"In Progress",IF(AND(NOT(OR(H78="Ø",H78="")),NOT(OR(G78="Ø",G78=""))),"Completed",IF(AND(NOT(A78=""),NOT(OR(D78="",D78="???")),G78=""),"Waiting",IF(D78="???","Waiting",""))))</f>
        <v>Completed</v>
      </c>
      <c r="N78" s="109"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09" t="s">
        <v>0</v>
      </c>
      <c r="P78" s="4"/>
      <c r="Q78" s="114" t="s">
        <v>25</v>
      </c>
      <c r="R78" s="109" t="s">
        <v>4252</v>
      </c>
    </row>
    <row r="79" spans="1:18" x14ac:dyDescent="0.25">
      <c r="A79" s="109"/>
      <c r="B79" s="109"/>
      <c r="C79" s="109"/>
      <c r="D79" s="86" t="s">
        <v>32</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Merge")),A78&amp;"_SA_MW",IF(AND(D79="Julia",OR(E79="Manual",E79="Assisted Manual")),A78&amp;"_JS",IF(AND(D79="Julia",OR(E79="De-Novo Merge",E79="Assisted Merge")),A78&amp;"_SA_JS",""))))))))))))))))))</f>
        <v>2018-04-13_R-015_AZ</v>
      </c>
      <c r="G79" s="89">
        <v>43244</v>
      </c>
      <c r="H79" s="89">
        <v>43245</v>
      </c>
      <c r="I79" s="68"/>
      <c r="J79" s="68"/>
      <c r="K79" s="73" t="str">
        <f t="shared" si="2"/>
        <v/>
      </c>
      <c r="L79" s="109"/>
      <c r="M79" s="86" t="str">
        <f>IF(AND(NOT(OR(G79="",G79="Ø")),H79=""),"In Progress",IF(AND(NOT(OR(H79="Ø",H79="")),NOT(OR(G79="Ø",G79=""))),"Completed",IF(AND(NOT(A78=""),NOT(OR(D79="",D79="???")),G79=""),"Waiting",IF(D79="???","Waiting",""))))</f>
        <v>Completed</v>
      </c>
      <c r="N79" s="109"/>
      <c r="O79" s="109"/>
      <c r="P79" s="4"/>
      <c r="Q79" s="114"/>
      <c r="R79" s="109"/>
    </row>
    <row r="80" spans="1:18" x14ac:dyDescent="0.25">
      <c r="A80" s="115" t="s">
        <v>4253</v>
      </c>
      <c r="B80" s="110" t="s">
        <v>4254</v>
      </c>
      <c r="C80" s="109" t="s">
        <v>1167</v>
      </c>
      <c r="D80" s="86" t="s">
        <v>23</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Merge")),A80&amp;"_SA_MW",IF(AND(D80="Julia",OR(E80="Manual",E80="Assisted Manual")),A80&amp;"_JS",IF(AND(D80="Julia",OR(E80="De-Novo Merge",E80="Assisted Merge")),A80&amp;"_SA_JS",""))))))))))))))))))</f>
        <v>2018-04-13_R-016_CA</v>
      </c>
      <c r="G80" s="89">
        <v>43230</v>
      </c>
      <c r="H80" s="89">
        <v>43230</v>
      </c>
      <c r="I80" s="68"/>
      <c r="J80" s="68"/>
      <c r="K80" s="73" t="str">
        <f t="shared" si="2"/>
        <v/>
      </c>
      <c r="L80" s="111">
        <v>43277</v>
      </c>
      <c r="M80" s="86" t="str">
        <f>IF(AND(NOT(OR(G80="",G80="Ø")),H80=""),"In Progress",IF(AND(NOT(OR(H80="Ø",H80="")),NOT(OR(G80="Ø",G80=""))),"Completed",IF(AND(NOT(A80=""),NOT(OR(D80="",D80="???")),G80=""),"Waiting",IF(D80="???","Waiting",""))))</f>
        <v>Completed</v>
      </c>
      <c r="N80" s="109"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09" t="s">
        <v>0</v>
      </c>
      <c r="P80" s="4"/>
      <c r="Q80" s="114" t="s">
        <v>25</v>
      </c>
      <c r="R80" s="109" t="s">
        <v>4255</v>
      </c>
    </row>
    <row r="81" spans="1:18" x14ac:dyDescent="0.25">
      <c r="A81" s="109"/>
      <c r="B81" s="109"/>
      <c r="C81" s="109"/>
      <c r="D81" s="86" t="s">
        <v>161</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Merge")),A80&amp;"_SA_MW",IF(AND(D81="Julia",OR(E81="Manual",E81="Assisted Manual")),A80&amp;"_JS",IF(AND(D81="Julia",OR(E81="De-Novo Merge",E81="Assisted Merge")),A80&amp;"_SA_JS",""))))))))))))))))))</f>
        <v>2018-04-13_R-016_BD</v>
      </c>
      <c r="G81" s="89">
        <v>43266</v>
      </c>
      <c r="H81" s="89">
        <v>43269</v>
      </c>
      <c r="I81" s="68">
        <v>2.75</v>
      </c>
      <c r="J81" s="68">
        <v>52</v>
      </c>
      <c r="K81" s="73">
        <f t="shared" si="2"/>
        <v>18.90909090909091</v>
      </c>
      <c r="L81" s="109"/>
      <c r="M81" s="86" t="str">
        <f>IF(AND(NOT(OR(G81="",G81="Ø")),H81=""),"In Progress",IF(AND(NOT(OR(H81="Ø",H81="")),NOT(OR(G81="Ø",G81=""))),"Completed",IF(AND(NOT(A80=""),NOT(OR(D81="",D81="???")),G81=""),"Waiting",IF(D81="???","Waiting",""))))</f>
        <v>Completed</v>
      </c>
      <c r="N81" s="109"/>
      <c r="O81" s="109"/>
      <c r="P81" s="4"/>
      <c r="Q81" s="114"/>
      <c r="R81" s="109"/>
    </row>
    <row r="82" spans="1:18" x14ac:dyDescent="0.25">
      <c r="A82" s="115" t="s">
        <v>4256</v>
      </c>
      <c r="B82" s="110" t="s">
        <v>4257</v>
      </c>
      <c r="C82" s="109" t="s">
        <v>1167</v>
      </c>
      <c r="D82" s="86" t="s">
        <v>23</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Merge")),A82&amp;"_SA_MW",IF(AND(D82="Julia",OR(E82="Manual",E82="Assisted Manual")),A82&amp;"_JS",IF(AND(D82="Julia",OR(E82="De-Novo Merge",E82="Assisted Merge")),A82&amp;"_SA_JS",""))))))))))))))))))</f>
        <v>2018-04-13_R-017_CA</v>
      </c>
      <c r="G82" s="89">
        <v>43230</v>
      </c>
      <c r="H82" s="89">
        <v>43235</v>
      </c>
      <c r="I82" s="68"/>
      <c r="J82" s="68"/>
      <c r="K82" s="73" t="str">
        <f t="shared" si="2"/>
        <v/>
      </c>
      <c r="L82" s="111">
        <v>43278</v>
      </c>
      <c r="M82" s="86" t="str">
        <f>IF(AND(NOT(OR(G82="",G82="Ø")),H82=""),"In Progress",IF(AND(NOT(OR(H82="Ø",H82="")),NOT(OR(G82="Ø",G82=""))),"Completed",IF(AND(NOT(A82=""),NOT(OR(D82="",D82="???")),G82=""),"Waiting",IF(D82="???","Waiting",""))))</f>
        <v>Completed</v>
      </c>
      <c r="N82" s="109"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09" t="s">
        <v>0</v>
      </c>
      <c r="P82" s="4"/>
      <c r="Q82" s="114" t="s">
        <v>25</v>
      </c>
      <c r="R82" s="109" t="s">
        <v>4258</v>
      </c>
    </row>
    <row r="83" spans="1:18" x14ac:dyDescent="0.25">
      <c r="A83" s="109"/>
      <c r="B83" s="109"/>
      <c r="C83" s="109"/>
      <c r="D83" s="86" t="s">
        <v>113</v>
      </c>
      <c r="E83" s="86"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Merge")),A82&amp;"_SA_MW",IF(AND(D83="Julia",OR(E83="Manual",E83="Assisted Manual")),A82&amp;"_JS",IF(AND(D83="Julia",OR(E83="De-Novo Merge",E83="Assisted Merge")),A82&amp;"_SA_JS",""))))))))))))))))))</f>
        <v>2018-04-13_R-017_DR</v>
      </c>
      <c r="G83" s="89">
        <v>43269</v>
      </c>
      <c r="H83" s="89">
        <v>43270</v>
      </c>
      <c r="I83" s="68">
        <v>3.5</v>
      </c>
      <c r="J83" s="68">
        <v>63.662999999999997</v>
      </c>
      <c r="K83" s="73">
        <f t="shared" si="2"/>
        <v>18.189428571428572</v>
      </c>
      <c r="L83" s="109"/>
      <c r="M83" s="86" t="str">
        <f>IF(AND(NOT(OR(G83="",G83="Ø")),H83=""),"In Progress",IF(AND(NOT(OR(H83="Ø",H83="")),NOT(OR(G83="Ø",G83=""))),"Completed",IF(AND(NOT(A82=""),NOT(OR(D83="",D83="???")),G83=""),"Waiting",IF(D83="???","Waiting",""))))</f>
        <v>Completed</v>
      </c>
      <c r="N83" s="109"/>
      <c r="O83" s="109"/>
      <c r="P83" s="4"/>
      <c r="Q83" s="114"/>
      <c r="R83" s="109"/>
    </row>
    <row r="84" spans="1:18" x14ac:dyDescent="0.25">
      <c r="A84" s="115" t="s">
        <v>4259</v>
      </c>
      <c r="B84" s="110" t="s">
        <v>4260</v>
      </c>
      <c r="C84" s="109" t="s">
        <v>1167</v>
      </c>
      <c r="D84" s="86" t="s">
        <v>23</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Merge")),A84&amp;"_SA_MW",IF(AND(D84="Julia",OR(E84="Manual",E84="Assisted Manual")),A84&amp;"_JS",IF(AND(D84="Julia",OR(E84="De-Novo Merge",E84="Assisted Merge")),A84&amp;"_SA_JS",""))))))))))))))))))</f>
        <v>2018-04-13_R-018_CA</v>
      </c>
      <c r="G84" s="89">
        <v>43234</v>
      </c>
      <c r="H84" s="89">
        <v>43236</v>
      </c>
      <c r="I84" s="68"/>
      <c r="J84" s="68"/>
      <c r="K84" s="73" t="str">
        <f t="shared" si="2"/>
        <v/>
      </c>
      <c r="L84" s="111">
        <v>43278</v>
      </c>
      <c r="M84" s="86" t="str">
        <f>IF(AND(NOT(OR(G84="",G84="Ø")),H84=""),"In Progress",IF(AND(NOT(OR(H84="Ø",H84="")),NOT(OR(G84="Ø",G84=""))),"Completed",IF(AND(NOT(A84=""),NOT(OR(D84="",D84="???")),G84=""),"Waiting",IF(D84="???","Waiting",""))))</f>
        <v>Completed</v>
      </c>
      <c r="N84" s="109"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09" t="s">
        <v>0</v>
      </c>
      <c r="P84" s="4"/>
      <c r="Q84" s="114" t="s">
        <v>25</v>
      </c>
      <c r="R84" s="109" t="s">
        <v>4261</v>
      </c>
    </row>
    <row r="85" spans="1:18" x14ac:dyDescent="0.25">
      <c r="A85" s="109"/>
      <c r="B85" s="109"/>
      <c r="C85" s="109"/>
      <c r="D85" s="86" t="s">
        <v>113</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Merge")),A84&amp;"_SA_MW",IF(AND(D85="Julia",OR(E85="Manual",E85="Assisted Manual")),A84&amp;"_JS",IF(AND(D85="Julia",OR(E85="De-Novo Merge",E85="Assisted Merge")),A84&amp;"_SA_JS",""))))))))))))))))))</f>
        <v>2018-04-13_R-018_DR</v>
      </c>
      <c r="G85" s="89">
        <v>43270</v>
      </c>
      <c r="H85" s="89">
        <v>43271</v>
      </c>
      <c r="I85" s="68">
        <v>4.75</v>
      </c>
      <c r="J85" s="68">
        <v>67.010000000000005</v>
      </c>
      <c r="K85" s="73">
        <f t="shared" si="2"/>
        <v>14.107368421052632</v>
      </c>
      <c r="L85" s="109"/>
      <c r="M85" s="86" t="str">
        <f>IF(AND(NOT(OR(G85="",G85="Ø")),H85=""),"In Progress",IF(AND(NOT(OR(H85="Ø",H85="")),NOT(OR(G85="Ø",G85=""))),"Completed",IF(AND(NOT(A84=""),NOT(OR(D85="",D85="???")),G85=""),"Waiting",IF(D85="???","Waiting",""))))</f>
        <v>Completed</v>
      </c>
      <c r="N85" s="109"/>
      <c r="O85" s="109"/>
      <c r="P85" s="4"/>
      <c r="Q85" s="114"/>
      <c r="R85" s="109"/>
    </row>
    <row r="86" spans="1:18" x14ac:dyDescent="0.25">
      <c r="A86" s="115" t="s">
        <v>4262</v>
      </c>
      <c r="B86" s="110" t="s">
        <v>4263</v>
      </c>
      <c r="C86" s="109" t="s">
        <v>1001</v>
      </c>
      <c r="D86" s="86" t="s">
        <v>161</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Merge")),A86&amp;"_SA_MW",IF(AND(D86="Julia",OR(E86="Manual",E86="Assisted Manual")),A86&amp;"_JS",IF(AND(D86="Julia",OR(E86="De-Novo Merge",E86="Assisted Merge")),A86&amp;"_SA_JS",""))))))))))))))))))</f>
        <v>2018-04-13_G-025_BD</v>
      </c>
      <c r="G86" s="89">
        <v>43231</v>
      </c>
      <c r="H86" s="89">
        <v>43236</v>
      </c>
      <c r="I86" s="68">
        <v>4.5</v>
      </c>
      <c r="J86" s="68">
        <v>46</v>
      </c>
      <c r="K86" s="73">
        <f t="shared" si="2"/>
        <v>10.222222222222221</v>
      </c>
      <c r="L86" s="111">
        <v>43279</v>
      </c>
      <c r="M86" s="86" t="str">
        <f>IF(AND(NOT(OR(G86="",G86="Ø")),H86=""),"In Progress",IF(AND(NOT(OR(H86="Ø",H86="")),NOT(OR(G86="Ø",G86=""))),"Completed",IF(AND(NOT(A86=""),NOT(OR(D86="",D86="???")),G86=""),"Waiting",IF(D86="???","Waiting",""))))</f>
        <v>Completed</v>
      </c>
      <c r="N86" s="109"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09" t="s">
        <v>0</v>
      </c>
      <c r="P86" s="4" t="s">
        <v>4264</v>
      </c>
      <c r="Q86" s="114" t="s">
        <v>25</v>
      </c>
      <c r="R86" s="109" t="s">
        <v>4265</v>
      </c>
    </row>
    <row r="87" spans="1:18" x14ac:dyDescent="0.25">
      <c r="A87" s="109"/>
      <c r="B87" s="109"/>
      <c r="C87" s="109"/>
      <c r="D87" s="86" t="s">
        <v>4153</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Merge")),A86&amp;"_SA_MW",IF(AND(D87="Julia",OR(E87="Manual",E87="Assisted Manual")),A86&amp;"_JS",IF(AND(D87="Julia",OR(E87="De-Novo Merge",E87="Assisted Merge")),A86&amp;"_SA_JS",""))))))))))))))))))</f>
        <v>2018-04-13_G-025_JS</v>
      </c>
      <c r="G87" s="89">
        <v>43252</v>
      </c>
      <c r="H87" s="89">
        <v>43252</v>
      </c>
      <c r="I87" s="68"/>
      <c r="J87" s="68"/>
      <c r="K87" s="73" t="str">
        <f t="shared" si="2"/>
        <v/>
      </c>
      <c r="L87" s="109"/>
      <c r="M87" s="86" t="str">
        <f>IF(AND(NOT(OR(G87="",G87="Ø")),H87=""),"In Progress",IF(AND(NOT(OR(H87="Ø",H87="")),NOT(OR(G87="Ø",G87=""))),"Completed",IF(AND(NOT(A86=""),NOT(OR(D87="",D87="???")),G87=""),"Waiting",IF(D87="???","Waiting",""))))</f>
        <v>Completed</v>
      </c>
      <c r="N87" s="109"/>
      <c r="O87" s="109"/>
      <c r="P87" s="4"/>
      <c r="Q87" s="114"/>
      <c r="R87" s="109"/>
    </row>
    <row r="88" spans="1:18" x14ac:dyDescent="0.25">
      <c r="A88" s="115" t="s">
        <v>4266</v>
      </c>
      <c r="B88" s="110" t="s">
        <v>4267</v>
      </c>
      <c r="C88" s="109" t="s">
        <v>2065</v>
      </c>
      <c r="D88" s="86" t="s">
        <v>161</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Merge")),A88&amp;"_SA_MW",IF(AND(D88="Julia",OR(E88="Manual",E88="Assisted Manual")),A88&amp;"_JS",IF(AND(D88="Julia",OR(E88="De-Novo Merge",E88="Assisted Merge")),A88&amp;"_SA_JS",""))))))))))))))))))</f>
        <v>2018-04-13_G-026_BD</v>
      </c>
      <c r="G88" s="89">
        <v>43234</v>
      </c>
      <c r="H88" s="89">
        <v>43235</v>
      </c>
      <c r="I88" s="68">
        <v>5.75</v>
      </c>
      <c r="J88" s="68">
        <v>47</v>
      </c>
      <c r="K88" s="73">
        <f t="shared" si="2"/>
        <v>8.1739130434782616</v>
      </c>
      <c r="L88" s="111">
        <v>43264</v>
      </c>
      <c r="M88" s="86" t="str">
        <f>IF(AND(NOT(OR(G88="",G88="Ø")),H88=""),"In Progress",IF(AND(NOT(OR(H88="Ø",H88="")),NOT(OR(G88="Ø",G88=""))),"Completed",IF(AND(NOT(A88=""),NOT(OR(D88="",D88="???")),G88=""),"Waiting",IF(D88="???","Waiting",""))))</f>
        <v>Completed</v>
      </c>
      <c r="N88" s="109"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09" t="s">
        <v>0</v>
      </c>
      <c r="P88" s="4"/>
      <c r="Q88" s="114" t="s">
        <v>25</v>
      </c>
      <c r="R88" s="109" t="s">
        <v>4268</v>
      </c>
    </row>
    <row r="89" spans="1:18" x14ac:dyDescent="0.25">
      <c r="A89" s="109"/>
      <c r="B89" s="109"/>
      <c r="C89" s="109"/>
      <c r="D89" s="86" t="s">
        <v>4153</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Merge")),A88&amp;"_SA_MW",IF(AND(D89="Julia",OR(E89="Manual",E89="Assisted Manual")),A88&amp;"_JS",IF(AND(D89="Julia",OR(E89="De-Novo Merge",E89="Assisted Merge")),A88&amp;"_SA_JS",""))))))))))))))))))</f>
        <v>2018-04-13_G-026_JS</v>
      </c>
      <c r="G89" s="89">
        <v>43243</v>
      </c>
      <c r="H89" s="89">
        <v>43244</v>
      </c>
      <c r="I89" s="68"/>
      <c r="J89" s="68"/>
      <c r="K89" s="73" t="str">
        <f t="shared" si="2"/>
        <v/>
      </c>
      <c r="L89" s="109"/>
      <c r="M89" s="86" t="str">
        <f>IF(AND(NOT(OR(G89="",G89="Ø")),H89=""),"In Progress",IF(AND(NOT(OR(H89="Ø",H89="")),NOT(OR(G89="Ø",G89=""))),"Completed",IF(AND(NOT(A88=""),NOT(OR(D89="",D89="???")),G89=""),"Waiting",IF(D89="???","Waiting",""))))</f>
        <v>Completed</v>
      </c>
      <c r="N89" s="109"/>
      <c r="O89" s="109"/>
      <c r="P89" s="4"/>
      <c r="Q89" s="114"/>
      <c r="R89" s="109"/>
    </row>
    <row r="90" spans="1:18" x14ac:dyDescent="0.25">
      <c r="A90" s="115" t="s">
        <v>4269</v>
      </c>
      <c r="B90" s="110" t="s">
        <v>4270</v>
      </c>
      <c r="C90" s="109" t="s">
        <v>2065</v>
      </c>
      <c r="D90" s="86" t="s">
        <v>161</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Merge")),A90&amp;"_SA_MW",IF(AND(D90="Julia",OR(E90="Manual",E90="Assisted Manual")),A90&amp;"_JS",IF(AND(D90="Julia",OR(E90="De-Novo Merge",E90="Assisted Merge")),A90&amp;"_SA_JS",""))))))))))))))))))</f>
        <v>2018-04-13_G-027_BD</v>
      </c>
      <c r="G90" s="89">
        <v>43241</v>
      </c>
      <c r="H90" s="89">
        <v>43242</v>
      </c>
      <c r="I90" s="68">
        <v>4</v>
      </c>
      <c r="J90" s="68">
        <v>41</v>
      </c>
      <c r="K90" s="73">
        <f t="shared" si="2"/>
        <v>10.25</v>
      </c>
      <c r="L90" s="111">
        <v>43279</v>
      </c>
      <c r="M90" s="86" t="str">
        <f>IF(AND(NOT(OR(G90="",G90="Ø")),H90=""),"In Progress",IF(AND(NOT(OR(H90="Ø",H90="")),NOT(OR(G90="Ø",G90=""))),"Completed",IF(AND(NOT(A90=""),NOT(OR(D90="",D90="???")),G90=""),"Waiting",IF(D90="???","Waiting",""))))</f>
        <v>Completed</v>
      </c>
      <c r="N90" s="109"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09" t="s">
        <v>0</v>
      </c>
      <c r="P90" s="4"/>
      <c r="Q90" s="114" t="s">
        <v>25</v>
      </c>
      <c r="R90" s="109" t="s">
        <v>4271</v>
      </c>
    </row>
    <row r="91" spans="1:18" x14ac:dyDescent="0.25">
      <c r="A91" s="109"/>
      <c r="B91" s="109"/>
      <c r="C91" s="109"/>
      <c r="D91" s="86" t="s">
        <v>187</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Merge")),A90&amp;"_SA_MW",IF(AND(D91="Julia",OR(E91="Manual",E91="Assisted Manual")),A90&amp;"_JS",IF(AND(D91="Julia",OR(E91="De-Novo Merge",E91="Assisted Merge")),A90&amp;"_SA_JS",""))))))))))))))))))</f>
        <v>2018-04-13_G-027_MW</v>
      </c>
      <c r="G91" s="89">
        <v>43244</v>
      </c>
      <c r="H91" s="89">
        <v>43245</v>
      </c>
      <c r="I91" s="68">
        <v>4</v>
      </c>
      <c r="J91" s="68">
        <v>44</v>
      </c>
      <c r="K91" s="73">
        <f t="shared" si="2"/>
        <v>11</v>
      </c>
      <c r="L91" s="109"/>
      <c r="M91" s="86" t="str">
        <f>IF(AND(NOT(OR(G91="",G91="Ø")),H91=""),"In Progress",IF(AND(NOT(OR(H91="Ø",H91="")),NOT(OR(G91="Ø",G91=""))),"Completed",IF(AND(NOT(A90=""),NOT(OR(D91="",D91="???")),G91=""),"Waiting",IF(D91="???","Waiting",""))))</f>
        <v>Completed</v>
      </c>
      <c r="N91" s="109"/>
      <c r="O91" s="109"/>
      <c r="P91" s="4"/>
      <c r="Q91" s="114"/>
      <c r="R91" s="109"/>
    </row>
    <row r="92" spans="1:18" x14ac:dyDescent="0.25">
      <c r="A92" s="115" t="s">
        <v>4272</v>
      </c>
      <c r="B92" s="110" t="s">
        <v>4273</v>
      </c>
      <c r="C92" s="109" t="s">
        <v>1167</v>
      </c>
      <c r="D92" s="86" t="s">
        <v>161</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Merge")),A92&amp;"_SA_MW",IF(AND(D92="Julia",OR(E92="Manual",E92="Assisted Manual")),A92&amp;"_JS",IF(AND(D92="Julia",OR(E92="De-Novo Merge",E92="Assisted Merge")),A92&amp;"_SA_JS",""))))))))))))))))))</f>
        <v>2018-04-13_R-019_BD</v>
      </c>
      <c r="G92" s="89">
        <v>43270</v>
      </c>
      <c r="H92" s="89" t="s">
        <v>51</v>
      </c>
      <c r="I92" s="68"/>
      <c r="J92" s="68"/>
      <c r="K92" s="73" t="str">
        <f t="shared" si="2"/>
        <v/>
      </c>
      <c r="L92" s="111" t="str">
        <f>IF(AND(NOT(OR(H92="",H92="Ø")),NOT(OR(H93="",H93="Ø"))),"Needs to be Split","")</f>
        <v/>
      </c>
      <c r="M92" s="86" t="s">
        <v>1</v>
      </c>
      <c r="N92" s="109"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09" t="str">
        <f>IF(OR(N92="Untraceable",N92="Incomplete"),"Ignore",IF(N92="Completed","Waiting",IF(OR(N92="Waiting",N92="In Progress",N92="Review",N92="Other"),"HOLD","")))</f>
        <v>Ignore</v>
      </c>
      <c r="P92" s="4" t="s">
        <v>4274</v>
      </c>
      <c r="Q92" s="114" t="str">
        <f>IF(OR(N92="Untraceable",N92="Incomplete"),"No",IF(N92="Completed","In Progress",""))</f>
        <v>No</v>
      </c>
      <c r="R92" s="109"/>
    </row>
    <row r="93" spans="1:18" x14ac:dyDescent="0.25">
      <c r="A93" s="109"/>
      <c r="B93" s="109"/>
      <c r="C93" s="109"/>
      <c r="D93" s="86" t="str">
        <f>IF(AND(NOT(A92=""),NOT(B92=""),NOT(M92="Untraceable")),"???","")</f>
        <v/>
      </c>
      <c r="E93" s="86"/>
      <c r="F93" s="7"/>
      <c r="G93" s="89"/>
      <c r="H93" s="89"/>
      <c r="I93" s="68"/>
      <c r="J93" s="68"/>
      <c r="K93" s="73" t="str">
        <f t="shared" si="2"/>
        <v/>
      </c>
      <c r="L93" s="109"/>
      <c r="M93" s="86" t="str">
        <f>IF(AND(NOT(OR(G93="",G93="Ø")),H93=""),"In Progress",IF(AND(NOT(OR(H93="Ø",H93="")),NOT(OR(G93="Ø",G93=""))),"Completed",IF(AND(NOT(A92=""),NOT(OR(D93="",D93="???")),G93=""),"Waiting",IF(D93="???","Waiting",""))))</f>
        <v/>
      </c>
      <c r="N93" s="109"/>
      <c r="O93" s="109"/>
      <c r="P93" s="4"/>
      <c r="Q93" s="114"/>
      <c r="R93" s="109"/>
    </row>
    <row r="94" spans="1:18" x14ac:dyDescent="0.25">
      <c r="A94" s="115" t="s">
        <v>4275</v>
      </c>
      <c r="B94" s="110" t="s">
        <v>4276</v>
      </c>
      <c r="C94" s="109"/>
      <c r="D94" s="86" t="s">
        <v>23</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Merge")),A94&amp;"_SA_MW",IF(AND(D94="Julia",OR(E94="Manual",E94="Assisted Manual")),A94&amp;"_JS",IF(AND(D94="Julia",OR(E94="De-Novo Merge",E94="Assisted Merge")),A94&amp;"_SA_JS",""))))))))))))))))))</f>
        <v>2018-04-13_G-028_CA</v>
      </c>
      <c r="G94" s="89">
        <v>43236</v>
      </c>
      <c r="H94" s="89">
        <v>43236</v>
      </c>
      <c r="I94" s="68"/>
      <c r="J94" s="68"/>
      <c r="K94" s="73"/>
      <c r="L94" s="111">
        <v>43256</v>
      </c>
      <c r="M94" s="86" t="str">
        <f>IF(AND(NOT(OR(G94="",G94="Ø")),H94=""),"In Progress",IF(AND(NOT(OR(H94="Ø",H94="")),NOT(OR(G94="Ø",G94=""))),"Completed",IF(AND(NOT(A94=""),NOT(OR(D94="",D94="???")),G94=""),"Waiting",IF(D94="???","Waiting",""))))</f>
        <v>Completed</v>
      </c>
      <c r="N94" s="109"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09" t="s">
        <v>0</v>
      </c>
      <c r="P94" s="4"/>
      <c r="Q94" s="114" t="s">
        <v>25</v>
      </c>
      <c r="R94" s="109" t="s">
        <v>4277</v>
      </c>
    </row>
    <row r="95" spans="1:18" x14ac:dyDescent="0.25">
      <c r="A95" s="109"/>
      <c r="B95" s="109"/>
      <c r="C95" s="109"/>
      <c r="D95" s="86" t="s">
        <v>187</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Merge")),A94&amp;"_SA_MW",IF(AND(D95="Julia",OR(E95="Manual",E95="Assisted Manual")),A94&amp;"_JS",IF(AND(D95="Julia",OR(E95="De-Novo Merge",E95="Assisted Merge")),A94&amp;"_SA_JS",""))))))))))))))))))</f>
        <v>2018-04-13_G-028_MW</v>
      </c>
      <c r="G95" s="89">
        <v>43249</v>
      </c>
      <c r="H95" s="89">
        <v>43249</v>
      </c>
      <c r="I95" s="68"/>
      <c r="J95" s="68"/>
      <c r="K95" s="73" t="str">
        <f t="shared" ref="K95:K126" si="3">IF(AND(NOT(I95=""),NOT(J95=""),NOT(H95="")),J95/I95,"")</f>
        <v/>
      </c>
      <c r="L95" s="109"/>
      <c r="M95" s="86" t="str">
        <f>IF(AND(NOT(OR(G95="",G95="Ø")),H95=""),"In Progress",IF(AND(NOT(OR(H95="Ø",H95="")),NOT(OR(G95="Ø",G95=""))),"Completed",IF(AND(NOT(A94=""),NOT(OR(D95="",D95="???")),G95=""),"Waiting",IF(D95="???","Waiting",""))))</f>
        <v>Completed</v>
      </c>
      <c r="N95" s="109"/>
      <c r="O95" s="109"/>
      <c r="P95" s="4"/>
      <c r="Q95" s="114"/>
      <c r="R95" s="109"/>
    </row>
    <row r="96" spans="1:18" x14ac:dyDescent="0.25">
      <c r="A96" s="115" t="s">
        <v>4278</v>
      </c>
      <c r="B96" s="110" t="s">
        <v>4279</v>
      </c>
      <c r="C96" s="109"/>
      <c r="D96" s="86" t="s">
        <v>32</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Merge")),A96&amp;"_SA_MW",IF(AND(D96="Julia",OR(E96="Manual",E96="Assisted Manual")),A96&amp;"_JS",IF(AND(D96="Julia",OR(E96="De-Novo Merge",E96="Assisted Merge")),A96&amp;"_SA_JS",""))))))))))))))))))</f>
        <v>2018-04-13_G-029_AZ</v>
      </c>
      <c r="G96" s="89">
        <v>43238</v>
      </c>
      <c r="H96" s="89">
        <v>43241</v>
      </c>
      <c r="I96" s="68"/>
      <c r="J96" s="68"/>
      <c r="K96" s="73" t="str">
        <f t="shared" si="3"/>
        <v/>
      </c>
      <c r="L96" s="111">
        <v>43264</v>
      </c>
      <c r="M96" s="86" t="str">
        <f>IF(AND(NOT(OR(G96="",G96="Ø")),H96=""),"In Progress",IF(AND(NOT(OR(H96="Ø",H96="")),NOT(OR(G96="Ø",G96=""))),"Completed",IF(AND(NOT(A96=""),NOT(OR(D96="",D96="???")),G96=""),"Waiting",IF(D96="???","Waiting",""))))</f>
        <v>Completed</v>
      </c>
      <c r="N96" s="109"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09" t="s">
        <v>0</v>
      </c>
      <c r="P96" s="4"/>
      <c r="Q96" s="114" t="s">
        <v>25</v>
      </c>
      <c r="R96" s="109" t="s">
        <v>4280</v>
      </c>
    </row>
    <row r="97" spans="1:18" x14ac:dyDescent="0.25">
      <c r="A97" s="109"/>
      <c r="B97" s="109"/>
      <c r="C97" s="109"/>
      <c r="D97" s="86" t="s">
        <v>187</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Merge")),A96&amp;"_SA_MW",IF(AND(D97="Julia",OR(E97="Manual",E97="Assisted Manual")),A96&amp;"_JS",IF(AND(D97="Julia",OR(E97="De-Novo Merge",E97="Assisted Merge")),A96&amp;"_SA_JS",""))))))))))))))))))</f>
        <v>2018-04-13_G-029_MW</v>
      </c>
      <c r="G97" s="89">
        <v>43245</v>
      </c>
      <c r="H97" s="89">
        <v>43249</v>
      </c>
      <c r="I97" s="68">
        <v>3</v>
      </c>
      <c r="J97" s="68">
        <v>81</v>
      </c>
      <c r="K97" s="73">
        <f t="shared" si="3"/>
        <v>27</v>
      </c>
      <c r="L97" s="109"/>
      <c r="M97" s="86" t="str">
        <f>IF(AND(NOT(OR(G97="",G97="Ø")),H97=""),"In Progress",IF(AND(NOT(OR(H97="Ø",H97="")),NOT(OR(G97="Ø",G97=""))),"Completed",IF(AND(NOT(A96=""),NOT(OR(D97="",D97="???")),G97=""),"Waiting",IF(D97="???","Waiting",""))))</f>
        <v>Completed</v>
      </c>
      <c r="N97" s="109"/>
      <c r="O97" s="109"/>
      <c r="P97" s="4"/>
      <c r="Q97" s="114"/>
      <c r="R97" s="109"/>
    </row>
    <row r="98" spans="1:18" x14ac:dyDescent="0.25">
      <c r="A98" s="115" t="s">
        <v>4281</v>
      </c>
      <c r="B98" s="110" t="s">
        <v>4282</v>
      </c>
      <c r="C98" s="109" t="s">
        <v>2065</v>
      </c>
      <c r="D98" s="86" t="s">
        <v>161</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Merge")),A98&amp;"_SA_MW",IF(AND(D98="Julia",OR(E98="Manual",E98="Assisted Manual")),A98&amp;"_JS",IF(AND(D98="Julia",OR(E98="De-Novo Merge",E98="Assisted Merge")),A98&amp;"_SA_JS",""))))))))))))))))))</f>
        <v>2018-04-13_G-030_BD</v>
      </c>
      <c r="G98" s="89">
        <v>43242</v>
      </c>
      <c r="H98" s="89" t="s">
        <v>51</v>
      </c>
      <c r="I98" s="68"/>
      <c r="J98" s="68"/>
      <c r="K98" s="73" t="str">
        <f t="shared" si="3"/>
        <v/>
      </c>
      <c r="L98" s="111" t="str">
        <f>IF(AND(NOT(OR(H98="",H98="Ø")),NOT(OR(H99="",H99="Ø"))),"Needs to be Split","")</f>
        <v/>
      </c>
      <c r="M98" s="86" t="s">
        <v>1</v>
      </c>
      <c r="N98" s="109"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Untraceable</v>
      </c>
      <c r="O98" s="109" t="str">
        <f>IF(OR(N98="Untraceable",N98="Incomplete"),"Ignore",IF(N98="Completed","Waiting",IF(OR(N98="Waiting",N98="In Progress",N98="Review",N98="Other"),"HOLD","")))</f>
        <v>Ignore</v>
      </c>
      <c r="P98" s="4" t="s">
        <v>4283</v>
      </c>
      <c r="Q98" s="114" t="str">
        <f>IF(OR(N98="Untraceable",N98="Incomplete"),"No",IF(N98="Completed","In Progress",""))</f>
        <v>No</v>
      </c>
      <c r="R98" s="109"/>
    </row>
    <row r="99" spans="1:18" x14ac:dyDescent="0.25">
      <c r="A99" s="109"/>
      <c r="B99" s="109"/>
      <c r="C99" s="109"/>
      <c r="D99" s="86" t="str">
        <f>IF(AND(NOT(A98=""),NOT(B98=""),NOT(M98="Untraceable")),"???","")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Merge")),A98&amp;"_SA_MW",IF(AND(D99="Julia",OR(E99="Manual",E99="Assisted Manual")),A98&amp;"_JS",IF(AND(D99="Julia",OR(E99="De-Novo Merge",E99="Assisted Merge")),A98&amp;"_SA_JS",""))))))))))))))))))</f>
        <v/>
      </c>
      <c r="G99" s="89"/>
      <c r="H99" s="89"/>
      <c r="I99" s="68"/>
      <c r="J99" s="68"/>
      <c r="K99" s="73" t="str">
        <f t="shared" si="3"/>
        <v/>
      </c>
      <c r="L99" s="109"/>
      <c r="M99" s="86" t="str">
        <f>IF(AND(NOT(OR(G99="",G99="Ø")),H99=""),"In Progress",IF(AND(NOT(OR(H99="Ø",H99="")),NOT(OR(G99="Ø",G99=""))),"Completed",IF(AND(NOT(A98=""),NOT(OR(D99="",D99="???")),G99=""),"Waiting",IF(D99="???","Waiting",""))))</f>
        <v/>
      </c>
      <c r="N99" s="109"/>
      <c r="O99" s="109"/>
      <c r="P99" s="4"/>
      <c r="Q99" s="114"/>
      <c r="R99" s="109"/>
    </row>
    <row r="100" spans="1:18" x14ac:dyDescent="0.25">
      <c r="A100" s="115" t="s">
        <v>4284</v>
      </c>
      <c r="B100" s="110" t="s">
        <v>4285</v>
      </c>
      <c r="C100" s="109"/>
      <c r="D100" s="86" t="s">
        <v>32</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Merge")),A100&amp;"_SA_MW",IF(AND(D100="Julia",OR(E100="Manual",E100="Assisted Manual")),A100&amp;"_JS",IF(AND(D100="Julia",OR(E100="De-Novo Merge",E100="Assisted Merge")),A100&amp;"_SA_JS",""))))))))))))))))))</f>
        <v>2018-04-13_G-031_AZ</v>
      </c>
      <c r="G100" s="89">
        <v>43241</v>
      </c>
      <c r="H100" s="89">
        <v>43251</v>
      </c>
      <c r="I100" s="68"/>
      <c r="J100" s="68"/>
      <c r="K100" s="73" t="str">
        <f t="shared" si="3"/>
        <v/>
      </c>
      <c r="L100" s="111">
        <v>43297</v>
      </c>
      <c r="M100" s="86" t="str">
        <f>IF(AND(NOT(OR(G100="",G100="Ø")),H100=""),"In Progress",IF(AND(NOT(OR(H100="Ø",H100="")),NOT(OR(G100="Ø",G100=""))),"Completed",IF(AND(NOT(A100=""),NOT(OR(D100="",D100="???")),G100=""),"Waiting",IF(D100="???","Waiting",""))))</f>
        <v>Completed</v>
      </c>
      <c r="N100" s="109"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Completed</v>
      </c>
      <c r="O100" s="109" t="s">
        <v>0</v>
      </c>
      <c r="P100" s="4" t="s">
        <v>4286</v>
      </c>
      <c r="Q100" s="114" t="s">
        <v>25</v>
      </c>
      <c r="R100" s="109" t="s">
        <v>4287</v>
      </c>
    </row>
    <row r="101" spans="1:18" x14ac:dyDescent="0.25">
      <c r="A101" s="109"/>
      <c r="B101" s="109"/>
      <c r="C101" s="109"/>
      <c r="D101" s="86" t="s">
        <v>4153</v>
      </c>
      <c r="E101" s="86"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Merge")),A100&amp;"_SA_MW",IF(AND(D101="Julia",OR(E101="Manual",E101="Assisted Manual")),A100&amp;"_JS",IF(AND(D101="Julia",OR(E101="De-Novo Merge",E101="Assisted Merge")),A100&amp;"_SA_JS",""))))))))))))))))))</f>
        <v>2018-04-13_G-031_JS</v>
      </c>
      <c r="G101" s="89">
        <v>43270</v>
      </c>
      <c r="H101" s="89">
        <v>43273</v>
      </c>
      <c r="I101" s="68"/>
      <c r="J101" s="68"/>
      <c r="K101" s="73" t="str">
        <f t="shared" si="3"/>
        <v/>
      </c>
      <c r="L101" s="109"/>
      <c r="M101" s="86" t="str">
        <f>IF(AND(NOT(OR(G101="",G101="Ø")),H101=""),"In Progress",IF(AND(NOT(OR(H101="Ø",H101="")),NOT(OR(G101="Ø",G101=""))),"Completed",IF(AND(NOT(A100=""),NOT(OR(D101="",D101="???")),G101=""),"Waiting",IF(D101="???","Waiting",""))))</f>
        <v>Completed</v>
      </c>
      <c r="N101" s="109"/>
      <c r="O101" s="109"/>
      <c r="P101" s="4"/>
      <c r="Q101" s="114"/>
      <c r="R101" s="109"/>
    </row>
    <row r="102" spans="1:18" x14ac:dyDescent="0.25">
      <c r="A102" s="115" t="s">
        <v>4288</v>
      </c>
      <c r="B102" s="110" t="s">
        <v>4289</v>
      </c>
      <c r="C102" s="109"/>
      <c r="D102" s="86" t="s">
        <v>23</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Merge")),A102&amp;"_SA_MW",IF(AND(D102="Julia",OR(E102="Manual",E102="Assisted Manual")),A102&amp;"_JS",IF(AND(D102="Julia",OR(E102="De-Novo Merge",E102="Assisted Merge")),A102&amp;"_SA_JS",""))))))))))))))))))</f>
        <v>2018-04-13_R-020_CA</v>
      </c>
      <c r="G102" s="89">
        <v>43241</v>
      </c>
      <c r="H102" s="89">
        <v>43241</v>
      </c>
      <c r="I102" s="68">
        <v>1</v>
      </c>
      <c r="J102" s="68">
        <v>13</v>
      </c>
      <c r="K102" s="73">
        <f t="shared" si="3"/>
        <v>13</v>
      </c>
      <c r="L102" s="111">
        <v>43271</v>
      </c>
      <c r="M102" s="86" t="str">
        <f>IF(AND(NOT(OR(G102="",G102="Ø")),H102=""),"In Progress",IF(AND(NOT(OR(H102="Ø",H102="")),NOT(OR(G102="Ø",G102=""))),"Completed",IF(AND(NOT(A102=""),NOT(OR(D102="",D102="???")),G102=""),"Waiting",IF(D102="???","Waiting",""))))</f>
        <v>Completed</v>
      </c>
      <c r="N102" s="109"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09" t="s">
        <v>0</v>
      </c>
      <c r="P102" s="4"/>
      <c r="Q102" s="114" t="s">
        <v>25</v>
      </c>
      <c r="R102" s="109" t="s">
        <v>4290</v>
      </c>
    </row>
    <row r="103" spans="1:18" x14ac:dyDescent="0.25">
      <c r="A103" s="109"/>
      <c r="B103" s="109"/>
      <c r="C103" s="109"/>
      <c r="D103" s="86" t="s">
        <v>161</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Merge")),A102&amp;"_SA_MW",IF(AND(D103="Julia",OR(E103="Manual",E103="Assisted Manual")),A102&amp;"_JS",IF(AND(D103="Julia",OR(E103="De-Novo Merge",E103="Assisted Merge")),A102&amp;"_SA_JS",""))))))))))))))))))</f>
        <v>2018-04-13_R-020_BD</v>
      </c>
      <c r="G103" s="89">
        <v>43271</v>
      </c>
      <c r="H103" s="89">
        <v>43271</v>
      </c>
      <c r="I103" s="68">
        <v>1.25</v>
      </c>
      <c r="J103" s="68">
        <v>13</v>
      </c>
      <c r="K103" s="73">
        <f t="shared" si="3"/>
        <v>10.4</v>
      </c>
      <c r="L103" s="109"/>
      <c r="M103" s="86" t="str">
        <f>IF(AND(NOT(OR(G103="",G103="Ø")),H103=""),"In Progress",IF(AND(NOT(OR(H103="Ø",H103="")),NOT(OR(G103="Ø",G103=""))),"Completed",IF(AND(NOT(A102=""),NOT(OR(D103="",D103="???")),G103=""),"Waiting",IF(D103="???","Waiting",""))))</f>
        <v>Completed</v>
      </c>
      <c r="N103" s="109"/>
      <c r="O103" s="109"/>
      <c r="P103" s="4"/>
      <c r="Q103" s="114"/>
      <c r="R103" s="109"/>
    </row>
    <row r="104" spans="1:18" x14ac:dyDescent="0.25">
      <c r="A104" s="115" t="s">
        <v>4291</v>
      </c>
      <c r="B104" s="110" t="s">
        <v>4292</v>
      </c>
      <c r="C104" s="109"/>
      <c r="D104" s="86" t="s">
        <v>23</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Merge")),A104&amp;"_SA_MW",IF(AND(D104="Julia",OR(E104="Manual",E104="Assisted Manual")),A104&amp;"_JS",IF(AND(D104="Julia",OR(E104="De-Novo Merge",E104="Assisted Merge")),A104&amp;"_SA_JS",""))))))))))))))))))</f>
        <v>2018-04-13_R-021_CA</v>
      </c>
      <c r="G104" s="89">
        <v>43241</v>
      </c>
      <c r="H104" s="89">
        <v>43241</v>
      </c>
      <c r="I104" s="68">
        <v>1</v>
      </c>
      <c r="J104" s="68">
        <v>10</v>
      </c>
      <c r="K104" s="73">
        <f t="shared" si="3"/>
        <v>10</v>
      </c>
      <c r="L104" s="111">
        <v>43271</v>
      </c>
      <c r="M104" s="86" t="str">
        <f>IF(AND(NOT(OR(G104="",G104="Ø")),H104=""),"In Progress",IF(AND(NOT(OR(H104="Ø",H104="")),NOT(OR(G104="Ø",G104=""))),"Completed",IF(AND(NOT(A104=""),NOT(OR(D104="",D104="???")),G104=""),"Waiting",IF(D104="???","Waiting",""))))</f>
        <v>Completed</v>
      </c>
      <c r="N104" s="109"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09" t="s">
        <v>0</v>
      </c>
      <c r="P104" s="4"/>
      <c r="Q104" s="114" t="s">
        <v>25</v>
      </c>
      <c r="R104" s="109" t="s">
        <v>4293</v>
      </c>
    </row>
    <row r="105" spans="1:18" x14ac:dyDescent="0.25">
      <c r="A105" s="109"/>
      <c r="B105" s="109"/>
      <c r="C105" s="109"/>
      <c r="D105" s="86" t="s">
        <v>27</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Merge")),A104&amp;"_SA_MW",IF(AND(D105="Julia",OR(E105="Manual",E105="Assisted Manual")),A104&amp;"_JS",IF(AND(D105="Julia",OR(E105="De-Novo Merge",E105="Assisted Merge")),A104&amp;"_SA_JS",""))))))))))))))))))</f>
        <v>2018-04-13_R-021_GB</v>
      </c>
      <c r="G105" s="89">
        <v>43271</v>
      </c>
      <c r="H105" s="89">
        <v>43271</v>
      </c>
      <c r="I105" s="68">
        <v>1.25</v>
      </c>
      <c r="J105" s="68">
        <v>12</v>
      </c>
      <c r="K105" s="73">
        <f t="shared" si="3"/>
        <v>9.6</v>
      </c>
      <c r="L105" s="109"/>
      <c r="M105" s="86" t="str">
        <f>IF(AND(NOT(OR(G105="",G105="Ø")),H105=""),"In Progress",IF(AND(NOT(OR(H105="Ø",H105="")),NOT(OR(G105="Ø",G105=""))),"Completed",IF(AND(NOT(A104=""),NOT(OR(D105="",D105="???")),G105=""),"Waiting",IF(D105="???","Waiting",""))))</f>
        <v>Completed</v>
      </c>
      <c r="N105" s="109"/>
      <c r="O105" s="109"/>
      <c r="P105" s="4"/>
      <c r="Q105" s="114"/>
      <c r="R105" s="109"/>
    </row>
    <row r="106" spans="1:18" x14ac:dyDescent="0.25">
      <c r="A106" s="115" t="s">
        <v>4294</v>
      </c>
      <c r="B106" s="110" t="s">
        <v>4295</v>
      </c>
      <c r="C106" s="109"/>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Merge")),A106&amp;"_SA_MW",IF(AND(D106="Julia",OR(E106="Manual",E106="Assisted Manual")),A106&amp;"_JS",IF(AND(D106="Julia",OR(E106="De-Novo Merge",E106="Assisted Merge")),A106&amp;"_SA_JS",""))))))))))))))))))</f>
        <v>2018-04-13_R-022_CA</v>
      </c>
      <c r="G106" s="89">
        <v>43241</v>
      </c>
      <c r="H106" s="89">
        <v>43241</v>
      </c>
      <c r="I106" s="68">
        <v>3</v>
      </c>
      <c r="J106" s="68">
        <v>41</v>
      </c>
      <c r="K106" s="73">
        <f t="shared" si="3"/>
        <v>13.666666666666666</v>
      </c>
      <c r="L106" s="111">
        <v>43272</v>
      </c>
      <c r="M106" s="86" t="str">
        <f>IF(AND(NOT(OR(G106="",G106="Ø")),H106=""),"In Progress",IF(AND(NOT(OR(H106="Ø",H106="")),NOT(OR(G106="Ø",G106=""))),"Completed",IF(AND(NOT(A106=""),NOT(OR(D106="",D106="???")),G106=""),"Waiting",IF(D106="???","Waiting",""))))</f>
        <v>Completed</v>
      </c>
      <c r="N106" s="109"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09" t="s">
        <v>0</v>
      </c>
      <c r="P106" s="4"/>
      <c r="Q106" s="114" t="s">
        <v>25</v>
      </c>
      <c r="R106" s="109" t="s">
        <v>4296</v>
      </c>
    </row>
    <row r="107" spans="1:18" x14ac:dyDescent="0.25">
      <c r="A107" s="109"/>
      <c r="B107" s="109"/>
      <c r="C107" s="109"/>
      <c r="D107" s="86" t="s">
        <v>27</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Merge")),A106&amp;"_SA_MW",IF(AND(D107="Julia",OR(E107="Manual",E107="Assisted Manual")),A106&amp;"_JS",IF(AND(D107="Julia",OR(E107="De-Novo Merge",E107="Assisted Merge")),A106&amp;"_SA_JS",""))))))))))))))))))</f>
        <v>2018-04-13_R-022_GB</v>
      </c>
      <c r="G107" s="89">
        <v>43271</v>
      </c>
      <c r="H107" s="89">
        <v>43272</v>
      </c>
      <c r="I107" s="68">
        <v>2</v>
      </c>
      <c r="J107" s="68">
        <v>42</v>
      </c>
      <c r="K107" s="73">
        <f t="shared" si="3"/>
        <v>21</v>
      </c>
      <c r="L107" s="109"/>
      <c r="M107" s="86" t="str">
        <f>IF(AND(NOT(OR(G107="",G107="Ø")),H107=""),"In Progress",IF(AND(NOT(OR(H107="Ø",H107="")),NOT(OR(G107="Ø",G107=""))),"Completed",IF(AND(NOT(A106=""),NOT(OR(D107="",D107="???")),G107=""),"Waiting",IF(D107="???","Waiting",""))))</f>
        <v>Completed</v>
      </c>
      <c r="N107" s="109"/>
      <c r="O107" s="109"/>
      <c r="P107" s="4"/>
      <c r="Q107" s="114"/>
      <c r="R107" s="109"/>
    </row>
    <row r="108" spans="1:18" x14ac:dyDescent="0.25">
      <c r="A108" s="115" t="s">
        <v>4297</v>
      </c>
      <c r="B108" s="110" t="s">
        <v>4298</v>
      </c>
      <c r="C108" s="109"/>
      <c r="D108" s="86" t="s">
        <v>23</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Merge")),A108&amp;"_SA_MW",IF(AND(D108="Julia",OR(E108="Manual",E108="Assisted Manual")),A108&amp;"_JS",IF(AND(D108="Julia",OR(E108="De-Novo Merge",E108="Assisted Merge")),A108&amp;"_SA_JS",""))))))))))))))))))</f>
        <v>2018-04-13_R-023_CA</v>
      </c>
      <c r="G108" s="89">
        <v>43242</v>
      </c>
      <c r="H108" s="89">
        <v>43242</v>
      </c>
      <c r="I108" s="68"/>
      <c r="J108" s="68"/>
      <c r="K108" s="73" t="str">
        <f t="shared" si="3"/>
        <v/>
      </c>
      <c r="L108" s="111">
        <v>43272</v>
      </c>
      <c r="M108" s="86" t="str">
        <f>IF(AND(NOT(OR(G108="",G108="Ø")),H108=""),"In Progress",IF(AND(NOT(OR(H108="Ø",H108="")),NOT(OR(G108="Ø",G108=""))),"Completed",IF(AND(NOT(A108=""),NOT(OR(D108="",D108="???")),G108=""),"Waiting",IF(D108="???","Waiting",""))))</f>
        <v>Completed</v>
      </c>
      <c r="N108" s="109"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09" t="s">
        <v>0</v>
      </c>
      <c r="P108" s="4"/>
      <c r="Q108" s="114" t="s">
        <v>25</v>
      </c>
      <c r="R108" s="109" t="s">
        <v>4299</v>
      </c>
    </row>
    <row r="109" spans="1:18" x14ac:dyDescent="0.25">
      <c r="A109" s="109"/>
      <c r="B109" s="109"/>
      <c r="C109" s="109"/>
      <c r="D109" s="86" t="s">
        <v>161</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Merge")),A108&amp;"_SA_MW",IF(AND(D109="Julia",OR(E109="Manual",E109="Assisted Manual")),A108&amp;"_JS",IF(AND(D109="Julia",OR(E109="De-Novo Merge",E109="Assisted Merge")),A108&amp;"_SA_JS",""))))))))))))))))))</f>
        <v>2018-04-13_R-023_BD</v>
      </c>
      <c r="G109" s="89">
        <v>43271</v>
      </c>
      <c r="H109" s="89">
        <v>43272</v>
      </c>
      <c r="I109" s="68">
        <v>3</v>
      </c>
      <c r="J109" s="68">
        <v>36</v>
      </c>
      <c r="K109" s="73">
        <f t="shared" si="3"/>
        <v>12</v>
      </c>
      <c r="L109" s="109"/>
      <c r="M109" s="86" t="str">
        <f>IF(AND(NOT(OR(G109="",G109="Ø")),H109=""),"In Progress",IF(AND(NOT(OR(H109="Ø",H109="")),NOT(OR(G109="Ø",G109=""))),"Completed",IF(AND(NOT(A108=""),NOT(OR(D109="",D109="???")),G109=""),"Waiting",IF(D109="???","Waiting",""))))</f>
        <v>Completed</v>
      </c>
      <c r="N109" s="109"/>
      <c r="O109" s="109"/>
      <c r="P109" s="4"/>
      <c r="Q109" s="114"/>
      <c r="R109" s="109"/>
    </row>
    <row r="110" spans="1:18" x14ac:dyDescent="0.25">
      <c r="A110" s="115" t="s">
        <v>4300</v>
      </c>
      <c r="B110" s="110" t="s">
        <v>4301</v>
      </c>
      <c r="C110" s="109"/>
      <c r="D110" s="86" t="s">
        <v>2404</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Merge")),A110&amp;"_SA_MW",IF(AND(D110="Julia",OR(E110="Manual",E110="Assisted Manual")),A110&amp;"_JS",IF(AND(D110="Julia",OR(E110="De-Novo Merge",E110="Assisted Merge")),A110&amp;"_SA_JS",""))))))))))))))))))</f>
        <v>2018-04-13_G-032_MH</v>
      </c>
      <c r="G110" s="89">
        <v>43242</v>
      </c>
      <c r="H110" s="89" t="s">
        <v>51</v>
      </c>
      <c r="I110" s="68"/>
      <c r="J110" s="68"/>
      <c r="K110" s="73" t="str">
        <f t="shared" si="3"/>
        <v/>
      </c>
      <c r="L110" s="111" t="str">
        <f>IF(AND(NOT(OR(H110="",H110="Ø")),NOT(OR(H111="",H111="Ø"))),"Needs to be Split","")</f>
        <v/>
      </c>
      <c r="M110" s="86" t="s">
        <v>2</v>
      </c>
      <c r="N110" s="109" t="s">
        <v>2</v>
      </c>
      <c r="O110" s="109" t="str">
        <f>IF(OR(N110="Untraceable",N110="Incomplete"),"Ignore",IF(N110="Completed","Waiting",IF(OR(N110="Waiting",N110="In Progress",N110="Review",N110="Other"),"HOLD","")))</f>
        <v>Ignore</v>
      </c>
      <c r="P110" s="4" t="s">
        <v>4302</v>
      </c>
      <c r="Q110" s="114" t="str">
        <f>IF(OR(N110="Untraceable",N110="Incomplete"),"No",IF(N110="Completed","In Progress",""))</f>
        <v>No</v>
      </c>
      <c r="R110" s="109"/>
    </row>
    <row r="111" spans="1:18" x14ac:dyDescent="0.25">
      <c r="A111" s="109"/>
      <c r="B111" s="109"/>
      <c r="C111" s="109"/>
      <c r="D111" s="86"/>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Merge")),A110&amp;"_SA_MW",IF(AND(D111="Julia",OR(E111="Manual",E111="Assisted Manual")),A110&amp;"_JS",IF(AND(D111="Julia",OR(E111="De-Novo Merge",E111="Assisted Merge")),A110&amp;"_SA_JS",""))))))))))))))))))</f>
        <v/>
      </c>
      <c r="G111" s="89"/>
      <c r="H111" s="89"/>
      <c r="I111" s="68"/>
      <c r="J111" s="68"/>
      <c r="K111" s="73" t="str">
        <f t="shared" si="3"/>
        <v/>
      </c>
      <c r="L111" s="109"/>
      <c r="M111" s="86" t="str">
        <f>IF(AND(NOT(OR(G111="",G111="Ø")),H111=""),"In Progress",IF(AND(NOT(OR(H111="Ø",H111="")),NOT(OR(G111="Ø",G111=""))),"Completed",IF(AND(NOT(A110=""),NOT(OR(D111="",D111="???")),G111=""),"Waiting",IF(D111="???","Waiting",""))))</f>
        <v/>
      </c>
      <c r="N111" s="109"/>
      <c r="O111" s="109"/>
      <c r="P111" s="4"/>
      <c r="Q111" s="114"/>
      <c r="R111" s="109"/>
    </row>
    <row r="112" spans="1:18" x14ac:dyDescent="0.25">
      <c r="A112" s="115" t="s">
        <v>4303</v>
      </c>
      <c r="B112" s="110" t="s">
        <v>4304</v>
      </c>
      <c r="C112" s="109" t="s">
        <v>2065</v>
      </c>
      <c r="D112" s="86" t="s">
        <v>161</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Merge")),A112&amp;"_SA_MW",IF(AND(D112="Julia",OR(E112="Manual",E112="Assisted Manual")),A112&amp;"_JS",IF(AND(D112="Julia",OR(E112="De-Novo Merge",E112="Assisted Merge")),A112&amp;"_SA_JS",""))))))))))))))))))</f>
        <v>2018-04-13_G-033_BD</v>
      </c>
      <c r="G112" s="89">
        <v>43242</v>
      </c>
      <c r="H112" s="89">
        <v>43244</v>
      </c>
      <c r="I112" s="68">
        <v>11</v>
      </c>
      <c r="J112" s="68">
        <v>211</v>
      </c>
      <c r="K112" s="73">
        <f t="shared" si="3"/>
        <v>19.181818181818183</v>
      </c>
      <c r="L112" s="111">
        <v>43297</v>
      </c>
      <c r="M112" s="86" t="str">
        <f>IF(AND(NOT(OR(G112="",G112="Ø")),H112=""),"In Progress",IF(AND(NOT(OR(H112="Ø",H112="")),NOT(OR(G112="Ø",G112=""))),"Completed",IF(AND(NOT(A112=""),NOT(OR(D112="",D112="???")),G112=""),"Waiting",IF(D112="???","Waiting",""))))</f>
        <v>Completed</v>
      </c>
      <c r="N112" s="109"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09" t="s">
        <v>0</v>
      </c>
      <c r="P112" s="4"/>
      <c r="Q112" s="114" t="s">
        <v>25</v>
      </c>
      <c r="R112" s="109" t="s">
        <v>4305</v>
      </c>
    </row>
    <row r="113" spans="1:18" x14ac:dyDescent="0.25">
      <c r="A113" s="109"/>
      <c r="B113" s="109"/>
      <c r="C113" s="109"/>
      <c r="D113" s="86" t="s">
        <v>4153</v>
      </c>
      <c r="E113" s="86" t="s">
        <v>1512</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Merge")),A112&amp;"_SA_MW",IF(AND(D113="Julia",OR(E113="Manual",E113="Assisted Manual")),A112&amp;"_JS",IF(AND(D113="Julia",OR(E113="De-Novo Merge",E113="Assisted Merge")),A112&amp;"_SA_JS",""))))))))))))))))))</f>
        <v>2018-04-13_G-033_JS</v>
      </c>
      <c r="G113" s="89">
        <v>43245</v>
      </c>
      <c r="H113" s="89">
        <v>43251</v>
      </c>
      <c r="I113" s="68"/>
      <c r="J113" s="68"/>
      <c r="K113" s="73" t="str">
        <f t="shared" si="3"/>
        <v/>
      </c>
      <c r="L113" s="109"/>
      <c r="M113" s="86" t="str">
        <f>IF(AND(NOT(OR(G113="",G113="Ø")),H113=""),"In Progress",IF(AND(NOT(OR(H113="Ø",H113="")),NOT(OR(G113="Ø",G113=""))),"Completed",IF(AND(NOT(A112=""),NOT(OR(D113="",D113="???")),G113=""),"Waiting",IF(D113="???","Waiting",""))))</f>
        <v>Completed</v>
      </c>
      <c r="N113" s="109"/>
      <c r="O113" s="109"/>
      <c r="P113" s="4"/>
      <c r="Q113" s="114"/>
      <c r="R113" s="109"/>
    </row>
    <row r="114" spans="1:18" x14ac:dyDescent="0.25">
      <c r="A114" s="115" t="s">
        <v>4306</v>
      </c>
      <c r="B114" s="110" t="s">
        <v>4307</v>
      </c>
      <c r="C114" s="109" t="s">
        <v>2065</v>
      </c>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Merge")),A114&amp;"_SA_MW",IF(AND(D114="Julia",OR(E114="Manual",E114="Assisted Manual")),A114&amp;"_JS",IF(AND(D114="Julia",OR(E114="De-Novo Merge",E114="Assisted Merge")),A114&amp;"_SA_JS",""))))))))))))))))))</f>
        <v>2018-04-13_G-034_BD</v>
      </c>
      <c r="G114" s="89">
        <v>43244</v>
      </c>
      <c r="H114" s="89">
        <v>43245</v>
      </c>
      <c r="I114" s="68">
        <v>2.5</v>
      </c>
      <c r="J114" s="68">
        <v>32</v>
      </c>
      <c r="K114" s="73">
        <f t="shared" si="3"/>
        <v>12.8</v>
      </c>
      <c r="L114" s="111">
        <v>43279</v>
      </c>
      <c r="M114" s="86" t="str">
        <f>IF(AND(NOT(OR(G114="",G114="Ø")),H114=""),"In Progress",IF(AND(NOT(OR(H114="Ø",H114="")),NOT(OR(G114="Ø",G114=""))),"Completed",IF(AND(NOT(A114=""),NOT(OR(D114="",D114="???")),G114=""),"Waiting",IF(D114="???","Waiting",""))))</f>
        <v>Completed</v>
      </c>
      <c r="N114" s="109"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09" t="s">
        <v>0</v>
      </c>
      <c r="P114" s="4" t="s">
        <v>4308</v>
      </c>
      <c r="Q114" s="114" t="s">
        <v>25</v>
      </c>
      <c r="R114" s="109" t="s">
        <v>4309</v>
      </c>
    </row>
    <row r="115" spans="1:18" x14ac:dyDescent="0.25">
      <c r="A115" s="109"/>
      <c r="B115" s="109"/>
      <c r="C115" s="109"/>
      <c r="D115" s="86" t="s">
        <v>23</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Merge")),A114&amp;"_SA_MW",IF(AND(D115="Julia",OR(E115="Manual",E115="Assisted Manual")),A114&amp;"_JS",IF(AND(D115="Julia",OR(E115="De-Novo Merge",E115="Assisted Merge")),A114&amp;"_SA_JS",""))))))))))))))))))</f>
        <v>2018-04-13_G-034_CA</v>
      </c>
      <c r="G115" s="89">
        <v>43245</v>
      </c>
      <c r="H115" s="89">
        <v>43249</v>
      </c>
      <c r="I115" s="68">
        <v>2.5</v>
      </c>
      <c r="J115" s="68">
        <v>31</v>
      </c>
      <c r="K115" s="73">
        <f t="shared" si="3"/>
        <v>12.4</v>
      </c>
      <c r="L115" s="109"/>
      <c r="M115" s="86" t="str">
        <f>IF(AND(NOT(OR(G115="",G115="Ø")),H115=""),"In Progress",IF(AND(NOT(OR(H115="Ø",H115="")),NOT(OR(G115="Ø",G115=""))),"Completed",IF(AND(NOT(A114=""),NOT(OR(D115="",D115="???")),G115=""),"Waiting",IF(D115="???","Waiting",""))))</f>
        <v>Completed</v>
      </c>
      <c r="N115" s="109"/>
      <c r="O115" s="109"/>
      <c r="P115" s="4"/>
      <c r="Q115" s="114"/>
      <c r="R115" s="109"/>
    </row>
    <row r="116" spans="1:18" x14ac:dyDescent="0.25">
      <c r="A116" s="115" t="s">
        <v>4310</v>
      </c>
      <c r="B116" s="110" t="s">
        <v>4311</v>
      </c>
      <c r="C116" s="109" t="s">
        <v>2065</v>
      </c>
      <c r="D116" s="86" t="s">
        <v>161</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Merge")),A116&amp;"_SA_MW",IF(AND(D116="Julia",OR(E116="Manual",E116="Assisted Manual")),A116&amp;"_JS",IF(AND(D116="Julia",OR(E116="De-Novo Merge",E116="Assisted Merge")),A116&amp;"_SA_JS",""))))))))))))))))))</f>
        <v>2018-04-13_G-035_BD</v>
      </c>
      <c r="G116" s="89">
        <v>43244</v>
      </c>
      <c r="H116" s="89">
        <v>43244</v>
      </c>
      <c r="I116" s="68">
        <v>2.5</v>
      </c>
      <c r="J116" s="68">
        <v>34</v>
      </c>
      <c r="K116" s="73">
        <f t="shared" si="3"/>
        <v>13.6</v>
      </c>
      <c r="L116" s="111">
        <v>43279</v>
      </c>
      <c r="M116" s="86" t="str">
        <f>IF(AND(NOT(OR(G116="",G116="Ø")),H116=""),"In Progress",IF(AND(NOT(OR(H116="Ø",H116="")),NOT(OR(G116="Ø",G116=""))),"Completed",IF(AND(NOT(A116=""),NOT(OR(D116="",D116="???")),G116=""),"Waiting",IF(D116="???","Waiting",""))))</f>
        <v>Completed</v>
      </c>
      <c r="N116" s="109"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09" t="s">
        <v>0</v>
      </c>
      <c r="P116" s="4" t="s">
        <v>4312</v>
      </c>
      <c r="Q116" s="114" t="s">
        <v>25</v>
      </c>
      <c r="R116" s="109" t="s">
        <v>4313</v>
      </c>
    </row>
    <row r="117" spans="1:18" x14ac:dyDescent="0.25">
      <c r="A117" s="109"/>
      <c r="B117" s="109"/>
      <c r="C117" s="109"/>
      <c r="D117" s="86" t="s">
        <v>23</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Merge")),A116&amp;"_SA_MW",IF(AND(D117="Julia",OR(E117="Manual",E117="Assisted Manual")),A116&amp;"_JS",IF(AND(D117="Julia",OR(E117="De-Novo Merge",E117="Assisted Merge")),A116&amp;"_SA_JS",""))))))))))))))))))</f>
        <v>2018-04-13_G-035_CA</v>
      </c>
      <c r="G117" s="89">
        <v>43249</v>
      </c>
      <c r="H117" s="89">
        <v>43249</v>
      </c>
      <c r="I117" s="68">
        <v>2</v>
      </c>
      <c r="J117" s="68">
        <v>38</v>
      </c>
      <c r="K117" s="73">
        <f t="shared" si="3"/>
        <v>19</v>
      </c>
      <c r="L117" s="109"/>
      <c r="M117" s="86" t="str">
        <f>IF(AND(NOT(OR(G117="",G117="Ø")),H117=""),"In Progress",IF(AND(NOT(OR(H117="Ø",H117="")),NOT(OR(G117="Ø",G117=""))),"Completed",IF(AND(NOT(A116=""),NOT(OR(D117="",D117="???")),G117=""),"Waiting",IF(D117="???","Waiting",""))))</f>
        <v>Completed</v>
      </c>
      <c r="N117" s="109"/>
      <c r="O117" s="109"/>
      <c r="P117" s="4"/>
      <c r="Q117" s="114"/>
      <c r="R117" s="109"/>
    </row>
    <row r="118" spans="1:18" x14ac:dyDescent="0.25">
      <c r="A118" s="115" t="s">
        <v>4314</v>
      </c>
      <c r="B118" s="110" t="s">
        <v>4315</v>
      </c>
      <c r="C118" s="109"/>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Merge")),A118&amp;"_SA_MW",IF(AND(D118="Julia",OR(E118="Manual",E118="Assisted Manual")),A118&amp;"_JS",IF(AND(D118="Julia",OR(E118="De-Novo Merge",E118="Assisted Merge")),A118&amp;"_SA_JS",""))))))))))))))))))</f>
        <v>2018-04-13_R-024_CA</v>
      </c>
      <c r="G118" s="89">
        <v>43242</v>
      </c>
      <c r="H118" s="89">
        <v>43242</v>
      </c>
      <c r="I118" s="68">
        <v>2</v>
      </c>
      <c r="J118" s="68">
        <v>51</v>
      </c>
      <c r="K118" s="73">
        <f t="shared" si="3"/>
        <v>25.5</v>
      </c>
      <c r="L118" s="111">
        <v>43256</v>
      </c>
      <c r="M118" s="86" t="str">
        <f>IF(AND(NOT(OR(G118="",G118="Ø")),H118=""),"In Progress",IF(AND(NOT(OR(H118="Ø",H118="")),NOT(OR(G118="Ø",G118=""))),"Completed",IF(AND(NOT(A118=""),NOT(OR(D118="",D118="???")),G118=""),"Waiting",IF(D118="???","Waiting",""))))</f>
        <v>Completed</v>
      </c>
      <c r="N118" s="109"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09" t="s">
        <v>0</v>
      </c>
      <c r="P118" s="4"/>
      <c r="Q118" s="114" t="s">
        <v>25</v>
      </c>
      <c r="R118" s="109" t="s">
        <v>4316</v>
      </c>
    </row>
    <row r="119" spans="1:18" x14ac:dyDescent="0.25">
      <c r="A119" s="109"/>
      <c r="B119" s="109"/>
      <c r="C119" s="109"/>
      <c r="D119" s="86" t="s">
        <v>27</v>
      </c>
      <c r="E119" s="86" t="s">
        <v>1512</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Merge")),A118&amp;"_SA_MW",IF(AND(D119="Julia",OR(E119="Manual",E119="Assisted Manual")),A118&amp;"_JS",IF(AND(D119="Julia",OR(E119="De-Novo Merge",E119="Assisted Merge")),A118&amp;"_SA_JS",""))))))))))))))))))</f>
        <v>2018-04-13_R-024_GB</v>
      </c>
      <c r="G119" s="89">
        <v>43255</v>
      </c>
      <c r="H119" s="89">
        <v>43256</v>
      </c>
      <c r="I119" s="68">
        <v>1.5</v>
      </c>
      <c r="J119" s="68">
        <v>51</v>
      </c>
      <c r="K119" s="73">
        <f t="shared" si="3"/>
        <v>34</v>
      </c>
      <c r="L119" s="109"/>
      <c r="M119" s="86" t="str">
        <f>IF(AND(NOT(OR(G119="",G119="Ø")),H119=""),"In Progress",IF(AND(NOT(OR(H119="Ø",H119="")),NOT(OR(G119="Ø",G119=""))),"Completed",IF(AND(NOT(A118=""),NOT(OR(D119="",D119="???")),G119=""),"Waiting",IF(D119="???","Waiting",""))))</f>
        <v>Completed</v>
      </c>
      <c r="N119" s="109"/>
      <c r="O119" s="109"/>
      <c r="P119" s="4"/>
      <c r="Q119" s="114"/>
      <c r="R119" s="109"/>
    </row>
    <row r="120" spans="1:18" x14ac:dyDescent="0.25">
      <c r="A120" s="115" t="s">
        <v>4317</v>
      </c>
      <c r="B120" s="110" t="s">
        <v>4318</v>
      </c>
      <c r="C120" s="109"/>
      <c r="D120" s="86" t="s">
        <v>23</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Merge")),A120&amp;"_SA_MW",IF(AND(D120="Julia",OR(E120="Manual",E120="Assisted Manual")),A120&amp;"_JS",IF(AND(D120="Julia",OR(E120="De-Novo Merge",E120="Assisted Merge")),A120&amp;"_SA_JS",""))))))))))))))))))</f>
        <v>2018-04-13_R-025_CA</v>
      </c>
      <c r="G120" s="89">
        <v>43242</v>
      </c>
      <c r="H120" s="89">
        <v>43243</v>
      </c>
      <c r="I120" s="68"/>
      <c r="J120" s="68"/>
      <c r="K120" s="73" t="str">
        <f t="shared" si="3"/>
        <v/>
      </c>
      <c r="L120" s="111">
        <v>43277</v>
      </c>
      <c r="M120" s="86" t="str">
        <f>IF(AND(NOT(OR(G120="",G120="Ø")),H120=""),"In Progress",IF(AND(NOT(OR(H120="Ø",H120="")),NOT(OR(G120="Ø",G120=""))),"Completed",IF(AND(NOT(A120=""),NOT(OR(D120="",D120="???")),G120=""),"Waiting",IF(D120="???","Waiting",""))))</f>
        <v>Completed</v>
      </c>
      <c r="N120" s="109"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09" t="s">
        <v>0</v>
      </c>
      <c r="P120" s="4"/>
      <c r="Q120" s="114" t="s">
        <v>25</v>
      </c>
      <c r="R120" s="109" t="s">
        <v>4319</v>
      </c>
    </row>
    <row r="121" spans="1:18" x14ac:dyDescent="0.25">
      <c r="A121" s="109"/>
      <c r="B121" s="109"/>
      <c r="C121" s="109"/>
      <c r="D121" s="86" t="s">
        <v>161</v>
      </c>
      <c r="E121" s="86"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Merge")),A120&amp;"_SA_MW",IF(AND(D121="Julia",OR(E121="Manual",E121="Assisted Manual")),A120&amp;"_JS",IF(AND(D121="Julia",OR(E121="De-Novo Merge",E121="Assisted Merge")),A120&amp;"_SA_JS",""))))))))))))))))))</f>
        <v>2018-04-13_R-025_BD</v>
      </c>
      <c r="G121" s="89">
        <v>43273</v>
      </c>
      <c r="H121" s="89">
        <v>43276</v>
      </c>
      <c r="I121" s="68">
        <v>2.75</v>
      </c>
      <c r="J121" s="68">
        <v>39</v>
      </c>
      <c r="K121" s="73">
        <f t="shared" si="3"/>
        <v>14.181818181818182</v>
      </c>
      <c r="L121" s="109"/>
      <c r="M121" s="86" t="str">
        <f>IF(AND(NOT(OR(G121="",G121="Ø")),H121=""),"In Progress",IF(AND(NOT(OR(H121="Ø",H121="")),NOT(OR(G121="Ø",G121=""))),"Completed",IF(AND(NOT(A120=""),NOT(OR(D121="",D121="???")),G121=""),"Waiting",IF(D121="???","Waiting",""))))</f>
        <v>Completed</v>
      </c>
      <c r="N121" s="109"/>
      <c r="O121" s="109"/>
      <c r="P121" s="4"/>
      <c r="Q121" s="114"/>
      <c r="R121" s="109"/>
    </row>
    <row r="122" spans="1:18" x14ac:dyDescent="0.25">
      <c r="A122" s="115" t="s">
        <v>4320</v>
      </c>
      <c r="B122" s="110" t="s">
        <v>4321</v>
      </c>
      <c r="C122" s="109"/>
      <c r="D122" s="86" t="s">
        <v>2404</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Merge")),A122&amp;"_SA_MW",IF(AND(D122="Julia",OR(E122="Manual",E122="Assisted Manual")),A122&amp;"_JS",IF(AND(D122="Julia",OR(E122="De-Novo Merge",E122="Assisted Merge")),A122&amp;"_SA_JS",""))))))))))))))))))</f>
        <v>2018-04-13_R-026_MH</v>
      </c>
      <c r="G122" s="89">
        <v>43243</v>
      </c>
      <c r="H122" s="89">
        <v>43244</v>
      </c>
      <c r="I122" s="68"/>
      <c r="J122" s="68"/>
      <c r="K122" s="73" t="str">
        <f t="shared" si="3"/>
        <v/>
      </c>
      <c r="L122" s="111">
        <v>43278</v>
      </c>
      <c r="M122" s="86" t="s">
        <v>0</v>
      </c>
      <c r="N122" s="109"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09" t="s">
        <v>0</v>
      </c>
      <c r="P122" s="4" t="s">
        <v>4322</v>
      </c>
      <c r="Q122" s="114" t="s">
        <v>25</v>
      </c>
      <c r="R122" s="109" t="s">
        <v>4323</v>
      </c>
    </row>
    <row r="123" spans="1:18" x14ac:dyDescent="0.25">
      <c r="A123" s="109"/>
      <c r="B123" s="109"/>
      <c r="C123" s="109"/>
      <c r="D123" s="86" t="s">
        <v>161</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Merge")),A122&amp;"_SA_MW",IF(AND(D123="Julia",OR(E123="Manual",E123="Assisted Manual")),A122&amp;"_JS",IF(AND(D123="Julia",OR(E123="De-Novo Merge",E123="Assisted Merge")),A122&amp;"_SA_JS",""))))))))))))))))))</f>
        <v>2018-04-13_R-026_BD</v>
      </c>
      <c r="G123" s="89">
        <v>43277</v>
      </c>
      <c r="H123" s="89">
        <v>43278</v>
      </c>
      <c r="I123" s="68">
        <v>3</v>
      </c>
      <c r="J123" s="68">
        <v>32</v>
      </c>
      <c r="K123" s="73">
        <f t="shared" si="3"/>
        <v>10.666666666666666</v>
      </c>
      <c r="L123" s="109"/>
      <c r="M123" s="86" t="str">
        <f>IF(AND(NOT(OR(G123="",G123="Ø")),H123=""),"In Progress",IF(AND(NOT(OR(H123="Ø",H123="")),NOT(OR(G123="Ø",G123=""))),"Completed",IF(AND(NOT(A122=""),NOT(OR(D123="",D123="???")),G123=""),"Waiting",IF(D123="???","Waiting",""))))</f>
        <v>Completed</v>
      </c>
      <c r="N123" s="109"/>
      <c r="O123" s="109"/>
      <c r="P123" s="4"/>
      <c r="Q123" s="114"/>
      <c r="R123" s="109"/>
    </row>
    <row r="124" spans="1:18" x14ac:dyDescent="0.25">
      <c r="A124" s="115" t="s">
        <v>4324</v>
      </c>
      <c r="B124" s="110" t="s">
        <v>4325</v>
      </c>
      <c r="C124" s="109"/>
      <c r="D124" s="86" t="s">
        <v>23</v>
      </c>
      <c r="E124" s="86"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Merge")),A124&amp;"_SA_MW",IF(AND(D124="Julia",OR(E124="Manual",E124="Assisted Manual")),A124&amp;"_JS",IF(AND(D124="Julia",OR(E124="De-Novo Merge",E124="Assisted Merge")),A124&amp;"_SA_JS",""))))))))))))))))))</f>
        <v>2018-04-13_R-027_CA</v>
      </c>
      <c r="G124" s="89">
        <v>43244</v>
      </c>
      <c r="H124" s="89">
        <v>43244</v>
      </c>
      <c r="I124" s="68">
        <v>2</v>
      </c>
      <c r="J124" s="68">
        <v>47</v>
      </c>
      <c r="K124" s="73">
        <f t="shared" si="3"/>
        <v>23.5</v>
      </c>
      <c r="L124" s="111">
        <v>43272</v>
      </c>
      <c r="M124" s="86" t="str">
        <f>IF(AND(NOT(OR(G124="",G124="Ø")),H124=""),"In Progress",IF(AND(NOT(OR(H124="Ø",H124="")),NOT(OR(G124="Ø",G124=""))),"Completed",IF(AND(NOT(A124=""),NOT(OR(D124="",D124="???")),G124=""),"Waiting",IF(D124="???","Waiting",""))))</f>
        <v>Completed</v>
      </c>
      <c r="N124" s="109"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09" t="s">
        <v>0</v>
      </c>
      <c r="P124" s="4" t="s">
        <v>4326</v>
      </c>
      <c r="Q124" s="114" t="s">
        <v>25</v>
      </c>
      <c r="R124" s="109" t="s">
        <v>4327</v>
      </c>
    </row>
    <row r="125" spans="1:18" x14ac:dyDescent="0.25">
      <c r="A125" s="109"/>
      <c r="B125" s="109"/>
      <c r="C125" s="109"/>
      <c r="D125" s="86" t="s">
        <v>161</v>
      </c>
      <c r="E125" s="86" t="s">
        <v>1512</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Merge")),A124&amp;"_SA_MW",IF(AND(D125="Julia",OR(E125="Manual",E125="Assisted Manual")),A124&amp;"_JS",IF(AND(D125="Julia",OR(E125="De-Novo Merge",E125="Assisted Merge")),A124&amp;"_SA_JS",""))))))))))))))))))</f>
        <v>2018-04-13_R-027_BD</v>
      </c>
      <c r="G125" s="89">
        <v>43272</v>
      </c>
      <c r="H125" s="89">
        <v>43272</v>
      </c>
      <c r="I125" s="68">
        <v>2</v>
      </c>
      <c r="J125" s="68">
        <v>46</v>
      </c>
      <c r="K125" s="73">
        <f t="shared" si="3"/>
        <v>23</v>
      </c>
      <c r="L125" s="109"/>
      <c r="M125" s="86" t="str">
        <f>IF(AND(NOT(OR(G125="",G125="Ø")),H125=""),"In Progress",IF(AND(NOT(OR(H125="Ø",H125="")),NOT(OR(G125="Ø",G125=""))),"Completed",IF(AND(NOT(A124=""),NOT(OR(D125="",D125="???")),G125=""),"Waiting",IF(D125="???","Waiting",""))))</f>
        <v>Completed</v>
      </c>
      <c r="N125" s="109"/>
      <c r="O125" s="109"/>
      <c r="P125" s="4"/>
      <c r="Q125" s="114"/>
      <c r="R125" s="109"/>
    </row>
    <row r="126" spans="1:18" x14ac:dyDescent="0.25">
      <c r="A126" s="115" t="s">
        <v>4328</v>
      </c>
      <c r="B126" s="110" t="s">
        <v>4329</v>
      </c>
      <c r="C126" s="109"/>
      <c r="D126" s="86" t="s">
        <v>23</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Merge")),A126&amp;"_SA_MW",IF(AND(D126="Julia",OR(E126="Manual",E126="Assisted Manual")),A126&amp;"_JS",IF(AND(D126="Julia",OR(E126="De-Novo Merge",E126="Assisted Merge")),A126&amp;"_SA_JS",""))))))))))))))))))</f>
        <v>2018-04-13_R-028_CA</v>
      </c>
      <c r="G126" s="89">
        <v>43244</v>
      </c>
      <c r="H126" s="89">
        <v>43245</v>
      </c>
      <c r="I126" s="68">
        <v>1.5</v>
      </c>
      <c r="J126" s="68">
        <v>18.5</v>
      </c>
      <c r="K126" s="73">
        <f t="shared" si="3"/>
        <v>12.333333333333334</v>
      </c>
      <c r="L126" s="111">
        <v>43277</v>
      </c>
      <c r="M126" s="86" t="str">
        <f>IF(AND(NOT(OR(G126="",G126="Ø")),H126=""),"In Progress",IF(AND(NOT(OR(H126="Ø",H126="")),NOT(OR(G126="Ø",G126=""))),"Completed",IF(AND(NOT(A126=""),NOT(OR(D126="",D126="???")),G126=""),"Waiting",IF(D126="???","Waiting",""))))</f>
        <v>Completed</v>
      </c>
      <c r="N126" s="109"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09" t="s">
        <v>0</v>
      </c>
      <c r="P126" s="4"/>
      <c r="Q126" s="114" t="s">
        <v>25</v>
      </c>
      <c r="R126" s="109" t="s">
        <v>4330</v>
      </c>
    </row>
    <row r="127" spans="1:18" x14ac:dyDescent="0.25">
      <c r="A127" s="109"/>
      <c r="B127" s="109"/>
      <c r="C127" s="109"/>
      <c r="D127" s="86" t="s">
        <v>161</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Merge")),A126&amp;"_SA_MW",IF(AND(D127="Julia",OR(E127="Manual",E127="Assisted Manual")),A126&amp;"_JS",IF(AND(D127="Julia",OR(E127="De-Novo Merge",E127="Assisted Merge")),A126&amp;"_SA_JS",""))))))))))))))))))</f>
        <v>2018-04-13_R-028_BD</v>
      </c>
      <c r="G127" s="89">
        <v>43276</v>
      </c>
      <c r="H127" s="89">
        <v>43276</v>
      </c>
      <c r="I127" s="68">
        <v>1</v>
      </c>
      <c r="J127" s="68">
        <v>21</v>
      </c>
      <c r="K127" s="73">
        <f t="shared" ref="K127:K158" si="4">IF(AND(NOT(I127=""),NOT(J127=""),NOT(H127="")),J127/I127,"")</f>
        <v>21</v>
      </c>
      <c r="L127" s="109"/>
      <c r="M127" s="86" t="str">
        <f>IF(AND(NOT(OR(G127="",G127="Ø")),H127=""),"In Progress",IF(AND(NOT(OR(H127="Ø",H127="")),NOT(OR(G127="Ø",G127=""))),"Completed",IF(AND(NOT(A126=""),NOT(OR(D127="",D127="???")),G127=""),"Waiting",IF(D127="???","Waiting",""))))</f>
        <v>Completed</v>
      </c>
      <c r="N127" s="109"/>
      <c r="O127" s="109"/>
      <c r="P127" s="4"/>
      <c r="Q127" s="114"/>
      <c r="R127" s="109"/>
    </row>
    <row r="128" spans="1:18" x14ac:dyDescent="0.25">
      <c r="A128" s="115" t="s">
        <v>4331</v>
      </c>
      <c r="B128" s="110" t="s">
        <v>4332</v>
      </c>
      <c r="C128" s="109"/>
      <c r="D128" s="86" t="s">
        <v>32</v>
      </c>
      <c r="E128" s="86"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Merge")),A128&amp;"_SA_MW",IF(AND(D128="Julia",OR(E128="Manual",E128="Assisted Manual")),A128&amp;"_JS",IF(AND(D128="Julia",OR(E128="De-Novo Merge",E128="Assisted Merge")),A128&amp;"_SA_JS",""))))))))))))))))))</f>
        <v>2018-04-13_R-029_AZ</v>
      </c>
      <c r="G128" s="89">
        <v>43245</v>
      </c>
      <c r="H128" s="89">
        <v>43245</v>
      </c>
      <c r="I128" s="68"/>
      <c r="J128" s="68"/>
      <c r="K128" s="73" t="str">
        <f t="shared" si="4"/>
        <v/>
      </c>
      <c r="L128" s="111">
        <v>42914</v>
      </c>
      <c r="M128" s="86" t="str">
        <f>IF(AND(NOT(OR(G128="",G128="Ø")),H128=""),"In Progress",IF(AND(NOT(OR(H128="Ø",H128="")),NOT(OR(G128="Ø",G128=""))),"Completed",IF(AND(NOT(A128=""),NOT(OR(D128="",D128="???")),G128=""),"Waiting",IF(D128="???","Waiting",""))))</f>
        <v>Completed</v>
      </c>
      <c r="N128" s="109"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09" t="s">
        <v>0</v>
      </c>
      <c r="P128" s="4"/>
      <c r="Q128" s="114" t="s">
        <v>25</v>
      </c>
      <c r="R128" s="109" t="s">
        <v>4333</v>
      </c>
    </row>
    <row r="129" spans="1:18" x14ac:dyDescent="0.25">
      <c r="A129" s="109"/>
      <c r="B129" s="109"/>
      <c r="C129" s="109"/>
      <c r="D129" s="86" t="s">
        <v>23</v>
      </c>
      <c r="E129" s="86"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Merge")),A128&amp;"_SA_MW",IF(AND(D129="Julia",OR(E129="Manual",E129="Assisted Manual")),A128&amp;"_JS",IF(AND(D129="Julia",OR(E129="De-Novo Merge",E129="Assisted Merge")),A128&amp;"_SA_JS",""))))))))))))))))))</f>
        <v>2018-04-13_R-029_CA</v>
      </c>
      <c r="G129" s="89">
        <v>43249</v>
      </c>
      <c r="H129" s="89">
        <v>43250</v>
      </c>
      <c r="I129" s="68">
        <v>6.5</v>
      </c>
      <c r="J129" s="68">
        <v>34</v>
      </c>
      <c r="K129" s="73">
        <f t="shared" si="4"/>
        <v>5.2307692307692308</v>
      </c>
      <c r="L129" s="109"/>
      <c r="M129" s="86" t="str">
        <f>IF(AND(NOT(OR(G129="",G129="Ø")),H129=""),"In Progress",IF(AND(NOT(OR(H129="Ø",H129="")),NOT(OR(G129="Ø",G129=""))),"Completed",IF(AND(NOT(A128=""),NOT(OR(D129="",D129="???")),G129=""),"Waiting",IF(D129="???","Waiting",""))))</f>
        <v>Completed</v>
      </c>
      <c r="N129" s="109"/>
      <c r="O129" s="109"/>
      <c r="P129" s="4"/>
      <c r="Q129" s="114"/>
      <c r="R129" s="109"/>
    </row>
    <row r="130" spans="1:18" x14ac:dyDescent="0.25">
      <c r="A130" s="115" t="s">
        <v>4334</v>
      </c>
      <c r="B130" s="110" t="s">
        <v>4335</v>
      </c>
      <c r="C130" s="109" t="s">
        <v>2065</v>
      </c>
      <c r="D130" s="86" t="s">
        <v>161</v>
      </c>
      <c r="E130" s="86"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Merge")),A130&amp;"_SA_MW",IF(AND(D130="Julia",OR(E130="Manual",E130="Assisted Manual")),A130&amp;"_JS",IF(AND(D130="Julia",OR(E130="De-Novo Merge",E130="Assisted Merge")),A130&amp;"_SA_JS",""))))))))))))))))))</f>
        <v>2018-04-13_G-036_BD</v>
      </c>
      <c r="G130" s="89">
        <v>43245</v>
      </c>
      <c r="H130" s="89">
        <v>43250</v>
      </c>
      <c r="I130" s="68">
        <v>5.5</v>
      </c>
      <c r="J130" s="68">
        <v>48</v>
      </c>
      <c r="K130" s="73">
        <f t="shared" si="4"/>
        <v>8.7272727272727266</v>
      </c>
      <c r="L130" s="111">
        <v>43264</v>
      </c>
      <c r="M130" s="86" t="str">
        <f>IF(AND(NOT(OR(G130="",G130="Ø")),H130=""),"In Progress",IF(AND(NOT(OR(H130="Ø",H130="")),NOT(OR(G130="Ø",G130=""))),"Completed",IF(AND(NOT(A130=""),NOT(OR(D130="",D130="???")),G130=""),"Waiting",IF(D130="???","Waiting",""))))</f>
        <v>Completed</v>
      </c>
      <c r="N130" s="109"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09" t="s">
        <v>0</v>
      </c>
      <c r="P130" s="4" t="s">
        <v>4336</v>
      </c>
      <c r="Q130" s="114" t="s">
        <v>25</v>
      </c>
      <c r="R130" s="109" t="s">
        <v>4337</v>
      </c>
    </row>
    <row r="131" spans="1:18" x14ac:dyDescent="0.25">
      <c r="A131" s="109"/>
      <c r="B131" s="109"/>
      <c r="C131" s="109"/>
      <c r="D131" s="86" t="s">
        <v>4153</v>
      </c>
      <c r="E131" s="86" t="s">
        <v>1512</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Merge")),A130&amp;"_SA_MW",IF(AND(D131="Julia",OR(E131="Manual",E131="Assisted Manual")),A130&amp;"_JS",IF(AND(D131="Julia",OR(E131="De-Novo Merge",E131="Assisted Merge")),A130&amp;"_SA_JS",""))))))))))))))))))</f>
        <v>2018-04-13_G-036_JS</v>
      </c>
      <c r="G131" s="89">
        <v>43251</v>
      </c>
      <c r="H131" s="89">
        <v>43252</v>
      </c>
      <c r="I131" s="68"/>
      <c r="J131" s="68"/>
      <c r="K131" s="73" t="str">
        <f t="shared" si="4"/>
        <v/>
      </c>
      <c r="L131" s="109"/>
      <c r="M131" s="86" t="str">
        <f>IF(AND(NOT(OR(G131="",G131="Ø")),H131=""),"In Progress",IF(AND(NOT(OR(H131="Ø",H131="")),NOT(OR(G131="Ø",G131=""))),"Completed",IF(AND(NOT(A130=""),NOT(OR(D131="",D131="???")),G131=""),"Waiting",IF(D131="???","Waiting",""))))</f>
        <v>Completed</v>
      </c>
      <c r="N131" s="109"/>
      <c r="O131" s="109"/>
      <c r="P131" s="4"/>
      <c r="Q131" s="114"/>
      <c r="R131" s="109"/>
    </row>
    <row r="132" spans="1:18" x14ac:dyDescent="0.25">
      <c r="A132" s="115" t="s">
        <v>4338</v>
      </c>
      <c r="B132" s="110" t="s">
        <v>4339</v>
      </c>
      <c r="C132" s="109" t="s">
        <v>2065</v>
      </c>
      <c r="D132" s="86" t="s">
        <v>161</v>
      </c>
      <c r="E132" s="86"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Merge")),A132&amp;"_SA_MW",IF(AND(D132="Julia",OR(E132="Manual",E132="Assisted Manual")),A132&amp;"_JS",IF(AND(D132="Julia",OR(E132="De-Novo Merge",E132="Assisted Merge")),A132&amp;"_SA_JS",""))))))))))))))))))</f>
        <v>2018-04-13_G-037_BD</v>
      </c>
      <c r="G132" s="89">
        <v>43262</v>
      </c>
      <c r="H132" s="89">
        <v>43262</v>
      </c>
      <c r="I132" s="68">
        <v>2.75</v>
      </c>
      <c r="J132" s="68">
        <v>44</v>
      </c>
      <c r="K132" s="73">
        <f t="shared" si="4"/>
        <v>16</v>
      </c>
      <c r="L132" s="111">
        <v>43279</v>
      </c>
      <c r="M132" s="86" t="str">
        <f>IF(AND(NOT(OR(G132="",G132="Ø")),H132=""),"In Progress",IF(AND(NOT(OR(H132="Ø",H132="")),NOT(OR(G132="Ø",G132=""))),"Completed",IF(AND(NOT(A132=""),NOT(OR(D132="",D132="???")),G132=""),"Waiting",IF(D132="???","Waiting",""))))</f>
        <v>Completed</v>
      </c>
      <c r="N132" s="109"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09" t="s">
        <v>0</v>
      </c>
      <c r="P132" s="4"/>
      <c r="Q132" s="114" t="s">
        <v>25</v>
      </c>
      <c r="R132" s="109" t="s">
        <v>4340</v>
      </c>
    </row>
    <row r="133" spans="1:18" x14ac:dyDescent="0.25">
      <c r="A133" s="109"/>
      <c r="B133" s="109"/>
      <c r="C133" s="109"/>
      <c r="D133" s="86" t="s">
        <v>23</v>
      </c>
      <c r="E133" s="86" t="s">
        <v>1512</v>
      </c>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Merge")),A132&amp;"_SA_MW",IF(AND(D133="Julia",OR(E133="Manual",E133="Assisted Manual")),A132&amp;"_JS",IF(AND(D133="Julia",OR(E133="De-Novo Merge",E133="Assisted Merge")),A132&amp;"_SA_JS",""))))))))))))))))))</f>
        <v>2018-04-13_G-037_CA</v>
      </c>
      <c r="G133" s="89">
        <v>43264</v>
      </c>
      <c r="H133" s="89">
        <v>43265</v>
      </c>
      <c r="I133" s="85">
        <v>2.5</v>
      </c>
      <c r="J133" s="68">
        <v>48</v>
      </c>
      <c r="K133" s="73">
        <f t="shared" si="4"/>
        <v>19.2</v>
      </c>
      <c r="L133" s="109"/>
      <c r="M133" s="86" t="str">
        <f>IF(AND(NOT(OR(G133="",G133="Ø")),H133=""),"In Progress",IF(AND(NOT(OR(H133="Ø",H133="")),NOT(OR(G133="Ø",G133=""))),"Completed",IF(AND(NOT(A132=""),NOT(OR(D133="",D133="???")),G133=""),"Waiting",IF(D133="???","Waiting",""))))</f>
        <v>Completed</v>
      </c>
      <c r="N133" s="109"/>
      <c r="O133" s="109"/>
      <c r="P133" s="4"/>
      <c r="Q133" s="114"/>
      <c r="R133" s="109"/>
    </row>
    <row r="134" spans="1:18" x14ac:dyDescent="0.25">
      <c r="A134" s="115" t="s">
        <v>4341</v>
      </c>
      <c r="B134" s="110" t="s">
        <v>4342</v>
      </c>
      <c r="C134" s="109"/>
      <c r="D134" s="86" t="s">
        <v>187</v>
      </c>
      <c r="E134" s="86"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Merge")),A134&amp;"_SA_MW",IF(AND(D134="Julia",OR(E134="Manual",E134="Assisted Manual")),A134&amp;"_JS",IF(AND(D134="Julia",OR(E134="De-Novo Merge",E134="Assisted Merge")),A134&amp;"_SA_JS",""))))))))))))))))))</f>
        <v>2018-04-13_G-038_MW</v>
      </c>
      <c r="G134" s="89">
        <v>43249</v>
      </c>
      <c r="H134" s="89">
        <v>43252</v>
      </c>
      <c r="I134" s="68">
        <v>5.25</v>
      </c>
      <c r="J134" s="68">
        <v>221</v>
      </c>
      <c r="K134" s="73">
        <f t="shared" si="4"/>
        <v>42.095238095238095</v>
      </c>
      <c r="L134" s="111">
        <v>43287</v>
      </c>
      <c r="M134" s="86" t="str">
        <f>IF(AND(NOT(OR(G134="",G134="Ø")),H134=""),"In Progress",IF(AND(NOT(OR(H134="Ø",H134="")),NOT(OR(G134="Ø",G134=""))),"Completed",IF(AND(NOT(A134=""),NOT(OR(D134="",D134="???")),G134=""),"Waiting",IF(D134="???","Waiting",""))))</f>
        <v>Completed</v>
      </c>
      <c r="N134" s="109"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Completed</v>
      </c>
      <c r="O134" s="109" t="s">
        <v>0</v>
      </c>
      <c r="P134" s="4"/>
      <c r="Q134" s="114" t="s">
        <v>25</v>
      </c>
      <c r="R134" s="109" t="s">
        <v>4343</v>
      </c>
    </row>
    <row r="135" spans="1:18" x14ac:dyDescent="0.25">
      <c r="A135" s="109"/>
      <c r="B135" s="109"/>
      <c r="C135" s="109"/>
      <c r="D135" s="86" t="s">
        <v>4153</v>
      </c>
      <c r="E135" s="86" t="s">
        <v>1512</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Merge")),A134&amp;"_SA_MW",IF(AND(D135="Julia",OR(E135="Manual",E135="Assisted Manual")),A134&amp;"_JS",IF(AND(D135="Julia",OR(E135="De-Novo Merge",E135="Assisted Merge")),A134&amp;"_SA_JS",""))))))))))))))))))</f>
        <v>2018-04-13_G-038_JS</v>
      </c>
      <c r="G135" s="89">
        <v>43264</v>
      </c>
      <c r="H135" s="89">
        <v>43269</v>
      </c>
      <c r="I135" s="68"/>
      <c r="J135" s="68"/>
      <c r="K135" s="73" t="str">
        <f t="shared" si="4"/>
        <v/>
      </c>
      <c r="L135" s="109"/>
      <c r="M135" s="86" t="str">
        <f>IF(AND(NOT(OR(G135="",G135="Ø")),H135=""),"In Progress",IF(AND(NOT(OR(H135="Ø",H135="")),NOT(OR(G135="Ø",G135=""))),"Completed",IF(AND(NOT(A134=""),NOT(OR(D135="",D135="???")),G135=""),"Waiting",IF(D135="???","Waiting",""))))</f>
        <v>Completed</v>
      </c>
      <c r="N135" s="109"/>
      <c r="O135" s="109"/>
      <c r="P135" s="4"/>
      <c r="Q135" s="114"/>
      <c r="R135" s="109"/>
    </row>
    <row r="136" spans="1:18" x14ac:dyDescent="0.25">
      <c r="A136" s="115" t="s">
        <v>4344</v>
      </c>
      <c r="B136" s="110" t="s">
        <v>4345</v>
      </c>
      <c r="C136" s="109" t="s">
        <v>2065</v>
      </c>
      <c r="D136" s="86" t="s">
        <v>161</v>
      </c>
      <c r="E136" s="86"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Merge")),A136&amp;"_SA_MW",IF(AND(D136="Julia",OR(E136="Manual",E136="Assisted Manual")),A136&amp;"_JS",IF(AND(D136="Julia",OR(E136="De-Novo Merge",E136="Assisted Merge")),A136&amp;"_SA_JS",""))))))))))))))))))</f>
        <v>2018-04-13_G-039_BD</v>
      </c>
      <c r="G136" s="89">
        <v>43250</v>
      </c>
      <c r="H136" s="89">
        <v>43251</v>
      </c>
      <c r="I136" s="68">
        <v>5.5</v>
      </c>
      <c r="J136" s="68">
        <v>42</v>
      </c>
      <c r="K136" s="73">
        <f t="shared" si="4"/>
        <v>7.6363636363636367</v>
      </c>
      <c r="L136" s="111">
        <v>43279</v>
      </c>
      <c r="M136" s="86" t="str">
        <f>IF(AND(NOT(OR(G136="",G136="Ø")),H136=""),"In Progress",IF(AND(NOT(OR(H136="Ø",H136="")),NOT(OR(G136="Ø",G136=""))),"Completed",IF(AND(NOT(A136=""),NOT(OR(D136="",D136="???")),G136=""),"Waiting",IF(D136="???","Waiting",""))))</f>
        <v>Completed</v>
      </c>
      <c r="N136" s="109"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09" t="s">
        <v>0</v>
      </c>
      <c r="P136" s="4"/>
      <c r="Q136" s="114" t="s">
        <v>25</v>
      </c>
      <c r="R136" s="109" t="s">
        <v>4346</v>
      </c>
    </row>
    <row r="137" spans="1:18" x14ac:dyDescent="0.25">
      <c r="A137" s="109"/>
      <c r="B137" s="109"/>
      <c r="C137" s="109"/>
      <c r="D137" s="86" t="s">
        <v>23</v>
      </c>
      <c r="E137" s="86"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Merge")),A136&amp;"_SA_MW",IF(AND(D137="Julia",OR(E137="Manual",E137="Assisted Manual")),A136&amp;"_JS",IF(AND(D137="Julia",OR(E137="De-Novo Merge",E137="Assisted Merge")),A136&amp;"_SA_JS",""))))))))))))))))))</f>
        <v>2018-04-13_G-039_CA</v>
      </c>
      <c r="G137" s="89">
        <v>43252</v>
      </c>
      <c r="H137" s="89">
        <v>43255</v>
      </c>
      <c r="I137" s="68"/>
      <c r="J137" s="68"/>
      <c r="K137" s="73" t="str">
        <f t="shared" si="4"/>
        <v/>
      </c>
      <c r="L137" s="109"/>
      <c r="M137" s="86" t="str">
        <f>IF(AND(NOT(OR(G137="",G137="Ø")),H137=""),"In Progress",IF(AND(NOT(OR(H137="Ø",H137="")),NOT(OR(G137="Ø",G137=""))),"Completed",IF(AND(NOT(A136=""),NOT(OR(D137="",D137="???")),G137=""),"Waiting",IF(D137="???","Waiting",""))))</f>
        <v>Completed</v>
      </c>
      <c r="N137" s="109"/>
      <c r="O137" s="109"/>
      <c r="P137" s="4" t="s">
        <v>4347</v>
      </c>
      <c r="Q137" s="114"/>
      <c r="R137" s="109"/>
    </row>
    <row r="138" spans="1:18" x14ac:dyDescent="0.25">
      <c r="A138" s="115" t="s">
        <v>4348</v>
      </c>
      <c r="B138" s="110" t="s">
        <v>4349</v>
      </c>
      <c r="C138" s="109" t="s">
        <v>1001</v>
      </c>
      <c r="D138" s="86" t="s">
        <v>161</v>
      </c>
      <c r="E138" s="86"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Merge")),A138&amp;"_SA_MW",IF(AND(D138="Julia",OR(E138="Manual",E138="Assisted Manual")),A138&amp;"_JS",IF(AND(D138="Julia",OR(E138="De-Novo Merge",E138="Assisted Merge")),A138&amp;"_SA_JS",""))))))))))))))))))</f>
        <v>2018-04-13_G-040_BD</v>
      </c>
      <c r="G138" s="89">
        <v>43251</v>
      </c>
      <c r="H138" s="89">
        <v>43252</v>
      </c>
      <c r="I138" s="68">
        <v>4.75</v>
      </c>
      <c r="J138" s="68">
        <v>52</v>
      </c>
      <c r="K138" s="73">
        <f t="shared" si="4"/>
        <v>10.947368421052632</v>
      </c>
      <c r="L138" s="111">
        <v>43297</v>
      </c>
      <c r="M138" s="86" t="str">
        <f>IF(AND(NOT(OR(G138="",G138="Ø")),H138=""),"In Progress",IF(AND(NOT(OR(H138="Ø",H138="")),NOT(OR(G138="Ø",G138=""))),"Completed",IF(AND(NOT(A138=""),NOT(OR(D138="",D138="???")),G138=""),"Waiting",IF(D138="???","Waiting",""))))</f>
        <v>Completed</v>
      </c>
      <c r="N138" s="109"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09" t="s">
        <v>0</v>
      </c>
      <c r="P138" s="4" t="s">
        <v>4350</v>
      </c>
      <c r="Q138" s="114" t="s">
        <v>25</v>
      </c>
      <c r="R138" s="109" t="s">
        <v>4351</v>
      </c>
    </row>
    <row r="139" spans="1:18" x14ac:dyDescent="0.25">
      <c r="A139" s="109"/>
      <c r="B139" s="109"/>
      <c r="C139" s="109"/>
      <c r="D139" s="86" t="s">
        <v>113</v>
      </c>
      <c r="E139" s="86"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Merge")),A138&amp;"_SA_MW",IF(AND(D139="Julia",OR(E139="Manual",E139="Assisted Manual")),A138&amp;"_JS",IF(AND(D139="Julia",OR(E139="De-Novo Merge",E139="Assisted Merge")),A138&amp;"_SA_JS",""))))))))))))))))))</f>
        <v>2018-04-13_G-040_DR</v>
      </c>
      <c r="G139" s="89">
        <v>43290</v>
      </c>
      <c r="H139" s="89">
        <v>43294</v>
      </c>
      <c r="I139" s="68">
        <v>4</v>
      </c>
      <c r="J139" s="68">
        <v>54.570999999999998</v>
      </c>
      <c r="K139" s="73">
        <f t="shared" si="4"/>
        <v>13.642749999999999</v>
      </c>
      <c r="L139" s="109"/>
      <c r="M139" s="86" t="str">
        <f>IF(AND(NOT(OR(G139="",G139="Ø")),H139=""),"In Progress",IF(AND(NOT(OR(H139="Ø",H139="")),NOT(OR(G139="Ø",G139=""))),"Completed",IF(AND(NOT(A138=""),NOT(OR(D139="",D139="???")),G139=""),"Waiting",IF(D139="???","Waiting",""))))</f>
        <v>Completed</v>
      </c>
      <c r="N139" s="109"/>
      <c r="O139" s="109"/>
      <c r="P139" s="4"/>
      <c r="Q139" s="114"/>
      <c r="R139" s="109"/>
    </row>
    <row r="140" spans="1:18" x14ac:dyDescent="0.25">
      <c r="A140" s="115" t="s">
        <v>4352</v>
      </c>
      <c r="B140" s="110" t="s">
        <v>4353</v>
      </c>
      <c r="C140" s="109"/>
      <c r="D140" s="86" t="s">
        <v>23</v>
      </c>
      <c r="E140" s="86"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Merge")),A140&amp;"_SA_MW",IF(AND(D140="Julia",OR(E140="Manual",E140="Assisted Manual")),A140&amp;"_JS",IF(AND(D140="Julia",OR(E140="De-Novo Merge",E140="Assisted Merge")),A140&amp;"_SA_JS",""))))))))))))))))))</f>
        <v>2018-04-13_R-030_CA</v>
      </c>
      <c r="G140" s="89">
        <v>43245</v>
      </c>
      <c r="H140" s="89">
        <v>43245</v>
      </c>
      <c r="I140" s="84"/>
      <c r="J140" s="68">
        <v>58.3</v>
      </c>
      <c r="K140" s="73" t="str">
        <f t="shared" si="4"/>
        <v/>
      </c>
      <c r="L140" s="111">
        <v>43255</v>
      </c>
      <c r="M140" s="86" t="str">
        <f>IF(AND(NOT(OR(G140="",G140="Ø")),H140=""),"In Progress",IF(AND(NOT(OR(H140="Ø",H140="")),NOT(OR(G140="Ø",G140=""))),"Completed",IF(AND(NOT(A140=""),NOT(OR(D140="",D140="???")),G140=""),"Waiting",IF(D140="???","Waiting",""))))</f>
        <v>Completed</v>
      </c>
      <c r="N140" s="109"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09" t="s">
        <v>0</v>
      </c>
      <c r="P140" s="4"/>
      <c r="Q140" s="114" t="s">
        <v>25</v>
      </c>
      <c r="R140" s="109" t="s">
        <v>4354</v>
      </c>
    </row>
    <row r="141" spans="1:18" x14ac:dyDescent="0.25">
      <c r="A141" s="109"/>
      <c r="B141" s="109"/>
      <c r="C141" s="109"/>
      <c r="D141" s="86" t="s">
        <v>27</v>
      </c>
      <c r="E141" s="86" t="s">
        <v>1512</v>
      </c>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Merge")),A140&amp;"_SA_MW",IF(AND(D141="Julia",OR(E141="Manual",E141="Assisted Manual")),A140&amp;"_JS",IF(AND(D141="Julia",OR(E141="De-Novo Merge",E141="Assisted Merge")),A140&amp;"_SA_JS",""))))))))))))))))))</f>
        <v>2018-04-13_R-030_GB</v>
      </c>
      <c r="G141" s="89">
        <v>43252</v>
      </c>
      <c r="H141" s="89">
        <v>43255</v>
      </c>
      <c r="I141" s="68"/>
      <c r="J141" s="68"/>
      <c r="K141" s="73" t="str">
        <f t="shared" si="4"/>
        <v/>
      </c>
      <c r="L141" s="109"/>
      <c r="M141" s="86" t="str">
        <f>IF(AND(NOT(OR(G141="",G141="Ø")),H141=""),"In Progress",IF(AND(NOT(OR(H141="Ø",H141="")),NOT(OR(G141="Ø",G141=""))),"Completed",IF(AND(NOT(A140=""),NOT(OR(D141="",D141="???")),G141=""),"Waiting",IF(D141="???","Waiting",""))))</f>
        <v>Completed</v>
      </c>
      <c r="N141" s="109"/>
      <c r="O141" s="109"/>
      <c r="P141" s="4"/>
      <c r="Q141" s="114"/>
      <c r="R141" s="109"/>
    </row>
    <row r="142" spans="1:18" x14ac:dyDescent="0.25">
      <c r="A142" s="115" t="s">
        <v>4355</v>
      </c>
      <c r="B142" s="110" t="s">
        <v>4356</v>
      </c>
      <c r="C142" s="109"/>
      <c r="D142" s="86" t="s">
        <v>2404</v>
      </c>
      <c r="E142" s="86"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Merge")),A142&amp;"_SA_MW",IF(AND(D142="Julia",OR(E142="Manual",E142="Assisted Manual")),A142&amp;"_JS",IF(AND(D142="Julia",OR(E142="De-Novo Merge",E142="Assisted Merge")),A142&amp;"_SA_JS",""))))))))))))))))))</f>
        <v>2018-04-13_R-031_MH</v>
      </c>
      <c r="G142" s="89">
        <v>43245</v>
      </c>
      <c r="H142" s="89">
        <v>43250</v>
      </c>
      <c r="I142" s="68"/>
      <c r="J142" s="68"/>
      <c r="K142" s="73" t="str">
        <f t="shared" si="4"/>
        <v/>
      </c>
      <c r="L142" s="111">
        <v>43279</v>
      </c>
      <c r="M142" s="86" t="str">
        <f>IF(AND(NOT(OR(G142="",G142="Ø")),H142=""),"In Progress",IF(AND(NOT(OR(H142="Ø",H142="")),NOT(OR(G142="Ø",G142=""))),"Completed",IF(AND(NOT(A142=""),NOT(OR(D142="",D142="???")),G142=""),"Waiting",IF(D142="???","Waiting",""))))</f>
        <v>Completed</v>
      </c>
      <c r="N142" s="109" t="str">
        <f>IF(AND(NOT(OR(H142="Ø",H142="")),L142="Split"),"In Progress",IF(AND(NOT(OR(H142="Ø",H142="")),L142="Needs to be Split"),"Waiting",IF(AND(M142="Review",M143="Review"),"Review",IF(OR(AND(M142="Review",M143="Incomplete"),AND(M142="Incomplete",M143="Review")),"Review",IF(OR(AND(M142="Untraceable",M143="Review"),AND(M142="Review",M143="Untraceable")),"Review",IF(OR(AND(M142="Review",M143="Completed"),AND(M142="Completed",M143="Review")),"Review",IF(OR(AND(M142="Other",M143="Review"),AND(M142="Review",M143="Other")),"Review",IF(OR(AND(M142="Other",M143="Incomplete"),AND(M142="Incomplete",M143="Other")),"Review",IF(OR(AND(M142="Other",M143="Untraceable"),AND(M142="Untraceable",M143="Other")),"Review",IF(OR(AND(M142="Other",M143="Completed"),AND(M142="Completed",M143="Other")),"Review",IF(AND(M142="Waiting",M143="Waiting"),"Waiting",IF(OR(AND(M142="Review",M143="Waiting"),AND(M142="Waiting",M143="Review")),"Waiting",IF(OR(AND(M142="Other",M143="Waiting"),AND(M142="Waiting",M143="Other")),"Waiting",IF(OR(AND(M142="Incomplete",M143="Waiting"),AND(M142="Waiting",M143="Incomplete")),"Waiting",IF(OR(AND(M142="Completed",M143="Waiting"),AND(M142="Waiting",M143="Completed")),"Waiting",IF(OR(M142="In Progress",M143="In Progress"),"In Progress",IF(OR(AND(M142="Completed",M143="Untraceable"),AND(M142="Untraceable",M143="Completed")),"Review",IF(OR(AND(M142="Completed",M143="Incomplete"),AND(M142="Incomplete",M143="Completed")),"Review",IF(OR(AND(M142="Incomplete",M143="Untraceable"),AND(M142="Untraceable",M143="Incomplete")),"Untraceable",IF(AND(NOT(OR(H142="Ø",H142="")),NOT(OR(H143="Ø",H143="")),L142=""),"In Progress",IF(AND(M142="Untraceable",M143="Untraceable"),"Untraceable",IF(AND(NOT(OR(H142="Ø",H142="")),NOT(OR(H143="Ø",H143="")),NOT(OR(L142="Ø",L142="",L142="Split",L142="Needs to be Split"))),"Completed",IF(AND(M142="Incomplete",M143="Incomplete"),"Incomplete",IF(AND(M142="Other",M143="Other"),"Review",IF(AND(M142="Untraceable",M143=""),"Untraceable","")))))))))))))))))))))))))</f>
        <v>Completed</v>
      </c>
      <c r="O142" s="109" t="s">
        <v>0</v>
      </c>
      <c r="P142" s="4" t="s">
        <v>4357</v>
      </c>
      <c r="Q142" s="114" t="s">
        <v>25</v>
      </c>
      <c r="R142" s="109" t="s">
        <v>4358</v>
      </c>
    </row>
    <row r="143" spans="1:18" x14ac:dyDescent="0.25">
      <c r="A143" s="109"/>
      <c r="B143" s="109"/>
      <c r="C143" s="109"/>
      <c r="D143" s="86" t="s">
        <v>23</v>
      </c>
      <c r="E143" s="86" t="s">
        <v>1512</v>
      </c>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Merge")),A142&amp;"_SA_MW",IF(AND(D143="Julia",OR(E143="Manual",E143="Assisted Manual")),A142&amp;"_JS",IF(AND(D143="Julia",OR(E143="De-Novo Merge",E143="Assisted Merge")),A142&amp;"_SA_JS",""))))))))))))))))))</f>
        <v>2018-04-13_R-031_CA</v>
      </c>
      <c r="G143" s="89">
        <v>43250</v>
      </c>
      <c r="H143" s="89">
        <v>43251</v>
      </c>
      <c r="I143" s="68"/>
      <c r="J143" s="68"/>
      <c r="K143" s="73" t="str">
        <f t="shared" si="4"/>
        <v/>
      </c>
      <c r="L143" s="109"/>
      <c r="M143" s="86" t="str">
        <f>IF(AND(NOT(OR(G143="",G143="Ø")),H143=""),"In Progress",IF(AND(NOT(OR(H143="Ø",H143="")),NOT(OR(G143="Ø",G143=""))),"Completed",IF(AND(NOT(A142=""),NOT(OR(D143="",D143="???")),G143=""),"Waiting",IF(D143="???","Waiting",""))))</f>
        <v>Completed</v>
      </c>
      <c r="N143" s="109"/>
      <c r="O143" s="109"/>
      <c r="P143" s="4"/>
      <c r="Q143" s="114"/>
      <c r="R143" s="109"/>
    </row>
    <row r="144" spans="1:18" x14ac:dyDescent="0.25">
      <c r="A144" s="115" t="s">
        <v>4359</v>
      </c>
      <c r="B144" s="110" t="s">
        <v>4360</v>
      </c>
      <c r="C144" s="109"/>
      <c r="D144" s="86" t="s">
        <v>2404</v>
      </c>
      <c r="E144" s="86"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Merge")),A144&amp;"_SA_MW",IF(AND(D144="Julia",OR(E144="Manual",E144="Assisted Manual")),A144&amp;"_JS",IF(AND(D144="Julia",OR(E144="De-Novo Merge",E144="Assisted Merge")),A144&amp;"_SA_JS",""))))))))))))))))))</f>
        <v>2018-04-13_R-032_MH</v>
      </c>
      <c r="G144" s="89">
        <v>43250</v>
      </c>
      <c r="H144" s="89">
        <v>43251</v>
      </c>
      <c r="I144" s="68">
        <v>2</v>
      </c>
      <c r="J144" s="68">
        <v>55</v>
      </c>
      <c r="K144" s="73">
        <f t="shared" si="4"/>
        <v>27.5</v>
      </c>
      <c r="L144" s="111">
        <v>43279</v>
      </c>
      <c r="M144" s="86" t="str">
        <f>IF(AND(NOT(OR(G144="",G144="Ø")),H144=""),"In Progress",IF(AND(NOT(OR(H144="Ø",H144="")),NOT(OR(G144="Ø",G144=""))),"Completed",IF(AND(NOT(A144=""),NOT(OR(D144="",D144="???")),G144=""),"Waiting",IF(D144="???","Waiting",""))))</f>
        <v>Completed</v>
      </c>
      <c r="N144" s="109"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09" t="s">
        <v>0</v>
      </c>
      <c r="P144" s="4"/>
      <c r="Q144" s="114" t="s">
        <v>25</v>
      </c>
      <c r="R144" s="109" t="s">
        <v>4361</v>
      </c>
    </row>
    <row r="145" spans="1:18" x14ac:dyDescent="0.25">
      <c r="A145" s="109"/>
      <c r="B145" s="109"/>
      <c r="C145" s="109"/>
      <c r="D145" s="86" t="s">
        <v>23</v>
      </c>
      <c r="E145" s="86"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Merge")),A144&amp;"_SA_MW",IF(AND(D145="Julia",OR(E145="Manual",E145="Assisted Manual")),A144&amp;"_JS",IF(AND(D145="Julia",OR(E145="De-Novo Merge",E145="Assisted Merge")),A144&amp;"_SA_JS",""))))))))))))))))))</f>
        <v>2018-04-13_R-032_CA</v>
      </c>
      <c r="G145" s="89">
        <v>43251</v>
      </c>
      <c r="H145" s="89">
        <v>43251</v>
      </c>
      <c r="I145" s="68">
        <v>2</v>
      </c>
      <c r="J145" s="68">
        <v>57</v>
      </c>
      <c r="K145" s="73">
        <f t="shared" si="4"/>
        <v>28.5</v>
      </c>
      <c r="L145" s="109"/>
      <c r="M145" s="86" t="str">
        <f>IF(AND(NOT(OR(G145="",G145="Ø")),H145=""),"In Progress",IF(AND(NOT(OR(H145="Ø",H145="")),NOT(OR(G145="Ø",G145=""))),"Completed",IF(AND(NOT(A144=""),NOT(OR(D145="",D145="???")),G145=""),"Waiting",IF(D145="???","Waiting",""))))</f>
        <v>Completed</v>
      </c>
      <c r="N145" s="109"/>
      <c r="O145" s="109"/>
      <c r="P145" s="4"/>
      <c r="Q145" s="114"/>
      <c r="R145" s="109"/>
    </row>
    <row r="146" spans="1:18" x14ac:dyDescent="0.25">
      <c r="A146" s="115" t="s">
        <v>4362</v>
      </c>
      <c r="B146" s="110" t="s">
        <v>4363</v>
      </c>
      <c r="C146" s="109"/>
      <c r="D146" s="86" t="s">
        <v>2404</v>
      </c>
      <c r="E146" s="86"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Merge")),A146&amp;"_SA_MW",IF(AND(D146="Julia",OR(E146="Manual",E146="Assisted Manual")),A146&amp;"_JS",IF(AND(D146="Julia",OR(E146="De-Novo Merge",E146="Assisted Merge")),A146&amp;"_SA_JS",""))))))))))))))))))</f>
        <v>2018-04-13_R-033_MH</v>
      </c>
      <c r="G146" s="89">
        <v>43251</v>
      </c>
      <c r="H146" s="89">
        <v>43251</v>
      </c>
      <c r="I146" s="68"/>
      <c r="J146" s="68"/>
      <c r="K146" s="73" t="str">
        <f t="shared" si="4"/>
        <v/>
      </c>
      <c r="L146" s="111">
        <v>43279</v>
      </c>
      <c r="M146" s="86" t="str">
        <f>IF(AND(NOT(OR(G146="",G146="Ø")),H146=""),"In Progress",IF(AND(NOT(OR(H146="Ø",H146="")),NOT(OR(G146="Ø",G146=""))),"Completed",IF(AND(NOT(A146=""),NOT(OR(D146="",D146="???")),G146=""),"Waiting",IF(D146="???","Waiting",""))))</f>
        <v>Completed</v>
      </c>
      <c r="N146" s="109"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09" t="s">
        <v>0</v>
      </c>
      <c r="P146" s="4" t="s">
        <v>4364</v>
      </c>
      <c r="Q146" s="114" t="s">
        <v>25</v>
      </c>
      <c r="R146" s="109" t="s">
        <v>4365</v>
      </c>
    </row>
    <row r="147" spans="1:18" x14ac:dyDescent="0.25">
      <c r="A147" s="109"/>
      <c r="B147" s="109"/>
      <c r="C147" s="109"/>
      <c r="D147" s="86" t="s">
        <v>23</v>
      </c>
      <c r="E147" s="86"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Merge")),A146&amp;"_SA_MW",IF(AND(D147="Julia",OR(E147="Manual",E147="Assisted Manual")),A146&amp;"_JS",IF(AND(D147="Julia",OR(E147="De-Novo Merge",E147="Assisted Merge")),A146&amp;"_SA_JS",""))))))))))))))))))</f>
        <v>2018-04-13_R-033_CA</v>
      </c>
      <c r="G147" s="89">
        <v>43265</v>
      </c>
      <c r="H147" s="89">
        <v>43265</v>
      </c>
      <c r="I147" s="68">
        <v>1.5</v>
      </c>
      <c r="J147" s="68">
        <v>26</v>
      </c>
      <c r="K147" s="73">
        <f t="shared" si="4"/>
        <v>17.333333333333332</v>
      </c>
      <c r="L147" s="109"/>
      <c r="M147" s="86" t="str">
        <f>IF(AND(NOT(OR(G147="",G147="Ø")),H147=""),"In Progress",IF(AND(NOT(OR(H147="Ø",H147="")),NOT(OR(G147="Ø",G147=""))),"Completed",IF(AND(NOT(A146=""),NOT(OR(D147="",D147="???")),G147=""),"Waiting",IF(D147="???","Waiting",""))))</f>
        <v>Completed</v>
      </c>
      <c r="N147" s="109"/>
      <c r="O147" s="109"/>
      <c r="P147" s="4"/>
      <c r="Q147" s="114"/>
      <c r="R147" s="109"/>
    </row>
    <row r="148" spans="1:18" x14ac:dyDescent="0.25">
      <c r="A148" s="115" t="s">
        <v>4366</v>
      </c>
      <c r="B148" s="110" t="s">
        <v>4367</v>
      </c>
      <c r="C148" s="109"/>
      <c r="D148" s="86" t="s">
        <v>32</v>
      </c>
      <c r="E148" s="86"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Merge")),A148&amp;"_SA_MW",IF(AND(D148="Julia",OR(E148="Manual",E148="Assisted Manual")),A148&amp;"_JS",IF(AND(D148="Julia",OR(E148="De-Novo Merge",E148="Assisted Merge")),A148&amp;"_SA_JS",""))))))))))))))))))</f>
        <v>2018-04-03_G-041_AZ</v>
      </c>
      <c r="G148" s="89">
        <v>43251</v>
      </c>
      <c r="H148" s="89">
        <v>43252</v>
      </c>
      <c r="I148" s="68"/>
      <c r="J148" s="68"/>
      <c r="K148" s="73" t="str">
        <f t="shared" si="4"/>
        <v/>
      </c>
      <c r="L148" s="111">
        <v>43279</v>
      </c>
      <c r="M148" s="86" t="str">
        <f>IF(AND(NOT(OR(G148="",G148="Ø")),H148=""),"In Progress",IF(AND(NOT(OR(H148="Ø",H148="")),NOT(OR(G148="Ø",G148=""))),"Completed",IF(AND(NOT(A148=""),NOT(OR(D148="",D148="???")),G148=""),"Waiting",IF(D148="???","Waiting",""))))</f>
        <v>Completed</v>
      </c>
      <c r="N148" s="109"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09" t="s">
        <v>0</v>
      </c>
      <c r="P148" s="4"/>
      <c r="Q148" s="114" t="s">
        <v>25</v>
      </c>
      <c r="R148" s="109" t="s">
        <v>4368</v>
      </c>
    </row>
    <row r="149" spans="1:18" x14ac:dyDescent="0.25">
      <c r="A149" s="109"/>
      <c r="B149" s="109"/>
      <c r="C149" s="109"/>
      <c r="D149" s="86" t="s">
        <v>23</v>
      </c>
      <c r="E149" s="86" t="s">
        <v>1512</v>
      </c>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Merge")),A148&amp;"_SA_MW",IF(AND(D149="Julia",OR(E149="Manual",E149="Assisted Manual")),A148&amp;"_JS",IF(AND(D149="Julia",OR(E149="De-Novo Merge",E149="Assisted Merge")),A148&amp;"_SA_JS",""))))))))))))))))))</f>
        <v>2018-04-03_G-041_CA</v>
      </c>
      <c r="G149" s="89">
        <v>43252</v>
      </c>
      <c r="H149" s="89">
        <v>43252</v>
      </c>
      <c r="I149" s="68">
        <v>1.5</v>
      </c>
      <c r="J149" s="68">
        <v>26</v>
      </c>
      <c r="K149" s="73">
        <f t="shared" si="4"/>
        <v>17.333333333333332</v>
      </c>
      <c r="L149" s="109"/>
      <c r="M149" s="86" t="str">
        <f>IF(AND(NOT(OR(G149="",G149="Ø")),H149=""),"In Progress",IF(AND(NOT(OR(H149="Ø",H149="")),NOT(OR(G149="Ø",G149=""))),"Completed",IF(AND(NOT(A148=""),NOT(OR(D149="",D149="???")),G149=""),"Waiting",IF(D149="???","Waiting",""))))</f>
        <v>Completed</v>
      </c>
      <c r="N149" s="109"/>
      <c r="O149" s="109"/>
      <c r="P149" s="4"/>
      <c r="Q149" s="114"/>
      <c r="R149" s="109"/>
    </row>
    <row r="150" spans="1:18" x14ac:dyDescent="0.25">
      <c r="A150" s="115" t="s">
        <v>4369</v>
      </c>
      <c r="B150" s="110" t="s">
        <v>4370</v>
      </c>
      <c r="C150" s="109"/>
      <c r="D150" s="86" t="s">
        <v>2404</v>
      </c>
      <c r="E150" s="86" t="s">
        <v>24</v>
      </c>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Merge")),A150&amp;"_SA_MW",IF(AND(D150="Julia",OR(E150="Manual",E150="Assisted Manual")),A150&amp;"_JS",IF(AND(D150="Julia",OR(E150="De-Novo Merge",E150="Assisted Merge")),A150&amp;"_SA_JS",""))))))))))))))))))</f>
        <v>2018-04-03_G-042_MH</v>
      </c>
      <c r="G150" s="89">
        <v>43252</v>
      </c>
      <c r="H150" s="89">
        <v>43255</v>
      </c>
      <c r="I150" s="68"/>
      <c r="J150" s="68"/>
      <c r="K150" s="73" t="str">
        <f t="shared" si="4"/>
        <v/>
      </c>
      <c r="L150" s="111">
        <v>43258</v>
      </c>
      <c r="M150" s="86" t="str">
        <f>IF(AND(NOT(OR(G150="",G150="Ø")),H150=""),"In Progress",IF(AND(NOT(OR(H150="Ø",H150="")),NOT(OR(G150="Ø",G150=""))),"Completed",IF(AND(NOT(A150=""),NOT(OR(D150="",D150="???")),G150=""),"Waiting",IF(D150="???","Waiting",""))))</f>
        <v>Completed</v>
      </c>
      <c r="N150" s="109"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09" t="s">
        <v>0</v>
      </c>
      <c r="P150" s="4"/>
      <c r="Q150" s="114" t="s">
        <v>25</v>
      </c>
      <c r="R150" s="109" t="s">
        <v>4371</v>
      </c>
    </row>
    <row r="151" spans="1:18" x14ac:dyDescent="0.25">
      <c r="A151" s="109"/>
      <c r="B151" s="109"/>
      <c r="C151" s="109"/>
      <c r="D151" s="86" t="s">
        <v>27</v>
      </c>
      <c r="E151" s="86" t="s">
        <v>1512</v>
      </c>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Merge")),A150&amp;"_SA_MW",IF(AND(D151="Julia",OR(E151="Manual",E151="Assisted Manual")),A150&amp;"_JS",IF(AND(D151="Julia",OR(E151="De-Novo Merge",E151="Assisted Merge")),A150&amp;"_SA_JS",""))))))))))))))))))</f>
        <v>2018-04-03_G-042_GB</v>
      </c>
      <c r="G151" s="89">
        <v>43258</v>
      </c>
      <c r="H151" s="89">
        <v>43258</v>
      </c>
      <c r="I151" s="68">
        <v>1.3</v>
      </c>
      <c r="J151" s="68">
        <v>42</v>
      </c>
      <c r="K151" s="73">
        <f t="shared" si="4"/>
        <v>32.307692307692307</v>
      </c>
      <c r="L151" s="109"/>
      <c r="M151" s="86" t="str">
        <f>IF(AND(NOT(OR(G151="",G151="Ø")),H151=""),"In Progress",IF(AND(NOT(OR(H151="Ø",H151="")),NOT(OR(G151="Ø",G151=""))),"Completed",IF(AND(NOT(A150=""),NOT(OR(D151="",D151="???")),G151=""),"Waiting",IF(D151="???","Waiting",""))))</f>
        <v>Completed</v>
      </c>
      <c r="N151" s="109"/>
      <c r="O151" s="109"/>
      <c r="P151" s="4"/>
      <c r="Q151" s="114"/>
      <c r="R151" s="109"/>
    </row>
    <row r="152" spans="1:18" x14ac:dyDescent="0.25">
      <c r="A152" s="115" t="s">
        <v>4372</v>
      </c>
      <c r="B152" s="110" t="s">
        <v>4373</v>
      </c>
      <c r="C152" s="109"/>
      <c r="D152" s="86" t="s">
        <v>23</v>
      </c>
      <c r="E152" s="86" t="s">
        <v>24</v>
      </c>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Merge")),A152&amp;"_SA_MW",IF(AND(D152="Julia",OR(E152="Manual",E152="Assisted Manual")),A152&amp;"_JS",IF(AND(D152="Julia",OR(E152="De-Novo Merge",E152="Assisted Merge")),A152&amp;"_SA_JS",""))))))))))))))))))</f>
        <v>2018-04-13_R-034_CA</v>
      </c>
      <c r="G152" s="89">
        <v>43251</v>
      </c>
      <c r="H152" s="89">
        <v>43252</v>
      </c>
      <c r="I152" s="68"/>
      <c r="J152" s="68"/>
      <c r="K152" s="73" t="str">
        <f t="shared" si="4"/>
        <v/>
      </c>
      <c r="L152" s="111">
        <v>43280</v>
      </c>
      <c r="M152" s="86" t="str">
        <f>IF(AND(NOT(OR(G152="",G152="Ø")),H152=""),"In Progress",IF(AND(NOT(OR(H152="Ø",H152="")),NOT(OR(G152="Ø",G152=""))),"Completed",IF(AND(NOT(A152=""),NOT(OR(D152="",D152="???")),G152=""),"Waiting",IF(D152="???","Waiting",""))))</f>
        <v>Completed</v>
      </c>
      <c r="N152" s="109"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09" t="s">
        <v>0</v>
      </c>
      <c r="P152" s="4"/>
      <c r="Q152" s="114" t="s">
        <v>25</v>
      </c>
      <c r="R152" s="109" t="s">
        <v>4374</v>
      </c>
    </row>
    <row r="153" spans="1:18" x14ac:dyDescent="0.25">
      <c r="A153" s="109"/>
      <c r="B153" s="109"/>
      <c r="C153" s="109"/>
      <c r="D153" s="86" t="s">
        <v>27</v>
      </c>
      <c r="E153" s="86" t="s">
        <v>1512</v>
      </c>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Merge")),A152&amp;"_SA_MW",IF(AND(D153="Julia",OR(E153="Manual",E153="Assisted Manual")),A152&amp;"_JS",IF(AND(D153="Julia",OR(E153="De-Novo Merge",E153="Assisted Merge")),A152&amp;"_SA_JS",""))))))))))))))))))</f>
        <v>2018-04-13_R-034_GB</v>
      </c>
      <c r="G153" s="89">
        <v>43276</v>
      </c>
      <c r="H153" s="89">
        <v>43276</v>
      </c>
      <c r="I153" s="68">
        <v>2.25</v>
      </c>
      <c r="J153" s="68">
        <v>30</v>
      </c>
      <c r="K153" s="73">
        <f t="shared" si="4"/>
        <v>13.333333333333334</v>
      </c>
      <c r="L153" s="109"/>
      <c r="M153" s="86" t="str">
        <f>IF(AND(NOT(OR(G153="",G153="Ø")),H153=""),"In Progress",IF(AND(NOT(OR(H153="Ø",H153="")),NOT(OR(G153="Ø",G153=""))),"Completed",IF(AND(NOT(A152=""),NOT(OR(D153="",D153="???")),G153=""),"Waiting",IF(D153="???","Waiting",""))))</f>
        <v>Completed</v>
      </c>
      <c r="N153" s="109"/>
      <c r="O153" s="109"/>
      <c r="P153" s="4"/>
      <c r="Q153" s="114"/>
      <c r="R153" s="109"/>
    </row>
    <row r="154" spans="1:18" x14ac:dyDescent="0.25">
      <c r="A154" s="115" t="s">
        <v>4375</v>
      </c>
      <c r="B154" s="110" t="s">
        <v>4376</v>
      </c>
      <c r="C154" s="109"/>
      <c r="D154" s="86" t="s">
        <v>187</v>
      </c>
      <c r="E154" s="86" t="s">
        <v>24</v>
      </c>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Merge")),A154&amp;"_SA_MW",IF(AND(D154="Julia",OR(E154="Manual",E154="Assisted Manual")),A154&amp;"_JS",IF(AND(D154="Julia",OR(E154="De-Novo Merge",E154="Assisted Merge")),A154&amp;"_SA_JS",""))))))))))))))))))</f>
        <v>2018-04-13_G-043_MW</v>
      </c>
      <c r="G154" s="89">
        <v>43252</v>
      </c>
      <c r="H154" s="89">
        <v>43256</v>
      </c>
      <c r="I154" s="68">
        <v>5</v>
      </c>
      <c r="J154" s="68">
        <v>115</v>
      </c>
      <c r="K154" s="73">
        <f t="shared" si="4"/>
        <v>23</v>
      </c>
      <c r="L154" s="111">
        <v>43269</v>
      </c>
      <c r="M154" s="86" t="str">
        <f>IF(AND(NOT(OR(G154="",G154="Ø")),H154=""),"In Progress",IF(AND(NOT(OR(H154="Ø",H154="")),NOT(OR(G154="Ø",G154=""))),"Completed",IF(AND(NOT(A154=""),NOT(OR(D154="",D154="???")),G154=""),"Waiting",IF(D154="???","Waiting",""))))</f>
        <v>Completed</v>
      </c>
      <c r="N154" s="109"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09" t="s">
        <v>0</v>
      </c>
      <c r="P154" s="4"/>
      <c r="Q154" s="114" t="s">
        <v>25</v>
      </c>
      <c r="R154" s="109" t="s">
        <v>4377</v>
      </c>
    </row>
    <row r="155" spans="1:18" x14ac:dyDescent="0.25">
      <c r="A155" s="109"/>
      <c r="B155" s="109"/>
      <c r="C155" s="109"/>
      <c r="D155" s="86" t="s">
        <v>4153</v>
      </c>
      <c r="E155" s="86" t="s">
        <v>1512</v>
      </c>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Merge")),A154&amp;"_SA_MW",IF(AND(D155="Julia",OR(E155="Manual",E155="Assisted Manual")),A154&amp;"_JS",IF(AND(D155="Julia",OR(E155="De-Novo Merge",E155="Assisted Merge")),A154&amp;"_SA_JS",""))))))))))))))))))</f>
        <v>2018-04-13_G-043_JS</v>
      </c>
      <c r="G155" s="89">
        <v>43256</v>
      </c>
      <c r="H155" s="89">
        <v>43258</v>
      </c>
      <c r="I155" s="68"/>
      <c r="J155" s="68"/>
      <c r="K155" s="73" t="str">
        <f t="shared" si="4"/>
        <v/>
      </c>
      <c r="L155" s="109"/>
      <c r="M155" s="86" t="str">
        <f>IF(AND(NOT(OR(G155="",G155="Ø")),H155=""),"In Progress",IF(AND(NOT(OR(H155="Ø",H155="")),NOT(OR(G155="Ø",G155=""))),"Completed",IF(AND(NOT(A154=""),NOT(OR(D155="",D155="???")),G155=""),"Waiting",IF(D155="???","Waiting",""))))</f>
        <v>Completed</v>
      </c>
      <c r="N155" s="109"/>
      <c r="O155" s="109"/>
      <c r="P155" s="4"/>
      <c r="Q155" s="114"/>
      <c r="R155" s="109"/>
    </row>
    <row r="156" spans="1:18" x14ac:dyDescent="0.25">
      <c r="A156" s="115" t="s">
        <v>4378</v>
      </c>
      <c r="B156" s="110" t="s">
        <v>4379</v>
      </c>
      <c r="C156" s="109"/>
      <c r="D156" s="86" t="s">
        <v>32</v>
      </c>
      <c r="E156" s="86" t="s">
        <v>24</v>
      </c>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Merge")),A156&amp;"_SA_MW",IF(AND(D156="Julia",OR(E156="Manual",E156="Assisted Manual")),A156&amp;"_JS",IF(AND(D156="Julia",OR(E156="De-Novo Merge",E156="Assisted Merge")),A156&amp;"_SA_JS",""))))))))))))))))))</f>
        <v>2018-04-13_G-044_AZ</v>
      </c>
      <c r="G156" s="89">
        <v>43252</v>
      </c>
      <c r="H156" s="89">
        <v>43255</v>
      </c>
      <c r="I156" s="68"/>
      <c r="J156" s="68"/>
      <c r="K156" s="73" t="str">
        <f t="shared" si="4"/>
        <v/>
      </c>
      <c r="L156" s="111">
        <v>43264</v>
      </c>
      <c r="M156" s="86" t="str">
        <f>IF(AND(NOT(OR(G156="",G156="Ø")),H156=""),"In Progress",IF(AND(NOT(OR(H156="Ø",H156="")),NOT(OR(G156="Ø",G156=""))),"Completed",IF(AND(NOT(A156=""),NOT(OR(D156="",D156="???")),G156=""),"Waiting",IF(D156="???","Waiting",""))))</f>
        <v>Completed</v>
      </c>
      <c r="N156" s="109"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09" t="s">
        <v>0</v>
      </c>
      <c r="P156" s="4" t="s">
        <v>256</v>
      </c>
      <c r="Q156" s="114" t="s">
        <v>25</v>
      </c>
      <c r="R156" s="109" t="s">
        <v>4380</v>
      </c>
    </row>
    <row r="157" spans="1:18" x14ac:dyDescent="0.25">
      <c r="A157" s="109"/>
      <c r="B157" s="109"/>
      <c r="C157" s="109"/>
      <c r="D157" s="86" t="s">
        <v>4153</v>
      </c>
      <c r="E157" s="86" t="s">
        <v>1512</v>
      </c>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Merge")),A156&amp;"_SA_MW",IF(AND(D157="Julia",OR(E157="Manual",E157="Assisted Manual")),A156&amp;"_JS",IF(AND(D157="Julia",OR(E157="De-Novo Merge",E157="Assisted Merge")),A156&amp;"_SA_JS",""))))))))))))))))))</f>
        <v>2018-04-13_G-044_JS</v>
      </c>
      <c r="G157" s="89">
        <v>43256</v>
      </c>
      <c r="H157" s="89">
        <v>43256</v>
      </c>
      <c r="I157" s="68"/>
      <c r="J157" s="68"/>
      <c r="K157" s="73" t="str">
        <f t="shared" si="4"/>
        <v/>
      </c>
      <c r="L157" s="109"/>
      <c r="M157" s="86" t="str">
        <f>IF(AND(NOT(OR(G157="",G157="Ø")),H157=""),"In Progress",IF(AND(NOT(OR(H157="Ø",H157="")),NOT(OR(G157="Ø",G157=""))),"Completed",IF(AND(NOT(A156=""),NOT(OR(D157="",D157="???")),G157=""),"Waiting",IF(D157="???","Waiting",""))))</f>
        <v>Completed</v>
      </c>
      <c r="N157" s="109"/>
      <c r="O157" s="109"/>
      <c r="P157" s="4"/>
      <c r="Q157" s="114"/>
      <c r="R157" s="109"/>
    </row>
    <row r="158" spans="1:18" x14ac:dyDescent="0.25">
      <c r="A158" s="115" t="s">
        <v>4381</v>
      </c>
      <c r="B158" s="110" t="s">
        <v>4382</v>
      </c>
      <c r="C158" s="109"/>
      <c r="D158" s="86" t="s">
        <v>32</v>
      </c>
      <c r="E158" s="86" t="s">
        <v>24</v>
      </c>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Merge")),A158&amp;"_SA_MW",IF(AND(D158="Julia",OR(E158="Manual",E158="Assisted Manual")),A158&amp;"_JS",IF(AND(D158="Julia",OR(E158="De-Novo Merge",E158="Assisted Merge")),A158&amp;"_SA_JS",""))))))))))))))))))</f>
        <v>2018-04-13_G-045_AZ</v>
      </c>
      <c r="G158" s="89">
        <v>43255</v>
      </c>
      <c r="H158" s="89">
        <v>43255</v>
      </c>
      <c r="I158" s="68"/>
      <c r="J158" s="68"/>
      <c r="K158" s="73" t="str">
        <f t="shared" si="4"/>
        <v/>
      </c>
      <c r="L158" s="111">
        <v>43264</v>
      </c>
      <c r="M158" s="86" t="str">
        <f>IF(AND(NOT(OR(G158="",G158="Ø")),H158=""),"In Progress",IF(AND(NOT(OR(H158="Ø",H158="")),NOT(OR(G158="Ø",G158=""))),"Completed",IF(AND(NOT(A158=""),NOT(OR(D158="",D158="???")),G158=""),"Waiting",IF(D158="???","Waiting",""))))</f>
        <v>Completed</v>
      </c>
      <c r="N158" s="109"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09" t="s">
        <v>0</v>
      </c>
      <c r="P158" s="4"/>
      <c r="Q158" s="114" t="s">
        <v>25</v>
      </c>
      <c r="R158" s="109" t="s">
        <v>4383</v>
      </c>
    </row>
    <row r="159" spans="1:18" x14ac:dyDescent="0.25">
      <c r="A159" s="109"/>
      <c r="B159" s="109"/>
      <c r="C159" s="109"/>
      <c r="D159" s="86" t="s">
        <v>187</v>
      </c>
      <c r="E159" s="86" t="s">
        <v>1512</v>
      </c>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Merge")),A158&amp;"_SA_MW",IF(AND(D159="Julia",OR(E159="Manual",E159="Assisted Manual")),A158&amp;"_JS",IF(AND(D159="Julia",OR(E159="De-Novo Merge",E159="Assisted Merge")),A158&amp;"_SA_JS",""))))))))))))))))))</f>
        <v>2018-04-13_G-045_MW</v>
      </c>
      <c r="G159" s="89">
        <v>43256</v>
      </c>
      <c r="H159" s="89">
        <v>43256</v>
      </c>
      <c r="I159" s="68">
        <v>2.5</v>
      </c>
      <c r="J159" s="68">
        <v>39</v>
      </c>
      <c r="K159" s="73">
        <f t="shared" ref="K159:K190" si="5">IF(AND(NOT(I159=""),NOT(J159=""),NOT(H159="")),J159/I159,"")</f>
        <v>15.6</v>
      </c>
      <c r="L159" s="109"/>
      <c r="M159" s="86" t="str">
        <f>IF(AND(NOT(OR(G159="",G159="Ø")),H159=""),"In Progress",IF(AND(NOT(OR(H159="Ø",H159="")),NOT(OR(G159="Ø",G159=""))),"Completed",IF(AND(NOT(A158=""),NOT(OR(D159="",D159="???")),G159=""),"Waiting",IF(D159="???","Waiting",""))))</f>
        <v>Completed</v>
      </c>
      <c r="N159" s="109"/>
      <c r="O159" s="109"/>
      <c r="P159" s="4"/>
      <c r="Q159" s="114"/>
      <c r="R159" s="109"/>
    </row>
    <row r="160" spans="1:18" x14ac:dyDescent="0.25">
      <c r="A160" s="115" t="s">
        <v>4384</v>
      </c>
      <c r="B160" s="110" t="s">
        <v>4385</v>
      </c>
      <c r="C160" s="109" t="s">
        <v>2065</v>
      </c>
      <c r="D160" s="86" t="s">
        <v>161</v>
      </c>
      <c r="E160" s="86" t="s">
        <v>24</v>
      </c>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Merge")),A160&amp;"_SA_MW",IF(AND(D160="Julia",OR(E160="Manual",E160="Assisted Manual")),A160&amp;"_JS",IF(AND(D160="Julia",OR(E160="De-Novo Merge",E160="Assisted Merge")),A160&amp;"_SA_JS",""))))))))))))))))))</f>
        <v>2018-04-13_G-046_BD</v>
      </c>
      <c r="G160" s="89">
        <v>43252</v>
      </c>
      <c r="H160" s="89">
        <v>43255</v>
      </c>
      <c r="I160" s="68">
        <v>4.75</v>
      </c>
      <c r="J160" s="68">
        <v>44</v>
      </c>
      <c r="K160" s="73">
        <f t="shared" si="5"/>
        <v>9.2631578947368425</v>
      </c>
      <c r="L160" s="111">
        <v>43279</v>
      </c>
      <c r="M160" s="86" t="str">
        <f>IF(AND(NOT(OR(G160="",G160="Ø")),H160=""),"In Progress",IF(AND(NOT(OR(H160="Ø",H160="")),NOT(OR(G160="Ø",G160=""))),"Completed",IF(AND(NOT(A160=""),NOT(OR(D160="",D160="???")),G160=""),"Waiting",IF(D160="???","Waiting",""))))</f>
        <v>Completed</v>
      </c>
      <c r="N160" s="109"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09" t="s">
        <v>0</v>
      </c>
      <c r="P160" s="4"/>
      <c r="Q160" s="114" t="s">
        <v>25</v>
      </c>
      <c r="R160" s="109" t="s">
        <v>4386</v>
      </c>
    </row>
    <row r="161" spans="1:18" x14ac:dyDescent="0.25">
      <c r="A161" s="109"/>
      <c r="B161" s="109"/>
      <c r="C161" s="109"/>
      <c r="D161" s="86" t="s">
        <v>23</v>
      </c>
      <c r="E161" s="86" t="s">
        <v>1512</v>
      </c>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Merge")),A160&amp;"_SA_MW",IF(AND(D161="Julia",OR(E161="Manual",E161="Assisted Manual")),A160&amp;"_JS",IF(AND(D161="Julia",OR(E161="De-Novo Merge",E161="Assisted Merge")),A160&amp;"_SA_JS",""))))))))))))))))))</f>
        <v>2018-04-13_G-046_CA</v>
      </c>
      <c r="G161" s="89">
        <v>43262</v>
      </c>
      <c r="H161" s="89">
        <v>43262</v>
      </c>
      <c r="I161" s="68"/>
      <c r="J161" s="68"/>
      <c r="K161" s="73" t="str">
        <f t="shared" si="5"/>
        <v/>
      </c>
      <c r="L161" s="109"/>
      <c r="M161" s="86" t="str">
        <f>IF(AND(NOT(OR(G161="",G161="Ø")),H161=""),"In Progress",IF(AND(NOT(OR(H161="Ø",H161="")),NOT(OR(G161="Ø",G161=""))),"Completed",IF(AND(NOT(A160=""),NOT(OR(D161="",D161="???")),G161=""),"Waiting",IF(D161="???","Waiting",""))))</f>
        <v>Completed</v>
      </c>
      <c r="N161" s="109"/>
      <c r="O161" s="109"/>
      <c r="P161" s="4"/>
      <c r="Q161" s="114"/>
      <c r="R161" s="109"/>
    </row>
    <row r="162" spans="1:18" x14ac:dyDescent="0.25">
      <c r="A162" s="115" t="s">
        <v>4387</v>
      </c>
      <c r="B162" s="110" t="s">
        <v>4388</v>
      </c>
      <c r="C162" s="109"/>
      <c r="D162" s="86" t="s">
        <v>113</v>
      </c>
      <c r="E162" s="86" t="s">
        <v>24</v>
      </c>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Merge")),A162&amp;"_SA_MW",IF(AND(D162="Julia",OR(E162="Manual",E162="Assisted Manual")),A162&amp;"_JS",IF(AND(D162="Julia",OR(E162="De-Novo Merge",E162="Assisted Merge")),A162&amp;"_SA_JS",""))))))))))))))))))</f>
        <v>2018-04-13_G-047_DR</v>
      </c>
      <c r="G162" s="89">
        <v>43255</v>
      </c>
      <c r="H162" s="89">
        <v>43257</v>
      </c>
      <c r="I162" s="68">
        <v>2</v>
      </c>
      <c r="J162" s="68">
        <v>54.820999999999998</v>
      </c>
      <c r="K162" s="73">
        <f t="shared" si="5"/>
        <v>27.410499999999999</v>
      </c>
      <c r="L162" s="111">
        <v>43279</v>
      </c>
      <c r="M162" s="86" t="str">
        <f>IF(AND(NOT(OR(G162="",G162="Ø")),H162=""),"In Progress",IF(AND(NOT(OR(H162="Ø",H162="")),NOT(OR(G162="Ø",G162=""))),"Completed",IF(AND(NOT(A162=""),NOT(OR(D162="",D162="???")),G162=""),"Waiting",IF(D162="???","Waiting",""))))</f>
        <v>Completed</v>
      </c>
      <c r="N162" s="109"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09" t="s">
        <v>0</v>
      </c>
      <c r="P162" s="4"/>
      <c r="Q162" s="114" t="s">
        <v>25</v>
      </c>
      <c r="R162" s="109" t="s">
        <v>4389</v>
      </c>
    </row>
    <row r="163" spans="1:18" x14ac:dyDescent="0.25">
      <c r="A163" s="109"/>
      <c r="B163" s="109"/>
      <c r="C163" s="109"/>
      <c r="D163" s="86" t="s">
        <v>23</v>
      </c>
      <c r="E163" s="86" t="s">
        <v>1512</v>
      </c>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Merge")),A162&amp;"_SA_MW",IF(AND(D163="Julia",OR(E163="Manual",E163="Assisted Manual")),A162&amp;"_JS",IF(AND(D163="Julia",OR(E163="De-Novo Merge",E163="Assisted Merge")),A162&amp;"_SA_JS",""))))))))))))))))))</f>
        <v>2018-04-13_G-047_CA</v>
      </c>
      <c r="G163" s="89">
        <v>43258</v>
      </c>
      <c r="H163" s="89">
        <v>43258</v>
      </c>
      <c r="I163" s="68"/>
      <c r="J163" s="68"/>
      <c r="K163" s="73" t="str">
        <f t="shared" si="5"/>
        <v/>
      </c>
      <c r="L163" s="109"/>
      <c r="M163" s="86" t="str">
        <f>IF(AND(NOT(OR(G163="",G163="Ø")),H163=""),"In Progress",IF(AND(NOT(OR(H163="Ø",H163="")),NOT(OR(G163="Ø",G163=""))),"Completed",IF(AND(NOT(A162=""),NOT(OR(D163="",D163="???")),G163=""),"Waiting",IF(D163="???","Waiting",""))))</f>
        <v>Completed</v>
      </c>
      <c r="N163" s="109"/>
      <c r="O163" s="109"/>
      <c r="P163" s="4"/>
      <c r="Q163" s="114"/>
      <c r="R163" s="109"/>
    </row>
    <row r="164" spans="1:18" x14ac:dyDescent="0.25">
      <c r="A164" s="115" t="s">
        <v>4390</v>
      </c>
      <c r="B164" s="110" t="s">
        <v>4391</v>
      </c>
      <c r="C164" s="109" t="s">
        <v>2065</v>
      </c>
      <c r="D164" s="86" t="s">
        <v>161</v>
      </c>
      <c r="E164" s="86" t="s">
        <v>24</v>
      </c>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Merge")),A164&amp;"_SA_MW",IF(AND(D164="Julia",OR(E164="Manual",E164="Assisted Manual")),A164&amp;"_JS",IF(AND(D164="Julia",OR(E164="De-Novo Merge",E164="Assisted Merge")),A164&amp;"_SA_JS",""))))))))))))))))))</f>
        <v>2018-04-13_G-048_BD</v>
      </c>
      <c r="G164" s="89">
        <v>43255</v>
      </c>
      <c r="H164" s="89">
        <v>43256</v>
      </c>
      <c r="I164" s="68">
        <v>3</v>
      </c>
      <c r="J164" s="68">
        <v>12</v>
      </c>
      <c r="K164" s="73">
        <f t="shared" si="5"/>
        <v>4</v>
      </c>
      <c r="L164" s="111">
        <v>43257</v>
      </c>
      <c r="M164" s="86" t="str">
        <f>IF(AND(NOT(OR(G164="",G164="Ø")),H164=""),"In Progress",IF(AND(NOT(OR(H164="Ø",H164="")),NOT(OR(G164="Ø",G164=""))),"Completed",IF(AND(NOT(A164=""),NOT(OR(D164="",D164="???")),G164=""),"Waiting",IF(D164="???","Waiting",""))))</f>
        <v>Completed</v>
      </c>
      <c r="N164" s="109"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09" t="s">
        <v>0</v>
      </c>
      <c r="P164" s="4"/>
      <c r="Q164" s="114" t="s">
        <v>25</v>
      </c>
      <c r="R164" s="109" t="s">
        <v>4392</v>
      </c>
    </row>
    <row r="165" spans="1:18" x14ac:dyDescent="0.25">
      <c r="A165" s="109"/>
      <c r="B165" s="109"/>
      <c r="C165" s="109"/>
      <c r="D165" s="86" t="s">
        <v>23</v>
      </c>
      <c r="E165" s="86" t="s">
        <v>1512</v>
      </c>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Merge")),A164&amp;"_SA_MW",IF(AND(D165="Julia",OR(E165="Manual",E165="Assisted Manual")),A164&amp;"_JS",IF(AND(D165="Julia",OR(E165="De-Novo Merge",E165="Assisted Merge")),A164&amp;"_SA_JS",""))))))))))))))))))</f>
        <v>2018-04-13_G-048_CA</v>
      </c>
      <c r="G165" s="89">
        <v>43256</v>
      </c>
      <c r="H165" s="89">
        <v>43256</v>
      </c>
      <c r="I165" s="68">
        <v>1.5</v>
      </c>
      <c r="J165" s="68">
        <v>11</v>
      </c>
      <c r="K165" s="73">
        <f t="shared" si="5"/>
        <v>7.333333333333333</v>
      </c>
      <c r="L165" s="109"/>
      <c r="M165" s="86" t="str">
        <f>IF(AND(NOT(OR(G165="",G165="Ø")),H165=""),"In Progress",IF(AND(NOT(OR(H165="Ø",H165="")),NOT(OR(G165="Ø",G165=""))),"Completed",IF(AND(NOT(A164=""),NOT(OR(D165="",D165="???")),G165=""),"Waiting",IF(D165="???","Waiting",""))))</f>
        <v>Completed</v>
      </c>
      <c r="N165" s="109"/>
      <c r="O165" s="109"/>
      <c r="P165" s="4"/>
      <c r="Q165" s="114"/>
      <c r="R165" s="109"/>
    </row>
    <row r="166" spans="1:18" x14ac:dyDescent="0.25">
      <c r="A166" s="115" t="s">
        <v>4393</v>
      </c>
      <c r="B166" s="110" t="s">
        <v>4394</v>
      </c>
      <c r="C166" s="109"/>
      <c r="D166" s="86" t="s">
        <v>2404</v>
      </c>
      <c r="E166" s="86" t="s">
        <v>24</v>
      </c>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Merge")),A166&amp;"_SA_MW",IF(AND(D166="Julia",OR(E166="Manual",E166="Assisted Manual")),A166&amp;"_JS",IF(AND(D166="Julia",OR(E166="De-Novo Merge",E166="Assisted Merge")),A166&amp;"_SA_JS",""))))))))))))))))))</f>
        <v>2018-04-13_G-049_MH</v>
      </c>
      <c r="G166" s="89">
        <v>43255</v>
      </c>
      <c r="H166" s="89">
        <v>43256</v>
      </c>
      <c r="I166" s="68"/>
      <c r="J166" s="68"/>
      <c r="K166" s="73" t="str">
        <f t="shared" si="5"/>
        <v/>
      </c>
      <c r="L166" s="111">
        <v>43280</v>
      </c>
      <c r="M166" s="86" t="str">
        <f>IF(AND(NOT(OR(G166="",G166="Ø")),H166=""),"In Progress",IF(AND(NOT(OR(H166="Ø",H166="")),NOT(OR(G166="Ø",G166=""))),"Completed",IF(AND(NOT(A166=""),NOT(OR(D166="",D166="???")),G166=""),"Waiting",IF(D166="???","Waiting",""))))</f>
        <v>Completed</v>
      </c>
      <c r="N166" s="109"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09" t="s">
        <v>0</v>
      </c>
      <c r="P166" s="4"/>
      <c r="Q166" s="114" t="s">
        <v>25</v>
      </c>
      <c r="R166" s="109" t="s">
        <v>4395</v>
      </c>
    </row>
    <row r="167" spans="1:18" x14ac:dyDescent="0.25">
      <c r="A167" s="109"/>
      <c r="B167" s="109"/>
      <c r="C167" s="109"/>
      <c r="D167" s="86" t="s">
        <v>23</v>
      </c>
      <c r="E167" s="86" t="s">
        <v>1512</v>
      </c>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Merge")),A166&amp;"_SA_MW",IF(AND(D167="Julia",OR(E167="Manual",E167="Assisted Manual")),A166&amp;"_JS",IF(AND(D167="Julia",OR(E167="De-Novo Merge",E167="Assisted Merge")),A166&amp;"_SA_JS",""))))))))))))))))))</f>
        <v>2018-04-13_G-049_CA</v>
      </c>
      <c r="G167" s="89">
        <v>43256</v>
      </c>
      <c r="H167" s="89">
        <v>43257</v>
      </c>
      <c r="I167" s="68"/>
      <c r="J167" s="68"/>
      <c r="K167" s="73" t="str">
        <f t="shared" si="5"/>
        <v/>
      </c>
      <c r="L167" s="109"/>
      <c r="M167" s="86" t="str">
        <f>IF(AND(NOT(OR(G167="",G167="Ø")),H167=""),"In Progress",IF(AND(NOT(OR(H167="Ø",H167="")),NOT(OR(G167="Ø",G167=""))),"Completed",IF(AND(NOT(A166=""),NOT(OR(D167="",D167="???")),G167=""),"Waiting",IF(D167="???","Waiting",""))))</f>
        <v>Completed</v>
      </c>
      <c r="N167" s="109"/>
      <c r="O167" s="109"/>
      <c r="P167" s="4"/>
      <c r="Q167" s="114"/>
      <c r="R167" s="109"/>
    </row>
    <row r="168" spans="1:18" x14ac:dyDescent="0.25">
      <c r="A168" s="115" t="s">
        <v>4396</v>
      </c>
      <c r="B168" s="110" t="s">
        <v>4397</v>
      </c>
      <c r="C168" s="109"/>
      <c r="D168" s="86" t="s">
        <v>187</v>
      </c>
      <c r="E168" s="86" t="s">
        <v>24</v>
      </c>
      <c r="F168" s="7" t="str">
        <f>IF(AND(D168="Amina",OR(E168="Manual",E168="Assisted Manual")),A168&amp;"_AZ",IF(AND(D168="Amina",OR(E168="De-Novo Merge",E168="Assisted Merge")),A168&amp;"_SA_AZ",IF(AND(D168="Mashtura",OR(E168="Manual",E168="Assisted Manual")),A168&amp;"_MH",IF(AND(D168="Mashtura",OR(E168="De-Novo Merge",E168="Assisted Merge")),A168&amp;"_SA_MH",IF(AND(D168="Perry",OR(E168="Manual",E168="Assisted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Merge")),A168&amp;"_SA_MW",IF(AND(D168="Julia",OR(E168="Manual",E168="Assisted Manual")),A168&amp;"_JS",IF(AND(D168="Julia",OR(E168="De-Novo Merge",E168="Assisted Merge")),A168&amp;"_SA_JS",""))))))))))))))))))</f>
        <v>2018-04-13_G-050_MW</v>
      </c>
      <c r="G168" s="89">
        <v>43256</v>
      </c>
      <c r="H168" s="89">
        <v>43258</v>
      </c>
      <c r="I168" s="68"/>
      <c r="J168" s="68"/>
      <c r="K168" s="73" t="str">
        <f t="shared" si="5"/>
        <v/>
      </c>
      <c r="L168" s="111">
        <v>43269</v>
      </c>
      <c r="M168" s="86" t="str">
        <f>IF(AND(NOT(OR(G168="",G168="Ø")),H168=""),"In Progress",IF(AND(NOT(OR(H168="Ø",H168="")),NOT(OR(G168="Ø",G168=""))),"Completed",IF(AND(NOT(A168=""),NOT(OR(D168="",D168="???")),G168=""),"Waiting",IF(D168="???","Waiting",""))))</f>
        <v>Completed</v>
      </c>
      <c r="N168" s="109"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09" t="s">
        <v>1</v>
      </c>
      <c r="P168" s="4"/>
      <c r="Q168" s="114" t="s">
        <v>25</v>
      </c>
      <c r="R168" s="109" t="s">
        <v>4398</v>
      </c>
    </row>
    <row r="169" spans="1:18" x14ac:dyDescent="0.25">
      <c r="A169" s="109"/>
      <c r="B169" s="109"/>
      <c r="C169" s="109"/>
      <c r="D169" s="86" t="s">
        <v>4153</v>
      </c>
      <c r="E169" s="86" t="s">
        <v>1512</v>
      </c>
      <c r="F169" s="7" t="str">
        <f>IF(AND(D169="Amina",OR(E169="Manual",E169="Assisted Manual")),A168&amp;"_AZ",IF(AND(D169="Amina",OR(E169="De-Novo Merge",E169="Assisted Merge")),A168&amp;"_SA_AZ",IF(AND(D169="Mashtura",OR(E169="Manual",E169="Assisted Manual")),A168&amp;"_MH",IF(AND(D169="Mashtura",OR(E169="De-Novo Merge",E169="Assisted Merge")),A168&amp;"_SA_MH",IF(AND(D169="Perry",OR(E169="Manual",E169="Assisted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Merge")),A168&amp;"_SA_MW",IF(AND(D169="Julia",OR(E169="Manual",E169="Assisted Manual")),A168&amp;"_JS",IF(AND(D169="Julia",OR(E169="De-Novo Merge",E169="Assisted Merge")),A168&amp;"_SA_JS",""))))))))))))))))))</f>
        <v>2018-04-13_G-050_JS</v>
      </c>
      <c r="G169" s="89">
        <v>43259</v>
      </c>
      <c r="H169" s="89">
        <v>43262</v>
      </c>
      <c r="I169" s="68"/>
      <c r="J169" s="68"/>
      <c r="K169" s="73" t="str">
        <f t="shared" si="5"/>
        <v/>
      </c>
      <c r="L169" s="109"/>
      <c r="M169" s="86" t="str">
        <f>IF(AND(NOT(OR(G169="",G169="Ø")),H169=""),"In Progress",IF(AND(NOT(OR(H169="Ø",H169="")),NOT(OR(G169="Ø",G169=""))),"Completed",IF(AND(NOT(A168=""),NOT(OR(D169="",D169="???")),G169=""),"Waiting",IF(D169="???","Waiting",""))))</f>
        <v>Completed</v>
      </c>
      <c r="N169" s="109"/>
      <c r="O169" s="109"/>
      <c r="P169" s="4"/>
      <c r="Q169" s="114"/>
      <c r="R169" s="109"/>
    </row>
    <row r="170" spans="1:18" x14ac:dyDescent="0.25">
      <c r="A170" s="115" t="s">
        <v>4399</v>
      </c>
      <c r="B170" s="110" t="s">
        <v>4400</v>
      </c>
      <c r="C170" s="109" t="s">
        <v>2065</v>
      </c>
      <c r="D170" s="86" t="s">
        <v>161</v>
      </c>
      <c r="E170" s="86" t="s">
        <v>24</v>
      </c>
      <c r="F170" s="7" t="str">
        <f>IF(AND(D170="Amina",OR(E170="Manual",E170="Assisted Manual")),A170&amp;"_AZ",IF(AND(D170="Amina",OR(E170="De-Novo Merge",E170="Assisted Merge")),A170&amp;"_SA_AZ",IF(AND(D170="Mashtura",OR(E170="Manual",E170="Assisted Manual")),A170&amp;"_MH",IF(AND(D170="Mashtura",OR(E170="De-Novo Merge",E170="Assisted Merge")),A170&amp;"_SA_MH",IF(AND(D170="Perry",OR(E170="Manual",E170="Assisted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Merge")),A170&amp;"_SA_MW",IF(AND(D170="Julia",OR(E170="Manual",E170="Assisted Manual")),A170&amp;"_JS",IF(AND(D170="Julia",OR(E170="De-Novo Merge",E170="Assisted Merge")),A170&amp;"_SA_JS",""))))))))))))))))))</f>
        <v>2018-04-13_G-051_BD</v>
      </c>
      <c r="G170" s="89">
        <v>43256</v>
      </c>
      <c r="H170" s="89">
        <v>43256</v>
      </c>
      <c r="I170" s="68">
        <v>3</v>
      </c>
      <c r="J170" s="68">
        <v>33</v>
      </c>
      <c r="K170" s="73">
        <f t="shared" si="5"/>
        <v>11</v>
      </c>
      <c r="L170" s="111">
        <v>43283</v>
      </c>
      <c r="M170" s="86" t="str">
        <f>IF(AND(NOT(OR(G170="",G170="Ø")),H170=""),"In Progress",IF(AND(NOT(OR(H170="Ø",H170="")),NOT(OR(G170="Ø",G170=""))),"Completed",IF(AND(NOT(A170=""),NOT(OR(D170="",D170="???")),G170=""),"Waiting",IF(D170="???","Waiting",""))))</f>
        <v>Completed</v>
      </c>
      <c r="N170" s="109"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09" t="s">
        <v>0</v>
      </c>
      <c r="P170" s="4"/>
      <c r="Q170" s="114" t="s">
        <v>25</v>
      </c>
      <c r="R170" s="109" t="s">
        <v>4401</v>
      </c>
    </row>
    <row r="171" spans="1:18" x14ac:dyDescent="0.25">
      <c r="A171" s="109"/>
      <c r="B171" s="109"/>
      <c r="C171" s="109"/>
      <c r="D171" s="86" t="s">
        <v>23</v>
      </c>
      <c r="E171" s="86" t="s">
        <v>1512</v>
      </c>
      <c r="F171" s="7" t="str">
        <f>IF(AND(D171="Amina",OR(E171="Manual",E171="Assisted Manual")),A170&amp;"_AZ",IF(AND(D171="Amina",OR(E171="De-Novo Merge",E171="Assisted Merge")),A170&amp;"_SA_AZ",IF(AND(D171="Mashtura",OR(E171="Manual",E171="Assisted Manual")),A170&amp;"_MH",IF(AND(D171="Mashtura",OR(E171="De-Novo Merge",E171="Assisted Merge")),A170&amp;"_SA_MH",IF(AND(D171="Perry",OR(E171="Manual",E171="Assisted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Merge")),A170&amp;"_SA_MW",IF(AND(D171="Julia",OR(E171="Manual",E171="Assisted Manual")),A170&amp;"_JS",IF(AND(D171="Julia",OR(E171="De-Novo Merge",E171="Assisted Merge")),A170&amp;"_SA_JS",""))))))))))))))))))</f>
        <v>2018-04-13_G-051_CA</v>
      </c>
      <c r="G171" s="89">
        <v>43257</v>
      </c>
      <c r="H171" s="89">
        <v>43257</v>
      </c>
      <c r="I171" s="68">
        <v>3</v>
      </c>
      <c r="J171" s="68">
        <v>38</v>
      </c>
      <c r="K171" s="73">
        <f t="shared" si="5"/>
        <v>12.666666666666666</v>
      </c>
      <c r="L171" s="109"/>
      <c r="M171" s="86" t="str">
        <f>IF(AND(NOT(OR(G171="",G171="Ø")),H171=""),"In Progress",IF(AND(NOT(OR(H171="Ø",H171="")),NOT(OR(G171="Ø",G171=""))),"Completed",IF(AND(NOT(A170=""),NOT(OR(D171="",D171="???")),G171=""),"Waiting",IF(D171="???","Waiting",""))))</f>
        <v>Completed</v>
      </c>
      <c r="N171" s="109"/>
      <c r="O171" s="109"/>
      <c r="P171" s="4"/>
      <c r="Q171" s="114"/>
      <c r="R171" s="109"/>
    </row>
    <row r="172" spans="1:18" x14ac:dyDescent="0.25">
      <c r="A172" s="115" t="s">
        <v>4402</v>
      </c>
      <c r="B172" s="110" t="s">
        <v>4403</v>
      </c>
      <c r="C172" s="109"/>
      <c r="D172" s="86" t="s">
        <v>32</v>
      </c>
      <c r="E172" s="86" t="s">
        <v>24</v>
      </c>
      <c r="F172" s="7" t="str">
        <f>IF(AND(D172="Amina",OR(E172="Manual",E172="Assisted Manual")),A172&amp;"_AZ",IF(AND(D172="Amina",OR(E172="De-Novo Merge",E172="Assisted Merge")),A172&amp;"_SA_AZ",IF(AND(D172="Mashtura",OR(E172="Manual",E172="Assisted Manual")),A172&amp;"_MH",IF(AND(D172="Mashtura",OR(E172="De-Novo Merge",E172="Assisted Merge")),A172&amp;"_SA_MH",IF(AND(D172="Perry",OR(E172="Manual",E172="Assisted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Merge")),A172&amp;"_SA_MW",IF(AND(D172="Julia",OR(E172="Manual",E172="Assisted Manual")),A172&amp;"_JS",IF(AND(D172="Julia",OR(E172="De-Novo Merge",E172="Assisted Merge")),A172&amp;"_SA_JS",""))))))))))))))))))</f>
        <v>2018-04-13_G-052_AZ</v>
      </c>
      <c r="G172" s="89">
        <v>43256</v>
      </c>
      <c r="H172" s="89">
        <v>43257</v>
      </c>
      <c r="I172" s="68"/>
      <c r="J172" s="68"/>
      <c r="K172" s="73" t="str">
        <f t="shared" si="5"/>
        <v/>
      </c>
      <c r="L172" s="111">
        <v>43265</v>
      </c>
      <c r="M172" s="86" t="str">
        <f>IF(AND(NOT(OR(G172="",G172="Ø")),H172=""),"In Progress",IF(AND(NOT(OR(H172="Ø",H172="")),NOT(OR(G172="Ø",G172=""))),"Completed",IF(AND(NOT(A172=""),NOT(OR(D172="",D172="???")),G172=""),"Waiting",IF(D172="???","Waiting",""))))</f>
        <v>Completed</v>
      </c>
      <c r="N172" s="109"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09" t="s">
        <v>0</v>
      </c>
      <c r="P172" s="4"/>
      <c r="Q172" s="114" t="s">
        <v>25</v>
      </c>
      <c r="R172" s="109" t="s">
        <v>4404</v>
      </c>
    </row>
    <row r="173" spans="1:18" x14ac:dyDescent="0.25">
      <c r="A173" s="109"/>
      <c r="B173" s="109"/>
      <c r="C173" s="109"/>
      <c r="D173" s="86" t="s">
        <v>4153</v>
      </c>
      <c r="E173" s="86" t="s">
        <v>1512</v>
      </c>
      <c r="F173" s="7" t="str">
        <f>IF(AND(D173="Amina",OR(E173="Manual",E173="Assisted Manual")),A172&amp;"_AZ",IF(AND(D173="Amina",OR(E173="De-Novo Merge",E173="Assisted Merge")),A172&amp;"_SA_AZ",IF(AND(D173="Mashtura",OR(E173="Manual",E173="Assisted Manual")),A172&amp;"_MH",IF(AND(D173="Mashtura",OR(E173="De-Novo Merge",E173="Assisted Merge")),A172&amp;"_SA_MH",IF(AND(D173="Perry",OR(E173="Manual",E173="Assisted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Merge")),A172&amp;"_SA_MW",IF(AND(D173="Julia",OR(E173="Manual",E173="Assisted Manual")),A172&amp;"_JS",IF(AND(D173="Julia",OR(E173="De-Novo Merge",E173="Assisted Merge")),A172&amp;"_SA_JS",""))))))))))))))))))</f>
        <v>2018-04-13_G-052_JS</v>
      </c>
      <c r="G173" s="89">
        <v>43258</v>
      </c>
      <c r="H173" s="89">
        <v>43259</v>
      </c>
      <c r="I173" s="68"/>
      <c r="J173" s="68"/>
      <c r="K173" s="73" t="str">
        <f t="shared" si="5"/>
        <v/>
      </c>
      <c r="L173" s="109"/>
      <c r="M173" s="86" t="str">
        <f>IF(AND(NOT(OR(G173="",G173="Ø")),H173=""),"In Progress",IF(AND(NOT(OR(H173="Ø",H173="")),NOT(OR(G173="Ø",G173=""))),"Completed",IF(AND(NOT(A172=""),NOT(OR(D173="",D173="???")),G173=""),"Waiting",IF(D173="???","Waiting",""))))</f>
        <v>Completed</v>
      </c>
      <c r="N173" s="109"/>
      <c r="O173" s="109"/>
      <c r="P173" s="4"/>
      <c r="Q173" s="114"/>
      <c r="R173" s="109"/>
    </row>
    <row r="174" spans="1:18" x14ac:dyDescent="0.25">
      <c r="A174" s="115" t="s">
        <v>4405</v>
      </c>
      <c r="B174" s="110" t="s">
        <v>4406</v>
      </c>
      <c r="C174" s="109"/>
      <c r="D174" s="86" t="s">
        <v>32</v>
      </c>
      <c r="E174" s="86" t="s">
        <v>24</v>
      </c>
      <c r="F174" s="7" t="str">
        <f>IF(AND(D174="Amina",OR(E174="Manual",E174="Assisted Manual")),A174&amp;"_AZ",IF(AND(D174="Amina",OR(E174="De-Novo Merge",E174="Assisted Merge")),A174&amp;"_SA_AZ",IF(AND(D174="Mashtura",OR(E174="Manual",E174="Assisted Manual")),A174&amp;"_MH",IF(AND(D174="Mashtura",OR(E174="De-Novo Merge",E174="Assisted Merge")),A174&amp;"_SA_MH",IF(AND(D174="Perry",OR(E174="Manual",E174="Assisted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Merge")),A174&amp;"_SA_MW",IF(AND(D174="Julia",OR(E174="Manual",E174="Assisted Manual")),A174&amp;"_JS",IF(AND(D174="Julia",OR(E174="De-Novo Merge",E174="Assisted Merge")),A174&amp;"_SA_JS",""))))))))))))))))))</f>
        <v>2018-04-13_G-053_AZ</v>
      </c>
      <c r="G174" s="89">
        <v>43257</v>
      </c>
      <c r="H174" s="89">
        <v>43257</v>
      </c>
      <c r="I174" s="68"/>
      <c r="J174" s="68"/>
      <c r="K174" s="73" t="str">
        <f t="shared" si="5"/>
        <v/>
      </c>
      <c r="L174" s="111">
        <v>43283</v>
      </c>
      <c r="M174" s="86" t="str">
        <f>IF(AND(NOT(OR(G174="",G174="Ø")),H174=""),"In Progress",IF(AND(NOT(OR(H174="Ø",H174="")),NOT(OR(G174="Ø",G174=""))),"Completed",IF(AND(NOT(A174=""),NOT(OR(D174="",D174="???")),G174=""),"Waiting",IF(D174="???","Waiting",""))))</f>
        <v>Completed</v>
      </c>
      <c r="N174" s="109"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09" t="s">
        <v>0</v>
      </c>
      <c r="P174" s="4"/>
      <c r="Q174" s="114" t="s">
        <v>25</v>
      </c>
      <c r="R174" s="109" t="s">
        <v>4407</v>
      </c>
    </row>
    <row r="175" spans="1:18" x14ac:dyDescent="0.25">
      <c r="A175" s="109"/>
      <c r="B175" s="109"/>
      <c r="C175" s="109"/>
      <c r="D175" s="86" t="s">
        <v>23</v>
      </c>
      <c r="E175" s="86" t="s">
        <v>1512</v>
      </c>
      <c r="F175" s="7" t="str">
        <f>IF(AND(D175="Amina",OR(E175="Manual",E175="Assisted Manual")),A174&amp;"_AZ",IF(AND(D175="Amina",OR(E175="De-Novo Merge",E175="Assisted Merge")),A174&amp;"_SA_AZ",IF(AND(D175="Mashtura",OR(E175="Manual",E175="Assisted Manual")),A174&amp;"_MH",IF(AND(D175="Mashtura",OR(E175="De-Novo Merge",E175="Assisted Merge")),A174&amp;"_SA_MH",IF(AND(D175="Perry",OR(E175="Manual",E175="Assisted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Merge")),A174&amp;"_SA_MW",IF(AND(D175="Julia",OR(E175="Manual",E175="Assisted Manual")),A174&amp;"_JS",IF(AND(D175="Julia",OR(E175="De-Novo Merge",E175="Assisted Merge")),A174&amp;"_SA_JS",""))))))))))))))))))</f>
        <v>2018-04-13_G-053_CA</v>
      </c>
      <c r="G175" s="89">
        <v>43257</v>
      </c>
      <c r="H175" s="89">
        <v>43258</v>
      </c>
      <c r="I175" s="68"/>
      <c r="J175" s="68"/>
      <c r="K175" s="73" t="str">
        <f t="shared" si="5"/>
        <v/>
      </c>
      <c r="L175" s="109"/>
      <c r="M175" s="86" t="str">
        <f>IF(AND(NOT(OR(G175="",G175="Ø")),H175=""),"In Progress",IF(AND(NOT(OR(H175="Ø",H175="")),NOT(OR(G175="Ø",G175=""))),"Completed",IF(AND(NOT(A174=""),NOT(OR(D175="",D175="???")),G175=""),"Waiting",IF(D175="???","Waiting",""))))</f>
        <v>Completed</v>
      </c>
      <c r="N175" s="109"/>
      <c r="O175" s="109"/>
      <c r="P175" s="4"/>
      <c r="Q175" s="114"/>
      <c r="R175" s="109"/>
    </row>
    <row r="176" spans="1:18" x14ac:dyDescent="0.25">
      <c r="A176" s="115" t="s">
        <v>4408</v>
      </c>
      <c r="B176" s="110" t="s">
        <v>4409</v>
      </c>
      <c r="C176" s="109"/>
      <c r="D176" s="86" t="s">
        <v>2404</v>
      </c>
      <c r="E176" s="86" t="s">
        <v>24</v>
      </c>
      <c r="F176" s="7" t="str">
        <f>IF(AND(D176="Amina",OR(E176="Manual",E176="Assisted Manual")),A176&amp;"_AZ",IF(AND(D176="Amina",OR(E176="De-Novo Merge",E176="Assisted Merge")),A176&amp;"_SA_AZ",IF(AND(D176="Mashtura",OR(E176="Manual",E176="Assisted Manual")),A176&amp;"_MH",IF(AND(D176="Mashtura",OR(E176="De-Novo Merge",E176="Assisted Merge")),A176&amp;"_SA_MH",IF(AND(D176="Perry",OR(E176="Manual",E176="Assisted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Merge")),A176&amp;"_SA_MW",IF(AND(D176="Julia",OR(E176="Manual",E176="Assisted Manual")),A176&amp;"_JS",IF(AND(D176="Julia",OR(E176="De-Novo Merge",E176="Assisted Merge")),A176&amp;"_SA_JS",""))))))))))))))))))</f>
        <v>2018-04-13_G-054_MH</v>
      </c>
      <c r="G176" s="89">
        <v>43256</v>
      </c>
      <c r="H176" s="89">
        <v>43259</v>
      </c>
      <c r="I176" s="68"/>
      <c r="J176" s="68"/>
      <c r="K176" s="73" t="str">
        <f t="shared" si="5"/>
        <v/>
      </c>
      <c r="L176" s="111">
        <v>43278</v>
      </c>
      <c r="M176" s="86" t="str">
        <f>IF(AND(NOT(OR(G176="",G176="Ø")),H176=""),"In Progress",IF(AND(NOT(OR(H176="Ø",H176="")),NOT(OR(G176="Ø",G176=""))),"Completed",IF(AND(NOT(A176=""),NOT(OR(D176="",D176="???")),G176=""),"Waiting",IF(D176="???","Waiting",""))))</f>
        <v>Completed</v>
      </c>
      <c r="N176" s="109"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09" t="s">
        <v>0</v>
      </c>
      <c r="P176" s="4"/>
      <c r="Q176" s="114" t="s">
        <v>25</v>
      </c>
      <c r="R176" s="109" t="s">
        <v>4410</v>
      </c>
    </row>
    <row r="177" spans="1:18" x14ac:dyDescent="0.25">
      <c r="A177" s="109"/>
      <c r="B177" s="109"/>
      <c r="C177" s="109"/>
      <c r="D177" s="86" t="s">
        <v>161</v>
      </c>
      <c r="E177" s="86" t="s">
        <v>1512</v>
      </c>
      <c r="F177" s="7" t="str">
        <f>IF(AND(D177="Amina",OR(E177="Manual",E177="Assisted Manual")),A176&amp;"_AZ",IF(AND(D177="Amina",OR(E177="De-Novo Merge",E177="Assisted Merge")),A176&amp;"_SA_AZ",IF(AND(D177="Mashtura",OR(E177="Manual",E177="Assisted Manual")),A176&amp;"_MH",IF(AND(D177="Mashtura",OR(E177="De-Novo Merge",E177="Assisted Merge")),A176&amp;"_SA_MH",IF(AND(D177="Perry",OR(E177="Manual",E177="Assisted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Merge")),A176&amp;"_SA_MW",IF(AND(D177="Julia",OR(E177="Manual",E177="Assisted Manual")),A176&amp;"_JS",IF(AND(D177="Julia",OR(E177="De-Novo Merge",E177="Assisted Merge")),A176&amp;"_SA_JS",""))))))))))))))))))</f>
        <v>2018-04-13_G-054_BD</v>
      </c>
      <c r="G177" s="65">
        <v>43262</v>
      </c>
      <c r="H177" s="89">
        <v>43263</v>
      </c>
      <c r="I177" s="68">
        <v>4.25</v>
      </c>
      <c r="J177" s="68">
        <v>100</v>
      </c>
      <c r="K177" s="73">
        <f t="shared" si="5"/>
        <v>23.529411764705884</v>
      </c>
      <c r="L177" s="109"/>
      <c r="M177" s="86" t="str">
        <f>IF(AND(NOT(OR(G177="",G177="Ø")),H177=""),"In Progress",IF(AND(NOT(OR(H177="Ø",H177="")),NOT(OR(G177="Ø",G177=""))),"Completed",IF(AND(NOT(A176=""),NOT(OR(D177="",D177="???")),G177=""),"Waiting",IF(D177="???","Waiting",""))))</f>
        <v>Completed</v>
      </c>
      <c r="N177" s="109"/>
      <c r="O177" s="109"/>
      <c r="P177" s="4"/>
      <c r="Q177" s="114"/>
      <c r="R177" s="109"/>
    </row>
    <row r="178" spans="1:18" x14ac:dyDescent="0.25">
      <c r="A178" s="115" t="s">
        <v>4411</v>
      </c>
      <c r="B178" s="110" t="s">
        <v>4412</v>
      </c>
      <c r="C178" s="109"/>
      <c r="D178" s="86" t="s">
        <v>113</v>
      </c>
      <c r="E178" s="86" t="s">
        <v>1512</v>
      </c>
      <c r="F178" s="7" t="str">
        <f>IF(AND(D178="Amina",OR(E178="Manual",E178="Assisted Manual")),A178&amp;"_AZ",IF(AND(D178="Amina",OR(E178="De-Novo Merge",E178="Assisted Merge")),A178&amp;"_SA_AZ",IF(AND(D178="Mashtura",OR(E178="Manual",E178="Assisted Manual")),A178&amp;"_MH",IF(AND(D178="Mashtura",OR(E178="De-Novo Merge",E178="Assisted Merge")),A178&amp;"_SA_MH",IF(AND(D178="Perry",OR(E178="Manual",E178="Assisted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Merge")),A178&amp;"_SA_MW",IF(AND(D178="Julia",OR(E178="Manual",E178="Assisted Manual")),A178&amp;"_JS",IF(AND(D178="Julia",OR(E178="De-Novo Merge",E178="Assisted Merge")),A178&amp;"_SA_JS",""))))))))))))))))))</f>
        <v>2018-04-13_G-055_DR</v>
      </c>
      <c r="G178" s="89">
        <v>43257</v>
      </c>
      <c r="H178" s="89">
        <v>43276</v>
      </c>
      <c r="I178" s="68">
        <v>9.33</v>
      </c>
      <c r="J178" s="68">
        <v>132.65600000000001</v>
      </c>
      <c r="K178" s="73">
        <f t="shared" si="5"/>
        <v>14.218220793140407</v>
      </c>
      <c r="L178" s="111">
        <v>43287</v>
      </c>
      <c r="M178" s="86" t="str">
        <f>IF(AND(NOT(OR(G178="",G178="Ø")),H178=""),"In Progress",IF(AND(NOT(OR(H178="Ø",H178="")),NOT(OR(G178="Ø",G178=""))),"Completed",IF(AND(NOT(A178=""),NOT(OR(D178="",D178="???")),G178=""),"Waiting",IF(D178="???","Waiting",""))))</f>
        <v>Completed</v>
      </c>
      <c r="N178" s="109"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09" t="s">
        <v>0</v>
      </c>
      <c r="P178" s="4"/>
      <c r="Q178" s="114" t="s">
        <v>25</v>
      </c>
      <c r="R178" s="109" t="s">
        <v>4413</v>
      </c>
    </row>
    <row r="179" spans="1:18" x14ac:dyDescent="0.25">
      <c r="A179" s="109"/>
      <c r="B179" s="109"/>
      <c r="C179" s="109"/>
      <c r="D179" s="86" t="s">
        <v>187</v>
      </c>
      <c r="E179" s="86" t="s">
        <v>24</v>
      </c>
      <c r="F179" s="7" t="str">
        <f>IF(AND(D179="Amina",OR(E179="Manual",E179="Assisted Manual")),A178&amp;"_AZ",IF(AND(D179="Amina",OR(E179="De-Novo Merge",E179="Assisted Merge")),A178&amp;"_SA_AZ",IF(AND(D179="Mashtura",OR(E179="Manual",E179="Assisted Manual")),A178&amp;"_MH",IF(AND(D179="Mashtura",OR(E179="De-Novo Merge",E179="Assisted Merge")),A178&amp;"_SA_MH",IF(AND(D179="Perry",OR(E179="Manual",E179="Assisted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Merge")),A178&amp;"_SA_MW",IF(AND(D179="Julia",OR(E179="Manual",E179="Assisted Manual")),A178&amp;"_JS",IF(AND(D179="Julia",OR(E179="De-Novo Merge",E179="Assisted Merge")),A178&amp;"_SA_JS",""))))))))))))))))))</f>
        <v>2018-04-13_G-055_MW</v>
      </c>
      <c r="G179" s="89">
        <v>43263</v>
      </c>
      <c r="H179" s="89">
        <v>43265</v>
      </c>
      <c r="I179" s="68"/>
      <c r="J179" s="68"/>
      <c r="K179" s="73" t="str">
        <f t="shared" si="5"/>
        <v/>
      </c>
      <c r="L179" s="109"/>
      <c r="M179" s="86" t="str">
        <f>IF(AND(NOT(OR(G179="",G179="Ø")),H179=""),"In Progress",IF(AND(NOT(OR(H179="Ø",H179="")),NOT(OR(G179="Ø",G179=""))),"Completed",IF(AND(NOT(A178=""),NOT(OR(D179="",D179="???")),G179=""),"Waiting",IF(D179="???","Waiting",""))))</f>
        <v>Completed</v>
      </c>
      <c r="N179" s="109"/>
      <c r="O179" s="109"/>
      <c r="P179" s="4"/>
      <c r="Q179" s="114"/>
      <c r="R179" s="109"/>
    </row>
    <row r="180" spans="1:18" x14ac:dyDescent="0.25">
      <c r="A180" s="115" t="s">
        <v>4414</v>
      </c>
      <c r="B180" s="110" t="s">
        <v>4415</v>
      </c>
      <c r="C180" s="109"/>
      <c r="D180" s="86" t="s">
        <v>113</v>
      </c>
      <c r="E180" s="86" t="s">
        <v>24</v>
      </c>
      <c r="F180" s="7" t="str">
        <f>IF(AND(D180="Amina",OR(E180="Manual",E180="Assisted Manual")),A180&amp;"_AZ",IF(AND(D180="Amina",OR(E180="De-Novo Merge",E180="Assisted Merge")),A180&amp;"_SA_AZ",IF(AND(D180="Mashtura",OR(E180="Manual",E180="Assisted Manual")),A180&amp;"_MH",IF(AND(D180="Mashtura",OR(E180="De-Novo Merge",E180="Assisted Merge")),A180&amp;"_SA_MH",IF(AND(D180="Perry",OR(E180="Manual",E180="Assisted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Merge")),A180&amp;"_SA_MW",IF(AND(D180="Julia",OR(E180="Manual",E180="Assisted Manual")),A180&amp;"_JS",IF(AND(D180="Julia",OR(E180="De-Novo Merge",E180="Assisted Merge")),A180&amp;"_SA_JS",""))))))))))))))))))</f>
        <v>2018-04-13_G-056_DR</v>
      </c>
      <c r="G180" s="89">
        <v>43257</v>
      </c>
      <c r="H180" s="89">
        <v>43259</v>
      </c>
      <c r="I180" s="68">
        <v>7</v>
      </c>
      <c r="J180" s="68">
        <v>83.783000000000001</v>
      </c>
      <c r="K180" s="73">
        <f t="shared" si="5"/>
        <v>11.968999999999999</v>
      </c>
      <c r="L180" s="111">
        <v>43276</v>
      </c>
      <c r="M180" s="86" t="str">
        <f>IF(AND(NOT(OR(G180="",G180="Ø")),H180=""),"In Progress",IF(AND(NOT(OR(H180="Ø",H180="")),NOT(OR(G180="Ø",G180=""))),"Completed",IF(AND(NOT(A180=""),NOT(OR(D180="",D180="???")),G180=""),"Waiting",IF(D180="???","Waiting",""))))</f>
        <v>Completed</v>
      </c>
      <c r="N180" s="109"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09" t="s">
        <v>0</v>
      </c>
      <c r="P180" s="4"/>
      <c r="Q180" s="114" t="s">
        <v>25</v>
      </c>
      <c r="R180" s="109" t="s">
        <v>4416</v>
      </c>
    </row>
    <row r="181" spans="1:18" x14ac:dyDescent="0.25">
      <c r="A181" s="109"/>
      <c r="B181" s="109"/>
      <c r="C181" s="109"/>
      <c r="D181" s="86" t="s">
        <v>2404</v>
      </c>
      <c r="E181" s="86" t="s">
        <v>1512</v>
      </c>
      <c r="F181" s="7" t="str">
        <f>IF(AND(D181="Amina",OR(E181="Manual",E181="Assisted Manual")),A180&amp;"_AZ",IF(AND(D181="Amina",OR(E181="De-Novo Merge",E181="Assisted Merge")),A180&amp;"_SA_AZ",IF(AND(D181="Mashtura",OR(E181="Manual",E181="Assisted Manual")),A180&amp;"_MH",IF(AND(D181="Mashtura",OR(E181="De-Novo Merge",E181="Assisted Merge")),A180&amp;"_SA_MH",IF(AND(D181="Perry",OR(E181="Manual",E181="Assisted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Merge")),A180&amp;"_SA_MW",IF(AND(D181="Julia",OR(E181="Manual",E181="Assisted Manual")),A180&amp;"_JS",IF(AND(D181="Julia",OR(E181="De-Novo Merge",E181="Assisted Merge")),A180&amp;"_SA_JS",""))))))))))))))))))</f>
        <v>2018-04-13_G-056_MH</v>
      </c>
      <c r="G181" s="89">
        <v>43259</v>
      </c>
      <c r="H181" s="89">
        <v>43262</v>
      </c>
      <c r="I181" s="68"/>
      <c r="J181" s="68"/>
      <c r="K181" s="73" t="str">
        <f t="shared" si="5"/>
        <v/>
      </c>
      <c r="L181" s="109"/>
      <c r="M181" s="86" t="str">
        <f>IF(AND(NOT(OR(G181="",G181="Ø")),H181=""),"In Progress",IF(AND(NOT(OR(H181="Ø",H181="")),NOT(OR(G181="Ø",G181=""))),"Completed",IF(AND(NOT(A180=""),NOT(OR(D181="",D181="???")),G181=""),"Waiting",IF(D181="???","Waiting",""))))</f>
        <v>Completed</v>
      </c>
      <c r="N181" s="109"/>
      <c r="O181" s="109"/>
      <c r="P181" s="4"/>
      <c r="Q181" s="114"/>
      <c r="R181" s="109"/>
    </row>
    <row r="182" spans="1:18" x14ac:dyDescent="0.25">
      <c r="A182" s="115" t="s">
        <v>4417</v>
      </c>
      <c r="B182" s="110" t="s">
        <v>4418</v>
      </c>
      <c r="C182" s="109"/>
      <c r="D182" s="86" t="s">
        <v>113</v>
      </c>
      <c r="E182" s="86" t="s">
        <v>24</v>
      </c>
      <c r="F182" s="7" t="str">
        <f>IF(AND(D182="Amina",OR(E182="Manual",E182="Assisted Manual")),A182&amp;"_AZ",IF(AND(D182="Amina",OR(E182="De-Novo Merge",E182="Assisted Merge")),A182&amp;"_SA_AZ",IF(AND(D182="Mashtura",OR(E182="Manual",E182="Assisted Manual")),A182&amp;"_MH",IF(AND(D182="Mashtura",OR(E182="De-Novo Merge",E182="Assisted Merge")),A182&amp;"_SA_MH",IF(AND(D182="Perry",OR(E182="Manual",E182="Assisted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Merge")),A182&amp;"_SA_MW",IF(AND(D182="Julia",OR(E182="Manual",E182="Assisted Manual")),A182&amp;"_JS",IF(AND(D182="Julia",OR(E182="De-Novo Merge",E182="Assisted Merge")),A182&amp;"_SA_JS",""))))))))))))))))))</f>
        <v>2018-04-13_G-057_DR</v>
      </c>
      <c r="G182" s="89">
        <v>43262</v>
      </c>
      <c r="H182" s="89">
        <v>43265</v>
      </c>
      <c r="I182" s="68">
        <v>4.5</v>
      </c>
      <c r="J182" s="68">
        <v>83.346999999999994</v>
      </c>
      <c r="K182" s="73">
        <f t="shared" si="5"/>
        <v>18.521555555555555</v>
      </c>
      <c r="L182" s="111">
        <v>43287</v>
      </c>
      <c r="M182" s="86" t="str">
        <f>IF(AND(NOT(OR(G182="",G182="Ø")),H182=""),"In Progress",IF(AND(NOT(OR(H182="Ø",H182="")),NOT(OR(G182="Ø",G182=""))),"Completed",IF(AND(NOT(A182=""),NOT(OR(D182="",D182="???")),G182=""),"Waiting",IF(D182="???","Waiting",""))))</f>
        <v>Completed</v>
      </c>
      <c r="N182" s="109"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09" t="s">
        <v>0</v>
      </c>
      <c r="P182" s="4"/>
      <c r="Q182" s="114" t="s">
        <v>25</v>
      </c>
      <c r="R182" s="109" t="s">
        <v>4419</v>
      </c>
    </row>
    <row r="183" spans="1:18" x14ac:dyDescent="0.25">
      <c r="A183" s="109"/>
      <c r="B183" s="109"/>
      <c r="C183" s="109"/>
      <c r="D183" s="86" t="s">
        <v>187</v>
      </c>
      <c r="E183" s="86" t="s">
        <v>1512</v>
      </c>
      <c r="F183" s="7" t="str">
        <f>IF(AND(D183="Amina",OR(E183="Manual",E183="Assisted Manual")),A182&amp;"_AZ",IF(AND(D183="Amina",OR(E183="De-Novo Merge",E183="Assisted Merge")),A182&amp;"_SA_AZ",IF(AND(D183="Mashtura",OR(E183="Manual",E183="Assisted Manual")),A182&amp;"_MH",IF(AND(D183="Mashtura",OR(E183="De-Novo Merge",E183="Assisted Merge")),A182&amp;"_SA_MH",IF(AND(D183="Perry",OR(E183="Manual",E183="Assisted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Merge")),A182&amp;"_SA_MW",IF(AND(D183="Julia",OR(E183="Manual",E183="Assisted Manual")),A182&amp;"_JS",IF(AND(D183="Julia",OR(E183="De-Novo Merge",E183="Assisted Merge")),A182&amp;"_SA_JS",""))))))))))))))))))</f>
        <v>2018-04-13_G-057_MW</v>
      </c>
      <c r="G183" s="89">
        <v>43265</v>
      </c>
      <c r="H183" s="89">
        <v>43266</v>
      </c>
      <c r="I183" s="68">
        <v>3.75</v>
      </c>
      <c r="J183" s="68">
        <v>84</v>
      </c>
      <c r="K183" s="73">
        <f t="shared" si="5"/>
        <v>22.4</v>
      </c>
      <c r="L183" s="109"/>
      <c r="M183" s="86" t="str">
        <f>IF(AND(NOT(OR(G183="",G183="Ø")),H183=""),"In Progress",IF(AND(NOT(OR(H183="Ø",H183="")),NOT(OR(G183="Ø",G183=""))),"Completed",IF(AND(NOT(A182=""),NOT(OR(D183="",D183="???")),G183=""),"Waiting",IF(D183="???","Waiting",""))))</f>
        <v>Completed</v>
      </c>
      <c r="N183" s="109"/>
      <c r="O183" s="109"/>
      <c r="P183" s="4"/>
      <c r="Q183" s="114"/>
      <c r="R183" s="109"/>
    </row>
    <row r="184" spans="1:18" x14ac:dyDescent="0.25">
      <c r="A184" s="115" t="s">
        <v>4420</v>
      </c>
      <c r="B184" s="110" t="s">
        <v>4421</v>
      </c>
      <c r="C184" s="109"/>
      <c r="D184" s="86" t="s">
        <v>27</v>
      </c>
      <c r="E184" s="86" t="s">
        <v>24</v>
      </c>
      <c r="F184" s="7" t="str">
        <f>IF(AND(D184="Amina",OR(E184="Manual",E184="Assisted Manual")),A184&amp;"_AZ",IF(AND(D184="Amina",OR(E184="De-Novo Merge",E184="Assisted Merge")),A184&amp;"_SA_AZ",IF(AND(D184="Mashtura",OR(E184="Manual",E184="Assisted Manual")),A184&amp;"_MH",IF(AND(D184="Mashtura",OR(E184="De-Novo Merge",E184="Assisted Merge")),A184&amp;"_SA_MH",IF(AND(D184="Perry",OR(E184="Manual",E184="Assisted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Merge")),A184&amp;"_SA_MW",IF(AND(D184="Julia",OR(E184="Manual",E184="Assisted Manual")),A184&amp;"_JS",IF(AND(D184="Julia",OR(E184="De-Novo Merge",E184="Assisted Merge")),A184&amp;"_SA_JS",""))))))))))))))))))</f>
        <v>2018-04-13_R-035_GB</v>
      </c>
      <c r="G184" s="89">
        <v>43256</v>
      </c>
      <c r="H184" s="89">
        <v>43256</v>
      </c>
      <c r="I184" s="68">
        <v>3</v>
      </c>
      <c r="J184" s="68">
        <v>15</v>
      </c>
      <c r="K184" s="73">
        <f t="shared" si="5"/>
        <v>5</v>
      </c>
      <c r="L184" s="111">
        <v>43258</v>
      </c>
      <c r="M184" s="86" t="str">
        <f>IF(AND(NOT(OR(G184="",G184="Ø")),H184=""),"In Progress",IF(AND(NOT(OR(H184="Ø",H184="")),NOT(OR(G184="Ø",G184=""))),"Completed",IF(AND(NOT(A184=""),NOT(OR(D184="",D184="???")),G184=""),"Waiting",IF(D184="???","Waiting",""))))</f>
        <v>Completed</v>
      </c>
      <c r="N184" s="109"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09" t="s">
        <v>0</v>
      </c>
      <c r="P184" s="4"/>
      <c r="Q184" s="114" t="s">
        <v>25</v>
      </c>
      <c r="R184" s="109" t="s">
        <v>4422</v>
      </c>
    </row>
    <row r="185" spans="1:18" x14ac:dyDescent="0.25">
      <c r="A185" s="109"/>
      <c r="B185" s="109"/>
      <c r="C185" s="109"/>
      <c r="D185" s="86" t="s">
        <v>23</v>
      </c>
      <c r="E185" s="86" t="s">
        <v>1512</v>
      </c>
      <c r="F185" s="7" t="str">
        <f>IF(AND(D185="Amina",OR(E185="Manual",E185="Assisted Manual")),A184&amp;"_AZ",IF(AND(D185="Amina",OR(E185="De-Novo Merge",E185="Assisted Merge")),A184&amp;"_SA_AZ",IF(AND(D185="Mashtura",OR(E185="Manual",E185="Assisted Manual")),A184&amp;"_MH",IF(AND(D185="Mashtura",OR(E185="De-Novo Merge",E185="Assisted Merge")),A184&amp;"_SA_MH",IF(AND(D185="Perry",OR(E185="Manual",E185="Assisted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Merge")),A184&amp;"_SA_MW",IF(AND(D185="Julia",OR(E185="Manual",E185="Assisted Manual")),A184&amp;"_JS",IF(AND(D185="Julia",OR(E185="De-Novo Merge",E185="Assisted Merge")),A184&amp;"_SA_JS",""))))))))))))))))))</f>
        <v>2018-04-13_R-035_CA</v>
      </c>
      <c r="G185" s="89">
        <v>43257</v>
      </c>
      <c r="H185" s="89">
        <v>43257</v>
      </c>
      <c r="I185" s="68"/>
      <c r="J185" s="68"/>
      <c r="K185" s="73" t="str">
        <f t="shared" si="5"/>
        <v/>
      </c>
      <c r="L185" s="109"/>
      <c r="M185" s="86" t="str">
        <f>IF(AND(NOT(OR(G185="",G185="Ø")),H185=""),"In Progress",IF(AND(NOT(OR(H185="Ø",H185="")),NOT(OR(G185="Ø",G185=""))),"Completed",IF(AND(NOT(A184=""),NOT(OR(D185="",D185="???")),G185=""),"Waiting",IF(D185="???","Waiting",""))))</f>
        <v>Completed</v>
      </c>
      <c r="N185" s="109"/>
      <c r="O185" s="109"/>
      <c r="P185" s="4"/>
      <c r="Q185" s="114"/>
      <c r="R185" s="109"/>
    </row>
    <row r="186" spans="1:18" x14ac:dyDescent="0.25">
      <c r="A186" s="115" t="s">
        <v>4423</v>
      </c>
      <c r="B186" s="110" t="s">
        <v>4424</v>
      </c>
      <c r="C186" s="109"/>
      <c r="D186" s="86" t="s">
        <v>32</v>
      </c>
      <c r="E186" s="86" t="s">
        <v>24</v>
      </c>
      <c r="F186" s="7" t="str">
        <f>IF(AND(D186="Amina",OR(E186="Manual",E186="Assisted Manual")),A186&amp;"_AZ",IF(AND(D186="Amina",OR(E186="De-Novo Merge",E186="Assisted Merge")),A186&amp;"_SA_AZ",IF(AND(D186="Mashtura",OR(E186="Manual",E186="Assisted Manual")),A186&amp;"_MH",IF(AND(D186="Mashtura",OR(E186="De-Novo Merge",E186="Assisted Merge")),A186&amp;"_SA_MH",IF(AND(D186="Perry",OR(E186="Manual",E186="Assisted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Merge")),A186&amp;"_SA_MW",IF(AND(D186="Julia",OR(E186="Manual",E186="Assisted Manual")),A186&amp;"_JS",IF(AND(D186="Julia",OR(E186="De-Novo Merge",E186="Assisted Merge")),A186&amp;"_SA_JS",""))))))))))))))))))</f>
        <v>2018-04-13_G-058_AZ</v>
      </c>
      <c r="G186" s="89">
        <v>43257</v>
      </c>
      <c r="H186" s="89">
        <v>43258</v>
      </c>
      <c r="I186" s="68"/>
      <c r="J186" s="68"/>
      <c r="K186" s="73" t="str">
        <f t="shared" si="5"/>
        <v/>
      </c>
      <c r="L186" s="111">
        <v>43264</v>
      </c>
      <c r="M186" s="86" t="str">
        <f>IF(AND(NOT(OR(G186="",G186="Ø")),H186=""),"In Progress",IF(AND(NOT(OR(H186="Ø",H186="")),NOT(OR(G186="Ø",G186=""))),"Completed",IF(AND(NOT(A186=""),NOT(OR(D186="",D186="???")),G186=""),"Waiting",IF(D186="???","Waiting",""))))</f>
        <v>Completed</v>
      </c>
      <c r="N186" s="109"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09" t="s">
        <v>0</v>
      </c>
      <c r="P186" s="4"/>
      <c r="Q186" s="114" t="s">
        <v>25</v>
      </c>
      <c r="R186" s="109" t="s">
        <v>4425</v>
      </c>
    </row>
    <row r="187" spans="1:18" x14ac:dyDescent="0.25">
      <c r="A187" s="109"/>
      <c r="B187" s="109"/>
      <c r="C187" s="109"/>
      <c r="D187" s="86" t="s">
        <v>187</v>
      </c>
      <c r="E187" s="86" t="s">
        <v>1512</v>
      </c>
      <c r="F187" s="7" t="str">
        <f>IF(AND(D187="Amina",OR(E187="Manual",E187="Assisted Manual")),A186&amp;"_AZ",IF(AND(D187="Amina",OR(E187="De-Novo Merge",E187="Assisted Merge")),A186&amp;"_SA_AZ",IF(AND(D187="Mashtura",OR(E187="Manual",E187="Assisted Manual")),A186&amp;"_MH",IF(AND(D187="Mashtura",OR(E187="De-Novo Merge",E187="Assisted Merge")),A186&amp;"_SA_MH",IF(AND(D187="Perry",OR(E187="Manual",E187="Assisted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Merge")),A186&amp;"_SA_MW",IF(AND(D187="Julia",OR(E187="Manual",E187="Assisted Manual")),A186&amp;"_JS",IF(AND(D187="Julia",OR(E187="De-Novo Merge",E187="Assisted Merge")),A186&amp;"_SA_JS",""))))))))))))))))))</f>
        <v>2018-04-13_G-058_MW</v>
      </c>
      <c r="G187" s="89">
        <v>43258</v>
      </c>
      <c r="H187" s="89">
        <v>43259</v>
      </c>
      <c r="I187" s="68"/>
      <c r="J187" s="68"/>
      <c r="K187" s="73" t="str">
        <f t="shared" si="5"/>
        <v/>
      </c>
      <c r="L187" s="109"/>
      <c r="M187" s="86" t="str">
        <f>IF(AND(NOT(OR(G187="",G187="Ø")),H187=""),"In Progress",IF(AND(NOT(OR(H187="Ø",H187="")),NOT(OR(G187="Ø",G187=""))),"Completed",IF(AND(NOT(A186=""),NOT(OR(D187="",D187="???")),G187=""),"Waiting",IF(D187="???","Waiting",""))))</f>
        <v>Completed</v>
      </c>
      <c r="N187" s="109"/>
      <c r="O187" s="109"/>
      <c r="P187" s="4"/>
      <c r="Q187" s="114"/>
      <c r="R187" s="109"/>
    </row>
    <row r="188" spans="1:18" x14ac:dyDescent="0.25">
      <c r="A188" s="115" t="s">
        <v>4426</v>
      </c>
      <c r="B188" s="110" t="s">
        <v>4427</v>
      </c>
      <c r="C188" s="109" t="s">
        <v>2065</v>
      </c>
      <c r="D188" s="86" t="s">
        <v>161</v>
      </c>
      <c r="E188" s="86" t="s">
        <v>24</v>
      </c>
      <c r="F188" s="7" t="str">
        <f>IF(AND(D188="Amina",OR(E188="Manual",E188="Assisted Manual")),A188&amp;"_AZ",IF(AND(D188="Amina",OR(E188="De-Novo Merge",E188="Assisted Merge")),A188&amp;"_SA_AZ",IF(AND(D188="Mashtura",OR(E188="Manual",E188="Assisted Manual")),A188&amp;"_MH",IF(AND(D188="Mashtura",OR(E188="De-Novo Merge",E188="Assisted Merge")),A188&amp;"_SA_MH",IF(AND(D188="Perry",OR(E188="Manual",E188="Assisted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Merge")),A188&amp;"_SA_MW",IF(AND(D188="Julia",OR(E188="Manual",E188="Assisted Manual")),A188&amp;"_JS",IF(AND(D188="Julia",OR(E188="De-Novo Merge",E188="Assisted Merge")),A188&amp;"_SA_JS",""))))))))))))))))))</f>
        <v>2018-04-13_G-059_BD</v>
      </c>
      <c r="G188" s="89">
        <v>43258</v>
      </c>
      <c r="H188" s="89">
        <v>43258</v>
      </c>
      <c r="I188" s="68">
        <v>2.75</v>
      </c>
      <c r="J188" s="68">
        <v>39</v>
      </c>
      <c r="K188" s="73">
        <f t="shared" si="5"/>
        <v>14.181818181818182</v>
      </c>
      <c r="L188" s="111">
        <v>43279</v>
      </c>
      <c r="M188" s="86" t="str">
        <f>IF(AND(NOT(OR(G188="",G188="Ø")),H188=""),"In Progress",IF(AND(NOT(OR(H188="Ø",H188="")),NOT(OR(G188="Ø",G188=""))),"Completed",IF(AND(NOT(A188=""),NOT(OR(D188="",D188="???")),G188=""),"Waiting",IF(D188="???","Waiting",""))))</f>
        <v>Completed</v>
      </c>
      <c r="N188" s="109"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09" t="s">
        <v>0</v>
      </c>
      <c r="P188" s="4"/>
      <c r="Q188" s="114" t="s">
        <v>25</v>
      </c>
      <c r="R188" s="109" t="s">
        <v>4428</v>
      </c>
    </row>
    <row r="189" spans="1:18" x14ac:dyDescent="0.25">
      <c r="A189" s="109"/>
      <c r="B189" s="109"/>
      <c r="C189" s="109"/>
      <c r="D189" s="86" t="s">
        <v>23</v>
      </c>
      <c r="E189" s="86" t="s">
        <v>1512</v>
      </c>
      <c r="F189" s="7" t="str">
        <f>IF(AND(D189="Amina",OR(E189="Manual",E189="Assisted Manual")),A188&amp;"_AZ",IF(AND(D189="Amina",OR(E189="De-Novo Merge",E189="Assisted Merge")),A188&amp;"_SA_AZ",IF(AND(D189="Mashtura",OR(E189="Manual",E189="Assisted Manual")),A188&amp;"_MH",IF(AND(D189="Mashtura",OR(E189="De-Novo Merge",E189="Assisted Merge")),A188&amp;"_SA_MH",IF(AND(D189="Perry",OR(E189="Manual",E189="Assisted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Merge")),A188&amp;"_SA_MW",IF(AND(D189="Julia",OR(E189="Manual",E189="Assisted Manual")),A188&amp;"_JS",IF(AND(D189="Julia",OR(E189="De-Novo Merge",E189="Assisted Merge")),A188&amp;"_SA_JS",""))))))))))))))))))</f>
        <v>2018-04-13_G-059_CA</v>
      </c>
      <c r="G189" s="89">
        <v>43258</v>
      </c>
      <c r="H189" s="89">
        <v>43262</v>
      </c>
      <c r="I189" s="68"/>
      <c r="J189" s="68"/>
      <c r="K189" s="73" t="str">
        <f t="shared" si="5"/>
        <v/>
      </c>
      <c r="L189" s="109"/>
      <c r="M189" s="86" t="str">
        <f>IF(AND(NOT(OR(G189="",G189="Ø")),H189=""),"In Progress",IF(AND(NOT(OR(H189="Ø",H189="")),NOT(OR(G189="Ø",G189=""))),"Completed",IF(AND(NOT(A188=""),NOT(OR(D189="",D189="???")),G189=""),"Waiting",IF(D189="???","Waiting",""))))</f>
        <v>Completed</v>
      </c>
      <c r="N189" s="109"/>
      <c r="O189" s="109"/>
      <c r="P189" s="4"/>
      <c r="Q189" s="114"/>
      <c r="R189" s="109"/>
    </row>
    <row r="190" spans="1:18" x14ac:dyDescent="0.25">
      <c r="A190" s="115" t="s">
        <v>4429</v>
      </c>
      <c r="B190" s="110" t="s">
        <v>4430</v>
      </c>
      <c r="C190" s="109"/>
      <c r="D190" s="86" t="s">
        <v>32</v>
      </c>
      <c r="E190" s="86" t="s">
        <v>24</v>
      </c>
      <c r="F190" s="7" t="str">
        <f>IF(AND(D190="Amina",OR(E190="Manual",E190="Assisted Manual")),A190&amp;"_AZ",IF(AND(D190="Amina",OR(E190="De-Novo Merge",E190="Assisted Merge")),A190&amp;"_SA_AZ",IF(AND(D190="Mashtura",OR(E190="Manual",E190="Assisted Manual")),A190&amp;"_MH",IF(AND(D190="Mashtura",OR(E190="De-Novo Merge",E190="Assisted Merge")),A190&amp;"_SA_MH",IF(AND(D190="Perry",OR(E190="Manual",E190="Assisted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Merge")),A190&amp;"_SA_MW",IF(AND(D190="Julia",OR(E190="Manual",E190="Assisted Manual")),A190&amp;"_JS",IF(AND(D190="Julia",OR(E190="De-Novo Merge",E190="Assisted Merge")),A190&amp;"_SA_JS",""))))))))))))))))))</f>
        <v>2018-04-13_G-060_AZ</v>
      </c>
      <c r="G190" s="89">
        <v>43258</v>
      </c>
      <c r="H190" s="89">
        <v>43258</v>
      </c>
      <c r="I190" s="68"/>
      <c r="J190" s="68"/>
      <c r="K190" s="73" t="str">
        <f t="shared" si="5"/>
        <v/>
      </c>
      <c r="L190" s="111">
        <v>43264</v>
      </c>
      <c r="M190" s="86" t="str">
        <f>IF(AND(NOT(OR(G190="",G190="Ø")),H190=""),"In Progress",IF(AND(NOT(OR(H190="Ø",H190="")),NOT(OR(G190="Ø",G190=""))),"Completed",IF(AND(NOT(A190=""),NOT(OR(D190="",D190="???")),G190=""),"Waiting",IF(D190="???","Waiting",""))))</f>
        <v>Completed</v>
      </c>
      <c r="N190" s="109" t="str">
        <f>IF(AND(NOT(OR(H190="Ø",H190="")),L190="Split"),"In Progress",IF(AND(NOT(OR(H190="Ø",H190="")),L190="Needs to be Split"),"Waiting",IF(AND(M190="Review",M191="Review"),"Review",IF(OR(AND(M190="Review",M191="Incomplete"),AND(M190="Incomplete",M191="Review")),"Review",IF(OR(AND(M190="Untraceable",M191="Review"),AND(M190="Review",M191="Untraceable")),"Review",IF(OR(AND(M190="Review",M191="Completed"),AND(M190="Completed",M191="Review")),"Review",IF(OR(AND(M190="Other",M191="Review"),AND(M190="Review",M191="Other")),"Review",IF(OR(AND(M190="Other",M191="Incomplete"),AND(M190="Incomplete",M191="Other")),"Review",IF(OR(AND(M190="Other",M191="Untraceable"),AND(M190="Untraceable",M191="Other")),"Review",IF(OR(AND(M190="Other",M191="Completed"),AND(M190="Completed",M191="Other")),"Review",IF(AND(M190="Waiting",M191="Waiting"),"Waiting",IF(OR(AND(M190="Review",M191="Waiting"),AND(M190="Waiting",M191="Review")),"Waiting",IF(OR(AND(M190="Other",M191="Waiting"),AND(M190="Waiting",M191="Other")),"Waiting",IF(OR(AND(M190="Incomplete",M191="Waiting"),AND(M190="Waiting",M191="Incomplete")),"Waiting",IF(OR(AND(M190="Completed",M191="Waiting"),AND(M190="Waiting",M191="Completed")),"Waiting",IF(OR(M190="In Progress",M191="In Progress"),"In Progress",IF(OR(AND(M190="Completed",M191="Untraceable"),AND(M190="Untraceable",M191="Completed")),"Review",IF(OR(AND(M190="Completed",M191="Incomplete"),AND(M190="Incomplete",M191="Completed")),"Review",IF(OR(AND(M190="Incomplete",M191="Untraceable"),AND(M190="Untraceable",M191="Incomplete")),"Untraceable",IF(AND(NOT(OR(H190="Ø",H190="")),NOT(OR(H191="Ø",H191="")),L190=""),"In Progress",IF(AND(M190="Untraceable",M191="Untraceable"),"Untraceable",IF(AND(NOT(OR(H190="Ø",H190="")),NOT(OR(H191="Ø",H191="")),NOT(OR(L190="Ø",L190="",L190="Split",L190="Needs to be Split"))),"Completed",IF(AND(M190="Incomplete",M191="Incomplete"),"Incomplete",IF(AND(M190="Other",M191="Other"),"Review",IF(AND(M190="Untraceable",M191=""),"Untraceable","")))))))))))))))))))))))))</f>
        <v>Completed</v>
      </c>
      <c r="O190" s="109" t="s">
        <v>0</v>
      </c>
      <c r="P190" s="4"/>
      <c r="Q190" s="114" t="s">
        <v>25</v>
      </c>
      <c r="R190" s="109" t="s">
        <v>4431</v>
      </c>
    </row>
    <row r="191" spans="1:18" x14ac:dyDescent="0.25">
      <c r="A191" s="109"/>
      <c r="B191" s="109"/>
      <c r="C191" s="109"/>
      <c r="D191" s="86" t="s">
        <v>187</v>
      </c>
      <c r="E191" s="86" t="s">
        <v>1512</v>
      </c>
      <c r="F191" s="7" t="str">
        <f>IF(AND(D191="Amina",OR(E191="Manual",E191="Assisted Manual")),A190&amp;"_AZ",IF(AND(D191="Amina",OR(E191="De-Novo Merge",E191="Assisted Merge")),A190&amp;"_SA_AZ",IF(AND(D191="Mashtura",OR(E191="Manual",E191="Assisted Manual")),A190&amp;"_MH",IF(AND(D191="Mashtura",OR(E191="De-Novo Merge",E191="Assisted Merge")),A190&amp;"_SA_MH",IF(AND(D191="Perry",OR(E191="Manual",E191="Assisted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Merge")),A190&amp;"_SA_MW",IF(AND(D191="Julia",OR(E191="Manual",E191="Assisted Manual")),A190&amp;"_JS",IF(AND(D191="Julia",OR(E191="De-Novo Merge",E191="Assisted Merge")),A190&amp;"_SA_JS",""))))))))))))))))))</f>
        <v>2018-04-13_G-060_MW</v>
      </c>
      <c r="G191" s="89">
        <v>43259</v>
      </c>
      <c r="H191" s="89">
        <v>43262</v>
      </c>
      <c r="I191" s="68"/>
      <c r="J191" s="68"/>
      <c r="K191" s="73" t="str">
        <f t="shared" ref="K191:K222" si="6">IF(AND(NOT(I191=""),NOT(J191=""),NOT(H191="")),J191/I191,"")</f>
        <v/>
      </c>
      <c r="L191" s="109"/>
      <c r="M191" s="86" t="str">
        <f>IF(AND(NOT(OR(G191="",G191="Ø")),H191=""),"In Progress",IF(AND(NOT(OR(H191="Ø",H191="")),NOT(OR(G191="Ø",G191=""))),"Completed",IF(AND(NOT(A190=""),NOT(OR(D191="",D191="???")),G191=""),"Waiting",IF(D191="???","Waiting",""))))</f>
        <v>Completed</v>
      </c>
      <c r="N191" s="109"/>
      <c r="O191" s="109"/>
      <c r="P191" s="4"/>
      <c r="Q191" s="114"/>
      <c r="R191" s="109"/>
    </row>
    <row r="192" spans="1:18" x14ac:dyDescent="0.25">
      <c r="A192" s="115" t="s">
        <v>4432</v>
      </c>
      <c r="B192" s="110" t="s">
        <v>4433</v>
      </c>
      <c r="C192" s="109" t="s">
        <v>2065</v>
      </c>
      <c r="D192" s="86" t="s">
        <v>161</v>
      </c>
      <c r="E192" s="86" t="s">
        <v>24</v>
      </c>
      <c r="F192" s="7" t="str">
        <f>IF(AND(D192="Amina",OR(E192="Manual",E192="Assisted Manual")),A192&amp;"_AZ",IF(AND(D192="Amina",OR(E192="De-Novo Merge",E192="Assisted Merge")),A192&amp;"_SA_AZ",IF(AND(D192="Mashtura",OR(E192="Manual",E192="Assisted Manual")),A192&amp;"_MH",IF(AND(D192="Mashtura",OR(E192="De-Novo Merge",E192="Assisted Merge")),A192&amp;"_SA_MH",IF(AND(D192="Perry",OR(E192="Manual",E192="Assisted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Merge")),A192&amp;"_SA_MW",IF(AND(D192="Julia",OR(E192="Manual",E192="Assisted Manual")),A192&amp;"_JS",IF(AND(D192="Julia",OR(E192="De-Novo Merge",E192="Assisted Merge")),A192&amp;"_SA_JS",""))))))))))))))))))</f>
        <v>2018-04-13_G-061_BD</v>
      </c>
      <c r="G192" s="89">
        <v>43258</v>
      </c>
      <c r="H192" s="89">
        <v>43259</v>
      </c>
      <c r="I192" s="68">
        <v>1.75</v>
      </c>
      <c r="J192" s="68">
        <v>30</v>
      </c>
      <c r="K192" s="73">
        <f t="shared" si="6"/>
        <v>17.142857142857142</v>
      </c>
      <c r="L192" s="111">
        <v>43279</v>
      </c>
      <c r="M192" s="86" t="str">
        <f>IF(AND(NOT(OR(G192="",G192="Ø")),H192=""),"In Progress",IF(AND(NOT(OR(H192="Ø",H192="")),NOT(OR(G192="Ø",G192=""))),"Completed",IF(AND(NOT(A192=""),NOT(OR(D192="",D192="???")),G192=""),"Waiting",IF(D192="???","Waiting",""))))</f>
        <v>Completed</v>
      </c>
      <c r="N192" s="109"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09" t="s">
        <v>0</v>
      </c>
      <c r="P192" s="4"/>
      <c r="Q192" s="114" t="s">
        <v>25</v>
      </c>
      <c r="R192" s="109" t="s">
        <v>4434</v>
      </c>
    </row>
    <row r="193" spans="1:18" x14ac:dyDescent="0.25">
      <c r="A193" s="109"/>
      <c r="B193" s="109"/>
      <c r="C193" s="109"/>
      <c r="D193" s="86" t="s">
        <v>4153</v>
      </c>
      <c r="E193" s="86" t="s">
        <v>1512</v>
      </c>
      <c r="F193" s="7" t="str">
        <f>IF(AND(D193="Amina",OR(E193="Manual",E193="Assisted Manual")),A192&amp;"_AZ",IF(AND(D193="Amina",OR(E193="De-Novo Merge",E193="Assisted Merge")),A192&amp;"_SA_AZ",IF(AND(D193="Mashtura",OR(E193="Manual",E193="Assisted Manual")),A192&amp;"_MH",IF(AND(D193="Mashtura",OR(E193="De-Novo Merge",E193="Assisted Merge")),A192&amp;"_SA_MH",IF(AND(D193="Perry",OR(E193="Manual",E193="Assisted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Merge")),A192&amp;"_SA_MW",IF(AND(D193="Julia",OR(E193="Manual",E193="Assisted Manual")),A192&amp;"_JS",IF(AND(D193="Julia",OR(E193="De-Novo Merge",E193="Assisted Merge")),A192&amp;"_SA_JS",""))))))))))))))))))</f>
        <v>2018-04-13_G-061_JS</v>
      </c>
      <c r="G193" s="89">
        <v>43269</v>
      </c>
      <c r="H193" s="89">
        <v>43270</v>
      </c>
      <c r="I193" s="68"/>
      <c r="J193" s="68"/>
      <c r="K193" s="73" t="str">
        <f t="shared" si="6"/>
        <v/>
      </c>
      <c r="L193" s="109"/>
      <c r="M193" s="86" t="str">
        <f>IF(AND(NOT(OR(G193="",G193="Ø")),H193=""),"In Progress",IF(AND(NOT(OR(H193="Ø",H193="")),NOT(OR(G193="Ø",G193=""))),"Completed",IF(AND(NOT(A192=""),NOT(OR(D193="",D193="???")),G193=""),"Waiting",IF(D193="???","Waiting",""))))</f>
        <v>Completed</v>
      </c>
      <c r="N193" s="109"/>
      <c r="O193" s="109"/>
      <c r="P193" s="4"/>
      <c r="Q193" s="114"/>
      <c r="R193" s="109"/>
    </row>
    <row r="194" spans="1:18" x14ac:dyDescent="0.25">
      <c r="A194" s="115" t="s">
        <v>4435</v>
      </c>
      <c r="B194" s="110" t="s">
        <v>4436</v>
      </c>
      <c r="C194" s="109"/>
      <c r="D194" s="86" t="s">
        <v>32</v>
      </c>
      <c r="E194" s="86" t="s">
        <v>24</v>
      </c>
      <c r="F194" s="7" t="str">
        <f>IF(AND(D194="Amina",OR(E194="Manual",E194="Assisted Manual")),A194&amp;"_AZ",IF(AND(D194="Amina",OR(E194="De-Novo Merge",E194="Assisted Merge")),A194&amp;"_SA_AZ",IF(AND(D194="Mashtura",OR(E194="Manual",E194="Assisted Manual")),A194&amp;"_MH",IF(AND(D194="Mashtura",OR(E194="De-Novo Merge",E194="Assisted Merge")),A194&amp;"_SA_MH",IF(AND(D194="Perry",OR(E194="Manual",E194="Assisted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Merge")),A194&amp;"_SA_MW",IF(AND(D194="Julia",OR(E194="Manual",E194="Assisted Manual")),A194&amp;"_JS",IF(AND(D194="Julia",OR(E194="De-Novo Merge",E194="Assisted Merge")),A194&amp;"_SA_JS",""))))))))))))))))))</f>
        <v>2018-04-13_G-062_AZ</v>
      </c>
      <c r="G194" s="89">
        <v>43258</v>
      </c>
      <c r="H194" s="89" t="s">
        <v>51</v>
      </c>
      <c r="I194" s="68"/>
      <c r="J194" s="68"/>
      <c r="K194" s="73" t="str">
        <f t="shared" si="6"/>
        <v/>
      </c>
      <c r="L194" s="111" t="str">
        <f>IF(AND(NOT(OR(H194="",H194="Ø")),NOT(OR(H195="",H195="Ø"))),"Needs to be Split","")</f>
        <v/>
      </c>
      <c r="M194" s="86" t="s">
        <v>2</v>
      </c>
      <c r="N194" s="109"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Incomplete</v>
      </c>
      <c r="O194" s="109" t="s">
        <v>0</v>
      </c>
      <c r="P194" s="4"/>
      <c r="Q194" s="114" t="str">
        <f>IF(OR(N194="Untraceable",N194="Incomplete"),"No",IF(N194="Completed","In Progress",""))</f>
        <v>No</v>
      </c>
      <c r="R194" s="109"/>
    </row>
    <row r="195" spans="1:18" x14ac:dyDescent="0.25">
      <c r="A195" s="109"/>
      <c r="B195" s="109"/>
      <c r="C195" s="109"/>
      <c r="D195" s="86" t="s">
        <v>27</v>
      </c>
      <c r="E195" s="86" t="s">
        <v>1512</v>
      </c>
      <c r="F195" s="7" t="str">
        <f>IF(AND(D195="Amina",OR(E195="Manual",E195="Assisted Manual")),A194&amp;"_AZ",IF(AND(D195="Amina",OR(E195="De-Novo Merge",E195="Assisted Merge")),A194&amp;"_SA_AZ",IF(AND(D195="Mashtura",OR(E195="Manual",E195="Assisted Manual")),A194&amp;"_MH",IF(AND(D195="Mashtura",OR(E195="De-Novo Merge",E195="Assisted Merge")),A194&amp;"_SA_MH",IF(AND(D195="Perry",OR(E195="Manual",E195="Assisted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Merge")),A194&amp;"_SA_MW",IF(AND(D195="Julia",OR(E195="Manual",E195="Assisted Manual")),A194&amp;"_JS",IF(AND(D195="Julia",OR(E195="De-Novo Merge",E195="Assisted Merge")),A194&amp;"_SA_JS",""))))))))))))))))))</f>
        <v>2018-04-13_G-062_GB</v>
      </c>
      <c r="G195" s="89">
        <v>43264</v>
      </c>
      <c r="H195" s="89" t="s">
        <v>51</v>
      </c>
      <c r="I195" s="68"/>
      <c r="J195" s="68"/>
      <c r="K195" s="73" t="str">
        <f t="shared" si="6"/>
        <v/>
      </c>
      <c r="L195" s="109"/>
      <c r="M195" s="86" t="s">
        <v>2</v>
      </c>
      <c r="N195" s="109"/>
      <c r="O195" s="109"/>
      <c r="P195" s="4" t="s">
        <v>4437</v>
      </c>
      <c r="Q195" s="114"/>
      <c r="R195" s="109"/>
    </row>
    <row r="196" spans="1:18" x14ac:dyDescent="0.25">
      <c r="A196" s="115" t="s">
        <v>4438</v>
      </c>
      <c r="B196" s="110" t="s">
        <v>4439</v>
      </c>
      <c r="C196" s="109"/>
      <c r="D196" s="86" t="s">
        <v>32</v>
      </c>
      <c r="E196" s="86" t="s">
        <v>24</v>
      </c>
      <c r="F196" s="7" t="str">
        <f>IF(AND(D196="Amina",OR(E196="Manual",E196="Assisted Manual")),A196&amp;"_AZ",IF(AND(D196="Amina",OR(E196="De-Novo Merge",E196="Assisted Merge")),A196&amp;"_SA_AZ",IF(AND(D196="Mashtura",OR(E196="Manual",E196="Assisted Manual")),A196&amp;"_MH",IF(AND(D196="Mashtura",OR(E196="De-Novo Merge",E196="Assisted Merge")),A196&amp;"_SA_MH",IF(AND(D196="Perry",OR(E196="Manual",E196="Assisted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Merge")),A196&amp;"_SA_MW",IF(AND(D196="Julia",OR(E196="Manual",E196="Assisted Manual")),A196&amp;"_JS",IF(AND(D196="Julia",OR(E196="De-Novo Merge",E196="Assisted Merge")),A196&amp;"_SA_JS",""))))))))))))))))))</f>
        <v>2018-04-13_G-063_AZ</v>
      </c>
      <c r="G196" s="89">
        <v>43259</v>
      </c>
      <c r="H196" s="89">
        <v>43262</v>
      </c>
      <c r="I196" s="68"/>
      <c r="J196" s="68"/>
      <c r="K196" s="73" t="str">
        <f t="shared" si="6"/>
        <v/>
      </c>
      <c r="L196" s="111">
        <v>43297</v>
      </c>
      <c r="M196" s="86" t="str">
        <f>IF(AND(NOT(OR(G196="",G196="Ø")),H196=""),"In Progress",IF(AND(NOT(OR(H196="Ø",H196="")),NOT(OR(G196="Ø",G196=""))),"Completed",IF(AND(NOT(A196=""),NOT(OR(D196="",D196="???")),G196=""),"Waiting",IF(D196="???","Waiting",""))))</f>
        <v>Completed</v>
      </c>
      <c r="N196" s="109" t="s">
        <v>0</v>
      </c>
      <c r="O196" s="109" t="s">
        <v>0</v>
      </c>
      <c r="P196" s="4" t="s">
        <v>4440</v>
      </c>
      <c r="Q196" s="114" t="s">
        <v>25</v>
      </c>
      <c r="R196" s="109" t="s">
        <v>4441</v>
      </c>
    </row>
    <row r="197" spans="1:18" x14ac:dyDescent="0.25">
      <c r="A197" s="109"/>
      <c r="B197" s="109"/>
      <c r="C197" s="109"/>
      <c r="D197" s="86" t="s">
        <v>187</v>
      </c>
      <c r="E197" s="86" t="s">
        <v>1512</v>
      </c>
      <c r="F197" s="7" t="str">
        <f>IF(AND(D197="Amina",OR(E197="Manual",E197="Assisted Manual")),A196&amp;"_AZ",IF(AND(D197="Amina",OR(E197="De-Novo Merge",E197="Assisted Merge")),A196&amp;"_SA_AZ",IF(AND(D197="Mashtura",OR(E197="Manual",E197="Assisted Manual")),A196&amp;"_MH",IF(AND(D197="Mashtura",OR(E197="De-Novo Merge",E197="Assisted Merge")),A196&amp;"_SA_MH",IF(AND(D197="Perry",OR(E197="Manual",E197="Assisted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Merge")),A196&amp;"_SA_MW",IF(AND(D197="Julia",OR(E197="Manual",E197="Assisted Manual")),A196&amp;"_JS",IF(AND(D197="Julia",OR(E197="De-Novo Merge",E197="Assisted Merge")),A196&amp;"_SA_JS",""))))))))))))))))))</f>
        <v>2018-04-13_G-063_MW</v>
      </c>
      <c r="G197" s="89">
        <v>43262</v>
      </c>
      <c r="H197" s="89">
        <v>43272</v>
      </c>
      <c r="I197" s="68">
        <v>6</v>
      </c>
      <c r="J197" s="68">
        <v>83</v>
      </c>
      <c r="K197" s="73">
        <f t="shared" si="6"/>
        <v>13.833333333333334</v>
      </c>
      <c r="L197" s="109"/>
      <c r="M197" s="86" t="s">
        <v>4</v>
      </c>
      <c r="N197" s="109"/>
      <c r="O197" s="109"/>
      <c r="P197" s="4" t="s">
        <v>4442</v>
      </c>
      <c r="Q197" s="114"/>
      <c r="R197" s="109"/>
    </row>
    <row r="198" spans="1:18" x14ac:dyDescent="0.25">
      <c r="A198" s="115" t="s">
        <v>4443</v>
      </c>
      <c r="B198" s="110" t="s">
        <v>4444</v>
      </c>
      <c r="C198" s="109" t="s">
        <v>2065</v>
      </c>
      <c r="D198" s="86" t="s">
        <v>161</v>
      </c>
      <c r="E198" s="86" t="s">
        <v>24</v>
      </c>
      <c r="F198" s="7" t="str">
        <f>IF(AND(D198="Amina",OR(E198="Manual",E198="Assisted Manual")),A198&amp;"_AZ",IF(AND(D198="Amina",OR(E198="De-Novo Merge",E198="Assisted Merge")),A198&amp;"_SA_AZ",IF(AND(D198="Mashtura",OR(E198="Manual",E198="Assisted Manual")),A198&amp;"_MH",IF(AND(D198="Mashtura",OR(E198="De-Novo Merge",E198="Assisted Merge")),A198&amp;"_SA_MH",IF(AND(D198="Perry",OR(E198="Manual",E198="Assisted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Merge")),A198&amp;"_SA_MW",IF(AND(D198="Julia",OR(E198="Manual",E198="Assisted Manual")),A198&amp;"_JS",IF(AND(D198="Julia",OR(E198="De-Novo Merge",E198="Assisted Merge")),A198&amp;"_SA_JS",""))))))))))))))))))</f>
        <v>2018-04-13_G-064_BD</v>
      </c>
      <c r="G198" s="89">
        <v>43259</v>
      </c>
      <c r="H198" s="89">
        <v>43259</v>
      </c>
      <c r="I198" s="68">
        <v>1.25</v>
      </c>
      <c r="J198" s="68">
        <v>13</v>
      </c>
      <c r="K198" s="73">
        <f t="shared" si="6"/>
        <v>10.4</v>
      </c>
      <c r="L198" s="111">
        <v>43263</v>
      </c>
      <c r="M198" s="86" t="str">
        <f>IF(AND(NOT(OR(G198="",G198="Ø")),H198=""),"In Progress",IF(AND(NOT(OR(H198="Ø",H198="")),NOT(OR(G198="Ø",G198=""))),"Completed",IF(AND(NOT(A198=""),NOT(OR(D198="",D198="???")),G198=""),"Waiting",IF(D198="???","Waiting",""))))</f>
        <v>Completed</v>
      </c>
      <c r="N198" s="109"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09" t="s">
        <v>0</v>
      </c>
      <c r="P198" s="4"/>
      <c r="Q198" s="114" t="s">
        <v>25</v>
      </c>
      <c r="R198" s="109" t="s">
        <v>4445</v>
      </c>
    </row>
    <row r="199" spans="1:18" x14ac:dyDescent="0.25">
      <c r="A199" s="109"/>
      <c r="B199" s="109"/>
      <c r="C199" s="109"/>
      <c r="D199" s="86" t="s">
        <v>23</v>
      </c>
      <c r="E199" s="86" t="s">
        <v>1512</v>
      </c>
      <c r="F199" s="7" t="str">
        <f>IF(AND(D199="Amina",OR(E199="Manual",E199="Assisted Manual")),A198&amp;"_AZ",IF(AND(D199="Amina",OR(E199="De-Novo Merge",E199="Assisted Merge")),A198&amp;"_SA_AZ",IF(AND(D199="Mashtura",OR(E199="Manual",E199="Assisted Manual")),A198&amp;"_MH",IF(AND(D199="Mashtura",OR(E199="De-Novo Merge",E199="Assisted Merge")),A198&amp;"_SA_MH",IF(AND(D199="Perry",OR(E199="Manual",E199="Assisted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Merge")),A198&amp;"_SA_MW",IF(AND(D199="Julia",OR(E199="Manual",E199="Assisted Manual")),A198&amp;"_JS",IF(AND(D199="Julia",OR(E199="De-Novo Merge",E199="Assisted Merge")),A198&amp;"_SA_JS",""))))))))))))))))))</f>
        <v>2018-04-13_G-064_CA</v>
      </c>
      <c r="G199" s="89">
        <v>43262</v>
      </c>
      <c r="H199" s="89">
        <v>43263</v>
      </c>
      <c r="I199" s="68"/>
      <c r="J199" s="68"/>
      <c r="K199" s="73" t="str">
        <f t="shared" si="6"/>
        <v/>
      </c>
      <c r="L199" s="109"/>
      <c r="M199" s="86" t="s">
        <v>0</v>
      </c>
      <c r="N199" s="109"/>
      <c r="O199" s="109"/>
      <c r="P199" s="4"/>
      <c r="Q199" s="114"/>
      <c r="R199" s="109"/>
    </row>
    <row r="200" spans="1:18" x14ac:dyDescent="0.25">
      <c r="A200" s="115" t="s">
        <v>4446</v>
      </c>
      <c r="B200" s="110" t="s">
        <v>4447</v>
      </c>
      <c r="C200" s="109"/>
      <c r="D200" s="86" t="s">
        <v>161</v>
      </c>
      <c r="E200" s="86" t="s">
        <v>24</v>
      </c>
      <c r="F200" s="7" t="s">
        <v>4448</v>
      </c>
      <c r="G200" s="89">
        <v>43264</v>
      </c>
      <c r="H200" s="89">
        <v>43266</v>
      </c>
      <c r="I200" s="68">
        <v>6</v>
      </c>
      <c r="J200" s="68">
        <v>75</v>
      </c>
      <c r="K200" s="73">
        <f t="shared" si="6"/>
        <v>12.5</v>
      </c>
      <c r="L200" s="111">
        <v>43280</v>
      </c>
      <c r="M200" s="86" t="str">
        <f>IF(AND(NOT(OR(G200="",G200="Ø")),H200=""),"In Progress",IF(AND(NOT(OR(H200="Ø",H200="")),NOT(OR(G200="Ø",G200=""))),"Completed",IF(AND(NOT(A200=""),NOT(OR(D200="",D200="???")),G200=""),"Waiting",IF(D200="???","Waiting",""))))</f>
        <v>Completed</v>
      </c>
      <c r="N200" s="109" t="str">
        <f>IF(AND(NOT(OR(H200="Ø",H200="")),L200="Split"),"In Progress",IF(AND(NOT(OR(H200="Ø",H200="")),L200="Needs to be Split"),"Waiting",IF(AND(M200="Review",M201="Review"),"Review",IF(OR(AND(M200="Review",M201="Incomplete"),AND(M200="Incomplete",M201="Review")),"Review",IF(OR(AND(M200="Untraceable",M201="Review"),AND(M200="Review",M201="Untraceable")),"Review",IF(OR(AND(M200="Review",M201="Completed"),AND(M200="Completed",M201="Review")),"Review",IF(OR(AND(M200="Other",M201="Review"),AND(M200="Review",M201="Other")),"Review",IF(OR(AND(M200="Other",M201="Incomplete"),AND(M200="Incomplete",M201="Other")),"Review",IF(OR(AND(M200="Other",M201="Untraceable"),AND(M200="Untraceable",M201="Other")),"Review",IF(OR(AND(M200="Other",M201="Completed"),AND(M200="Completed",M201="Other")),"Review",IF(AND(M200="Waiting",M201="Waiting"),"Waiting",IF(OR(AND(M200="Review",M201="Waiting"),AND(M200="Waiting",M201="Review")),"Waiting",IF(OR(AND(M200="Other",M201="Waiting"),AND(M200="Waiting",M201="Other")),"Waiting",IF(OR(AND(M200="Incomplete",M201="Waiting"),AND(M200="Waiting",M201="Incomplete")),"Waiting",IF(OR(AND(M200="Completed",M201="Waiting"),AND(M200="Waiting",M201="Completed")),"Waiting",IF(OR(M200="In Progress",M201="In Progress"),"In Progress",IF(OR(AND(M200="Completed",M201="Untraceable"),AND(M200="Untraceable",M201="Completed")),"Review",IF(OR(AND(M200="Completed",M201="Incomplete"),AND(M200="Incomplete",M201="Completed")),"Review",IF(OR(AND(M200="Incomplete",M201="Untraceable"),AND(M200="Untraceable",M201="Incomplete")),"Untraceable",IF(AND(NOT(OR(H200="Ø",H200="")),NOT(OR(H201="Ø",H201="")),L200=""),"In Progress",IF(AND(M200="Untraceable",M201="Untraceable"),"Untraceable",IF(AND(NOT(OR(H200="Ø",H200="")),NOT(OR(H201="Ø",H201="")),NOT(OR(L200="Ø",L200="",L200="Split",L200="Needs to be Split"))),"Completed",IF(AND(M200="Incomplete",M201="Incomplete"),"Incomplete",IF(AND(M200="Other",M201="Other"),"Review",IF(AND(M200="Untraceable",M201=""),"Untraceable","")))))))))))))))))))))))))</f>
        <v>Completed</v>
      </c>
      <c r="O200" s="109" t="s">
        <v>0</v>
      </c>
      <c r="P200" s="4"/>
      <c r="Q200" s="114" t="s">
        <v>25</v>
      </c>
      <c r="R200" s="109" t="s">
        <v>4449</v>
      </c>
    </row>
    <row r="201" spans="1:18" x14ac:dyDescent="0.25">
      <c r="A201" s="109"/>
      <c r="B201" s="109"/>
      <c r="C201" s="109"/>
      <c r="D201" s="86" t="s">
        <v>23</v>
      </c>
      <c r="E201" s="86" t="s">
        <v>1512</v>
      </c>
      <c r="F201" s="7" t="str">
        <f>IF(AND(D201="Amina",OR(E201="Manual",E201="Assisted Manual")),A200&amp;"_AZ",IF(AND(D201="Amina",OR(E201="De-Novo Merge",E201="Assisted Merge")),A200&amp;"_SA_AZ",IF(AND(D201="Mashtura",OR(E201="Manual",E201="Assisted Manual")),A200&amp;"_MH",IF(AND(D201="Mashtura",OR(E201="De-Novo Merge",E201="Assisted Merge")),A200&amp;"_SA_MH",IF(AND(D201="Perry",OR(E201="Manual",E201="Assisted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Merge")),A200&amp;"_SA_MW",IF(AND(D201="Julia",OR(E201="Manual",E201="Assisted Manual")),A200&amp;"_JS",IF(AND(D201="Julia",OR(E201="De-Novo Merge",E201="Assisted Merge")),A200&amp;"_SA_JS",""))))))))))))))))))</f>
        <v>2018-04-13_G-065_CA</v>
      </c>
      <c r="G201" s="89">
        <v>43269</v>
      </c>
      <c r="H201" s="89">
        <v>43270</v>
      </c>
      <c r="I201" s="85">
        <v>3.5</v>
      </c>
      <c r="J201" s="68">
        <v>76</v>
      </c>
      <c r="K201" s="73">
        <f t="shared" si="6"/>
        <v>21.714285714285715</v>
      </c>
      <c r="L201" s="109"/>
      <c r="M201" s="86" t="str">
        <f>IF(AND(NOT(OR(G201="",G201="Ø")),H201=""),"In Progress",IF(AND(NOT(OR(H201="Ø",H201="")),NOT(OR(G201="Ø",G201=""))),"Completed",IF(AND(NOT(A200=""),NOT(OR(D201="",D201="???")),G201=""),"Waiting",IF(D201="???","Waiting",""))))</f>
        <v>Completed</v>
      </c>
      <c r="N201" s="109"/>
      <c r="O201" s="109"/>
      <c r="P201" s="4"/>
      <c r="Q201" s="114"/>
      <c r="R201" s="109"/>
    </row>
    <row r="202" spans="1:18" x14ac:dyDescent="0.25">
      <c r="A202" s="115" t="s">
        <v>4450</v>
      </c>
      <c r="B202" s="110" t="s">
        <v>4451</v>
      </c>
      <c r="C202" s="109" t="s">
        <v>2065</v>
      </c>
      <c r="D202" s="86" t="s">
        <v>161</v>
      </c>
      <c r="E202" s="86" t="s">
        <v>24</v>
      </c>
      <c r="F202" s="7" t="str">
        <f>IF(AND(D202="Amina",OR(E202="Manual",E202="Assisted Manual")),A202&amp;"_AZ",IF(AND(D202="Amina",OR(E202="De-Novo Merge",E202="Assisted Merge")),A202&amp;"_SA_AZ",IF(AND(D202="Mashtura",OR(E202="Manual",E202="Assisted Manual")),A202&amp;"_MH",IF(AND(D202="Mashtura",OR(E202="De-Novo Merge",E202="Assisted Merge")),A202&amp;"_SA_MH",IF(AND(D202="Perry",OR(E202="Manual",E202="Assisted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Merge")),A202&amp;"_SA_MW",IF(AND(D202="Julia",OR(E202="Manual",E202="Assisted Manual")),A202&amp;"_JS",IF(AND(D202="Julia",OR(E202="De-Novo Merge",E202="Assisted Merge")),A202&amp;"_SA_JS",""))))))))))))))))))</f>
        <v>2018-04-13_G-066_BD</v>
      </c>
      <c r="G202" s="89">
        <v>43259</v>
      </c>
      <c r="H202" s="89">
        <v>43259</v>
      </c>
      <c r="I202" s="68">
        <v>1.5</v>
      </c>
      <c r="J202" s="68">
        <v>37</v>
      </c>
      <c r="K202" s="73">
        <f t="shared" si="6"/>
        <v>24.666666666666668</v>
      </c>
      <c r="L202" s="111">
        <v>43264</v>
      </c>
      <c r="M202" s="86" t="str">
        <f>IF(AND(NOT(OR(G202="",G202="Ø")),H202=""),"In Progress",IF(AND(NOT(OR(H202="Ø",H202="")),NOT(OR(G202="Ø",G202=""))),"Completed",IF(AND(NOT(A202=""),NOT(OR(D202="",D202="???")),G202=""),"Waiting",IF(D202="???","Waiting",""))))</f>
        <v>Completed</v>
      </c>
      <c r="N202" s="109"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09" t="s">
        <v>0</v>
      </c>
      <c r="P202" s="4"/>
      <c r="Q202" s="114" t="s">
        <v>25</v>
      </c>
      <c r="R202" s="109" t="s">
        <v>4452</v>
      </c>
    </row>
    <row r="203" spans="1:18" x14ac:dyDescent="0.25">
      <c r="A203" s="109"/>
      <c r="B203" s="109"/>
      <c r="C203" s="109"/>
      <c r="D203" s="86" t="s">
        <v>27</v>
      </c>
      <c r="E203" s="86" t="s">
        <v>1512</v>
      </c>
      <c r="F203" s="7" t="str">
        <f>IF(AND(D203="Amina",OR(E203="Manual",E203="Assisted Manual")),A202&amp;"_AZ",IF(AND(D203="Amina",OR(E203="De-Novo Merge",E203="Assisted Merge")),A202&amp;"_SA_AZ",IF(AND(D203="Mashtura",OR(E203="Manual",E203="Assisted Manual")),A202&amp;"_MH",IF(AND(D203="Mashtura",OR(E203="De-Novo Merge",E203="Assisted Merge")),A202&amp;"_SA_MH",IF(AND(D203="Perry",OR(E203="Manual",E203="Assisted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Merge")),A202&amp;"_SA_MW",IF(AND(D203="Julia",OR(E203="Manual",E203="Assisted Manual")),A202&amp;"_JS",IF(AND(D203="Julia",OR(E203="De-Novo Merge",E203="Assisted Merge")),A202&amp;"_SA_JS",""))))))))))))))))))</f>
        <v>2018-04-13_G-066_GB</v>
      </c>
      <c r="G203" s="89">
        <v>43263</v>
      </c>
      <c r="H203" s="89">
        <v>43264</v>
      </c>
      <c r="I203" s="68">
        <v>1.25</v>
      </c>
      <c r="J203" s="68">
        <v>37</v>
      </c>
      <c r="K203" s="73">
        <f t="shared" si="6"/>
        <v>29.6</v>
      </c>
      <c r="L203" s="109"/>
      <c r="M203" s="86" t="str">
        <f>IF(AND(NOT(OR(G203="",G203="Ø")),H203=""),"In Progress",IF(AND(NOT(OR(H203="Ø",H203="")),NOT(OR(G203="Ø",G203=""))),"Completed",IF(AND(NOT(A202=""),NOT(OR(D203="",D203="???")),G203=""),"Waiting",IF(D203="???","Waiting",""))))</f>
        <v>Completed</v>
      </c>
      <c r="N203" s="109"/>
      <c r="O203" s="109"/>
      <c r="P203" s="4"/>
      <c r="Q203" s="114"/>
      <c r="R203" s="109"/>
    </row>
    <row r="204" spans="1:18" x14ac:dyDescent="0.25">
      <c r="A204" s="115" t="s">
        <v>4453</v>
      </c>
      <c r="B204" s="110" t="s">
        <v>4454</v>
      </c>
      <c r="C204" s="109" t="s">
        <v>2065</v>
      </c>
      <c r="D204" s="86" t="s">
        <v>161</v>
      </c>
      <c r="E204" s="86" t="s">
        <v>24</v>
      </c>
      <c r="F204" s="7" t="str">
        <f>IF(AND(D204="Amina",OR(E204="Manual",E204="Assisted Manual")),A204&amp;"_AZ",IF(AND(D204="Amina",OR(E204="De-Novo Merge",E204="Assisted Merge")),A204&amp;"_SA_AZ",IF(AND(D204="Mashtura",OR(E204="Manual",E204="Assisted Manual")),A204&amp;"_MH",IF(AND(D204="Mashtura",OR(E204="De-Novo Merge",E204="Assisted Merge")),A204&amp;"_SA_MH",IF(AND(D204="Perry",OR(E204="Manual",E204="Assisted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Merge")),A204&amp;"_SA_MW",IF(AND(D204="Julia",OR(E204="Manual",E204="Assisted Manual")),A204&amp;"_JS",IF(AND(D204="Julia",OR(E204="De-Novo Merge",E204="Assisted Merge")),A204&amp;"_SA_JS",""))))))))))))))))))</f>
        <v>2018-04-13_G-067_BD</v>
      </c>
      <c r="G204" s="89">
        <v>43259</v>
      </c>
      <c r="H204" s="89">
        <v>43262</v>
      </c>
      <c r="I204" s="68">
        <v>3</v>
      </c>
      <c r="J204" s="68">
        <v>70</v>
      </c>
      <c r="K204" s="73">
        <f t="shared" si="6"/>
        <v>23.333333333333332</v>
      </c>
      <c r="L204" s="111">
        <v>43297</v>
      </c>
      <c r="M204" s="86" t="str">
        <f>IF(AND(NOT(OR(G204="",G204="Ø")),H204=""),"In Progress",IF(AND(NOT(OR(H204="Ø",H204="")),NOT(OR(G204="Ø",G204=""))),"Completed",IF(AND(NOT(A204=""),NOT(OR(D204="",D204="???")),G204=""),"Waiting",IF(D204="???","Waiting",""))))</f>
        <v>Completed</v>
      </c>
      <c r="N204" s="109"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09" t="s">
        <v>0</v>
      </c>
      <c r="P204" s="4"/>
      <c r="Q204" s="114" t="s">
        <v>25</v>
      </c>
      <c r="R204" s="109" t="s">
        <v>4455</v>
      </c>
    </row>
    <row r="205" spans="1:18" x14ac:dyDescent="0.25">
      <c r="A205" s="109"/>
      <c r="B205" s="109"/>
      <c r="C205" s="109"/>
      <c r="D205" s="86" t="s">
        <v>4153</v>
      </c>
      <c r="E205" s="86" t="s">
        <v>1512</v>
      </c>
      <c r="F205" s="7" t="str">
        <f>IF(AND(D205="Amina",OR(E205="Manual",E205="Assisted Manual")),A204&amp;"_AZ",IF(AND(D205="Amina",OR(E205="De-Novo Merge",E205="Assisted Merge")),A204&amp;"_SA_AZ",IF(AND(D205="Mashtura",OR(E205="Manual",E205="Assisted Manual")),A204&amp;"_MH",IF(AND(D205="Mashtura",OR(E205="De-Novo Merge",E205="Assisted Merge")),A204&amp;"_SA_MH",IF(AND(D205="Perry",OR(E205="Manual",E205="Assisted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Merge")),A204&amp;"_SA_MW",IF(AND(D205="Julia",OR(E205="Manual",E205="Assisted Manual")),A204&amp;"_JS",IF(AND(D205="Julia",OR(E205="De-Novo Merge",E205="Assisted Merge")),A204&amp;"_SA_JS",""))))))))))))))))))</f>
        <v>2018-04-13_G-067_JS</v>
      </c>
      <c r="G205" s="89">
        <v>43262</v>
      </c>
      <c r="H205" s="89">
        <v>43264</v>
      </c>
      <c r="I205" s="68"/>
      <c r="J205" s="68"/>
      <c r="K205" s="73" t="str">
        <f t="shared" si="6"/>
        <v/>
      </c>
      <c r="L205" s="109"/>
      <c r="M205" s="86" t="str">
        <f>IF(AND(NOT(OR(G205="",G205="Ø")),H205=""),"In Progress",IF(AND(NOT(OR(H205="Ø",H205="")),NOT(OR(G205="Ø",G205=""))),"Completed",IF(AND(NOT(A204=""),NOT(OR(D205="",D205="???")),G205=""),"Waiting",IF(D205="???","Waiting",""))))</f>
        <v>Completed</v>
      </c>
      <c r="N205" s="109"/>
      <c r="O205" s="109"/>
      <c r="P205" s="4"/>
      <c r="Q205" s="114"/>
      <c r="R205" s="109"/>
    </row>
    <row r="206" spans="1:18" x14ac:dyDescent="0.25">
      <c r="A206" s="115" t="s">
        <v>4456</v>
      </c>
      <c r="B206" s="110" t="s">
        <v>4457</v>
      </c>
      <c r="C206" s="109"/>
      <c r="D206" s="86" t="s">
        <v>113</v>
      </c>
      <c r="E206" s="86" t="s">
        <v>24</v>
      </c>
      <c r="F206" s="7" t="str">
        <f>IF(AND(D206="Amina",OR(E206="Manual",E206="Assisted Manual")),A206&amp;"_AZ",IF(AND(D206="Amina",OR(E206="De-Novo Merge",E206="Assisted Merge")),A206&amp;"_SA_AZ",IF(AND(D206="Mashtura",OR(E206="Manual",E206="Assisted Manual")),A206&amp;"_MH",IF(AND(D206="Mashtura",OR(E206="De-Novo Merge",E206="Assisted Merge")),A206&amp;"_SA_MH",IF(AND(D206="Perry",OR(E206="Manual",E206="Assisted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Merge")),A206&amp;"_SA_MW",IF(AND(D206="Julia",OR(E206="Manual",E206="Assisted Manual")),A206&amp;"_JS",IF(AND(D206="Julia",OR(E206="De-Novo Merge",E206="Assisted Merge")),A206&amp;"_SA_JS",""))))))))))))))))))</f>
        <v>2018-04-13_G-068_DR</v>
      </c>
      <c r="G206" s="89">
        <v>43257</v>
      </c>
      <c r="H206" s="89">
        <v>43263</v>
      </c>
      <c r="I206" s="68">
        <v>6.5</v>
      </c>
      <c r="J206" s="68">
        <v>101.129</v>
      </c>
      <c r="K206" s="73">
        <f t="shared" si="6"/>
        <v>15.558307692307693</v>
      </c>
      <c r="L206" s="111">
        <v>43283</v>
      </c>
      <c r="M206" s="86" t="str">
        <f>IF(AND(NOT(OR(G206="",G206="Ø")),H206=""),"In Progress",IF(AND(NOT(OR(H206="Ø",H206="")),NOT(OR(G206="Ø",G206=""))),"Completed",IF(AND(NOT(A206=""),NOT(OR(D206="",D206="???")),G206=""),"Waiting",IF(D206="???","Waiting",""))))</f>
        <v>Completed</v>
      </c>
      <c r="N206" s="109"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09" t="s">
        <v>0</v>
      </c>
      <c r="P206" s="4" t="s">
        <v>4458</v>
      </c>
      <c r="Q206" s="114" t="s">
        <v>25</v>
      </c>
      <c r="R206" s="109" t="s">
        <v>4459</v>
      </c>
    </row>
    <row r="207" spans="1:18" x14ac:dyDescent="0.25">
      <c r="A207" s="109"/>
      <c r="B207" s="109"/>
      <c r="C207" s="109"/>
      <c r="D207" s="86" t="s">
        <v>23</v>
      </c>
      <c r="E207" s="86" t="s">
        <v>1512</v>
      </c>
      <c r="F207" s="7" t="str">
        <f>IF(AND(D207="Amina",OR(E207="Manual",E207="Assisted Manual")),A206&amp;"_AZ",IF(AND(D207="Amina",OR(E207="De-Novo Merge",E207="Assisted Merge")),A206&amp;"_SA_AZ",IF(AND(D207="Mashtura",OR(E207="Manual",E207="Assisted Manual")),A206&amp;"_MH",IF(AND(D207="Mashtura",OR(E207="De-Novo Merge",E207="Assisted Merge")),A206&amp;"_SA_MH",IF(AND(D207="Perry",OR(E207="Manual",E207="Assisted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Merge")),A206&amp;"_SA_MW",IF(AND(D207="Julia",OR(E207="Manual",E207="Assisted Manual")),A206&amp;"_JS",IF(AND(D207="Julia",OR(E207="De-Novo Merge",E207="Assisted Merge")),A206&amp;"_SA_JS",""))))))))))))))))))</f>
        <v>2018-04-13_G-068_CA</v>
      </c>
      <c r="G207" s="89">
        <v>43263</v>
      </c>
      <c r="H207" s="89">
        <v>43263</v>
      </c>
      <c r="I207" s="68">
        <v>4</v>
      </c>
      <c r="J207" s="68">
        <v>72</v>
      </c>
      <c r="K207" s="73">
        <f t="shared" si="6"/>
        <v>18</v>
      </c>
      <c r="L207" s="109"/>
      <c r="M207" s="86" t="str">
        <f>IF(AND(NOT(OR(G207="",G207="Ø")),H207=""),"In Progress",IF(AND(NOT(OR(H207="Ø",H207="")),NOT(OR(G207="Ø",G207=""))),"Completed",IF(AND(NOT(A206=""),NOT(OR(D207="",D207="???")),G207=""),"Waiting",IF(D207="???","Waiting",""))))</f>
        <v>Completed</v>
      </c>
      <c r="N207" s="109"/>
      <c r="O207" s="109"/>
      <c r="P207" s="4"/>
      <c r="Q207" s="114"/>
      <c r="R207" s="109"/>
    </row>
    <row r="208" spans="1:18" x14ac:dyDescent="0.25">
      <c r="A208" s="115" t="s">
        <v>4460</v>
      </c>
      <c r="B208" s="110" t="s">
        <v>4461</v>
      </c>
      <c r="C208" s="109" t="s">
        <v>2065</v>
      </c>
      <c r="D208" s="86" t="s">
        <v>161</v>
      </c>
      <c r="E208" s="86" t="s">
        <v>24</v>
      </c>
      <c r="F208" s="7" t="str">
        <f>IF(AND(D208="Amina",OR(E208="Manual",E208="Assisted Manual")),A208&amp;"_AZ",IF(AND(D208="Amina",OR(E208="De-Novo Merge",E208="Assisted Merge")),A208&amp;"_SA_AZ",IF(AND(D208="Mashtura",OR(E208="Manual",E208="Assisted Manual")),A208&amp;"_MH",IF(AND(D208="Mashtura",OR(E208="De-Novo Merge",E208="Assisted Merge")),A208&amp;"_SA_MH",IF(AND(D208="Perry",OR(E208="Manual",E208="Assisted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Merge")),A208&amp;"_SA_MW",IF(AND(D208="Julia",OR(E208="Manual",E208="Assisted Manual")),A208&amp;"_JS",IF(AND(D208="Julia",OR(E208="De-Novo Merge",E208="Assisted Merge")),A208&amp;"_SA_JS",""))))))))))))))))))</f>
        <v>2018-04-13_G-069_BD</v>
      </c>
      <c r="G208" s="89">
        <v>43265</v>
      </c>
      <c r="H208" s="89" t="s">
        <v>51</v>
      </c>
      <c r="I208" s="68"/>
      <c r="J208" s="68"/>
      <c r="K208" s="73" t="str">
        <f t="shared" si="6"/>
        <v/>
      </c>
      <c r="L208" s="111" t="str">
        <f>IF(AND(NOT(OR(H208="",H208="Ø")),NOT(OR(H209="",H209="Ø"))),"Needs to be Split","")</f>
        <v/>
      </c>
      <c r="M208" s="86" t="s">
        <v>1</v>
      </c>
      <c r="N208" s="109"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Untraceable</v>
      </c>
      <c r="O208" s="109" t="str">
        <f>IF(OR(N208="Untraceable",N208="Incomplete"),"Ignore",IF(N208="Completed","Waiting",IF(OR(N208="Waiting",N208="In Progress",N208="Review",N208="Other"),"HOLD","")))</f>
        <v>Ignore</v>
      </c>
      <c r="P208" s="4" t="s">
        <v>4462</v>
      </c>
      <c r="Q208" s="114" t="str">
        <f>IF(OR(N208="Untraceable",N208="Incomplete"),"No",IF(N208="Completed","In Progress",""))</f>
        <v>No</v>
      </c>
      <c r="R208" s="109"/>
    </row>
    <row r="209" spans="1:18" x14ac:dyDescent="0.25">
      <c r="A209" s="109"/>
      <c r="B209" s="109"/>
      <c r="C209" s="109"/>
      <c r="D209" s="86" t="str">
        <f>IF(AND(NOT(A208=""),NOT(B208=""),NOT(M208="Untraceable")),"???","")</f>
        <v/>
      </c>
      <c r="E209" s="86"/>
      <c r="F209" s="7" t="str">
        <f>IF(AND(D209="Amina",OR(E209="Manual",E209="Assisted Manual")),A208&amp;"_AZ",IF(AND(D209="Amina",OR(E209="De-Novo Merge",E209="Assisted Merge")),A208&amp;"_SA_AZ",IF(AND(D209="Mashtura",OR(E209="Manual",E209="Assisted Manual")),A208&amp;"_MH",IF(AND(D209="Mashtura",OR(E209="De-Novo Merge",E209="Assisted Merge")),A208&amp;"_SA_MH",IF(AND(D209="Perry",OR(E209="Manual",E209="Assisted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Merge")),A208&amp;"_SA_MW",IF(AND(D209="Julia",OR(E209="Manual",E209="Assisted Manual")),A208&amp;"_JS",IF(AND(D209="Julia",OR(E209="De-Novo Merge",E209="Assisted Merge")),A208&amp;"_SA_JS",""))))))))))))))))))</f>
        <v/>
      </c>
      <c r="G209" s="89"/>
      <c r="H209" s="89"/>
      <c r="I209" s="68"/>
      <c r="J209" s="68"/>
      <c r="K209" s="73" t="str">
        <f t="shared" si="6"/>
        <v/>
      </c>
      <c r="L209" s="109"/>
      <c r="M209" s="86" t="str">
        <f>IF(AND(NOT(OR(G209="",G209="Ø")),H209=""),"In Progress",IF(AND(NOT(OR(H209="Ø",H209="")),NOT(OR(G209="Ø",G209=""))),"Completed",IF(AND(NOT(A208=""),NOT(OR(D209="",D209="???")),G209=""),"Waiting",IF(D209="???","Waiting",""))))</f>
        <v/>
      </c>
      <c r="N209" s="109"/>
      <c r="O209" s="109"/>
      <c r="P209" s="4"/>
      <c r="Q209" s="114"/>
      <c r="R209" s="109"/>
    </row>
    <row r="210" spans="1:18" x14ac:dyDescent="0.25">
      <c r="A210" s="115" t="s">
        <v>4463</v>
      </c>
      <c r="B210" s="110" t="s">
        <v>4464</v>
      </c>
      <c r="C210" s="109"/>
      <c r="D210" s="86" t="s">
        <v>32</v>
      </c>
      <c r="E210" s="86" t="s">
        <v>24</v>
      </c>
      <c r="F210" s="7" t="str">
        <f>IF(AND(D210="Amina",OR(E210="Manual",E210="Assisted Manual")),A210&amp;"_AZ",IF(AND(D210="Amina",OR(E210="De-Novo Merge",E210="Assisted Merge")),A210&amp;"_SA_AZ",IF(AND(D210="Mashtura",OR(E210="Manual",E210="Assisted Manual")),A210&amp;"_MH",IF(AND(D210="Mashtura",OR(E210="De-Novo Merge",E210="Assisted Merge")),A210&amp;"_SA_MH",IF(AND(D210="Perry",OR(E210="Manual",E210="Assisted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Merge")),A210&amp;"_SA_MW",IF(AND(D210="Julia",OR(E210="Manual",E210="Assisted Manual")),A210&amp;"_JS",IF(AND(D210="Julia",OR(E210="De-Novo Merge",E210="Assisted Merge")),A210&amp;"_SA_JS",""))))))))))))))))))</f>
        <v>2018-04-13_R-036_AZ</v>
      </c>
      <c r="G210" s="89">
        <v>43262</v>
      </c>
      <c r="H210" s="89">
        <v>43263</v>
      </c>
      <c r="I210" s="68"/>
      <c r="J210" s="68"/>
      <c r="K210" s="73" t="str">
        <f t="shared" si="6"/>
        <v/>
      </c>
      <c r="L210" s="111">
        <v>43279</v>
      </c>
      <c r="M210" s="86" t="str">
        <f>IF(AND(NOT(OR(G210="",G210="Ø")),H210=""),"In Progress",IF(AND(NOT(OR(H210="Ø",H210="")),NOT(OR(G210="Ø",G210=""))),"Completed",IF(AND(NOT(A210=""),NOT(OR(D210="",D210="???")),G210=""),"Waiting",IF(D210="???","Waiting",""))))</f>
        <v>Completed</v>
      </c>
      <c r="N210" s="109" t="str">
        <f>IF(AND(NOT(OR(H210="Ø",H210="")),L210="Split"),"In Progress",IF(AND(NOT(OR(H210="Ø",H210="")),L210="Needs to be Split"),"Waiting",IF(AND(M210="Review",M211="Review"),"Review",IF(OR(AND(M210="Review",M211="Incomplete"),AND(M210="Incomplete",M211="Review")),"Review",IF(OR(AND(M210="Untraceable",M211="Review"),AND(M210="Review",M211="Untraceable")),"Review",IF(OR(AND(M210="Review",M211="Completed"),AND(M210="Completed",M211="Review")),"Review",IF(OR(AND(M210="Other",M211="Review"),AND(M210="Review",M211="Other")),"Review",IF(OR(AND(M210="Other",M211="Incomplete"),AND(M210="Incomplete",M211="Other")),"Review",IF(OR(AND(M210="Other",M211="Untraceable"),AND(M210="Untraceable",M211="Other")),"Review",IF(OR(AND(M210="Other",M211="Completed"),AND(M210="Completed",M211="Other")),"Review",IF(AND(M210="Waiting",M211="Waiting"),"Waiting",IF(OR(AND(M210="Review",M211="Waiting"),AND(M210="Waiting",M211="Review")),"Waiting",IF(OR(AND(M210="Other",M211="Waiting"),AND(M210="Waiting",M211="Other")),"Waiting",IF(OR(AND(M210="Incomplete",M211="Waiting"),AND(M210="Waiting",M211="Incomplete")),"Waiting",IF(OR(AND(M210="Completed",M211="Waiting"),AND(M210="Waiting",M211="Completed")),"Waiting",IF(OR(M210="In Progress",M211="In Progress"),"In Progress",IF(OR(AND(M210="Completed",M211="Untraceable"),AND(M210="Untraceable",M211="Completed")),"Review",IF(OR(AND(M210="Completed",M211="Incomplete"),AND(M210="Incomplete",M211="Completed")),"Review",IF(OR(AND(M210="Incomplete",M211="Untraceable"),AND(M210="Untraceable",M211="Incomplete")),"Untraceable",IF(AND(NOT(OR(H210="Ø",H210="")),NOT(OR(H211="Ø",H211="")),L210=""),"In Progress",IF(AND(M210="Untraceable",M211="Untraceable"),"Untraceable",IF(AND(NOT(OR(H210="Ø",H210="")),NOT(OR(H211="Ø",H211="")),NOT(OR(L210="Ø",L210="",L210="Split",L210="Needs to be Split"))),"Completed",IF(AND(M210="Incomplete",M211="Incomplete"),"Incomplete",IF(AND(M210="Other",M211="Other"),"Review",IF(AND(M210="Untraceable",M211=""),"Untraceable","")))))))))))))))))))))))))</f>
        <v>Completed</v>
      </c>
      <c r="O210" s="109" t="s">
        <v>0</v>
      </c>
      <c r="P210" s="4"/>
      <c r="Q210" s="114" t="s">
        <v>25</v>
      </c>
      <c r="R210" s="109" t="s">
        <v>4465</v>
      </c>
    </row>
    <row r="211" spans="1:18" x14ac:dyDescent="0.25">
      <c r="A211" s="109"/>
      <c r="B211" s="109"/>
      <c r="C211" s="109"/>
      <c r="D211" s="86" t="s">
        <v>23</v>
      </c>
      <c r="E211" s="86" t="s">
        <v>1512</v>
      </c>
      <c r="F211" s="7" t="str">
        <f>IF(AND(D211="Amina",OR(E211="Manual",E211="Assisted Manual")),A210&amp;"_AZ",IF(AND(D211="Amina",OR(E211="De-Novo Merge",E211="Assisted Merge")),A210&amp;"_SA_AZ",IF(AND(D211="Mashtura",OR(E211="Manual",E211="Assisted Manual")),A210&amp;"_MH",IF(AND(D211="Mashtura",OR(E211="De-Novo Merge",E211="Assisted Merge")),A210&amp;"_SA_MH",IF(AND(D211="Perry",OR(E211="Manual",E211="Assisted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Merge")),A210&amp;"_SA_MW",IF(AND(D211="Julia",OR(E211="Manual",E211="Assisted Manual")),A210&amp;"_JS",IF(AND(D211="Julia",OR(E211="De-Novo Merge",E211="Assisted Merge")),A210&amp;"_SA_JS",""))))))))))))))))))</f>
        <v>2018-04-13_R-036_CA</v>
      </c>
      <c r="G211" s="89">
        <v>43263</v>
      </c>
      <c r="H211" s="89">
        <v>43264</v>
      </c>
      <c r="I211" s="68">
        <v>2.5</v>
      </c>
      <c r="J211" s="68">
        <v>59</v>
      </c>
      <c r="K211" s="73">
        <f t="shared" si="6"/>
        <v>23.6</v>
      </c>
      <c r="L211" s="109"/>
      <c r="M211" s="86" t="str">
        <f>IF(AND(NOT(OR(G211="",G211="Ø")),H211=""),"In Progress",IF(AND(NOT(OR(H211="Ø",H211="")),NOT(OR(G211="Ø",G211=""))),"Completed",IF(AND(NOT(A210=""),NOT(OR(D211="",D211="???")),G211=""),"Waiting",IF(D211="???","Waiting",""))))</f>
        <v>Completed</v>
      </c>
      <c r="N211" s="109"/>
      <c r="O211" s="109"/>
      <c r="P211" s="4"/>
      <c r="Q211" s="114"/>
      <c r="R211" s="109"/>
    </row>
    <row r="212" spans="1:18" x14ac:dyDescent="0.25">
      <c r="A212" s="115" t="s">
        <v>4466</v>
      </c>
      <c r="B212" s="110" t="s">
        <v>4467</v>
      </c>
      <c r="C212" s="109"/>
      <c r="D212" s="86" t="s">
        <v>32</v>
      </c>
      <c r="E212" s="86" t="s">
        <v>24</v>
      </c>
      <c r="F212" s="7" t="str">
        <f>IF(AND(D212="Amina",OR(E212="Manual",E212="Assisted Manual")),A212&amp;"_AZ",IF(AND(D212="Amina",OR(E212="De-Novo Merge",E212="Assisted Merge")),A212&amp;"_SA_AZ",IF(AND(D212="Mashtura",OR(E212="Manual",E212="Assisted Manual")),A212&amp;"_MH",IF(AND(D212="Mashtura",OR(E212="De-Novo Merge",E212="Assisted Merge")),A212&amp;"_SA_MH",IF(AND(D212="Perry",OR(E212="Manual",E212="Assisted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Merge")),A212&amp;"_SA_MW",IF(AND(D212="Julia",OR(E212="Manual",E212="Assisted Manual")),A212&amp;"_JS",IF(AND(D212="Julia",OR(E212="De-Novo Merge",E212="Assisted Merge")),A212&amp;"_SA_JS",""))))))))))))))))))</f>
        <v>2018-04-13_R-037_AZ</v>
      </c>
      <c r="G212" s="89">
        <v>43263</v>
      </c>
      <c r="H212" s="89" t="s">
        <v>51</v>
      </c>
      <c r="I212" s="68"/>
      <c r="J212" s="68"/>
      <c r="K212" s="73" t="str">
        <f t="shared" si="6"/>
        <v/>
      </c>
      <c r="L212" s="111" t="str">
        <f>IF(AND(NOT(OR(H212="",H212="Ø")),NOT(OR(H213="",H213="Ø"))),"Needs to be Split","")</f>
        <v/>
      </c>
      <c r="M212" s="86" t="s">
        <v>2</v>
      </c>
      <c r="N212" s="109" t="s">
        <v>2</v>
      </c>
      <c r="O212" s="109" t="str">
        <f>IF(OR(N212="Untraceable",N212="Incomplete"),"Ignore",IF(N212="Completed","Waiting",IF(OR(N212="Waiting",N212="In Progress",N212="Review",N212="Other"),"HOLD","")))</f>
        <v>Ignore</v>
      </c>
      <c r="P212" s="4" t="s">
        <v>4468</v>
      </c>
      <c r="Q212" s="114" t="str">
        <f>IF(OR(N212="Untraceable",N212="Incomplete"),"No",IF(N212="Completed","In Progress",""))</f>
        <v>No</v>
      </c>
      <c r="R212" s="109"/>
    </row>
    <row r="213" spans="1:18" x14ac:dyDescent="0.25">
      <c r="A213" s="109"/>
      <c r="B213" s="109"/>
      <c r="C213" s="109"/>
      <c r="D213" s="86"/>
      <c r="E213" s="86"/>
      <c r="F213" s="7" t="str">
        <f>IF(AND(D213="Amina",OR(E213="Manual",E213="Assisted Manual")),A212&amp;"_AZ",IF(AND(D213="Amina",OR(E213="De-Novo Merge",E213="Assisted Merge")),A212&amp;"_SA_AZ",IF(AND(D213="Mashtura",OR(E213="Manual",E213="Assisted Manual")),A212&amp;"_MH",IF(AND(D213="Mashtura",OR(E213="De-Novo Merge",E213="Assisted Merge")),A212&amp;"_SA_MH",IF(AND(D213="Perry",OR(E213="Manual",E213="Assisted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Merge")),A212&amp;"_SA_MW",IF(AND(D213="Julia",OR(E213="Manual",E213="Assisted Manual")),A212&amp;"_JS",IF(AND(D213="Julia",OR(E213="De-Novo Merge",E213="Assisted Merge")),A212&amp;"_SA_JS",""))))))))))))))))))</f>
        <v/>
      </c>
      <c r="G213" s="89"/>
      <c r="H213" s="89"/>
      <c r="I213" s="68"/>
      <c r="J213" s="68"/>
      <c r="K213" s="73" t="str">
        <f t="shared" si="6"/>
        <v/>
      </c>
      <c r="L213" s="109"/>
      <c r="M213" s="86" t="str">
        <f>IF(AND(NOT(OR(G213="",G213="Ø")),H213=""),"In Progress",IF(AND(NOT(OR(H213="Ø",H213="")),NOT(OR(G213="Ø",G213=""))),"Completed",IF(AND(NOT(A212=""),NOT(OR(D213="",D213="???")),G213=""),"Waiting",IF(D213="???","Waiting",""))))</f>
        <v/>
      </c>
      <c r="N213" s="109"/>
      <c r="O213" s="109"/>
      <c r="P213" s="4"/>
      <c r="Q213" s="114"/>
      <c r="R213" s="109"/>
    </row>
    <row r="214" spans="1:18" x14ac:dyDescent="0.25">
      <c r="A214" s="115" t="s">
        <v>4469</v>
      </c>
      <c r="B214" s="110" t="s">
        <v>4470</v>
      </c>
      <c r="C214" s="109" t="s">
        <v>1167</v>
      </c>
      <c r="D214" s="86" t="s">
        <v>161</v>
      </c>
      <c r="E214" s="86" t="s">
        <v>24</v>
      </c>
      <c r="F214" s="7" t="str">
        <f>IF(AND(D214="Amina",OR(E214="Manual",E214="Assisted Manual")),A214&amp;"_AZ",IF(AND(D214="Amina",OR(E214="De-Novo Merge",E214="Assisted Merge")),A214&amp;"_SA_AZ",IF(AND(D214="Mashtura",OR(E214="Manual",E214="Assisted Manual")),A214&amp;"_MH",IF(AND(D214="Mashtura",OR(E214="De-Novo Merge",E214="Assisted Merge")),A214&amp;"_SA_MH",IF(AND(D214="Perry",OR(E214="Manual",E214="Assisted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Merge")),A214&amp;"_SA_MW",IF(AND(D214="Julia",OR(E214="Manual",E214="Assisted Manual")),A214&amp;"_JS",IF(AND(D214="Julia",OR(E214="De-Novo Merge",E214="Assisted Merge")),A214&amp;"_SA_JS",""))))))))))))))))))</f>
        <v>2018-04-13_G-072_BD</v>
      </c>
      <c r="G214" s="89">
        <v>43264</v>
      </c>
      <c r="H214" s="89">
        <v>43265</v>
      </c>
      <c r="I214" s="68">
        <v>7</v>
      </c>
      <c r="J214" s="68">
        <v>79</v>
      </c>
      <c r="K214" s="73">
        <f t="shared" si="6"/>
        <v>11.285714285714286</v>
      </c>
      <c r="L214" s="111">
        <v>43270</v>
      </c>
      <c r="M214" s="86" t="str">
        <f>IF(AND(NOT(OR(G214="",G214="Ø")),H214=""),"In Progress",IF(AND(NOT(OR(H214="Ø",H214="")),NOT(OR(G214="Ø",G214=""))),"Completed",IF(AND(NOT(A214=""),NOT(OR(D214="",D214="???")),G214=""),"Waiting",IF(D214="???","Waiting",""))))</f>
        <v>Completed</v>
      </c>
      <c r="N214" s="109"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09" t="s">
        <v>0</v>
      </c>
      <c r="P214" s="4"/>
      <c r="Q214" s="114" t="s">
        <v>25</v>
      </c>
      <c r="R214" s="109" t="s">
        <v>4471</v>
      </c>
    </row>
    <row r="215" spans="1:18" x14ac:dyDescent="0.25">
      <c r="A215" s="109"/>
      <c r="B215" s="109"/>
      <c r="C215" s="109"/>
      <c r="D215" s="86" t="s">
        <v>27</v>
      </c>
      <c r="E215" s="86" t="s">
        <v>1512</v>
      </c>
      <c r="F215" s="7" t="str">
        <f>IF(AND(D215="Amina",OR(E215="Manual",E215="Assisted Manual")),A214&amp;"_AZ",IF(AND(D215="Amina",OR(E215="De-Novo Merge",E215="Assisted Merge")),A214&amp;"_SA_AZ",IF(AND(D215="Mashtura",OR(E215="Manual",E215="Assisted Manual")),A214&amp;"_MH",IF(AND(D215="Mashtura",OR(E215="De-Novo Merge",E215="Assisted Merge")),A214&amp;"_SA_MH",IF(AND(D215="Perry",OR(E215="Manual",E215="Assisted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Merge")),A214&amp;"_SA_MW",IF(AND(D215="Julia",OR(E215="Manual",E215="Assisted Manual")),A214&amp;"_JS",IF(AND(D215="Julia",OR(E215="De-Novo Merge",E215="Assisted Merge")),A214&amp;"_SA_JS",""))))))))))))))))))</f>
        <v>2018-04-13_G-072_GB</v>
      </c>
      <c r="G215" s="89">
        <v>43266</v>
      </c>
      <c r="H215" s="89">
        <v>43270</v>
      </c>
      <c r="I215" s="68">
        <v>6.75</v>
      </c>
      <c r="J215" s="68">
        <v>85</v>
      </c>
      <c r="K215" s="73">
        <f t="shared" si="6"/>
        <v>12.592592592592593</v>
      </c>
      <c r="L215" s="109"/>
      <c r="M215" s="86" t="str">
        <f>IF(AND(NOT(OR(G215="",G215="Ø")),H215=""),"In Progress",IF(AND(NOT(OR(H215="Ø",H215="")),NOT(OR(G215="Ø",G215=""))),"Completed",IF(AND(NOT(A214=""),NOT(OR(D215="",D215="???")),G215=""),"Waiting",IF(D215="???","Waiting",""))))</f>
        <v>Completed</v>
      </c>
      <c r="N215" s="109"/>
      <c r="O215" s="109"/>
      <c r="P215" s="4"/>
      <c r="Q215" s="114"/>
      <c r="R215" s="109"/>
    </row>
    <row r="216" spans="1:18" x14ac:dyDescent="0.25">
      <c r="A216" s="115" t="s">
        <v>4472</v>
      </c>
      <c r="B216" s="110" t="s">
        <v>4473</v>
      </c>
      <c r="C216" s="109"/>
      <c r="D216" s="86" t="s">
        <v>2404</v>
      </c>
      <c r="E216" s="86" t="s">
        <v>24</v>
      </c>
      <c r="F216" s="7" t="str">
        <f>IF(AND(D216="Amina",OR(E216="Manual",E216="Assisted Manual")),A216&amp;"_AZ",IF(AND(D216="Amina",OR(E216="De-Novo Merge",E216="Assisted Merge")),A216&amp;"_SA_AZ",IF(AND(D216="Mashtura",OR(E216="Manual",E216="Assisted Manual")),A216&amp;"_MH",IF(AND(D216="Mashtura",OR(E216="De-Novo Merge",E216="Assisted Merge")),A216&amp;"_SA_MH",IF(AND(D216="Perry",OR(E216="Manual",E216="Assisted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Merge")),A216&amp;"_SA_MW",IF(AND(D216="Julia",OR(E216="Manual",E216="Assisted Manual")),A216&amp;"_JS",IF(AND(D216="Julia",OR(E216="De-Novo Merge",E216="Assisted Merge")),A216&amp;"_SA_JS",""))))))))))))))))))</f>
        <v>2018-04-13_G-073_MH</v>
      </c>
      <c r="G216" s="89">
        <v>43264</v>
      </c>
      <c r="H216" s="89">
        <v>43269</v>
      </c>
      <c r="I216" s="68">
        <v>5.5</v>
      </c>
      <c r="J216" s="68">
        <v>67</v>
      </c>
      <c r="K216" s="73">
        <f t="shared" si="6"/>
        <v>12.181818181818182</v>
      </c>
      <c r="L216" s="111">
        <v>43287</v>
      </c>
      <c r="M216" s="86" t="str">
        <f>IF(AND(NOT(OR(G216="",G216="Ø")),H216=""),"In Progress",IF(AND(NOT(OR(H216="Ø",H216="")),NOT(OR(G216="Ø",G216=""))),"Completed",IF(AND(NOT(A216=""),NOT(OR(D216="",D216="???")),G216=""),"Waiting",IF(D216="???","Waiting",""))))</f>
        <v>Completed</v>
      </c>
      <c r="N216" s="109"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09" t="s">
        <v>0</v>
      </c>
      <c r="P216" s="4"/>
      <c r="Q216" s="114" t="s">
        <v>25</v>
      </c>
      <c r="R216" s="109" t="s">
        <v>4474</v>
      </c>
    </row>
    <row r="217" spans="1:18" x14ac:dyDescent="0.25">
      <c r="A217" s="109"/>
      <c r="B217" s="109"/>
      <c r="C217" s="109"/>
      <c r="D217" s="86" t="s">
        <v>187</v>
      </c>
      <c r="E217" s="86" t="s">
        <v>1512</v>
      </c>
      <c r="F217" s="7" t="str">
        <f>IF(AND(D217="Amina",OR(E217="Manual",E217="Assisted Manual")),A216&amp;"_AZ",IF(AND(D217="Amina",OR(E217="De-Novo Merge",E217="Assisted Merge")),A216&amp;"_SA_AZ",IF(AND(D217="Mashtura",OR(E217="Manual",E217="Assisted Manual")),A216&amp;"_MH",IF(AND(D217="Mashtura",OR(E217="De-Novo Merge",E217="Assisted Merge")),A216&amp;"_SA_MH",IF(AND(D217="Perry",OR(E217="Manual",E217="Assisted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Merge")),A216&amp;"_SA_MW",IF(AND(D217="Julia",OR(E217="Manual",E217="Assisted Manual")),A216&amp;"_JS",IF(AND(D217="Julia",OR(E217="De-Novo Merge",E217="Assisted Merge")),A216&amp;"_SA_JS",""))))))))))))))))))</f>
        <v>2018-04-13_G-073_MW</v>
      </c>
      <c r="G217" s="89">
        <v>43269</v>
      </c>
      <c r="H217" s="89">
        <v>43270</v>
      </c>
      <c r="I217" s="68">
        <v>5</v>
      </c>
      <c r="J217" s="68">
        <v>70</v>
      </c>
      <c r="K217" s="73">
        <f t="shared" si="6"/>
        <v>14</v>
      </c>
      <c r="L217" s="109"/>
      <c r="M217" s="86" t="str">
        <f>IF(AND(NOT(OR(G217="",G217="Ø")),H217=""),"In Progress",IF(AND(NOT(OR(H217="Ø",H217="")),NOT(OR(G217="Ø",G217=""))),"Completed",IF(AND(NOT(A216=""),NOT(OR(D217="",D217="???")),G217=""),"Waiting",IF(D217="???","Waiting",""))))</f>
        <v>Completed</v>
      </c>
      <c r="N217" s="109"/>
      <c r="O217" s="109"/>
      <c r="P217" s="4"/>
      <c r="Q217" s="114"/>
      <c r="R217" s="109"/>
    </row>
    <row r="218" spans="1:18" x14ac:dyDescent="0.25">
      <c r="A218" s="115" t="s">
        <v>4475</v>
      </c>
      <c r="B218" s="110" t="s">
        <v>4476</v>
      </c>
      <c r="C218" s="109"/>
      <c r="D218" s="86" t="s">
        <v>187</v>
      </c>
      <c r="E218" s="86" t="s">
        <v>24</v>
      </c>
      <c r="F218" s="7" t="str">
        <f>IF(AND(D218="Amina",OR(E218="Manual",E218="Assisted Manual")),A218&amp;"_AZ",IF(AND(D218="Amina",OR(E218="De-Novo Merge",E218="Assisted Merge")),A218&amp;"_SA_AZ",IF(AND(D218="Mashtura",OR(E218="Manual",E218="Assisted Manual")),A218&amp;"_MH",IF(AND(D218="Mashtura",OR(E218="De-Novo Merge",E218="Assisted Merge")),A218&amp;"_SA_MH",IF(AND(D218="Perry",OR(E218="Manual",E218="Assisted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Merge")),A218&amp;"_SA_MW",IF(AND(D218="Julia",OR(E218="Manual",E218="Assisted Manual")),A218&amp;"_JS",IF(AND(D218="Julia",OR(E218="De-Novo Merge",E218="Assisted Merge")),A218&amp;"_SA_JS",""))))))))))))))))))</f>
        <v>2018-04-13_G-074_MW</v>
      </c>
      <c r="G218" s="89">
        <v>43266</v>
      </c>
      <c r="H218" s="89">
        <v>43269</v>
      </c>
      <c r="I218" s="68">
        <v>5</v>
      </c>
      <c r="J218" s="68">
        <v>76</v>
      </c>
      <c r="K218" s="73">
        <f t="shared" si="6"/>
        <v>15.2</v>
      </c>
      <c r="L218" s="111">
        <v>43287</v>
      </c>
      <c r="M218" s="86" t="str">
        <f>IF(AND(NOT(OR(G218="",G218="Ø")),H218=""),"In Progress",IF(AND(NOT(OR(H218="Ø",H218="")),NOT(OR(G218="Ø",G218=""))),"Completed",IF(AND(NOT(A218=""),NOT(OR(D218="",D218="???")),G218=""),"Waiting",IF(D218="???","Waiting",""))))</f>
        <v>Completed</v>
      </c>
      <c r="N218" s="109"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09" t="s">
        <v>0</v>
      </c>
      <c r="P218" s="4"/>
      <c r="Q218" s="114" t="s">
        <v>25</v>
      </c>
      <c r="R218" s="109" t="s">
        <v>4477</v>
      </c>
    </row>
    <row r="219" spans="1:18" x14ac:dyDescent="0.25">
      <c r="A219" s="109"/>
      <c r="B219" s="109"/>
      <c r="C219" s="109"/>
      <c r="D219" s="86" t="s">
        <v>23</v>
      </c>
      <c r="E219" s="86" t="s">
        <v>24</v>
      </c>
      <c r="F219" s="7" t="str">
        <f>IF(AND(D219="Amina",OR(E219="Manual",E219="Assisted Manual")),A218&amp;"_AZ",IF(AND(D219="Amina",OR(E219="De-Novo Merge",E219="Assisted Merge")),A218&amp;"_SA_AZ",IF(AND(D219="Mashtura",OR(E219="Manual",E219="Assisted Manual")),A218&amp;"_MH",IF(AND(D219="Mashtura",OR(E219="De-Novo Merge",E219="Assisted Merge")),A218&amp;"_SA_MH",IF(AND(D219="Perry",OR(E219="Manual",E219="Assisted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Merge")),A218&amp;"_SA_MW",IF(AND(D219="Julia",OR(E219="Manual",E219="Assisted Manual")),A218&amp;"_JS",IF(AND(D219="Julia",OR(E219="De-Novo Merge",E219="Assisted Merge")),A218&amp;"_SA_JS",""))))))))))))))))))</f>
        <v>2018-04-13_G-074_CA</v>
      </c>
      <c r="G219" s="89">
        <v>43266</v>
      </c>
      <c r="H219" s="89">
        <v>43269</v>
      </c>
      <c r="I219" s="68">
        <v>5</v>
      </c>
      <c r="J219" s="68">
        <v>76</v>
      </c>
      <c r="K219" s="73">
        <f t="shared" si="6"/>
        <v>15.2</v>
      </c>
      <c r="L219" s="109"/>
      <c r="M219" s="86" t="str">
        <f>IF(AND(NOT(OR(G219="",G219="Ø")),H219=""),"In Progress",IF(AND(NOT(OR(H219="Ø",H219="")),NOT(OR(G219="Ø",G219=""))),"Completed",IF(AND(NOT(A218=""),NOT(OR(D219="",D219="???")),G219=""),"Waiting",IF(D219="???","Waiting",""))))</f>
        <v>Completed</v>
      </c>
      <c r="N219" s="109"/>
      <c r="O219" s="109"/>
      <c r="P219" s="4"/>
      <c r="Q219" s="114"/>
      <c r="R219" s="109"/>
    </row>
    <row r="220" spans="1:18" x14ac:dyDescent="0.25">
      <c r="A220" s="115" t="s">
        <v>4478</v>
      </c>
      <c r="B220" s="110" t="s">
        <v>4479</v>
      </c>
      <c r="C220" s="109"/>
      <c r="D220" s="86" t="s">
        <v>32</v>
      </c>
      <c r="E220" s="86" t="s">
        <v>24</v>
      </c>
      <c r="F220" s="7" t="str">
        <f>IF(AND(D220="Amina",OR(E220="Manual",E220="Assisted Manual")),A220&amp;"_AZ",IF(AND(D220="Amina",OR(E220="De-Novo Merge",E220="Assisted Merge")),A220&amp;"_SA_AZ",IF(AND(D220="Mashtura",OR(E220="Manual",E220="Assisted Manual")),A220&amp;"_MH",IF(AND(D220="Mashtura",OR(E220="De-Novo Merge",E220="Assisted Merge")),A220&amp;"_SA_MH",IF(AND(D220="Perry",OR(E220="Manual",E220="Assisted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Merge")),A220&amp;"_SA_MW",IF(AND(D220="Julia",OR(E220="Manual",E220="Assisted Manual")),A220&amp;"_JS",IF(AND(D220="Julia",OR(E220="De-Novo Merge",E220="Assisted Merge")),A220&amp;"_SA_JS",""))))))))))))))))))</f>
        <v>2018-04-13_G-075_AZ</v>
      </c>
      <c r="G220" s="89">
        <v>43265</v>
      </c>
      <c r="H220" s="89">
        <v>43265</v>
      </c>
      <c r="I220" s="68"/>
      <c r="J220" s="68"/>
      <c r="K220" s="73" t="str">
        <f t="shared" si="6"/>
        <v/>
      </c>
      <c r="L220" s="111">
        <v>43280</v>
      </c>
      <c r="M220" s="86" t="str">
        <f>IF(AND(NOT(OR(G220="",G220="Ø")),H220=""),"In Progress",IF(AND(NOT(OR(H220="Ø",H220="")),NOT(OR(G220="Ø",G220=""))),"Completed",IF(AND(NOT(A220=""),NOT(OR(D220="",D220="???")),G220=""),"Waiting",IF(D220="???","Waiting",""))))</f>
        <v>Completed</v>
      </c>
      <c r="N220" s="109" t="s">
        <v>0</v>
      </c>
      <c r="O220" s="109" t="s">
        <v>0</v>
      </c>
      <c r="P220" s="4"/>
      <c r="Q220" s="114" t="s">
        <v>25</v>
      </c>
      <c r="R220" s="109" t="s">
        <v>4480</v>
      </c>
    </row>
    <row r="221" spans="1:18" x14ac:dyDescent="0.25">
      <c r="A221" s="109"/>
      <c r="B221" s="109"/>
      <c r="C221" s="109"/>
      <c r="D221" s="86" t="s">
        <v>23</v>
      </c>
      <c r="E221" s="86" t="s">
        <v>1512</v>
      </c>
      <c r="F221" s="7" t="str">
        <f>IF(AND(D221="Amina",OR(E221="Manual",E221="Assisted Manual")),A220&amp;"_AZ",IF(AND(D221="Amina",OR(E221="De-Novo Merge",E221="Assisted Merge")),A220&amp;"_SA_AZ",IF(AND(D221="Mashtura",OR(E221="Manual",E221="Assisted Manual")),A220&amp;"_MH",IF(AND(D221="Mashtura",OR(E221="De-Novo Merge",E221="Assisted Merge")),A220&amp;"_SA_MH",IF(AND(D221="Perry",OR(E221="Manual",E221="Assisted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Merge")),A220&amp;"_SA_MW",IF(AND(D221="Julia",OR(E221="Manual",E221="Assisted Manual")),A220&amp;"_JS",IF(AND(D221="Julia",OR(E221="De-Novo Merge",E221="Assisted Merge")),A220&amp;"_SA_JS",""))))))))))))))))))</f>
        <v>2018-04-13_G-075_CA</v>
      </c>
      <c r="G221" s="89">
        <v>43265</v>
      </c>
      <c r="H221" s="89">
        <v>43266</v>
      </c>
      <c r="I221" s="68">
        <v>0.75</v>
      </c>
      <c r="J221" s="68">
        <v>11</v>
      </c>
      <c r="K221" s="73">
        <f t="shared" si="6"/>
        <v>14.666666666666666</v>
      </c>
      <c r="L221" s="109"/>
      <c r="M221" s="86" t="str">
        <f>IF(AND(NOT(OR(G221="",G221="Ø")),H221=""),"In Progress",IF(AND(NOT(OR(H221="Ø",H221="")),NOT(OR(G221="Ø",G221=""))),"Completed",IF(AND(NOT(A220=""),NOT(OR(D221="",D221="???")),G221=""),"Waiting",IF(D221="???","Waiting",""))))</f>
        <v>Completed</v>
      </c>
      <c r="N221" s="109"/>
      <c r="O221" s="109"/>
      <c r="P221" s="4"/>
      <c r="Q221" s="114"/>
      <c r="R221" s="109"/>
    </row>
    <row r="222" spans="1:18" x14ac:dyDescent="0.25">
      <c r="A222" s="115" t="s">
        <v>4481</v>
      </c>
      <c r="B222" s="110" t="s">
        <v>4482</v>
      </c>
      <c r="C222" s="109"/>
      <c r="D222" s="86" t="s">
        <v>23</v>
      </c>
      <c r="E222" s="86" t="s">
        <v>24</v>
      </c>
      <c r="F222" s="7" t="str">
        <f>IF(AND(D222="Amina",OR(E222="Manual",E222="Assisted Manual")),A222&amp;"_AZ",IF(AND(D222="Amina",OR(E222="De-Novo Merge",E222="Assisted Merge")),A222&amp;"_SA_AZ",IF(AND(D222="Mashtura",OR(E222="Manual",E222="Assisted Manual")),A222&amp;"_MH",IF(AND(D222="Mashtura",OR(E222="De-Novo Merge",E222="Assisted Merge")),A222&amp;"_SA_MH",IF(AND(D222="Perry",OR(E222="Manual",E222="Assisted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Merge")),A222&amp;"_SA_MW",IF(AND(D222="Julia",OR(E222="Manual",E222="Assisted Manual")),A222&amp;"_JS",IF(AND(D222="Julia",OR(E222="De-Novo Merge",E222="Assisted Merge")),A222&amp;"_SA_JS",""))))))))))))))))))</f>
        <v>2018-04-13_G-076_CA</v>
      </c>
      <c r="G222" s="89">
        <v>43266</v>
      </c>
      <c r="H222" s="89">
        <v>43266</v>
      </c>
      <c r="I222" s="68">
        <v>3.5</v>
      </c>
      <c r="J222" s="68">
        <v>90.8</v>
      </c>
      <c r="K222" s="73">
        <f t="shared" si="6"/>
        <v>25.942857142857143</v>
      </c>
      <c r="L222" s="111">
        <v>43271</v>
      </c>
      <c r="M222" s="86" t="str">
        <f>IF(AND(NOT(OR(G222="",G222="Ø")),H222=""),"In Progress",IF(AND(NOT(OR(H222="Ø",H222="")),NOT(OR(G222="Ø",G222=""))),"Completed",IF(AND(NOT(A222=""),NOT(OR(D222="",D222="???")),G222=""),"Waiting",IF(D222="???","Waiting",""))))</f>
        <v>Completed</v>
      </c>
      <c r="N222" s="109"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09" t="s">
        <v>0</v>
      </c>
      <c r="P222" s="4" t="s">
        <v>4483</v>
      </c>
      <c r="Q222" s="114" t="s">
        <v>25</v>
      </c>
      <c r="R222" s="109" t="s">
        <v>4484</v>
      </c>
    </row>
    <row r="223" spans="1:18" x14ac:dyDescent="0.25">
      <c r="A223" s="109"/>
      <c r="B223" s="109"/>
      <c r="C223" s="109"/>
      <c r="D223" s="86" t="s">
        <v>27</v>
      </c>
      <c r="E223" s="86" t="s">
        <v>1512</v>
      </c>
      <c r="F223" s="7" t="str">
        <f>IF(AND(D223="Amina",OR(E223="Manual",E223="Assisted Manual")),A222&amp;"_AZ",IF(AND(D223="Amina",OR(E223="De-Novo Merge",E223="Assisted Merge")),A222&amp;"_SA_AZ",IF(AND(D223="Mashtura",OR(E223="Manual",E223="Assisted Manual")),A222&amp;"_MH",IF(AND(D223="Mashtura",OR(E223="De-Novo Merge",E223="Assisted Merge")),A222&amp;"_SA_MH",IF(AND(D223="Perry",OR(E223="Manual",E223="Assisted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Merge")),A222&amp;"_SA_MW",IF(AND(D223="Julia",OR(E223="Manual",E223="Assisted Manual")),A222&amp;"_JS",IF(AND(D223="Julia",OR(E223="De-Novo Merge",E223="Assisted Merge")),A222&amp;"_SA_JS",""))))))))))))))))))</f>
        <v>2018-04-13_G-076_GB</v>
      </c>
      <c r="G223" s="89">
        <v>43270</v>
      </c>
      <c r="H223" s="89">
        <v>43270</v>
      </c>
      <c r="I223" s="68">
        <v>2</v>
      </c>
      <c r="J223" s="68">
        <v>91</v>
      </c>
      <c r="K223" s="73">
        <f t="shared" ref="K223:K254" si="7">IF(AND(NOT(I223=""),NOT(J223=""),NOT(H223="")),J223/I223,"")</f>
        <v>45.5</v>
      </c>
      <c r="L223" s="109"/>
      <c r="M223" s="86" t="str">
        <f>IF(AND(NOT(OR(G223="",G223="Ø")),H223=""),"In Progress",IF(AND(NOT(OR(H223="Ø",H223="")),NOT(OR(G223="Ø",G223=""))),"Completed",IF(AND(NOT(A222=""),NOT(OR(D223="",D223="???")),G223=""),"Waiting",IF(D223="???","Waiting",""))))</f>
        <v>Completed</v>
      </c>
      <c r="N223" s="109"/>
      <c r="O223" s="109"/>
      <c r="P223" s="4"/>
      <c r="Q223" s="114"/>
      <c r="R223" s="109"/>
    </row>
    <row r="224" spans="1:18" x14ac:dyDescent="0.25">
      <c r="A224" s="115" t="s">
        <v>4485</v>
      </c>
      <c r="B224" s="110" t="s">
        <v>4486</v>
      </c>
      <c r="C224" s="109" t="s">
        <v>1167</v>
      </c>
      <c r="D224" s="86" t="s">
        <v>161</v>
      </c>
      <c r="E224" s="86" t="s">
        <v>24</v>
      </c>
      <c r="F224" s="7" t="str">
        <f>IF(AND(D224="Amina",OR(E224="Manual",E224="Assisted Manual")),A224&amp;"_AZ",IF(AND(D224="Amina",OR(E224="De-Novo Merge",E224="Assisted Merge")),A224&amp;"_SA_AZ",IF(AND(D224="Mashtura",OR(E224="Manual",E224="Assisted Manual")),A224&amp;"_MH",IF(AND(D224="Mashtura",OR(E224="De-Novo Merge",E224="Assisted Merge")),A224&amp;"_SA_MH",IF(AND(D224="Perry",OR(E224="Manual",E224="Assisted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Merge")),A224&amp;"_SA_MW",IF(AND(D224="Julia",OR(E224="Manual",E224="Assisted Manual")),A224&amp;"_JS",IF(AND(D224="Julia",OR(E224="De-Novo Merge",E224="Assisted Merge")),A224&amp;"_SA_JS",""))))))))))))))))))</f>
        <v>2018-04-13_R-038_BD</v>
      </c>
      <c r="G224" s="89">
        <v>43269</v>
      </c>
      <c r="H224" s="89">
        <v>43269</v>
      </c>
      <c r="I224" s="68">
        <v>2.75</v>
      </c>
      <c r="J224" s="68">
        <v>42</v>
      </c>
      <c r="K224" s="73">
        <f t="shared" si="7"/>
        <v>15.272727272727273</v>
      </c>
      <c r="L224" s="111">
        <v>43280</v>
      </c>
      <c r="M224" s="86" t="str">
        <f>IF(AND(NOT(OR(G224="",G224="Ø")),H224=""),"In Progress",IF(AND(NOT(OR(H224="Ø",H224="")),NOT(OR(G224="Ø",G224=""))),"Completed",IF(AND(NOT(A224=""),NOT(OR(D224="",D224="???")),G224=""),"Waiting",IF(D224="???","Waiting",""))))</f>
        <v>Completed</v>
      </c>
      <c r="N224" s="109"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09" t="s">
        <v>0</v>
      </c>
      <c r="P224" s="4"/>
      <c r="Q224" s="114" t="s">
        <v>25</v>
      </c>
      <c r="R224" s="109" t="s">
        <v>4487</v>
      </c>
    </row>
    <row r="225" spans="1:18" x14ac:dyDescent="0.25">
      <c r="A225" s="109"/>
      <c r="B225" s="109"/>
      <c r="C225" s="109"/>
      <c r="D225" s="86" t="s">
        <v>23</v>
      </c>
      <c r="E225" s="86" t="s">
        <v>1512</v>
      </c>
      <c r="F225" s="7" t="str">
        <f>IF(AND(D225="Amina",OR(E225="Manual",E225="Assisted Manual")),A224&amp;"_AZ",IF(AND(D225="Amina",OR(E225="De-Novo Merge",E225="Assisted Merge")),A224&amp;"_SA_AZ",IF(AND(D225="Mashtura",OR(E225="Manual",E225="Assisted Manual")),A224&amp;"_MH",IF(AND(D225="Mashtura",OR(E225="De-Novo Merge",E225="Assisted Merge")),A224&amp;"_SA_MH",IF(AND(D225="Perry",OR(E225="Manual",E225="Assisted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Merge")),A224&amp;"_SA_MW",IF(AND(D225="Julia",OR(E225="Manual",E225="Assisted Manual")),A224&amp;"_JS",IF(AND(D225="Julia",OR(E225="De-Novo Merge",E225="Assisted Merge")),A224&amp;"_SA_JS",""))))))))))))))))))</f>
        <v>2018-04-13_R-038_CA</v>
      </c>
      <c r="G225" s="89">
        <v>43270</v>
      </c>
      <c r="H225" s="89">
        <v>43270</v>
      </c>
      <c r="I225" s="68">
        <v>3.5</v>
      </c>
      <c r="J225" s="68">
        <v>58</v>
      </c>
      <c r="K225" s="73">
        <f t="shared" si="7"/>
        <v>16.571428571428573</v>
      </c>
      <c r="L225" s="109"/>
      <c r="M225" s="86" t="str">
        <f>IF(AND(NOT(OR(G225="",G225="Ø")),H225=""),"In Progress",IF(AND(NOT(OR(H225="Ø",H225="")),NOT(OR(G225="Ø",G225=""))),"Completed",IF(AND(NOT(A224=""),NOT(OR(D225="",D225="???")),G225=""),"Waiting",IF(D225="???","Waiting",""))))</f>
        <v>Completed</v>
      </c>
      <c r="N225" s="109"/>
      <c r="O225" s="109"/>
      <c r="P225" s="4"/>
      <c r="Q225" s="114"/>
      <c r="R225" s="109"/>
    </row>
    <row r="226" spans="1:18" x14ac:dyDescent="0.25">
      <c r="A226" s="115" t="s">
        <v>4488</v>
      </c>
      <c r="B226" s="110" t="s">
        <v>4489</v>
      </c>
      <c r="C226" s="109"/>
      <c r="D226" s="86" t="s">
        <v>2404</v>
      </c>
      <c r="E226" s="86" t="s">
        <v>24</v>
      </c>
      <c r="F226" s="7" t="str">
        <f>IF(AND(D226="Amina",OR(E226="Manual",E226="Assisted Manual")),A226&amp;"_AZ",IF(AND(D226="Amina",OR(E226="De-Novo Merge",E226="Assisted Merge")),A226&amp;"_SA_AZ",IF(AND(D226="Mashtura",OR(E226="Manual",E226="Assisted Manual")),A226&amp;"_MH",IF(AND(D226="Mashtura",OR(E226="De-Novo Merge",E226="Assisted Merge")),A226&amp;"_SA_MH",IF(AND(D226="Perry",OR(E226="Manual",E226="Assisted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Merge")),A226&amp;"_SA_MW",IF(AND(D226="Julia",OR(E226="Manual",E226="Assisted Manual")),A226&amp;"_JS",IF(AND(D226="Julia",OR(E226="De-Novo Merge",E226="Assisted Merge")),A226&amp;"_SA_JS",""))))))))))))))))))</f>
        <v>2018-04-13_G-077_MH</v>
      </c>
      <c r="G226" s="89">
        <v>43270</v>
      </c>
      <c r="H226" s="89" t="s">
        <v>51</v>
      </c>
      <c r="I226" s="68"/>
      <c r="J226" s="68"/>
      <c r="K226" s="73" t="str">
        <f t="shared" si="7"/>
        <v/>
      </c>
      <c r="L226" s="111" t="str">
        <f>IF(AND(NOT(OR(H226="",H226="Ø")),NOT(OR(H227="",H227="Ø"))),"Needs to be Split","")</f>
        <v/>
      </c>
      <c r="M226" s="86" t="s">
        <v>2</v>
      </c>
      <c r="N226" s="109" t="s">
        <v>2</v>
      </c>
      <c r="O226" s="109" t="str">
        <f>IF(OR(N226="Untraceable",N226="Incomplete"),"Ignore",IF(N226="Completed","Waiting",IF(OR(N226="Waiting",N226="In Progress",N226="Review",N226="Other"),"HOLD","")))</f>
        <v>Ignore</v>
      </c>
      <c r="P226" s="4" t="s">
        <v>4490</v>
      </c>
      <c r="Q226" s="114" t="str">
        <f>IF(OR(N226="Untraceable",N226="Incomplete"),"No",IF(N226="Completed","In Progress",""))</f>
        <v>No</v>
      </c>
      <c r="R226" s="109"/>
    </row>
    <row r="227" spans="1:18" x14ac:dyDescent="0.25">
      <c r="A227" s="109"/>
      <c r="B227" s="109"/>
      <c r="C227" s="109"/>
      <c r="D227" s="86"/>
      <c r="E227" s="86"/>
      <c r="F227" s="7" t="str">
        <f>IF(AND(D227="Amina",OR(E227="Manual",E227="Assisted Manual")),A226&amp;"_AZ",IF(AND(D227="Amina",OR(E227="De-Novo Merge",E227="Assisted Merge")),A226&amp;"_SA_AZ",IF(AND(D227="Mashtura",OR(E227="Manual",E227="Assisted Manual")),A226&amp;"_MH",IF(AND(D227="Mashtura",OR(E227="De-Novo Merge",E227="Assisted Merge")),A226&amp;"_SA_MH",IF(AND(D227="Perry",OR(E227="Manual",E227="Assisted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Merge")),A226&amp;"_SA_MW",IF(AND(D227="Julia",OR(E227="Manual",E227="Assisted Manual")),A226&amp;"_JS",IF(AND(D227="Julia",OR(E227="De-Novo Merge",E227="Assisted Merge")),A226&amp;"_SA_JS",""))))))))))))))))))</f>
        <v/>
      </c>
      <c r="G227" s="89"/>
      <c r="H227" s="89"/>
      <c r="I227" s="68"/>
      <c r="J227" s="68"/>
      <c r="K227" s="73" t="str">
        <f t="shared" si="7"/>
        <v/>
      </c>
      <c r="L227" s="109"/>
      <c r="M227" s="86" t="str">
        <f>IF(AND(NOT(OR(G227="",G227="Ø")),H227=""),"In Progress",IF(AND(NOT(OR(H227="Ø",H227="")),NOT(OR(G227="Ø",G227=""))),"Completed",IF(AND(NOT(A226=""),NOT(OR(D227="",D227="???")),G227=""),"Waiting",IF(D227="???","Waiting",""))))</f>
        <v/>
      </c>
      <c r="N227" s="109"/>
      <c r="O227" s="109"/>
      <c r="P227" s="4"/>
      <c r="Q227" s="114"/>
      <c r="R227" s="109"/>
    </row>
    <row r="228" spans="1:18" x14ac:dyDescent="0.25">
      <c r="A228" s="115" t="s">
        <v>4491</v>
      </c>
      <c r="B228" s="110" t="s">
        <v>4492</v>
      </c>
      <c r="C228" s="109"/>
      <c r="D228" s="86" t="s">
        <v>2404</v>
      </c>
      <c r="E228" s="86" t="s">
        <v>24</v>
      </c>
      <c r="F228" s="7" t="str">
        <f>IF(AND(D228="Amina",OR(E228="Manual",E228="Assisted Manual")),A228&amp;"_AZ",IF(AND(D228="Amina",OR(E228="De-Novo Merge",E228="Assisted Merge")),A228&amp;"_SA_AZ",IF(AND(D228="Mashtura",OR(E228="Manual",E228="Assisted Manual")),A228&amp;"_MH",IF(AND(D228="Mashtura",OR(E228="De-Novo Merge",E228="Assisted Merge")),A228&amp;"_SA_MH",IF(AND(D228="Perry",OR(E228="Manual",E228="Assisted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Merge")),A228&amp;"_SA_MW",IF(AND(D228="Julia",OR(E228="Manual",E228="Assisted Manual")),A228&amp;"_JS",IF(AND(D228="Julia",OR(E228="De-Novo Merge",E228="Assisted Merge")),A228&amp;"_SA_JS",""))))))))))))))))))</f>
        <v>2018-04-13_G-078_MH</v>
      </c>
      <c r="G228" s="89">
        <v>43270</v>
      </c>
      <c r="H228" s="89">
        <v>43272</v>
      </c>
      <c r="I228" s="68"/>
      <c r="J228" s="68">
        <v>48</v>
      </c>
      <c r="K228" s="73" t="str">
        <f t="shared" si="7"/>
        <v/>
      </c>
      <c r="L228" s="111">
        <v>43273</v>
      </c>
      <c r="M228" s="86" t="str">
        <f>IF(AND(NOT(OR(G228="",G228="Ø")),H228=""),"In Progress",IF(AND(NOT(OR(H228="Ø",H228="")),NOT(OR(G228="Ø",G228=""))),"Completed",IF(AND(NOT(A228=""),NOT(OR(D228="",D228="???")),G228=""),"Waiting",IF(D228="???","Waiting",""))))</f>
        <v>Completed</v>
      </c>
      <c r="N228" s="109"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09" t="s">
        <v>0</v>
      </c>
      <c r="P228" s="4"/>
      <c r="Q228" s="114" t="s">
        <v>25</v>
      </c>
      <c r="R228" s="109" t="s">
        <v>4493</v>
      </c>
    </row>
    <row r="229" spans="1:18" x14ac:dyDescent="0.25">
      <c r="A229" s="109"/>
      <c r="B229" s="109"/>
      <c r="C229" s="109"/>
      <c r="D229" s="86" t="s">
        <v>187</v>
      </c>
      <c r="E229" s="86" t="s">
        <v>24</v>
      </c>
      <c r="F229" s="7" t="str">
        <f>IF(AND(D229="Amina",OR(E229="Manual",E229="Assisted Manual")),A228&amp;"_AZ",IF(AND(D229="Amina",OR(E229="De-Novo Merge",E229="Assisted Merge")),A228&amp;"_SA_AZ",IF(AND(D229="Mashtura",OR(E229="Manual",E229="Assisted Manual")),A228&amp;"_MH",IF(AND(D229="Mashtura",OR(E229="De-Novo Merge",E229="Assisted Merge")),A228&amp;"_SA_MH",IF(AND(D229="Perry",OR(E229="Manual",E229="Assisted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Merge")),A228&amp;"_SA_MW",IF(AND(D229="Julia",OR(E229="Manual",E229="Assisted Manual")),A228&amp;"_JS",IF(AND(D229="Julia",OR(E229="De-Novo Merge",E229="Assisted Merge")),A228&amp;"_SA_JS",""))))))))))))))))))</f>
        <v>2018-04-13_G-078_MW</v>
      </c>
      <c r="G229" s="89">
        <v>43270</v>
      </c>
      <c r="H229" s="89">
        <v>43271</v>
      </c>
      <c r="I229" s="68">
        <v>7</v>
      </c>
      <c r="J229" s="68">
        <v>55</v>
      </c>
      <c r="K229" s="73">
        <f t="shared" si="7"/>
        <v>7.8571428571428568</v>
      </c>
      <c r="L229" s="109"/>
      <c r="M229" s="86" t="str">
        <f>IF(AND(NOT(OR(G229="",G229="Ø")),H229=""),"In Progress",IF(AND(NOT(OR(H229="Ø",H229="")),NOT(OR(G229="Ø",G229=""))),"Completed",IF(AND(NOT(A228=""),NOT(OR(D229="",D229="???")),G229=""),"Waiting",IF(D229="???","Waiting",""))))</f>
        <v>Completed</v>
      </c>
      <c r="N229" s="109"/>
      <c r="O229" s="109"/>
      <c r="P229" s="4"/>
      <c r="Q229" s="114"/>
      <c r="R229" s="109"/>
    </row>
    <row r="230" spans="1:18" x14ac:dyDescent="0.25">
      <c r="A230" s="115" t="s">
        <v>4494</v>
      </c>
      <c r="B230" s="110" t="s">
        <v>4495</v>
      </c>
      <c r="C230" s="109"/>
      <c r="D230" s="86" t="s">
        <v>161</v>
      </c>
      <c r="E230" s="86" t="s">
        <v>24</v>
      </c>
      <c r="F230" s="7" t="str">
        <f>IF(AND(D230="Amina",OR(E230="Manual",E230="Assisted Manual")),A230&amp;"_AZ",IF(AND(D230="Amina",OR(E230="De-Novo Merge",E230="Assisted Merge")),A230&amp;"_SA_AZ",IF(AND(D230="Mashtura",OR(E230="Manual",E230="Assisted Manual")),A230&amp;"_MH",IF(AND(D230="Mashtura",OR(E230="De-Novo Merge",E230="Assisted Merge")),A230&amp;"_SA_MH",IF(AND(D230="Perry",OR(E230="Manual",E230="Assisted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Merge")),A230&amp;"_SA_MW",IF(AND(D230="Julia",OR(E230="Manual",E230="Assisted Manual")),A230&amp;"_JS",IF(AND(D230="Julia",OR(E230="De-Novo Merge",E230="Assisted Merge")),A230&amp;"_SA_JS",""))))))))))))))))))</f>
        <v>2018-04-13_R-039_BD</v>
      </c>
      <c r="G230" s="89">
        <v>43270</v>
      </c>
      <c r="H230" s="89">
        <v>43271</v>
      </c>
      <c r="I230" s="68">
        <v>3.75</v>
      </c>
      <c r="J230" s="68">
        <v>35</v>
      </c>
      <c r="K230" s="73">
        <f t="shared" si="7"/>
        <v>9.3333333333333339</v>
      </c>
      <c r="L230" s="111">
        <v>43280</v>
      </c>
      <c r="M230" s="86" t="str">
        <f>IF(AND(NOT(OR(G230="",G230="Ø")),H230=""),"In Progress",IF(AND(NOT(OR(H230="Ø",H230="")),NOT(OR(G230="Ø",G230=""))),"Completed",IF(AND(NOT(A230=""),NOT(OR(D230="",D230="???")),G230=""),"Waiting",IF(D230="???","Waiting",""))))</f>
        <v>Completed</v>
      </c>
      <c r="N230" s="109"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09" t="s">
        <v>0</v>
      </c>
      <c r="P230" s="4"/>
      <c r="Q230" s="114" t="s">
        <v>25</v>
      </c>
      <c r="R230" s="109" t="s">
        <v>4496</v>
      </c>
    </row>
    <row r="231" spans="1:18" x14ac:dyDescent="0.25">
      <c r="A231" s="109"/>
      <c r="B231" s="109"/>
      <c r="C231" s="109"/>
      <c r="D231" s="86" t="s">
        <v>23</v>
      </c>
      <c r="E231" s="86" t="s">
        <v>1512</v>
      </c>
      <c r="F231" s="7" t="str">
        <f>IF(AND(D231="Amina",OR(E231="Manual",E231="Assisted Manual")),A230&amp;"_AZ",IF(AND(D231="Amina",OR(E231="De-Novo Merge",E231="Assisted Merge")),A230&amp;"_SA_AZ",IF(AND(D231="Mashtura",OR(E231="Manual",E231="Assisted Manual")),A230&amp;"_MH",IF(AND(D231="Mashtura",OR(E231="De-Novo Merge",E231="Assisted Merge")),A230&amp;"_SA_MH",IF(AND(D231="Perry",OR(E231="Manual",E231="Assisted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Merge")),A230&amp;"_SA_MW",IF(AND(D231="Julia",OR(E231="Manual",E231="Assisted Manual")),A230&amp;"_JS",IF(AND(D231="Julia",OR(E231="De-Novo Merge",E231="Assisted Merge")),A230&amp;"_SA_JS",""))))))))))))))))))</f>
        <v>2018-04-13_R-039_CA</v>
      </c>
      <c r="G231" s="89">
        <v>43271</v>
      </c>
      <c r="H231" s="89">
        <v>43272</v>
      </c>
      <c r="I231" s="68">
        <v>3</v>
      </c>
      <c r="J231" s="68">
        <v>33</v>
      </c>
      <c r="K231" s="73">
        <f t="shared" si="7"/>
        <v>11</v>
      </c>
      <c r="L231" s="109"/>
      <c r="M231" s="86" t="str">
        <f>IF(AND(NOT(OR(G231="",G231="Ø")),H231=""),"In Progress",IF(AND(NOT(OR(H231="Ø",H231="")),NOT(OR(G231="Ø",G231=""))),"Completed",IF(AND(NOT(A230=""),NOT(OR(D231="",D231="???")),G231=""),"Waiting",IF(D231="???","Waiting",""))))</f>
        <v>Completed</v>
      </c>
      <c r="N231" s="109"/>
      <c r="O231" s="109"/>
      <c r="P231" s="4"/>
      <c r="Q231" s="114"/>
      <c r="R231" s="109"/>
    </row>
    <row r="232" spans="1:18" x14ac:dyDescent="0.25">
      <c r="A232" s="115" t="s">
        <v>4497</v>
      </c>
      <c r="B232" s="110" t="s">
        <v>4498</v>
      </c>
      <c r="C232" s="109" t="s">
        <v>1167</v>
      </c>
      <c r="D232" s="86" t="s">
        <v>23</v>
      </c>
      <c r="E232" s="86" t="s">
        <v>24</v>
      </c>
      <c r="F232" s="7" t="str">
        <f>IF(AND(D232="Amina",OR(E232="Manual",E232="Assisted Manual")),A232&amp;"_AZ",IF(AND(D232="Amina",OR(E232="De-Novo Merge",E232="Assisted Merge")),A232&amp;"_SA_AZ",IF(AND(D232="Mashtura",OR(E232="Manual",E232="Assisted Manual")),A232&amp;"_MH",IF(AND(D232="Mashtura",OR(E232="De-Novo Merge",E232="Assisted Merge")),A232&amp;"_SA_MH",IF(AND(D232="Perry",OR(E232="Manual",E232="Assisted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Merge")),A232&amp;"_SA_MW",IF(AND(D232="Julia",OR(E232="Manual",E232="Assisted Manual")),A232&amp;"_JS",IF(AND(D232="Julia",OR(E232="De-Novo Merge",E232="Assisted Merge")),A232&amp;"_SA_JS",""))))))))))))))))))</f>
        <v>2018-04-13_R-040_CA</v>
      </c>
      <c r="G232" s="89">
        <v>43271</v>
      </c>
      <c r="H232" s="89">
        <v>43271</v>
      </c>
      <c r="I232" s="68">
        <v>3.5</v>
      </c>
      <c r="J232" s="68">
        <v>42</v>
      </c>
      <c r="K232" s="73">
        <f t="shared" si="7"/>
        <v>12</v>
      </c>
      <c r="L232" s="111">
        <v>43280</v>
      </c>
      <c r="M232" s="86" t="str">
        <f>IF(AND(NOT(OR(G232="",G232="Ø")),H232=""),"In Progress",IF(AND(NOT(OR(H232="Ø",H232="")),NOT(OR(G232="Ø",G232=""))),"Completed",IF(AND(NOT(A232=""),NOT(OR(D232="",D232="???")),G232=""),"Waiting",IF(D232="???","Waiting",""))))</f>
        <v>Completed</v>
      </c>
      <c r="N232" s="109" t="str">
        <f>IF(AND(NOT(OR(H232="Ø",H232="")),L232="Split"),"In Progress",IF(AND(NOT(OR(H232="Ø",H232="")),L232="Needs to be Split"),"Waiting",IF(AND(M232="Review",M233="Review"),"Review",IF(OR(AND(M232="Review",M233="Incomplete"),AND(M232="Incomplete",M233="Review")),"Review",IF(OR(AND(M232="Untraceable",M233="Review"),AND(M232="Review",M233="Untraceable")),"Review",IF(OR(AND(M232="Review",M233="Completed"),AND(M232="Completed",M233="Review")),"Review",IF(OR(AND(M232="Other",M233="Review"),AND(M232="Review",M233="Other")),"Review",IF(OR(AND(M232="Other",M233="Incomplete"),AND(M232="Incomplete",M233="Other")),"Review",IF(OR(AND(M232="Other",M233="Untraceable"),AND(M232="Untraceable",M233="Other")),"Review",IF(OR(AND(M232="Other",M233="Completed"),AND(M232="Completed",M233="Other")),"Review",IF(AND(M232="Waiting",M233="Waiting"),"Waiting",IF(OR(AND(M232="Review",M233="Waiting"),AND(M232="Waiting",M233="Review")),"Waiting",IF(OR(AND(M232="Other",M233="Waiting"),AND(M232="Waiting",M233="Other")),"Waiting",IF(OR(AND(M232="Incomplete",M233="Waiting"),AND(M232="Waiting",M233="Incomplete")),"Waiting",IF(OR(AND(M232="Completed",M233="Waiting"),AND(M232="Waiting",M233="Completed")),"Waiting",IF(OR(M232="In Progress",M233="In Progress"),"In Progress",IF(OR(AND(M232="Completed",M233="Untraceable"),AND(M232="Untraceable",M233="Completed")),"Review",IF(OR(AND(M232="Completed",M233="Incomplete"),AND(M232="Incomplete",M233="Completed")),"Review",IF(OR(AND(M232="Incomplete",M233="Untraceable"),AND(M232="Untraceable",M233="Incomplete")),"Untraceable",IF(AND(NOT(OR(H232="Ø",H232="")),NOT(OR(H233="Ø",H233="")),L232=""),"In Progress",IF(AND(M232="Untraceable",M233="Untraceable"),"Untraceable",IF(AND(NOT(OR(H232="Ø",H232="")),NOT(OR(H233="Ø",H233="")),NOT(OR(L232="Ø",L232="",L232="Split",L232="Needs to be Split"))),"Completed",IF(AND(M232="Incomplete",M233="Incomplete"),"Incomplete",IF(AND(M232="Other",M233="Other"),"Review",IF(AND(M232="Untraceable",M233=""),"Untraceable","")))))))))))))))))))))))))</f>
        <v>Completed</v>
      </c>
      <c r="O232" s="109" t="s">
        <v>0</v>
      </c>
      <c r="P232" s="4" t="s">
        <v>4326</v>
      </c>
      <c r="Q232" s="114" t="s">
        <v>25</v>
      </c>
      <c r="R232" s="109" t="s">
        <v>4499</v>
      </c>
    </row>
    <row r="233" spans="1:18" x14ac:dyDescent="0.25">
      <c r="A233" s="109"/>
      <c r="B233" s="109"/>
      <c r="C233" s="109"/>
      <c r="D233" s="86" t="s">
        <v>161</v>
      </c>
      <c r="E233" s="86" t="s">
        <v>1512</v>
      </c>
      <c r="F233" s="7" t="str">
        <f>IF(AND(D233="Amina",OR(E233="Manual",E233="Assisted Manual")),A232&amp;"_AZ",IF(AND(D233="Amina",OR(E233="De-Novo Merge",E233="Assisted Merge")),A232&amp;"_SA_AZ",IF(AND(D233="Mashtura",OR(E233="Manual",E233="Assisted Manual")),A232&amp;"_MH",IF(AND(D233="Mashtura",OR(E233="De-Novo Merge",E233="Assisted Merge")),A232&amp;"_SA_MH",IF(AND(D233="Perry",OR(E233="Manual",E233="Assisted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Merge")),A232&amp;"_SA_MW",IF(AND(D233="Julia",OR(E233="Manual",E233="Assisted Manual")),A232&amp;"_JS",IF(AND(D233="Julia",OR(E233="De-Novo Merge",E233="Assisted Merge")),A232&amp;"_SA_JS",""))))))))))))))))))</f>
        <v>2018-04-13_R-040_BD</v>
      </c>
      <c r="G233" s="89">
        <v>43276</v>
      </c>
      <c r="H233" s="89">
        <v>43276</v>
      </c>
      <c r="I233" s="68">
        <v>1.75</v>
      </c>
      <c r="J233" s="68">
        <v>40</v>
      </c>
      <c r="K233" s="73">
        <f t="shared" si="7"/>
        <v>22.857142857142858</v>
      </c>
      <c r="L233" s="109"/>
      <c r="M233" s="86" t="str">
        <f>IF(AND(NOT(OR(G233="",G233="Ø")),H233=""),"In Progress",IF(AND(NOT(OR(H233="Ø",H233="")),NOT(OR(G233="Ø",G233=""))),"Completed",IF(AND(NOT(A232=""),NOT(OR(D233="",D233="???")),G233=""),"Waiting",IF(D233="???","Waiting",""))))</f>
        <v>Completed</v>
      </c>
      <c r="N233" s="109"/>
      <c r="O233" s="109"/>
      <c r="P233" s="4"/>
      <c r="Q233" s="114"/>
      <c r="R233" s="109"/>
    </row>
    <row r="234" spans="1:18" x14ac:dyDescent="0.25">
      <c r="A234" s="115" t="s">
        <v>4500</v>
      </c>
      <c r="B234" s="110" t="s">
        <v>4501</v>
      </c>
      <c r="C234" s="109" t="s">
        <v>1167</v>
      </c>
      <c r="D234" s="86" t="s">
        <v>161</v>
      </c>
      <c r="E234" s="86" t="s">
        <v>24</v>
      </c>
      <c r="F234" s="7" t="str">
        <f>IF(AND(D234="Amina",OR(E234="Manual",E234="Assisted Manual")),A234&amp;"_AZ",IF(AND(D234="Amina",OR(E234="De-Novo Merge",E234="Assisted Merge")),A234&amp;"_SA_AZ",IF(AND(D234="Mashtura",OR(E234="Manual",E234="Assisted Manual")),A234&amp;"_MH",IF(AND(D234="Mashtura",OR(E234="De-Novo Merge",E234="Assisted Merge")),A234&amp;"_SA_MH",IF(AND(D234="Perry",OR(E234="Manual",E234="Assisted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Merge")),A234&amp;"_SA_MW",IF(AND(D234="Julia",OR(E234="Manual",E234="Assisted Manual")),A234&amp;"_JS",IF(AND(D234="Julia",OR(E234="De-Novo Merge",E234="Assisted Merge")),A234&amp;"_SA_JS",""))))))))))))))))))</f>
        <v>2018-04-13_R-041_BD</v>
      </c>
      <c r="G234" s="89">
        <v>43271</v>
      </c>
      <c r="H234" s="89">
        <v>43271</v>
      </c>
      <c r="I234" s="68">
        <v>2</v>
      </c>
      <c r="J234" s="68">
        <v>23</v>
      </c>
      <c r="K234" s="73">
        <f t="shared" si="7"/>
        <v>11.5</v>
      </c>
      <c r="L234" s="111">
        <v>43297</v>
      </c>
      <c r="M234" s="86" t="str">
        <f>IF(AND(NOT(OR(G234="",G234="Ø")),H234=""),"In Progress",IF(AND(NOT(OR(H234="Ø",H234="")),NOT(OR(G234="Ø",G234=""))),"Completed",IF(AND(NOT(A234=""),NOT(OR(D234="",D234="???")),G234=""),"Waiting",IF(D234="???","Waiting",""))))</f>
        <v>Completed</v>
      </c>
      <c r="N234" s="109"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09" t="s">
        <v>0</v>
      </c>
      <c r="P234" s="4"/>
      <c r="Q234" s="114" t="s">
        <v>25</v>
      </c>
      <c r="R234" s="109" t="s">
        <v>4502</v>
      </c>
    </row>
    <row r="235" spans="1:18" x14ac:dyDescent="0.25">
      <c r="A235" s="109"/>
      <c r="B235" s="109"/>
      <c r="C235" s="109"/>
      <c r="D235" s="86" t="s">
        <v>187</v>
      </c>
      <c r="E235" s="86" t="s">
        <v>1512</v>
      </c>
      <c r="F235" s="7" t="str">
        <f>IF(AND(D235="Amina",OR(E235="Manual",E235="Assisted Manual")),A234&amp;"_AZ",IF(AND(D235="Amina",OR(E235="De-Novo Merge",E235="Assisted Merge")),A234&amp;"_SA_AZ",IF(AND(D235="Mashtura",OR(E235="Manual",E235="Assisted Manual")),A234&amp;"_MH",IF(AND(D235="Mashtura",OR(E235="De-Novo Merge",E235="Assisted Merge")),A234&amp;"_SA_MH",IF(AND(D235="Perry",OR(E235="Manual",E235="Assisted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Merge")),A234&amp;"_SA_MW",IF(AND(D235="Julia",OR(E235="Manual",E235="Assisted Manual")),A234&amp;"_JS",IF(AND(D235="Julia",OR(E235="De-Novo Merge",E235="Assisted Merge")),A234&amp;"_SA_JS",""))))))))))))))))))</f>
        <v>2018-04-13_R-041_MW</v>
      </c>
      <c r="G235" s="89">
        <v>43276</v>
      </c>
      <c r="H235" s="89">
        <v>43276</v>
      </c>
      <c r="I235" s="68">
        <v>2</v>
      </c>
      <c r="J235" s="68">
        <v>26.7</v>
      </c>
      <c r="K235" s="73">
        <f t="shared" si="7"/>
        <v>13.35</v>
      </c>
      <c r="L235" s="109"/>
      <c r="M235" s="86" t="str">
        <f>IF(AND(NOT(OR(G235="",G235="Ø")),H235=""),"In Progress",IF(AND(NOT(OR(H235="Ø",H235="")),NOT(OR(G235="Ø",G235=""))),"Completed",IF(AND(NOT(A234=""),NOT(OR(D235="",D235="???")),G235=""),"Waiting",IF(D235="???","Waiting",""))))</f>
        <v>Completed</v>
      </c>
      <c r="N235" s="109"/>
      <c r="O235" s="109"/>
      <c r="P235" s="4"/>
      <c r="Q235" s="114"/>
      <c r="R235" s="109"/>
    </row>
    <row r="236" spans="1:18" x14ac:dyDescent="0.25">
      <c r="A236" s="115" t="s">
        <v>4503</v>
      </c>
      <c r="B236" s="110" t="s">
        <v>4504</v>
      </c>
      <c r="C236" s="109"/>
      <c r="D236" s="86" t="s">
        <v>27</v>
      </c>
      <c r="E236" s="86" t="s">
        <v>24</v>
      </c>
      <c r="F236" s="7" t="str">
        <f>IF(AND(D236="Amina",OR(E236="Manual",E236="Assisted Manual")),A236&amp;"_AZ",IF(AND(D236="Amina",OR(E236="De-Novo Merge",E236="Assisted Merge")),A236&amp;"_SA_AZ",IF(AND(D236="Mashtura",OR(E236="Manual",E236="Assisted Manual")),A236&amp;"_MH",IF(AND(D236="Mashtura",OR(E236="De-Novo Merge",E236="Assisted Merge")),A236&amp;"_SA_MH",IF(AND(D236="Perry",OR(E236="Manual",E236="Assisted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Merge")),A236&amp;"_SA_MW",IF(AND(D236="Julia",OR(E236="Manual",E236="Assisted Manual")),A236&amp;"_JS",IF(AND(D236="Julia",OR(E236="De-Novo Merge",E236="Assisted Merge")),A236&amp;"_SA_JS",""))))))))))))))))))</f>
        <v>2018-04-13_R-042_GB</v>
      </c>
      <c r="G236" s="89">
        <v>43272</v>
      </c>
      <c r="H236" s="89">
        <v>43272</v>
      </c>
      <c r="I236" s="68">
        <v>1</v>
      </c>
      <c r="J236" s="68">
        <v>25</v>
      </c>
      <c r="K236" s="73">
        <f t="shared" si="7"/>
        <v>25</v>
      </c>
      <c r="L236" s="111">
        <v>43286</v>
      </c>
      <c r="M236" s="86" t="str">
        <f>IF(AND(NOT(OR(G236="",G236="Ø")),H236=""),"In Progress",IF(AND(NOT(OR(H236="Ø",H236="")),NOT(OR(G236="Ø",G236=""))),"Completed",IF(AND(NOT(A236=""),NOT(OR(D236="",D236="???")),G236=""),"Waiting",IF(D236="???","Waiting",""))))</f>
        <v>Completed</v>
      </c>
      <c r="N236" s="109"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09" t="s">
        <v>0</v>
      </c>
      <c r="P236" s="4"/>
      <c r="Q236" s="114" t="s">
        <v>25</v>
      </c>
      <c r="R236" s="109" t="s">
        <v>4505</v>
      </c>
    </row>
    <row r="237" spans="1:18" x14ac:dyDescent="0.25">
      <c r="A237" s="109"/>
      <c r="B237" s="109"/>
      <c r="C237" s="109"/>
      <c r="D237" s="86" t="s">
        <v>32</v>
      </c>
      <c r="E237" s="86" t="s">
        <v>1512</v>
      </c>
      <c r="F237" s="7" t="str">
        <f>IF(AND(D237="Amina",OR(E237="Manual",E237="Assisted Manual")),A236&amp;"_AZ",IF(AND(D237="Amina",OR(E237="De-Novo Merge",E237="Assisted Merge")),A236&amp;"_SA_AZ",IF(AND(D237="Mashtura",OR(E237="Manual",E237="Assisted Manual")),A236&amp;"_MH",IF(AND(D237="Mashtura",OR(E237="De-Novo Merge",E237="Assisted Merge")),A236&amp;"_SA_MH",IF(AND(D237="Perry",OR(E237="Manual",E237="Assisted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Merge")),A236&amp;"_SA_MW",IF(AND(D237="Julia",OR(E237="Manual",E237="Assisted Manual")),A236&amp;"_JS",IF(AND(D237="Julia",OR(E237="De-Novo Merge",E237="Assisted Merge")),A236&amp;"_SA_JS",""))))))))))))))))))</f>
        <v>2018-04-13_R-042_AZ</v>
      </c>
      <c r="G237" s="89">
        <v>43276</v>
      </c>
      <c r="H237" s="89">
        <v>43277</v>
      </c>
      <c r="I237" s="68"/>
      <c r="J237" s="68"/>
      <c r="K237" s="73" t="str">
        <f t="shared" si="7"/>
        <v/>
      </c>
      <c r="L237" s="109"/>
      <c r="M237" s="86" t="str">
        <f>IF(AND(NOT(OR(G237="",G237="Ø")),H237=""),"In Progress",IF(AND(NOT(OR(H237="Ø",H237="")),NOT(OR(G237="Ø",G237=""))),"Completed",IF(AND(NOT(A236=""),NOT(OR(D237="",D237="???")),G237=""),"Waiting",IF(D237="???","Waiting",""))))</f>
        <v>Completed</v>
      </c>
      <c r="N237" s="109"/>
      <c r="O237" s="109"/>
      <c r="P237" s="4"/>
      <c r="Q237" s="114"/>
      <c r="R237" s="109"/>
    </row>
    <row r="238" spans="1:18" x14ac:dyDescent="0.25">
      <c r="A238" s="115" t="s">
        <v>4506</v>
      </c>
      <c r="B238" s="110" t="s">
        <v>4507</v>
      </c>
      <c r="C238" s="109"/>
      <c r="D238" s="86" t="s">
        <v>32</v>
      </c>
      <c r="E238" s="86" t="s">
        <v>24</v>
      </c>
      <c r="F238" s="7" t="str">
        <f>IF(AND(D238="Amina",OR(E238="Manual",E238="Assisted Manual")),A238&amp;"_AZ",IF(AND(D238="Amina",OR(E238="De-Novo Merge",E238="Assisted Merge")),A238&amp;"_SA_AZ",IF(AND(D238="Mashtura",OR(E238="Manual",E238="Assisted Manual")),A238&amp;"_MH",IF(AND(D238="Mashtura",OR(E238="De-Novo Merge",E238="Assisted Merge")),A238&amp;"_SA_MH",IF(AND(D238="Perry",OR(E238="Manual",E238="Assisted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Merge")),A238&amp;"_SA_MW",IF(AND(D238="Julia",OR(E238="Manual",E238="Assisted Manual")),A238&amp;"_JS",IF(AND(D238="Julia",OR(E238="De-Novo Merge",E238="Assisted Merge")),A238&amp;"_SA_JS",""))))))))))))))))))</f>
        <v>2018-04-13_R-043_AZ</v>
      </c>
      <c r="G238" s="89">
        <v>43273</v>
      </c>
      <c r="H238" s="89">
        <v>43273</v>
      </c>
      <c r="I238" s="68">
        <v>3</v>
      </c>
      <c r="J238" s="68">
        <v>20</v>
      </c>
      <c r="K238" s="73">
        <f t="shared" si="7"/>
        <v>6.666666666666667</v>
      </c>
      <c r="L238" s="111">
        <v>43276</v>
      </c>
      <c r="M238" s="86" t="str">
        <f>IF(AND(NOT(OR(G238="",G238="Ø")),H238=""),"In Progress",IF(AND(NOT(OR(H238="Ø",H238="")),NOT(OR(G238="Ø",G238=""))),"Completed",IF(AND(NOT(A238=""),NOT(OR(D238="",D238="???")),G238=""),"Waiting",IF(D238="???","Waiting",""))))</f>
        <v>Completed</v>
      </c>
      <c r="N238" s="109"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09" t="s">
        <v>0</v>
      </c>
      <c r="P238" s="4"/>
      <c r="Q238" s="114" t="s">
        <v>25</v>
      </c>
      <c r="R238" s="109" t="s">
        <v>4508</v>
      </c>
    </row>
    <row r="239" spans="1:18" x14ac:dyDescent="0.25">
      <c r="A239" s="109"/>
      <c r="B239" s="109"/>
      <c r="C239" s="109"/>
      <c r="D239" s="86" t="s">
        <v>161</v>
      </c>
      <c r="E239" s="86" t="s">
        <v>1512</v>
      </c>
      <c r="F239" s="7" t="str">
        <f>IF(AND(D239="Amina",OR(E239="Manual",E239="Assisted Manual")),A238&amp;"_AZ",IF(AND(D239="Amina",OR(E239="De-Novo Merge",E239="Assisted Merge")),A238&amp;"_SA_AZ",IF(AND(D239="Mashtura",OR(E239="Manual",E239="Assisted Manual")),A238&amp;"_MH",IF(AND(D239="Mashtura",OR(E239="De-Novo Merge",E239="Assisted Merge")),A238&amp;"_SA_MH",IF(AND(D239="Perry",OR(E239="Manual",E239="Assisted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Merge")),A238&amp;"_SA_MW",IF(AND(D239="Julia",OR(E239="Manual",E239="Assisted Manual")),A238&amp;"_JS",IF(AND(D239="Julia",OR(E239="De-Novo Merge",E239="Assisted Merge")),A238&amp;"_SA_JS",""))))))))))))))))))</f>
        <v>2018-04-13_R-043_BD</v>
      </c>
      <c r="G239" s="89">
        <v>43276</v>
      </c>
      <c r="H239" s="89">
        <v>43276</v>
      </c>
      <c r="I239" s="68">
        <v>0.5</v>
      </c>
      <c r="J239" s="68">
        <v>18</v>
      </c>
      <c r="K239" s="73">
        <f t="shared" si="7"/>
        <v>36</v>
      </c>
      <c r="L239" s="109"/>
      <c r="M239" s="86" t="str">
        <f>IF(AND(NOT(OR(G239="",G239="Ø")),H239=""),"In Progress",IF(AND(NOT(OR(H239="Ø",H239="")),NOT(OR(G239="Ø",G239=""))),"Completed",IF(AND(NOT(A238=""),NOT(OR(D239="",D239="???")),G239=""),"Waiting",IF(D239="???","Waiting",""))))</f>
        <v>Completed</v>
      </c>
      <c r="N239" s="109"/>
      <c r="O239" s="109"/>
      <c r="P239" s="4"/>
      <c r="Q239" s="114"/>
      <c r="R239" s="109"/>
    </row>
    <row r="240" spans="1:18" x14ac:dyDescent="0.25">
      <c r="A240" s="115" t="s">
        <v>4509</v>
      </c>
      <c r="B240" s="110" t="s">
        <v>4510</v>
      </c>
      <c r="C240" s="109"/>
      <c r="D240" s="86" t="s">
        <v>32</v>
      </c>
      <c r="E240" s="86" t="s">
        <v>24</v>
      </c>
      <c r="F240" s="7" t="str">
        <f>IF(AND(D240="Amina",OR(E240="Manual",E240="Assisted Manual")),A240&amp;"_AZ",IF(AND(D240="Amina",OR(E240="De-Novo Merge",E240="Assisted Merge")),A240&amp;"_SA_AZ",IF(AND(D240="Mashtura",OR(E240="Manual",E240="Assisted Manual")),A240&amp;"_MH",IF(AND(D240="Mashtura",OR(E240="De-Novo Merge",E240="Assisted Merge")),A240&amp;"_SA_MH",IF(AND(D240="Perry",OR(E240="Manual",E240="Assisted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Merge")),A240&amp;"_SA_MW",IF(AND(D240="Julia",OR(E240="Manual",E240="Assisted Manual")),A240&amp;"_JS",IF(AND(D240="Julia",OR(E240="De-Novo Merge",E240="Assisted Merge")),A240&amp;"_SA_JS",""))))))))))))))))))</f>
        <v>2018-04-13_R-044_AZ</v>
      </c>
      <c r="G240" s="89">
        <v>43272</v>
      </c>
      <c r="H240" s="89" t="s">
        <v>51</v>
      </c>
      <c r="I240" s="68"/>
      <c r="J240" s="68"/>
      <c r="K240" s="73" t="str">
        <f t="shared" si="7"/>
        <v/>
      </c>
      <c r="L240" s="111" t="str">
        <f>IF(AND(NOT(OR(H240="",H240="Ø")),NOT(OR(H241="",H241="Ø"))),"Needs to be Split","")</f>
        <v/>
      </c>
      <c r="M240" s="86" t="s">
        <v>2</v>
      </c>
      <c r="N240" s="109" t="s">
        <v>2</v>
      </c>
      <c r="O240" s="109" t="str">
        <f>IF(OR(N240="Untraceable",N240="Incomplete"),"Ignore",IF(N240="Completed","Waiting",IF(OR(N240="Waiting",N240="In Progress",N240="Review",N240="Other"),"HOLD","")))</f>
        <v>Ignore</v>
      </c>
      <c r="P240" s="4" t="s">
        <v>4511</v>
      </c>
      <c r="Q240" s="114" t="str">
        <f>IF(OR(N240="Untraceable",N240="Incomplete"),"No",IF(N240="Completed","In Progress",""))</f>
        <v>No</v>
      </c>
      <c r="R240" s="109"/>
    </row>
    <row r="241" spans="1:18" x14ac:dyDescent="0.25">
      <c r="A241" s="109"/>
      <c r="B241" s="109"/>
      <c r="C241" s="109"/>
      <c r="D241" s="86"/>
      <c r="E241" s="86"/>
      <c r="F241" s="7" t="str">
        <f>IF(AND(D241="Amina",OR(E241="Manual",E241="Assisted Manual")),A240&amp;"_AZ",IF(AND(D241="Amina",OR(E241="De-Novo Merge",E241="Assisted Merge")),A240&amp;"_SA_AZ",IF(AND(D241="Mashtura",OR(E241="Manual",E241="Assisted Manual")),A240&amp;"_MH",IF(AND(D241="Mashtura",OR(E241="De-Novo Merge",E241="Assisted Merge")),A240&amp;"_SA_MH",IF(AND(D241="Perry",OR(E241="Manual",E241="Assisted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Merge")),A240&amp;"_SA_MW",IF(AND(D241="Julia",OR(E241="Manual",E241="Assisted Manual")),A240&amp;"_JS",IF(AND(D241="Julia",OR(E241="De-Novo Merge",E241="Assisted Merge")),A240&amp;"_SA_JS",""))))))))))))))))))</f>
        <v/>
      </c>
      <c r="G241" s="89"/>
      <c r="H241" s="89"/>
      <c r="I241" s="68"/>
      <c r="J241" s="68"/>
      <c r="K241" s="73" t="str">
        <f t="shared" si="7"/>
        <v/>
      </c>
      <c r="L241" s="109"/>
      <c r="M241" s="86"/>
      <c r="N241" s="109"/>
      <c r="O241" s="109"/>
      <c r="P241" s="4"/>
      <c r="Q241" s="114"/>
      <c r="R241" s="109"/>
    </row>
    <row r="242" spans="1:18" x14ac:dyDescent="0.25">
      <c r="A242" s="115" t="s">
        <v>4512</v>
      </c>
      <c r="B242" s="110" t="s">
        <v>4513</v>
      </c>
      <c r="C242" s="109"/>
      <c r="D242" s="86" t="s">
        <v>187</v>
      </c>
      <c r="E242" s="86" t="s">
        <v>24</v>
      </c>
      <c r="F242" s="7" t="str">
        <f>IF(AND(D242="Amina",OR(E242="Manual",E242="Assisted Manual")),A242&amp;"_AZ",IF(AND(D242="Amina",OR(E242="De-Novo Merge",E242="Assisted Merge")),A242&amp;"_SA_AZ",IF(AND(D242="Mashtura",OR(E242="Manual",E242="Assisted Manual")),A242&amp;"_MH",IF(AND(D242="Mashtura",OR(E242="De-Novo Merge",E242="Assisted Merge")),A242&amp;"_SA_MH",IF(AND(D242="Perry",OR(E242="Manual",E242="Assisted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Merge")),A242&amp;"_SA_MW",IF(AND(D242="Julia",OR(E242="Manual",E242="Assisted Manual")),A242&amp;"_JS",IF(AND(D242="Julia",OR(E242="De-Novo Merge",E242="Assisted Merge")),A242&amp;"_SA_JS",""))))))))))))))))))</f>
        <v>2018-04-13_G-079_MW</v>
      </c>
      <c r="G242" s="89">
        <v>43273</v>
      </c>
      <c r="H242" s="89">
        <v>43273</v>
      </c>
      <c r="I242" s="68">
        <v>2</v>
      </c>
      <c r="J242" s="68">
        <v>47</v>
      </c>
      <c r="K242" s="73">
        <f t="shared" si="7"/>
        <v>23.5</v>
      </c>
      <c r="L242" s="111">
        <v>43287</v>
      </c>
      <c r="M242" s="86" t="str">
        <f>IF(AND(NOT(OR(G242="",G242="Ø")),H242=""),"In Progress",IF(AND(NOT(OR(H242="Ø",H242="")),NOT(OR(G242="Ø",G242=""))),"Completed",IF(AND(NOT(A242=""),NOT(OR(D242="",D242="???")),G242=""),"Waiting",IF(D242="???","Waiting",""))))</f>
        <v>Completed</v>
      </c>
      <c r="N242" s="109"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09" t="s">
        <v>0</v>
      </c>
      <c r="P242" s="4"/>
      <c r="Q242" s="114" t="s">
        <v>25</v>
      </c>
      <c r="R242" s="109" t="s">
        <v>4514</v>
      </c>
    </row>
    <row r="243" spans="1:18" x14ac:dyDescent="0.25">
      <c r="A243" s="109"/>
      <c r="B243" s="109"/>
      <c r="C243" s="109"/>
      <c r="D243" s="86" t="s">
        <v>4153</v>
      </c>
      <c r="E243" s="86" t="s">
        <v>1512</v>
      </c>
      <c r="F243" s="7" t="str">
        <f>IF(AND(D243="Amina",OR(E243="Manual",E243="Assisted Manual")),A242&amp;"_AZ",IF(AND(D243="Amina",OR(E243="De-Novo Merge",E243="Assisted Merge")),A242&amp;"_SA_AZ",IF(AND(D243="Mashtura",OR(E243="Manual",E243="Assisted Manual")),A242&amp;"_MH",IF(AND(D243="Mashtura",OR(E243="De-Novo Merge",E243="Assisted Merge")),A242&amp;"_SA_MH",IF(AND(D243="Perry",OR(E243="Manual",E243="Assisted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Merge")),A242&amp;"_SA_MW",IF(AND(D243="Julia",OR(E243="Manual",E243="Assisted Manual")),A242&amp;"_JS",IF(AND(D243="Julia",OR(E243="De-Novo Merge",E243="Assisted Merge")),A242&amp;"_SA_JS",""))))))))))))))))))</f>
        <v>2018-04-13_G-079_JS</v>
      </c>
      <c r="G243" s="89">
        <v>43273</v>
      </c>
      <c r="H243" s="89">
        <v>43276</v>
      </c>
      <c r="I243" s="68">
        <v>3</v>
      </c>
      <c r="J243" s="68">
        <v>48</v>
      </c>
      <c r="K243" s="73">
        <f t="shared" si="7"/>
        <v>16</v>
      </c>
      <c r="L243" s="109"/>
      <c r="M243" s="86" t="str">
        <f>IF(AND(NOT(OR(G243="",G243="Ø")),H243=""),"In Progress",IF(AND(NOT(OR(H243="Ø",H243="")),NOT(OR(G243="Ø",G243=""))),"Completed",IF(AND(NOT(A242=""),NOT(OR(D243="",D243="???")),G243=""),"Waiting",IF(D243="???","Waiting",""))))</f>
        <v>Completed</v>
      </c>
      <c r="N243" s="109"/>
      <c r="O243" s="109"/>
      <c r="P243" s="4"/>
      <c r="Q243" s="114"/>
      <c r="R243" s="109"/>
    </row>
    <row r="244" spans="1:18" x14ac:dyDescent="0.25">
      <c r="A244" s="115" t="s">
        <v>4515</v>
      </c>
      <c r="B244" s="110" t="s">
        <v>4516</v>
      </c>
      <c r="C244" s="109"/>
      <c r="D244" s="86" t="s">
        <v>161</v>
      </c>
      <c r="E244" s="86" t="s">
        <v>24</v>
      </c>
      <c r="F244" s="7" t="str">
        <f>IF(AND(D244="Amina",OR(E244="Manual",E244="Assisted Manual")),A244&amp;"_AZ",IF(AND(D244="Amina",OR(E244="De-Novo Merge",E244="Assisted Merge")),A244&amp;"_SA_AZ",IF(AND(D244="Mashtura",OR(E244="Manual",E244="Assisted Manual")),A244&amp;"_MH",IF(AND(D244="Mashtura",OR(E244="De-Novo Merge",E244="Assisted Merge")),A244&amp;"_SA_MH",IF(AND(D244="Perry",OR(E244="Manual",E244="Assisted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Merge")),A244&amp;"_SA_MW",IF(AND(D244="Julia",OR(E244="Manual",E244="Assisted Manual")),A244&amp;"_JS",IF(AND(D244="Julia",OR(E244="De-Novo Merge",E244="Assisted Merge")),A244&amp;"_SA_JS",""))))))))))))))))))</f>
        <v>2018-04-13_R-045_BD</v>
      </c>
      <c r="G244" s="89">
        <v>43273</v>
      </c>
      <c r="H244" s="89">
        <v>43273</v>
      </c>
      <c r="I244" s="68">
        <v>3.25</v>
      </c>
      <c r="J244" s="68">
        <v>28</v>
      </c>
      <c r="K244" s="73">
        <f t="shared" si="7"/>
        <v>8.615384615384615</v>
      </c>
      <c r="L244" s="111">
        <v>43297</v>
      </c>
      <c r="M244" s="86" t="str">
        <f>IF(AND(NOT(OR(G244="",G244="Ø")),H244=""),"In Progress",IF(AND(NOT(OR(H244="Ø",H244="")),NOT(OR(G244="Ø",G244=""))),"Completed",IF(AND(NOT(A244=""),NOT(OR(D244="",D244="???")),G244=""),"Waiting",IF(D244="???","Waiting",""))))</f>
        <v>Completed</v>
      </c>
      <c r="N244" s="109"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09" t="s">
        <v>0</v>
      </c>
      <c r="P244" s="4" t="s">
        <v>4517</v>
      </c>
      <c r="Q244" s="114" t="s">
        <v>25</v>
      </c>
      <c r="R244" s="109" t="s">
        <v>4518</v>
      </c>
    </row>
    <row r="245" spans="1:18" x14ac:dyDescent="0.25">
      <c r="A245" s="109"/>
      <c r="B245" s="109"/>
      <c r="C245" s="109"/>
      <c r="D245" s="86" t="s">
        <v>23</v>
      </c>
      <c r="E245" s="86" t="s">
        <v>1512</v>
      </c>
      <c r="F245" s="7" t="str">
        <f>IF(AND(D245="Amina",OR(E245="Manual",E245="Assisted Manual")),A244&amp;"_AZ",IF(AND(D245="Amina",OR(E245="De-Novo Merge",E245="Assisted Merge")),A244&amp;"_SA_AZ",IF(AND(D245="Mashtura",OR(E245="Manual",E245="Assisted Manual")),A244&amp;"_MH",IF(AND(D245="Mashtura",OR(E245="De-Novo Merge",E245="Assisted Merge")),A244&amp;"_SA_MH",IF(AND(D245="Perry",OR(E245="Manual",E245="Assisted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Merge")),A244&amp;"_SA_MW",IF(AND(D245="Julia",OR(E245="Manual",E245="Assisted Manual")),A244&amp;"_JS",IF(AND(D245="Julia",OR(E245="De-Novo Merge",E245="Assisted Merge")),A244&amp;"_SA_JS",""))))))))))))))))))</f>
        <v>2018-04-13_R-045_CA</v>
      </c>
      <c r="G245" s="89">
        <v>43284</v>
      </c>
      <c r="H245" s="89">
        <v>43286</v>
      </c>
      <c r="I245" s="68">
        <v>3</v>
      </c>
      <c r="J245" s="68">
        <v>30</v>
      </c>
      <c r="K245" s="73">
        <f t="shared" si="7"/>
        <v>10</v>
      </c>
      <c r="L245" s="109"/>
      <c r="M245" s="86" t="str">
        <f>IF(AND(NOT(OR(G245="",G245="Ø")),H245=""),"In Progress",IF(AND(NOT(OR(H245="Ø",H245="")),NOT(OR(G245="Ø",G245=""))),"Completed",IF(AND(NOT(A244=""),NOT(OR(D245="",D245="???")),G245=""),"Waiting",IF(D245="???","Waiting",""))))</f>
        <v>Completed</v>
      </c>
      <c r="N245" s="109"/>
      <c r="O245" s="109"/>
      <c r="P245" s="4"/>
      <c r="Q245" s="114"/>
      <c r="R245" s="109"/>
    </row>
    <row r="246" spans="1:18" x14ac:dyDescent="0.25">
      <c r="A246" s="115" t="s">
        <v>4519</v>
      </c>
      <c r="B246" s="110" t="s">
        <v>4520</v>
      </c>
      <c r="C246" s="109"/>
      <c r="D246" s="86" t="s">
        <v>27</v>
      </c>
      <c r="E246" s="86" t="s">
        <v>24</v>
      </c>
      <c r="F246" s="7" t="str">
        <f>IF(AND(D246="Amina",OR(E246="Manual",E246="Assisted Manual")),A246&amp;"_AZ",IF(AND(D246="Amina",OR(E246="De-Novo Merge",E246="Assisted Merge")),A246&amp;"_SA_AZ",IF(AND(D246="Mashtura",OR(E246="Manual",E246="Assisted Manual")),A246&amp;"_MH",IF(AND(D246="Mashtura",OR(E246="De-Novo Merge",E246="Assisted Merge")),A246&amp;"_SA_MH",IF(AND(D246="Perry",OR(E246="Manual",E246="Assisted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Merge")),A246&amp;"_SA_MW",IF(AND(D246="Julia",OR(E246="Manual",E246="Assisted Manual")),A246&amp;"_JS",IF(AND(D246="Julia",OR(E246="De-Novo Merge",E246="Assisted Merge")),A246&amp;"_SA_JS",""))))))))))))))))))</f>
        <v>2018-04-13_R-046_GB</v>
      </c>
      <c r="G246" s="89">
        <v>43273</v>
      </c>
      <c r="H246" s="89">
        <v>43273</v>
      </c>
      <c r="I246" s="68">
        <v>4</v>
      </c>
      <c r="J246" s="68">
        <v>40</v>
      </c>
      <c r="K246" s="73">
        <f t="shared" si="7"/>
        <v>10</v>
      </c>
      <c r="L246" s="111">
        <v>43280</v>
      </c>
      <c r="M246" s="86" t="str">
        <f>IF(AND(NOT(OR(G246="",G246="Ø")),H246=""),"In Progress",IF(AND(NOT(OR(H246="Ø",H246="")),NOT(OR(G246="Ø",G246=""))),"Completed",IF(AND(NOT(A246=""),NOT(OR(D246="",D246="???")),G246=""),"Waiting",IF(D246="???","Waiting",""))))</f>
        <v>Completed</v>
      </c>
      <c r="N246" s="109"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09" t="s">
        <v>0</v>
      </c>
      <c r="P246" s="4"/>
      <c r="Q246" s="114" t="s">
        <v>25</v>
      </c>
      <c r="R246" s="109" t="s">
        <v>4521</v>
      </c>
    </row>
    <row r="247" spans="1:18" x14ac:dyDescent="0.25">
      <c r="A247" s="109"/>
      <c r="B247" s="109"/>
      <c r="C247" s="109"/>
      <c r="D247" s="86" t="s">
        <v>161</v>
      </c>
      <c r="E247" s="86" t="s">
        <v>1512</v>
      </c>
      <c r="F247" s="7" t="str">
        <f>IF(AND(D247="Amina",OR(E247="Manual",E247="Assisted Manual")),A246&amp;"_AZ",IF(AND(D247="Amina",OR(E247="De-Novo Merge",E247="Assisted Merge")),A246&amp;"_SA_AZ",IF(AND(D247="Mashtura",OR(E247="Manual",E247="Assisted Manual")),A246&amp;"_MH",IF(AND(D247="Mashtura",OR(E247="De-Novo Merge",E247="Assisted Merge")),A246&amp;"_SA_MH",IF(AND(D247="Perry",OR(E247="Manual",E247="Assisted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Merge")),A246&amp;"_SA_MW",IF(AND(D247="Julia",OR(E247="Manual",E247="Assisted Manual")),A246&amp;"_JS",IF(AND(D247="Julia",OR(E247="De-Novo Merge",E247="Assisted Merge")),A246&amp;"_SA_JS",""))))))))))))))))))</f>
        <v>2018-04-13_R-046_BD</v>
      </c>
      <c r="G247" s="89">
        <v>43276</v>
      </c>
      <c r="H247" s="89">
        <v>43277</v>
      </c>
      <c r="I247" s="68">
        <v>2.5</v>
      </c>
      <c r="J247" s="68">
        <v>33</v>
      </c>
      <c r="K247" s="73">
        <f t="shared" si="7"/>
        <v>13.2</v>
      </c>
      <c r="L247" s="109"/>
      <c r="M247" s="86" t="str">
        <f>IF(AND(NOT(OR(G247="",G247="Ø")),H247=""),"In Progress",IF(AND(NOT(OR(H247="Ø",H247="")),NOT(OR(G247="Ø",G247=""))),"Completed",IF(AND(NOT(A246=""),NOT(OR(D247="",D247="???")),G247=""),"Waiting",IF(D247="???","Waiting",""))))</f>
        <v>Completed</v>
      </c>
      <c r="N247" s="109"/>
      <c r="O247" s="109"/>
      <c r="P247" s="4"/>
      <c r="Q247" s="114"/>
      <c r="R247" s="109"/>
    </row>
    <row r="248" spans="1:18" x14ac:dyDescent="0.25">
      <c r="A248" s="115" t="s">
        <v>4522</v>
      </c>
      <c r="B248" s="110" t="s">
        <v>4523</v>
      </c>
      <c r="C248" s="109"/>
      <c r="D248" s="86" t="s">
        <v>187</v>
      </c>
      <c r="E248" s="86" t="s">
        <v>24</v>
      </c>
      <c r="F248" s="7" t="str">
        <f>IF(AND(D248="Amina",OR(E248="Manual",E248="Assisted Manual")),A248&amp;"_AZ",IF(AND(D248="Amina",OR(E248="De-Novo Merge",E248="Assisted Merge")),A248&amp;"_SA_AZ",IF(AND(D248="Mashtura",OR(E248="Manual",E248="Assisted Manual")),A248&amp;"_MH",IF(AND(D248="Mashtura",OR(E248="De-Novo Merge",E248="Assisted Merge")),A248&amp;"_SA_MH",IF(AND(D248="Perry",OR(E248="Manual",E248="Assisted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Merge")),A248&amp;"_SA_MW",IF(AND(D248="Julia",OR(E248="Manual",E248="Assisted Manual")),A248&amp;"_JS",IF(AND(D248="Julia",OR(E248="De-Novo Merge",E248="Assisted Merge")),A248&amp;"_SA_JS",""))))))))))))))))))</f>
        <v>2018-04-13_G-080_MW</v>
      </c>
      <c r="G248" s="89">
        <v>43273</v>
      </c>
      <c r="H248" s="89">
        <v>43273</v>
      </c>
      <c r="I248" s="68">
        <v>1.5</v>
      </c>
      <c r="J248" s="68">
        <v>17</v>
      </c>
      <c r="K248" s="73">
        <f t="shared" si="7"/>
        <v>11.333333333333334</v>
      </c>
      <c r="L248" s="111">
        <v>43297</v>
      </c>
      <c r="M248" s="86" t="str">
        <f>IF(AND(NOT(OR(G248="",G248="Ø")),H248=""),"In Progress",IF(AND(NOT(OR(H248="Ø",H248="")),NOT(OR(G248="Ø",G248=""))),"Completed",IF(AND(NOT(A248=""),NOT(OR(D248="",D248="???")),G248=""),"Waiting",IF(D248="???","Waiting",""))))</f>
        <v>Completed</v>
      </c>
      <c r="N248" s="109"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09" t="s">
        <v>0</v>
      </c>
      <c r="P248" s="4"/>
      <c r="Q248" s="114" t="s">
        <v>25</v>
      </c>
      <c r="R248" s="109" t="s">
        <v>4524</v>
      </c>
    </row>
    <row r="249" spans="1:18" x14ac:dyDescent="0.25">
      <c r="A249" s="109"/>
      <c r="B249" s="109"/>
      <c r="C249" s="109"/>
      <c r="D249" s="86" t="s">
        <v>4153</v>
      </c>
      <c r="E249" s="86" t="s">
        <v>1512</v>
      </c>
      <c r="F249" s="7" t="str">
        <f>IF(AND(D249="Amina",OR(E249="Manual",E249="Assisted Manual")),A248&amp;"_AZ",IF(AND(D249="Amina",OR(E249="De-Novo Merge",E249="Assisted Merge")),A248&amp;"_SA_AZ",IF(AND(D249="Mashtura",OR(E249="Manual",E249="Assisted Manual")),A248&amp;"_MH",IF(AND(D249="Mashtura",OR(E249="De-Novo Merge",E249="Assisted Merge")),A248&amp;"_SA_MH",IF(AND(D249="Perry",OR(E249="Manual",E249="Assisted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Merge")),A248&amp;"_SA_MW",IF(AND(D249="Julia",OR(E249="Manual",E249="Assisted Manual")),A248&amp;"_JS",IF(AND(D249="Julia",OR(E249="De-Novo Merge",E249="Assisted Merge")),A248&amp;"_SA_JS",""))))))))))))))))))</f>
        <v>2018-04-13_G-080_JS</v>
      </c>
      <c r="G249" s="89">
        <v>43276</v>
      </c>
      <c r="H249" s="89">
        <v>43276</v>
      </c>
      <c r="I249" s="68">
        <v>2</v>
      </c>
      <c r="J249" s="68">
        <v>16</v>
      </c>
      <c r="K249" s="73">
        <f t="shared" si="7"/>
        <v>8</v>
      </c>
      <c r="L249" s="109"/>
      <c r="M249" s="86" t="str">
        <f>IF(AND(NOT(OR(G249="",G249="Ø")),H249=""),"In Progress",IF(AND(NOT(OR(H249="Ø",H249="")),NOT(OR(G249="Ø",G249=""))),"Completed",IF(AND(NOT(A248=""),NOT(OR(D249="",D249="???")),G249=""),"Waiting",IF(D249="???","Waiting",""))))</f>
        <v>Completed</v>
      </c>
      <c r="N249" s="109"/>
      <c r="O249" s="109"/>
      <c r="P249" s="4"/>
      <c r="Q249" s="114"/>
      <c r="R249" s="109"/>
    </row>
    <row r="250" spans="1:18" x14ac:dyDescent="0.25">
      <c r="A250" s="115" t="s">
        <v>4525</v>
      </c>
      <c r="B250" s="110" t="s">
        <v>4526</v>
      </c>
      <c r="C250" s="109"/>
      <c r="D250" s="86" t="s">
        <v>187</v>
      </c>
      <c r="E250" s="86" t="s">
        <v>24</v>
      </c>
      <c r="F250" s="7" t="str">
        <f>IF(AND(D250="Amina",OR(E250="Manual",E250="Assisted Manual")),A250&amp;"_AZ",IF(AND(D250="Amina",OR(E250="De-Novo Merge",E250="Assisted Merge")),A250&amp;"_SA_AZ",IF(AND(D250="Mashtura",OR(E250="Manual",E250="Assisted Manual")),A250&amp;"_MH",IF(AND(D250="Mashtura",OR(E250="De-Novo Merge",E250="Assisted Merge")),A250&amp;"_SA_MH",IF(AND(D250="Perry",OR(E250="Manual",E250="Assisted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Merge")),A250&amp;"_SA_MW",IF(AND(D250="Julia",OR(E250="Manual",E250="Assisted Manual")),A250&amp;"_JS",IF(AND(D250="Julia",OR(E250="De-Novo Merge",E250="Assisted Merge")),A250&amp;"_SA_JS",""))))))))))))))))))</f>
        <v>2018-04-13_G-081_MW</v>
      </c>
      <c r="G250" s="89">
        <v>43276</v>
      </c>
      <c r="H250" s="89">
        <v>43276</v>
      </c>
      <c r="I250" s="68">
        <v>2</v>
      </c>
      <c r="J250" s="68">
        <v>33</v>
      </c>
      <c r="K250" s="73">
        <f t="shared" si="7"/>
        <v>16.5</v>
      </c>
      <c r="L250" s="111">
        <v>43297</v>
      </c>
      <c r="M250" s="86" t="str">
        <f>IF(AND(NOT(OR(G250="",G250="Ø")),H250=""),"In Progress",IF(AND(NOT(OR(H250="Ø",H250="")),NOT(OR(G250="Ø",G250=""))),"Completed",IF(AND(NOT(A250=""),NOT(OR(D250="",D250="???")),G250=""),"Waiting",IF(D250="???","Waiting",""))))</f>
        <v>Completed</v>
      </c>
      <c r="N250" s="109"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09" t="s">
        <v>0</v>
      </c>
      <c r="P250" s="4"/>
      <c r="Q250" s="114" t="s">
        <v>25</v>
      </c>
      <c r="R250" s="109" t="s">
        <v>4527</v>
      </c>
    </row>
    <row r="251" spans="1:18" x14ac:dyDescent="0.25">
      <c r="A251" s="109"/>
      <c r="B251" s="109"/>
      <c r="C251" s="109"/>
      <c r="D251" s="86" t="s">
        <v>32</v>
      </c>
      <c r="E251" s="86" t="s">
        <v>1512</v>
      </c>
      <c r="F251" s="7" t="str">
        <f>IF(AND(D251="Amina",OR(E251="Manual",E251="Assisted Manual")),A250&amp;"_AZ",IF(AND(D251="Amina",OR(E251="De-Novo Merge",E251="Assisted Merge")),A250&amp;"_SA_AZ",IF(AND(D251="Mashtura",OR(E251="Manual",E251="Assisted Manual")),A250&amp;"_MH",IF(AND(D251="Mashtura",OR(E251="De-Novo Merge",E251="Assisted Merge")),A250&amp;"_SA_MH",IF(AND(D251="Perry",OR(E251="Manual",E251="Assisted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Merge")),A250&amp;"_SA_MW",IF(AND(D251="Julia",OR(E251="Manual",E251="Assisted Manual")),A250&amp;"_JS",IF(AND(D251="Julia",OR(E251="De-Novo Merge",E251="Assisted Merge")),A250&amp;"_SA_JS",""))))))))))))))))))</f>
        <v>2018-04-13_G-081_AZ</v>
      </c>
      <c r="G251" s="89">
        <v>43277</v>
      </c>
      <c r="H251" s="89">
        <v>43280</v>
      </c>
      <c r="I251" s="68"/>
      <c r="J251" s="68"/>
      <c r="K251" s="73" t="str">
        <f t="shared" si="7"/>
        <v/>
      </c>
      <c r="L251" s="109"/>
      <c r="M251" s="86" t="str">
        <f>IF(AND(NOT(OR(G251="",G251="Ø")),H251=""),"In Progress",IF(AND(NOT(OR(H251="Ø",H251="")),NOT(OR(G251="Ø",G251=""))),"Completed",IF(AND(NOT(A250=""),NOT(OR(D251="",D251="???")),G251=""),"Waiting",IF(D251="???","Waiting",""))))</f>
        <v>Completed</v>
      </c>
      <c r="N251" s="109"/>
      <c r="O251" s="109"/>
      <c r="P251" s="4"/>
      <c r="Q251" s="114"/>
      <c r="R251" s="109"/>
    </row>
    <row r="252" spans="1:18" x14ac:dyDescent="0.25">
      <c r="A252" s="115" t="s">
        <v>4528</v>
      </c>
      <c r="B252" s="110" t="s">
        <v>4529</v>
      </c>
      <c r="C252" s="109"/>
      <c r="D252" s="86" t="s">
        <v>32</v>
      </c>
      <c r="E252" s="86" t="s">
        <v>24</v>
      </c>
      <c r="F252" s="7" t="str">
        <f>IF(AND(D252="Amina",OR(E252="Manual",E252="Assisted Manual")),A252&amp;"_AZ",IF(AND(D252="Amina",OR(E252="De-Novo Merge",E252="Assisted Merge")),A252&amp;"_SA_AZ",IF(AND(D252="Mashtura",OR(E252="Manual",E252="Assisted Manual")),A252&amp;"_MH",IF(AND(D252="Mashtura",OR(E252="De-Novo Merge",E252="Assisted Merge")),A252&amp;"_SA_MH",IF(AND(D252="Perry",OR(E252="Manual",E252="Assisted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Merge")),A252&amp;"_SA_MW",IF(AND(D252="Julia",OR(E252="Manual",E252="Assisted Manual")),A252&amp;"_JS",IF(AND(D252="Julia",OR(E252="De-Novo Merge",E252="Assisted Merge")),A252&amp;"_SA_JS",""))))))))))))))))))</f>
        <v>2018-04-13_R-047_AZ</v>
      </c>
      <c r="G252" s="89">
        <v>43276</v>
      </c>
      <c r="H252" s="89">
        <v>43276</v>
      </c>
      <c r="I252" s="68">
        <v>1</v>
      </c>
      <c r="J252" s="68">
        <v>21</v>
      </c>
      <c r="K252" s="73">
        <f t="shared" si="7"/>
        <v>21</v>
      </c>
      <c r="L252" s="111">
        <v>43277</v>
      </c>
      <c r="M252" s="86" t="str">
        <f>IF(AND(NOT(OR(G252="",G252="Ø")),H252=""),"In Progress",IF(AND(NOT(OR(H252="Ø",H252="")),NOT(OR(G252="Ø",G252=""))),"Completed",IF(AND(NOT(A252=""),NOT(OR(D252="",D252="???")),G252=""),"Waiting",IF(D252="???","Waiting",""))))</f>
        <v>Completed</v>
      </c>
      <c r="N252" s="109"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09" t="s">
        <v>0</v>
      </c>
      <c r="P252" s="4"/>
      <c r="Q252" s="114" t="s">
        <v>25</v>
      </c>
      <c r="R252" s="109" t="s">
        <v>4530</v>
      </c>
    </row>
    <row r="253" spans="1:18" x14ac:dyDescent="0.25">
      <c r="A253" s="109"/>
      <c r="B253" s="109"/>
      <c r="C253" s="109"/>
      <c r="D253" s="86" t="s">
        <v>2404</v>
      </c>
      <c r="E253" s="86" t="s">
        <v>1512</v>
      </c>
      <c r="F253" s="7" t="str">
        <f>IF(AND(D253="Amina",OR(E253="Manual",E253="Assisted Manual")),A252&amp;"_AZ",IF(AND(D253="Amina",OR(E253="De-Novo Merge",E253="Assisted Merge")),A252&amp;"_SA_AZ",IF(AND(D253="Mashtura",OR(E253="Manual",E253="Assisted Manual")),A252&amp;"_MH",IF(AND(D253="Mashtura",OR(E253="De-Novo Merge",E253="Assisted Merge")),A252&amp;"_SA_MH",IF(AND(D253="Perry",OR(E253="Manual",E253="Assisted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Merge")),A252&amp;"_SA_MW",IF(AND(D253="Julia",OR(E253="Manual",E253="Assisted Manual")),A252&amp;"_JS",IF(AND(D253="Julia",OR(E253="De-Novo Merge",E253="Assisted Merge")),A252&amp;"_SA_JS",""))))))))))))))))))</f>
        <v>2018-04-13_R-047_MH</v>
      </c>
      <c r="G253" s="89">
        <v>43276</v>
      </c>
      <c r="H253" s="89">
        <v>43276</v>
      </c>
      <c r="I253" s="68">
        <v>1.5</v>
      </c>
      <c r="J253" s="68">
        <v>22</v>
      </c>
      <c r="K253" s="73">
        <f t="shared" si="7"/>
        <v>14.666666666666666</v>
      </c>
      <c r="L253" s="109"/>
      <c r="M253" s="86" t="str">
        <f>IF(AND(NOT(OR(G253="",G253="Ø")),H253=""),"In Progress",IF(AND(NOT(OR(H253="Ø",H253="")),NOT(OR(G253="Ø",G253=""))),"Completed",IF(AND(NOT(A252=""),NOT(OR(D253="",D253="???")),G253=""),"Waiting",IF(D253="???","Waiting",""))))</f>
        <v>Completed</v>
      </c>
      <c r="N253" s="109"/>
      <c r="O253" s="109"/>
      <c r="P253" s="4"/>
      <c r="Q253" s="114"/>
      <c r="R253" s="109"/>
    </row>
    <row r="254" spans="1:18" x14ac:dyDescent="0.25">
      <c r="A254" s="115" t="s">
        <v>4531</v>
      </c>
      <c r="B254" s="110" t="s">
        <v>4532</v>
      </c>
      <c r="C254" s="109"/>
      <c r="D254" s="86" t="s">
        <v>32</v>
      </c>
      <c r="E254" s="86" t="s">
        <v>24</v>
      </c>
      <c r="F254" s="7" t="str">
        <f>IF(AND(D254="Amina",OR(E254="Manual",E254="Assisted Manual")),A254&amp;"_AZ",IF(AND(D254="Amina",OR(E254="De-Novo Merge",E254="Assisted Merge")),A254&amp;"_SA_AZ",IF(AND(D254="Mashtura",OR(E254="Manual",E254="Assisted Manual")),A254&amp;"_MH",IF(AND(D254="Mashtura",OR(E254="De-Novo Merge",E254="Assisted Merge")),A254&amp;"_SA_MH",IF(AND(D254="Perry",OR(E254="Manual",E254="Assisted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Merge")),A254&amp;"_SA_MW",IF(AND(D254="Julia",OR(E254="Manual",E254="Assisted Manual")),A254&amp;"_JS",IF(AND(D254="Julia",OR(E254="De-Novo Merge",E254="Assisted Merge")),A254&amp;"_SA_JS",""))))))))))))))))))</f>
        <v>2018-04-13_R-048_AZ</v>
      </c>
      <c r="G254" s="89">
        <v>43272</v>
      </c>
      <c r="H254" s="89">
        <v>43272</v>
      </c>
      <c r="I254" s="68"/>
      <c r="J254" s="68"/>
      <c r="K254" s="73" t="str">
        <f t="shared" si="7"/>
        <v/>
      </c>
      <c r="L254" s="111"/>
      <c r="M254" s="86" t="s">
        <v>0</v>
      </c>
      <c r="N254" s="109" t="s">
        <v>1</v>
      </c>
      <c r="O254" s="109" t="s">
        <v>190</v>
      </c>
      <c r="P254" s="4"/>
      <c r="Q254" s="114" t="str">
        <f>IF(OR(N254="Untraceable",N254="Incomplete"),"No",IF(N254="Completed","In Progress",""))</f>
        <v>No</v>
      </c>
      <c r="R254" s="109"/>
    </row>
    <row r="255" spans="1:18" x14ac:dyDescent="0.25">
      <c r="A255" s="109"/>
      <c r="B255" s="109"/>
      <c r="C255" s="109"/>
      <c r="D255" s="86" t="s">
        <v>161</v>
      </c>
      <c r="E255" s="86" t="s">
        <v>1512</v>
      </c>
      <c r="F255" s="7" t="str">
        <f>IF(AND(D255="Amina",OR(E255="Manual",E255="Assisted Manual")),A254&amp;"_AZ",IF(AND(D255="Amina",OR(E255="De-Novo Merge",E255="Assisted Merge")),A254&amp;"_SA_AZ",IF(AND(D255="Mashtura",OR(E255="Manual",E255="Assisted Manual")),A254&amp;"_MH",IF(AND(D255="Mashtura",OR(E255="De-Novo Merge",E255="Assisted Merge")),A254&amp;"_SA_MH",IF(AND(D255="Perry",OR(E255="Manual",E255="Assisted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Merge")),A254&amp;"_SA_MW",IF(AND(D255="Julia",OR(E255="Manual",E255="Assisted Manual")),A254&amp;"_JS",IF(AND(D255="Julia",OR(E255="De-Novo Merge",E255="Assisted Merge")),A254&amp;"_SA_JS",""))))))))))))))))))</f>
        <v>2018-04-13_R-048_BD</v>
      </c>
      <c r="G255" s="89">
        <v>43276</v>
      </c>
      <c r="H255" s="89">
        <v>43276</v>
      </c>
      <c r="I255" s="68">
        <v>0.25</v>
      </c>
      <c r="J255" s="68">
        <v>7</v>
      </c>
      <c r="K255" s="73">
        <f t="shared" ref="K255:K286" si="8">IF(AND(NOT(I255=""),NOT(J255=""),NOT(H255="")),J255/I255,"")</f>
        <v>28</v>
      </c>
      <c r="L255" s="109"/>
      <c r="M255" s="86" t="s">
        <v>0</v>
      </c>
      <c r="N255" s="109"/>
      <c r="O255" s="109"/>
      <c r="P255" s="4"/>
      <c r="Q255" s="114"/>
      <c r="R255" s="109"/>
    </row>
    <row r="256" spans="1:18" x14ac:dyDescent="0.25">
      <c r="A256" s="115" t="s">
        <v>4533</v>
      </c>
      <c r="B256" s="110" t="s">
        <v>4534</v>
      </c>
      <c r="C256" s="109"/>
      <c r="D256" s="86" t="s">
        <v>187</v>
      </c>
      <c r="E256" s="86" t="s">
        <v>24</v>
      </c>
      <c r="F256" s="7" t="str">
        <f>IF(AND(D256="Amina",OR(E256="Manual",E256="Assisted Manual")),A256&amp;"_AZ",IF(AND(D256="Amina",OR(E256="De-Novo Merge",E256="Assisted Merge")),A256&amp;"_SA_AZ",IF(AND(D256="Mashtura",OR(E256="Manual",E256="Assisted Manual")),A256&amp;"_MH",IF(AND(D256="Mashtura",OR(E256="De-Novo Merge",E256="Assisted Merge")),A256&amp;"_SA_MH",IF(AND(D256="Perry",OR(E256="Manual",E256="Assisted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Merge")),A256&amp;"_SA_MW",IF(AND(D256="Julia",OR(E256="Manual",E256="Assisted Manual")),A256&amp;"_JS",IF(AND(D256="Julia",OR(E256="De-Novo Merge",E256="Assisted Merge")),A256&amp;"_SA_JS",""))))))))))))))))))</f>
        <v>2018-04-13_R-049_MW</v>
      </c>
      <c r="G256" s="89">
        <v>43276</v>
      </c>
      <c r="H256" s="89">
        <v>43277</v>
      </c>
      <c r="I256" s="68">
        <v>3.75</v>
      </c>
      <c r="J256" s="68">
        <v>40</v>
      </c>
      <c r="K256" s="73">
        <f>J256/I256</f>
        <v>10.666666666666666</v>
      </c>
      <c r="L256" s="111">
        <v>43297</v>
      </c>
      <c r="M256" s="86" t="str">
        <f>IF(AND(NOT(OR(G256="",G256="Ø")),H256=""),"In Progress",IF(AND(NOT(OR(H256="Ø",H256="")),NOT(OR(G256="Ø",G256=""))),"Completed",IF(AND(NOT(A256=""),NOT(OR(D256="",D256="???")),G256=""),"Waiting",IF(D256="???","Waiting",""))))</f>
        <v>Completed</v>
      </c>
      <c r="N256" s="109"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09" t="s">
        <v>0</v>
      </c>
      <c r="P256" s="4"/>
      <c r="Q256" s="114" t="s">
        <v>25</v>
      </c>
      <c r="R256" s="109" t="s">
        <v>4535</v>
      </c>
    </row>
    <row r="257" spans="1:18" x14ac:dyDescent="0.25">
      <c r="A257" s="109"/>
      <c r="B257" s="109"/>
      <c r="C257" s="109"/>
      <c r="D257" s="86" t="s">
        <v>161</v>
      </c>
      <c r="E257" s="86" t="s">
        <v>1512</v>
      </c>
      <c r="F257" s="7" t="str">
        <f>IF(AND(D257="Amina",OR(E257="Manual",E257="Assisted Manual")),A256&amp;"_AZ",IF(AND(D257="Amina",OR(E257="De-Novo Merge",E257="Assisted Merge")),A256&amp;"_SA_AZ",IF(AND(D257="Mashtura",OR(E257="Manual",E257="Assisted Manual")),A256&amp;"_MH",IF(AND(D257="Mashtura",OR(E257="De-Novo Merge",E257="Assisted Merge")),A256&amp;"_SA_MH",IF(AND(D257="Perry",OR(E257="Manual",E257="Assisted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Merge")),A256&amp;"_SA_MW",IF(AND(D257="Julia",OR(E257="Manual",E257="Assisted Manual")),A256&amp;"_JS",IF(AND(D257="Julia",OR(E257="De-Novo Merge",E257="Assisted Merge")),A256&amp;"_SA_JS",""))))))))))))))))))</f>
        <v>2018-04-13_R-049_BD</v>
      </c>
      <c r="G257" s="89">
        <v>43279</v>
      </c>
      <c r="H257" s="89">
        <v>43283</v>
      </c>
      <c r="I257" s="68">
        <v>1.75</v>
      </c>
      <c r="J257" s="68">
        <v>39</v>
      </c>
      <c r="K257" s="73">
        <f>IF(AND(NOT(I257=""),NOT(J257=""),NOT(H257="")),J257/I257,"")</f>
        <v>22.285714285714285</v>
      </c>
      <c r="L257" s="109"/>
      <c r="M257" s="86" t="str">
        <f>IF(AND(NOT(OR(G257="",G257="Ø")),H257=""),"In Progress",IF(AND(NOT(OR(H257="Ø",H257="")),NOT(OR(G257="Ø",G257=""))),"Completed",IF(AND(NOT(A256=""),NOT(OR(D257="",D257="???")),G257=""),"Waiting",IF(D257="???","Waiting",""))))</f>
        <v>Completed</v>
      </c>
      <c r="N257" s="109"/>
      <c r="O257" s="109"/>
      <c r="P257" s="4"/>
      <c r="Q257" s="114"/>
      <c r="R257" s="109"/>
    </row>
    <row r="258" spans="1:18" x14ac:dyDescent="0.25">
      <c r="A258" s="115" t="s">
        <v>4536</v>
      </c>
      <c r="B258" s="110" t="s">
        <v>4537</v>
      </c>
      <c r="C258" s="109"/>
      <c r="D258" s="86" t="s">
        <v>4153</v>
      </c>
      <c r="E258" s="86" t="s">
        <v>24</v>
      </c>
      <c r="F258" s="7" t="s">
        <v>4538</v>
      </c>
      <c r="G258" s="89">
        <v>43277</v>
      </c>
      <c r="H258" s="89">
        <v>43277</v>
      </c>
      <c r="I258" s="68">
        <v>4.5</v>
      </c>
      <c r="J258" s="68">
        <v>32.5</v>
      </c>
      <c r="K258" s="73">
        <v>7.2</v>
      </c>
      <c r="L258" s="111">
        <v>43279</v>
      </c>
      <c r="M258" s="86" t="str">
        <f>IF(AND(NOT(OR(G258="",G258="Ø")),H258=""),"In Progress",IF(AND(NOT(OR(H258="Ø",H258="")),NOT(OR(G258="Ø",G258=""))),"Completed",IF(AND(NOT(A258=""),NOT(OR(D258="",D258="???")),G258=""),"Waiting",IF(D258="???","Waiting",""))))</f>
        <v>Completed</v>
      </c>
      <c r="N258" s="109"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09" t="s">
        <v>0</v>
      </c>
      <c r="P258" s="4"/>
      <c r="Q258" s="114" t="s">
        <v>25</v>
      </c>
      <c r="R258" s="109" t="s">
        <v>4539</v>
      </c>
    </row>
    <row r="259" spans="1:18" x14ac:dyDescent="0.25">
      <c r="A259" s="109"/>
      <c r="B259" s="109"/>
      <c r="C259" s="109"/>
      <c r="D259" s="86" t="s">
        <v>161</v>
      </c>
      <c r="E259" s="86" t="s">
        <v>1512</v>
      </c>
      <c r="F259" s="7" t="str">
        <f>IF(AND(D259="Amina",OR(E259="Manual",E259="Assisted Manual")),A258&amp;"_AZ",IF(AND(D259="Amina",OR(E259="De-Novo Merge",E259="Assisted Merge")),A258&amp;"_SA_AZ",IF(AND(D259="Mashtura",OR(E259="Manual",E259="Assisted Manual")),A258&amp;"_MH",IF(AND(D259="Mashtura",OR(E259="De-Novo Merge",E259="Assisted Merge")),A258&amp;"_SA_MH",IF(AND(D259="Perry",OR(E259="Manual",E259="Assisted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Merge")),A258&amp;"_SA_MW",IF(AND(D259="Julia",OR(E259="Manual",E259="Assisted Manual")),A258&amp;"_JS",IF(AND(D259="Julia",OR(E259="De-Novo Merge",E259="Assisted Merge")),A258&amp;"_SA_JS",""))))))))))))))))))</f>
        <v>2018-04-13-G-082_BD</v>
      </c>
      <c r="G259" s="89">
        <v>43278</v>
      </c>
      <c r="H259" s="89">
        <v>43279</v>
      </c>
      <c r="I259" s="68">
        <v>2</v>
      </c>
      <c r="J259" s="68">
        <v>55</v>
      </c>
      <c r="K259" s="73">
        <f t="shared" ref="K259:K272" si="9">IF(AND(NOT(I259=""),NOT(J259=""),NOT(H259="")),J259/I259,"")</f>
        <v>27.5</v>
      </c>
      <c r="L259" s="109"/>
      <c r="M259" s="86" t="str">
        <f>IF(AND(NOT(OR(G259="",G259="Ø")),H259=""),"In Progress",IF(AND(NOT(OR(H259="Ø",H259="")),NOT(OR(G259="Ø",G259=""))),"Completed",IF(AND(NOT(A258=""),NOT(OR(D259="",D259="???")),G259=""),"Waiting",IF(D259="???","Waiting",""))))</f>
        <v>Completed</v>
      </c>
      <c r="N259" s="109"/>
      <c r="O259" s="109"/>
      <c r="P259" s="4"/>
      <c r="Q259" s="114"/>
      <c r="R259" s="109"/>
    </row>
    <row r="260" spans="1:18" x14ac:dyDescent="0.25">
      <c r="A260" s="115" t="s">
        <v>4540</v>
      </c>
      <c r="B260" s="110" t="s">
        <v>4541</v>
      </c>
      <c r="C260" s="109"/>
      <c r="D260" s="86" t="s">
        <v>187</v>
      </c>
      <c r="E260" s="86" t="s">
        <v>24</v>
      </c>
      <c r="F260" s="7" t="str">
        <f>IF(AND(D260="Amina",OR(E260="Manual",E260="Assisted Manual")),A260&amp;"_AZ",IF(AND(D260="Amina",OR(E260="De-Novo Merge",E260="Assisted Merge")),A260&amp;"_SA_AZ",IF(AND(D260="Mashtura",OR(E260="Manual",E260="Assisted Manual")),A260&amp;"_MH",IF(AND(D260="Mashtura",OR(E260="De-Novo Merge",E260="Assisted Merge")),A260&amp;"_SA_MH",IF(AND(D260="Perry",OR(E260="Manual",E260="Assisted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Merge")),A260&amp;"_SA_MW",IF(AND(D260="Julia",OR(E260="Manual",E260="Assisted Manual")),A260&amp;"_JS",IF(AND(D260="Julia",OR(E260="De-Novo Merge",E260="Assisted Merge")),A260&amp;"_SA_JS",""))))))))))))))))))</f>
        <v>2018-04-13_R-050_MW</v>
      </c>
      <c r="G260" s="89">
        <v>43277</v>
      </c>
      <c r="H260" s="89">
        <v>43280</v>
      </c>
      <c r="I260" s="68"/>
      <c r="J260" s="68"/>
      <c r="K260" s="73" t="str">
        <f t="shared" si="9"/>
        <v/>
      </c>
      <c r="L260" s="111">
        <v>43283</v>
      </c>
      <c r="M260" s="86" t="str">
        <f>IF(AND(NOT(OR(G260="",G260="Ø")),H260=""),"In Progress",IF(AND(NOT(OR(H260="Ø",H260="")),NOT(OR(G260="Ø",G260=""))),"Completed",IF(AND(NOT(A260=""),NOT(OR(D260="",D260="???")),G260=""),"Waiting",IF(D260="???","Waiting",""))))</f>
        <v>Completed</v>
      </c>
      <c r="N260" s="109"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09" t="s">
        <v>0</v>
      </c>
      <c r="P260" s="4" t="s">
        <v>4542</v>
      </c>
      <c r="Q260" s="114" t="s">
        <v>25</v>
      </c>
      <c r="R260" s="109" t="s">
        <v>4543</v>
      </c>
    </row>
    <row r="261" spans="1:18" x14ac:dyDescent="0.25">
      <c r="A261" s="109"/>
      <c r="B261" s="109"/>
      <c r="C261" s="109"/>
      <c r="D261" s="86" t="s">
        <v>161</v>
      </c>
      <c r="E261" s="86" t="s">
        <v>1512</v>
      </c>
      <c r="F261" s="7" t="str">
        <f>IF(AND(D261="Amina",OR(E261="Manual",E261="Assisted Manual")),A260&amp;"_AZ",IF(AND(D261="Amina",OR(E261="De-Novo Merge",E261="Assisted Merge")),A260&amp;"_SA_AZ",IF(AND(D261="Mashtura",OR(E261="Manual",E261="Assisted Manual")),A260&amp;"_MH",IF(AND(D261="Mashtura",OR(E261="De-Novo Merge",E261="Assisted Merge")),A260&amp;"_SA_MH",IF(AND(D261="Perry",OR(E261="Manual",E261="Assisted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Merge")),A260&amp;"_SA_MW",IF(AND(D261="Julia",OR(E261="Manual",E261="Assisted Manual")),A260&amp;"_JS",IF(AND(D261="Julia",OR(E261="De-Novo Merge",E261="Assisted Merge")),A260&amp;"_SA_JS",""))))))))))))))))))</f>
        <v>2018-04-13_R-050_BD</v>
      </c>
      <c r="G261" s="89">
        <v>43283</v>
      </c>
      <c r="H261" s="89">
        <v>43283</v>
      </c>
      <c r="I261" s="68">
        <v>1.25</v>
      </c>
      <c r="J261" s="68">
        <v>29</v>
      </c>
      <c r="K261" s="73">
        <f t="shared" si="9"/>
        <v>23.2</v>
      </c>
      <c r="L261" s="109"/>
      <c r="M261" s="86" t="s">
        <v>0</v>
      </c>
      <c r="N261" s="109"/>
      <c r="O261" s="109"/>
      <c r="P261" s="4"/>
      <c r="Q261" s="114"/>
      <c r="R261" s="109"/>
    </row>
    <row r="262" spans="1:18" x14ac:dyDescent="0.25">
      <c r="A262" s="115" t="s">
        <v>4544</v>
      </c>
      <c r="B262" s="110" t="s">
        <v>4545</v>
      </c>
      <c r="C262" s="109"/>
      <c r="D262" s="86" t="s">
        <v>4153</v>
      </c>
      <c r="E262" s="86" t="s">
        <v>24</v>
      </c>
      <c r="F262" s="7" t="str">
        <f>IF(AND(D262="Amina",OR(E262="Manual",E262="Assisted Manual")),A262&amp;"_AZ",IF(AND(D262="Amina",OR(E262="De-Novo Merge",E262="Assisted Merge")),A262&amp;"_SA_AZ",IF(AND(D262="Mashtura",OR(E262="Manual",E262="Assisted Manual")),A262&amp;"_MH",IF(AND(D262="Mashtura",OR(E262="De-Novo Merge",E262="Assisted Merge")),A262&amp;"_SA_MH",IF(AND(D262="Perry",OR(E262="Manual",E262="Assisted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Merge")),A262&amp;"_SA_MW",IF(AND(D262="Julia",OR(E262="Manual",E262="Assisted Manual")),A262&amp;"_JS",IF(AND(D262="Julia",OR(E262="De-Novo Merge",E262="Assisted Merge")),A262&amp;"_SA_JS",""))))))))))))))))))</f>
        <v>2018-04-13_G-083_JS</v>
      </c>
      <c r="G262" s="89">
        <v>43278</v>
      </c>
      <c r="H262" s="89">
        <v>43284</v>
      </c>
      <c r="I262" s="68">
        <v>6</v>
      </c>
      <c r="J262" s="68">
        <v>44</v>
      </c>
      <c r="K262" s="73">
        <f t="shared" si="9"/>
        <v>7.333333333333333</v>
      </c>
      <c r="L262" s="111">
        <v>43287</v>
      </c>
      <c r="M262" s="86" t="str">
        <f>IF(AND(NOT(OR(G262="",G262="Ø")),H262=""),"In Progress",IF(AND(NOT(OR(H262="Ø",H262="")),NOT(OR(G262="Ø",G262=""))),"Completed",IF(AND(NOT(A262=""),NOT(OR(D262="",D262="???")),G262=""),"Waiting",IF(D262="???","Waiting",""))))</f>
        <v>Completed</v>
      </c>
      <c r="N262" s="109"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09" t="s">
        <v>0</v>
      </c>
      <c r="P262" s="4"/>
      <c r="Q262" s="114" t="s">
        <v>25</v>
      </c>
      <c r="R262" s="109" t="s">
        <v>4546</v>
      </c>
    </row>
    <row r="263" spans="1:18" x14ac:dyDescent="0.25">
      <c r="A263" s="109"/>
      <c r="B263" s="109"/>
      <c r="C263" s="109"/>
      <c r="D263" s="86" t="s">
        <v>2404</v>
      </c>
      <c r="E263" s="86" t="s">
        <v>1512</v>
      </c>
      <c r="F263" s="7" t="str">
        <f>IF(AND(D263="Amina",OR(E263="Manual",E263="Assisted Manual")),A262&amp;"_AZ",IF(AND(D263="Amina",OR(E263="De-Novo Merge",E263="Assisted Merge")),A262&amp;"_SA_AZ",IF(AND(D263="Mashtura",OR(E263="Manual",E263="Assisted Manual")),A262&amp;"_MH",IF(AND(D263="Mashtura",OR(E263="De-Novo Merge",E263="Assisted Merge")),A262&amp;"_SA_MH",IF(AND(D263="Perry",OR(E263="Manual",E263="Assisted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Merge")),A262&amp;"_SA_MW",IF(AND(D263="Julia",OR(E263="Manual",E263="Assisted Manual")),A262&amp;"_JS",IF(AND(D263="Julia",OR(E263="De-Novo Merge",E263="Assisted Merge")),A262&amp;"_SA_JS",""))))))))))))))))))</f>
        <v>2018-04-13_G-083_MH</v>
      </c>
      <c r="G263" s="89">
        <v>43284</v>
      </c>
      <c r="H263" s="89">
        <v>43286</v>
      </c>
      <c r="I263" s="68">
        <v>4</v>
      </c>
      <c r="J263" s="68">
        <v>43</v>
      </c>
      <c r="K263" s="73">
        <f t="shared" si="9"/>
        <v>10.75</v>
      </c>
      <c r="L263" s="109"/>
      <c r="M263" s="86" t="str">
        <f>IF(AND(NOT(OR(G263="",G263="Ø")),H263=""),"In Progress",IF(AND(NOT(OR(H263="Ø",H263="")),NOT(OR(G263="Ø",G263=""))),"Completed",IF(AND(NOT(A262=""),NOT(OR(D263="",D263="???")),G263=""),"Waiting",IF(D263="???","Waiting",""))))</f>
        <v>Completed</v>
      </c>
      <c r="N263" s="109"/>
      <c r="O263" s="109"/>
      <c r="P263" s="4"/>
      <c r="Q263" s="114"/>
      <c r="R263" s="109"/>
    </row>
    <row r="264" spans="1:18" x14ac:dyDescent="0.25">
      <c r="A264" s="115" t="s">
        <v>4547</v>
      </c>
      <c r="B264" s="110" t="s">
        <v>4548</v>
      </c>
      <c r="C264" s="109"/>
      <c r="D264" s="86" t="s">
        <v>187</v>
      </c>
      <c r="E264" s="86" t="s">
        <v>24</v>
      </c>
      <c r="F264" s="7" t="str">
        <f>IF(AND(D264="Amina",OR(E264="Manual",E264="Assisted Manual")),A264&amp;"_AZ",IF(AND(D264="Amina",OR(E264="De-Novo Merge",E264="Assisted Merge")),A264&amp;"_SA_AZ",IF(AND(D264="Mashtura",OR(E264="Manual",E264="Assisted Manual")),A264&amp;"_MH",IF(AND(D264="Mashtura",OR(E264="De-Novo Merge",E264="Assisted Merge")),A264&amp;"_SA_MH",IF(AND(D264="Perry",OR(E264="Manual",E264="Assisted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Merge")),A264&amp;"_SA_MW",IF(AND(D264="Julia",OR(E264="Manual",E264="Assisted Manual")),A264&amp;"_JS",IF(AND(D264="Julia",OR(E264="De-Novo Merge",E264="Assisted Merge")),A264&amp;"_SA_JS",""))))))))))))))))))</f>
        <v>2018-04-13_R-051_MW</v>
      </c>
      <c r="G264" s="89">
        <v>43277</v>
      </c>
      <c r="H264" s="89">
        <v>43280</v>
      </c>
      <c r="I264" s="68"/>
      <c r="J264" s="68"/>
      <c r="K264" s="73" t="str">
        <f t="shared" si="9"/>
        <v/>
      </c>
      <c r="L264" s="111">
        <v>43283</v>
      </c>
      <c r="M264" s="86" t="str">
        <f>IF(AND(NOT(OR(G264="",G264="Ø")),H264=""),"In Progress",IF(AND(NOT(OR(H264="Ø",H264="")),NOT(OR(G264="Ø",G264=""))),"Completed",IF(AND(NOT(A264=""),NOT(OR(D264="",D264="???")),G264=""),"Waiting",IF(D264="???","Waiting",""))))</f>
        <v>Completed</v>
      </c>
      <c r="N264" s="109"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09" t="s">
        <v>0</v>
      </c>
      <c r="P264" s="4" t="s">
        <v>4549</v>
      </c>
      <c r="Q264" s="114" t="s">
        <v>25</v>
      </c>
      <c r="R264" s="109" t="s">
        <v>4550</v>
      </c>
    </row>
    <row r="265" spans="1:18" x14ac:dyDescent="0.25">
      <c r="A265" s="109"/>
      <c r="B265" s="109"/>
      <c r="C265" s="109"/>
      <c r="D265" s="86" t="s">
        <v>161</v>
      </c>
      <c r="E265" s="86" t="s">
        <v>1512</v>
      </c>
      <c r="F265" s="7" t="str">
        <f>IF(AND(D265="Amina",OR(E265="Manual",E265="Assisted Manual")),A264&amp;"_AZ",IF(AND(D265="Amina",OR(E265="De-Novo Merge",E265="Assisted Merge")),A264&amp;"_SA_AZ",IF(AND(D265="Mashtura",OR(E265="Manual",E265="Assisted Manual")),A264&amp;"_MH",IF(AND(D265="Mashtura",OR(E265="De-Novo Merge",E265="Assisted Merge")),A264&amp;"_SA_MH",IF(AND(D265="Perry",OR(E265="Manual",E265="Assisted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Merge")),A264&amp;"_SA_MW",IF(AND(D265="Julia",OR(E265="Manual",E265="Assisted Manual")),A264&amp;"_JS",IF(AND(D265="Julia",OR(E265="De-Novo Merge",E265="Assisted Merge")),A264&amp;"_SA_JS",""))))))))))))))))))</f>
        <v>2018-04-13_R-051_BD</v>
      </c>
      <c r="G265" s="89">
        <v>43283</v>
      </c>
      <c r="H265" s="89">
        <v>43283</v>
      </c>
      <c r="I265" s="68">
        <v>1</v>
      </c>
      <c r="J265" s="68">
        <v>26</v>
      </c>
      <c r="K265" s="73">
        <f t="shared" si="9"/>
        <v>26</v>
      </c>
      <c r="L265" s="109"/>
      <c r="M265" s="86" t="str">
        <f>IF(AND(NOT(OR(G265="",G265="Ø")),H265=""),"In Progress",IF(AND(NOT(OR(H265="Ø",H265="")),NOT(OR(G265="Ø",G265=""))),"Completed",IF(AND(NOT(A264=""),NOT(OR(D265="",D265="???")),G265=""),"Waiting",IF(D265="???","Waiting",""))))</f>
        <v>Completed</v>
      </c>
      <c r="N265" s="109"/>
      <c r="O265" s="109"/>
      <c r="P265" s="4"/>
      <c r="Q265" s="114"/>
      <c r="R265" s="109"/>
    </row>
    <row r="266" spans="1:18" x14ac:dyDescent="0.25">
      <c r="A266" s="115" t="s">
        <v>4551</v>
      </c>
      <c r="B266" s="110" t="s">
        <v>4552</v>
      </c>
      <c r="C266" s="109"/>
      <c r="D266" s="86" t="s">
        <v>2404</v>
      </c>
      <c r="E266" s="86" t="s">
        <v>24</v>
      </c>
      <c r="F266" s="7" t="str">
        <f>IF(AND(D266="Amina",OR(E266="Manual",E266="Assisted Manual")),A266&amp;"_AZ",IF(AND(D266="Amina",OR(E266="De-Novo Merge",E266="Assisted Merge")),A266&amp;"_SA_AZ",IF(AND(D266="Mashtura",OR(E266="Manual",E266="Assisted Manual")),A266&amp;"_MH",IF(AND(D266="Mashtura",OR(E266="De-Novo Merge",E266="Assisted Merge")),A266&amp;"_SA_MH",IF(AND(D266="Perry",OR(E266="Manual",E266="Assisted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Merge")),A266&amp;"_SA_MW",IF(AND(D266="Julia",OR(E266="Manual",E266="Assisted Manual")),A266&amp;"_JS",IF(AND(D266="Julia",OR(E266="De-Novo Merge",E266="Assisted Merge")),A266&amp;"_SA_JS",""))))))))))))))))))</f>
        <v>2018-04-13_G-084_MH</v>
      </c>
      <c r="G266" s="89">
        <v>43279</v>
      </c>
      <c r="H266" s="89">
        <v>43283</v>
      </c>
      <c r="I266" s="68">
        <v>6.5</v>
      </c>
      <c r="J266" s="68">
        <v>70</v>
      </c>
      <c r="K266" s="73">
        <f t="shared" si="9"/>
        <v>10.76923076923077</v>
      </c>
      <c r="L266" s="111">
        <v>43298</v>
      </c>
      <c r="M266" s="86" t="str">
        <f>IF(AND(NOT(OR(G266="",G266="Ø")),H266=""),"In Progress",IF(AND(NOT(OR(H266="Ø",H266="")),NOT(OR(G266="Ø",G266=""))),"Completed",IF(AND(NOT(A266=""),NOT(OR(D266="",D266="???")),G266=""),"Waiting",IF(D266="???","Waiting",""))))</f>
        <v>Completed</v>
      </c>
      <c r="N266" s="109"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09" t="s">
        <v>0</v>
      </c>
      <c r="P266" s="4"/>
      <c r="Q266" s="114" t="s">
        <v>25</v>
      </c>
      <c r="R266" s="109" t="s">
        <v>4553</v>
      </c>
    </row>
    <row r="267" spans="1:18" x14ac:dyDescent="0.25">
      <c r="A267" s="109"/>
      <c r="B267" s="109"/>
      <c r="C267" s="109"/>
      <c r="D267" s="86" t="s">
        <v>32</v>
      </c>
      <c r="E267" s="86" t="s">
        <v>1512</v>
      </c>
      <c r="F267" s="7" t="str">
        <f>IF(AND(D267="Amina",OR(E267="Manual",E267="Assisted Manual")),A266&amp;"_AZ",IF(AND(D267="Amina",OR(E267="De-Novo Merge",E267="Assisted Merge")),A266&amp;"_SA_AZ",IF(AND(D267="Mashtura",OR(E267="Manual",E267="Assisted Manual")),A266&amp;"_MH",IF(AND(D267="Mashtura",OR(E267="De-Novo Merge",E267="Assisted Merge")),A266&amp;"_SA_MH",IF(AND(D267="Perry",OR(E267="Manual",E267="Assisted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Merge")),A266&amp;"_SA_MW",IF(AND(D267="Julia",OR(E267="Manual",E267="Assisted Manual")),A266&amp;"_JS",IF(AND(D267="Julia",OR(E267="De-Novo Merge",E267="Assisted Merge")),A266&amp;"_SA_JS",""))))))))))))))))))</f>
        <v>2018-04-13_G-084_AZ</v>
      </c>
      <c r="G267" s="89">
        <v>43283</v>
      </c>
      <c r="H267" s="89">
        <v>43286</v>
      </c>
      <c r="I267" s="68">
        <v>6</v>
      </c>
      <c r="J267" s="68">
        <v>70</v>
      </c>
      <c r="K267" s="73">
        <f t="shared" si="9"/>
        <v>11.666666666666666</v>
      </c>
      <c r="L267" s="109"/>
      <c r="M267" s="86" t="str">
        <f>IF(AND(NOT(OR(G267="",G267="Ø")),H267=""),"In Progress",IF(AND(NOT(OR(H267="Ø",H267="")),NOT(OR(G267="Ø",G267=""))),"Completed",IF(AND(NOT(A266=""),NOT(OR(D267="",D267="???")),G267=""),"Waiting",IF(D267="???","Waiting",""))))</f>
        <v>Completed</v>
      </c>
      <c r="N267" s="109"/>
      <c r="O267" s="109"/>
      <c r="P267" s="4"/>
      <c r="Q267" s="114"/>
      <c r="R267" s="109"/>
    </row>
    <row r="268" spans="1:18" x14ac:dyDescent="0.25">
      <c r="A268" s="115" t="s">
        <v>4554</v>
      </c>
      <c r="B268" s="110" t="s">
        <v>4555</v>
      </c>
      <c r="C268" s="109"/>
      <c r="D268" s="86" t="s">
        <v>187</v>
      </c>
      <c r="E268" s="86" t="s">
        <v>24</v>
      </c>
      <c r="F268" s="7" t="str">
        <f>IF(AND(D268="Amina",OR(E268="Manual",E268="Assisted Manual")),A268&amp;"_AZ",IF(AND(D268="Amina",OR(E268="De-Novo Merge",E268="Assisted Merge")),A268&amp;"_SA_AZ",IF(AND(D268="Mashtura",OR(E268="Manual",E268="Assisted Manual")),A268&amp;"_MH",IF(AND(D268="Mashtura",OR(E268="De-Novo Merge",E268="Assisted Merge")),A268&amp;"_SA_MH",IF(AND(D268="Perry",OR(E268="Manual",E268="Assisted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Merge")),A268&amp;"_SA_MW",IF(AND(D268="Julia",OR(E268="Manual",E268="Assisted Manual")),A268&amp;"_JS",IF(AND(D268="Julia",OR(E268="De-Novo Merge",E268="Assisted Merge")),A268&amp;"_SA_JS",""))))))))))))))))))</f>
        <v>2018-04-13_R-052_MW</v>
      </c>
      <c r="G268" s="89">
        <v>43280</v>
      </c>
      <c r="H268" s="89">
        <v>43283</v>
      </c>
      <c r="I268" s="68">
        <v>3.5</v>
      </c>
      <c r="J268" s="68">
        <v>27</v>
      </c>
      <c r="K268" s="73">
        <f t="shared" si="9"/>
        <v>7.7142857142857144</v>
      </c>
      <c r="L268" s="111">
        <v>43283</v>
      </c>
      <c r="M268" s="86" t="str">
        <f>IF(AND(NOT(OR(G268="",G268="Ø")),H268=""),"In Progress",IF(AND(NOT(OR(H268="Ø",H268="")),NOT(OR(G268="Ø",G268=""))),"Completed",IF(AND(NOT(A268=""),NOT(OR(D268="",D268="???")),G268=""),"Waiting",IF(D268="???","Waiting",""))))</f>
        <v>Completed</v>
      </c>
      <c r="N268" s="109"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09" t="s">
        <v>0</v>
      </c>
      <c r="P268" s="4" t="s">
        <v>4556</v>
      </c>
      <c r="Q268" s="114" t="s">
        <v>25</v>
      </c>
      <c r="R268" s="109" t="s">
        <v>4557</v>
      </c>
    </row>
    <row r="269" spans="1:18" x14ac:dyDescent="0.25">
      <c r="A269" s="109"/>
      <c r="B269" s="109"/>
      <c r="C269" s="109"/>
      <c r="D269" s="86" t="s">
        <v>161</v>
      </c>
      <c r="E269" s="86" t="s">
        <v>1512</v>
      </c>
      <c r="F269" s="7" t="str">
        <f>IF(AND(D269="Amina",OR(E269="Manual",E269="Assisted Manual")),A268&amp;"_AZ",IF(AND(D269="Amina",OR(E269="De-Novo Merge",E269="Assisted Merge")),A268&amp;"_SA_AZ",IF(AND(D269="Mashtura",OR(E269="Manual",E269="Assisted Manual")),A268&amp;"_MH",IF(AND(D269="Mashtura",OR(E269="De-Novo Merge",E269="Assisted Merge")),A268&amp;"_SA_MH",IF(AND(D269="Perry",OR(E269="Manual",E269="Assisted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Merge")),A268&amp;"_SA_MW",IF(AND(D269="Julia",OR(E269="Manual",E269="Assisted Manual")),A268&amp;"_JS",IF(AND(D269="Julia",OR(E269="De-Novo Merge",E269="Assisted Merge")),A268&amp;"_SA_JS",""))))))))))))))))))</f>
        <v>2018-04-13_R-052_BD</v>
      </c>
      <c r="G269" s="89">
        <v>43283</v>
      </c>
      <c r="H269" s="89">
        <v>43283</v>
      </c>
      <c r="I269" s="68">
        <v>1</v>
      </c>
      <c r="J269" s="68">
        <v>26</v>
      </c>
      <c r="K269" s="73">
        <f t="shared" si="9"/>
        <v>26</v>
      </c>
      <c r="L269" s="109"/>
      <c r="M269" s="86" t="str">
        <f>IF(AND(NOT(OR(G269="",G269="Ø")),H269=""),"In Progress",IF(AND(NOT(OR(H269="Ø",H269="")),NOT(OR(G269="Ø",G269=""))),"Completed",IF(AND(NOT(A268=""),NOT(OR(D269="",D269="???")),G269=""),"Waiting",IF(D269="???","Waiting",""))))</f>
        <v>Completed</v>
      </c>
      <c r="N269" s="109"/>
      <c r="O269" s="109"/>
      <c r="P269" s="4"/>
      <c r="Q269" s="114"/>
      <c r="R269" s="109"/>
    </row>
    <row r="270" spans="1:18" x14ac:dyDescent="0.25">
      <c r="A270" s="115" t="s">
        <v>4558</v>
      </c>
      <c r="B270" s="110" t="s">
        <v>4559</v>
      </c>
      <c r="C270" s="109"/>
      <c r="D270" s="86" t="s">
        <v>4153</v>
      </c>
      <c r="E270" s="86" t="s">
        <v>24</v>
      </c>
      <c r="F270" s="7" t="str">
        <f>IF(AND(D270="Amina",OR(E270="Manual",E270="Assisted Manual")),A270&amp;"_AZ",IF(AND(D270="Amina",OR(E270="De-Novo Merge",E270="Assisted Merge")),A270&amp;"_SA_AZ",IF(AND(D270="Mashtura",OR(E270="Manual",E270="Assisted Manual")),A270&amp;"_MH",IF(AND(D270="Mashtura",OR(E270="De-Novo Merge",E270="Assisted Merge")),A270&amp;"_SA_MH",IF(AND(D270="Perry",OR(E270="Manual",E270="Assisted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Merge")),A270&amp;"_SA_MW",IF(AND(D270="Julia",OR(E270="Manual",E270="Assisted Manual")),A270&amp;"_JS",IF(AND(D270="Julia",OR(E270="De-Novo Merge",E270="Assisted Merge")),A270&amp;"_SA_JS",""))))))))))))))))))</f>
        <v>2018-04-13_G-085_JS</v>
      </c>
      <c r="G270" s="89">
        <v>43280</v>
      </c>
      <c r="H270" s="89">
        <v>43283</v>
      </c>
      <c r="I270" s="68">
        <v>4</v>
      </c>
      <c r="J270" s="68">
        <v>21</v>
      </c>
      <c r="K270" s="73">
        <f t="shared" si="9"/>
        <v>5.25</v>
      </c>
      <c r="L270" s="111">
        <v>43284</v>
      </c>
      <c r="M270" s="86" t="str">
        <f>IF(AND(NOT(OR(G270="",G270="Ø")),H270=""),"In Progress",IF(AND(NOT(OR(H270="Ø",H270="")),NOT(OR(G270="Ø",G270=""))),"Completed",IF(AND(NOT(A270=""),NOT(OR(D270="",D270="???")),G270=""),"Waiting",IF(D270="???","Waiting",""))))</f>
        <v>Completed</v>
      </c>
      <c r="N270" s="109"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09" t="s">
        <v>0</v>
      </c>
      <c r="P270" s="4"/>
      <c r="Q270" s="114" t="s">
        <v>25</v>
      </c>
      <c r="R270" s="109" t="s">
        <v>4560</v>
      </c>
    </row>
    <row r="271" spans="1:18" x14ac:dyDescent="0.25">
      <c r="A271" s="109"/>
      <c r="B271" s="109"/>
      <c r="C271" s="109"/>
      <c r="D271" s="86" t="s">
        <v>161</v>
      </c>
      <c r="E271" s="86" t="s">
        <v>1512</v>
      </c>
      <c r="F271" s="7" t="str">
        <f>IF(AND(D271="Amina",OR(E271="Manual",E271="Assisted Manual")),A270&amp;"_AZ",IF(AND(D271="Amina",OR(E271="De-Novo Merge",E271="Assisted Merge")),A270&amp;"_SA_AZ",IF(AND(D271="Mashtura",OR(E271="Manual",E271="Assisted Manual")),A270&amp;"_MH",IF(AND(D271="Mashtura",OR(E271="De-Novo Merge",E271="Assisted Merge")),A270&amp;"_SA_MH",IF(AND(D271="Perry",OR(E271="Manual",E271="Assisted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Merge")),A270&amp;"_SA_MW",IF(AND(D271="Julia",OR(E271="Manual",E271="Assisted Manual")),A270&amp;"_JS",IF(AND(D271="Julia",OR(E271="De-Novo Merge",E271="Assisted Merge")),A270&amp;"_SA_JS",""))))))))))))))))))</f>
        <v>2018-04-13_G-085_BD</v>
      </c>
      <c r="G271" s="89">
        <v>43284</v>
      </c>
      <c r="H271" s="89">
        <v>43285</v>
      </c>
      <c r="I271" s="68">
        <v>1.5</v>
      </c>
      <c r="J271" s="68">
        <v>28</v>
      </c>
      <c r="K271" s="73">
        <f t="shared" si="9"/>
        <v>18.666666666666668</v>
      </c>
      <c r="L271" s="109"/>
      <c r="M271" s="86" t="str">
        <f>IF(AND(NOT(OR(G271="",G271="Ø")),H271=""),"In Progress",IF(AND(NOT(OR(H271="Ø",H271="")),NOT(OR(G271="Ø",G271=""))),"Completed",IF(AND(NOT(A270=""),NOT(OR(D271="",D271="???")),G271=""),"Waiting",IF(D271="???","Waiting",""))))</f>
        <v>Completed</v>
      </c>
      <c r="N271" s="109"/>
      <c r="O271" s="109"/>
      <c r="P271" s="4"/>
      <c r="Q271" s="114"/>
      <c r="R271" s="109"/>
    </row>
    <row r="272" spans="1:18" x14ac:dyDescent="0.25">
      <c r="A272" s="115" t="s">
        <v>4561</v>
      </c>
      <c r="B272" s="110" t="s">
        <v>4562</v>
      </c>
      <c r="C272" s="109"/>
      <c r="D272" s="86" t="s">
        <v>23</v>
      </c>
      <c r="E272" s="86" t="s">
        <v>24</v>
      </c>
      <c r="F272" s="7" t="s">
        <v>4563</v>
      </c>
      <c r="G272" s="89">
        <v>43283</v>
      </c>
      <c r="H272" s="89">
        <v>43284</v>
      </c>
      <c r="I272" s="68">
        <v>4</v>
      </c>
      <c r="J272" s="68">
        <v>37</v>
      </c>
      <c r="K272" s="73">
        <f t="shared" si="9"/>
        <v>9.25</v>
      </c>
      <c r="L272" s="111">
        <v>43298</v>
      </c>
      <c r="M272" s="86" t="str">
        <f>IF(AND(NOT(OR(G272="",G272="Ø")),H272=""),"In Progress",IF(AND(NOT(OR(H272="Ø",H272="")),NOT(OR(G272="Ø",G272=""))),"Completed",IF(AND(NOT(A272=""),NOT(OR(D272="",D272="???")),G272=""),"Waiting",IF(D272="???","Waiting",""))))</f>
        <v>Completed</v>
      </c>
      <c r="N272" s="109"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09" t="s">
        <v>0</v>
      </c>
      <c r="P272" s="4" t="s">
        <v>4564</v>
      </c>
      <c r="Q272" s="114" t="s">
        <v>25</v>
      </c>
      <c r="R272" s="109" t="s">
        <v>4565</v>
      </c>
    </row>
    <row r="273" spans="1:18" x14ac:dyDescent="0.25">
      <c r="A273" s="109"/>
      <c r="B273" s="109"/>
      <c r="C273" s="109"/>
      <c r="D273" s="86" t="s">
        <v>4153</v>
      </c>
      <c r="E273" s="86" t="s">
        <v>1512</v>
      </c>
      <c r="F273" s="7" t="s">
        <v>4566</v>
      </c>
      <c r="G273" s="89">
        <v>43294</v>
      </c>
      <c r="H273" s="89">
        <v>43294</v>
      </c>
      <c r="I273" s="68">
        <v>3</v>
      </c>
      <c r="J273" s="68">
        <v>28</v>
      </c>
      <c r="K273" s="73">
        <v>9</v>
      </c>
      <c r="L273" s="109"/>
      <c r="M273" s="86" t="str">
        <f>IF(AND(NOT(OR(G273="",G273="Ø")),H273=""),"In Progress",IF(AND(NOT(OR(H273="Ø",H273="")),NOT(OR(G273="Ø",G273=""))),"Completed",IF(AND(NOT(A272=""),NOT(OR(D273="",D273="???")),G273=""),"Waiting",IF(D273="???","Waiting",""))))</f>
        <v>Completed</v>
      </c>
      <c r="N273" s="109"/>
      <c r="O273" s="109"/>
      <c r="P273" s="4"/>
      <c r="Q273" s="114"/>
      <c r="R273" s="109"/>
    </row>
    <row r="274" spans="1:18" x14ac:dyDescent="0.25">
      <c r="A274" s="115" t="s">
        <v>4567</v>
      </c>
      <c r="B274" s="110" t="s">
        <v>4568</v>
      </c>
      <c r="C274" s="109"/>
      <c r="D274" s="86" t="s">
        <v>187</v>
      </c>
      <c r="E274" s="86" t="s">
        <v>24</v>
      </c>
      <c r="F274" s="7" t="str">
        <f>IF(AND(D274="Amina",OR(E274="Manual",E274="Assisted Manual")),A274&amp;"_AZ",IF(AND(D274="Amina",OR(E274="De-Novo Merge",E274="Assisted Merge")),A274&amp;"_SA_AZ",IF(AND(D274="Mashtura",OR(E274="Manual",E274="Assisted Manual")),A274&amp;"_MH",IF(AND(D274="Mashtura",OR(E274="De-Novo Merge",E274="Assisted Merge")),A274&amp;"_SA_MH",IF(AND(D274="Perry",OR(E274="Manual",E274="Assisted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Merge")),A274&amp;"_SA_MW",IF(AND(D274="Julia",OR(E274="Manual",E274="Assisted Manual")),A274&amp;"_JS",IF(AND(D274="Julia",OR(E274="De-Novo Merge",E274="Assisted Merge")),A274&amp;"_SA_JS",""))))))))))))))))))</f>
        <v>2018-04-13_R-054_MW</v>
      </c>
      <c r="G274" s="89">
        <v>43283</v>
      </c>
      <c r="H274" s="89">
        <v>43284</v>
      </c>
      <c r="I274" s="68">
        <v>1.5</v>
      </c>
      <c r="J274" s="68">
        <v>33</v>
      </c>
      <c r="K274" s="73">
        <f t="shared" ref="K274:K303" si="10">IF(AND(NOT(I274=""),NOT(J274=""),NOT(H274="")),J274/I274,"")</f>
        <v>22</v>
      </c>
      <c r="L274" s="111">
        <v>43297</v>
      </c>
      <c r="M274" s="86" t="str">
        <f>IF(AND(NOT(OR(G274="",G274="Ø")),H274=""),"In Progress",IF(AND(NOT(OR(H274="Ø",H274="")),NOT(OR(G274="Ø",G274=""))),"Completed",IF(AND(NOT(A274=""),NOT(OR(D274="",D274="???")),G274=""),"Waiting",IF(D274="???","Waiting",""))))</f>
        <v>Completed</v>
      </c>
      <c r="N274" s="109"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09" t="s">
        <v>0</v>
      </c>
      <c r="P274" s="4"/>
      <c r="Q274" s="114" t="s">
        <v>25</v>
      </c>
      <c r="R274" s="109" t="s">
        <v>4569</v>
      </c>
    </row>
    <row r="275" spans="1:18" x14ac:dyDescent="0.25">
      <c r="A275" s="109"/>
      <c r="B275" s="109"/>
      <c r="C275" s="109"/>
      <c r="D275" s="86" t="s">
        <v>161</v>
      </c>
      <c r="E275" s="86" t="s">
        <v>1512</v>
      </c>
      <c r="F275" s="7" t="str">
        <f>IF(AND(D275="Amina",OR(E275="Manual",E275="Assisted Manual")),A274&amp;"_AZ",IF(AND(D275="Amina",OR(E275="De-Novo Merge",E275="Assisted Merge")),A274&amp;"_SA_AZ",IF(AND(D275="Mashtura",OR(E275="Manual",E275="Assisted Manual")),A274&amp;"_MH",IF(AND(D275="Mashtura",OR(E275="De-Novo Merge",E275="Assisted Merge")),A274&amp;"_SA_MH",IF(AND(D275="Perry",OR(E275="Manual",E275="Assisted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Merge")),A274&amp;"_SA_MW",IF(AND(D275="Julia",OR(E275="Manual",E275="Assisted Manual")),A274&amp;"_JS",IF(AND(D275="Julia",OR(E275="De-Novo Merge",E275="Assisted Merge")),A274&amp;"_SA_JS",""))))))))))))))))))</f>
        <v>2018-04-13_R-054_BD</v>
      </c>
      <c r="G275" s="89">
        <v>43284</v>
      </c>
      <c r="H275" s="89">
        <v>43294</v>
      </c>
      <c r="I275" s="68">
        <v>1.75</v>
      </c>
      <c r="J275" s="68">
        <v>38</v>
      </c>
      <c r="K275" s="73">
        <f t="shared" si="10"/>
        <v>21.714285714285715</v>
      </c>
      <c r="L275" s="109"/>
      <c r="M275" s="86" t="str">
        <f>IF(AND(NOT(OR(G275="",G275="Ø")),H275=""),"In Progress",IF(AND(NOT(OR(H275="Ø",H275="")),NOT(OR(G275="Ø",G275=""))),"Completed",IF(AND(NOT(A274=""),NOT(OR(D275="",D275="???")),G275=""),"Waiting",IF(D275="???","Waiting",""))))</f>
        <v>Completed</v>
      </c>
      <c r="N275" s="109"/>
      <c r="O275" s="109"/>
      <c r="P275" s="4"/>
      <c r="Q275" s="114"/>
      <c r="R275" s="109"/>
    </row>
    <row r="276" spans="1:18" x14ac:dyDescent="0.25">
      <c r="A276" s="115" t="s">
        <v>4570</v>
      </c>
      <c r="B276" s="110" t="s">
        <v>4571</v>
      </c>
      <c r="C276" s="109"/>
      <c r="D276" s="86" t="s">
        <v>187</v>
      </c>
      <c r="E276" s="86" t="s">
        <v>24</v>
      </c>
      <c r="F276" s="7" t="str">
        <f>IF(AND(D276="Amina",OR(E276="Manual",E276="Assisted Manual")),A276&amp;"_AZ",IF(AND(D276="Amina",OR(E276="De-Novo Merge",E276="Assisted Merge")),A276&amp;"_SA_AZ",IF(AND(D276="Mashtura",OR(E276="Manual",E276="Assisted Manual")),A276&amp;"_MH",IF(AND(D276="Mashtura",OR(E276="De-Novo Merge",E276="Assisted Merge")),A276&amp;"_SA_MH",IF(AND(D276="Perry",OR(E276="Manual",E276="Assisted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Merge")),A276&amp;"_SA_MW",IF(AND(D276="Julia",OR(E276="Manual",E276="Assisted Manual")),A276&amp;"_JS",IF(AND(D276="Julia",OR(E276="De-Novo Merge",E276="Assisted Merge")),A276&amp;"_SA_JS",""))))))))))))))))))</f>
        <v>2018-04-13_R-055_MW</v>
      </c>
      <c r="G276" s="89">
        <v>43284</v>
      </c>
      <c r="H276" s="89">
        <v>43284</v>
      </c>
      <c r="I276" s="68">
        <v>1.5</v>
      </c>
      <c r="J276" s="68">
        <v>18</v>
      </c>
      <c r="K276" s="73">
        <f t="shared" si="10"/>
        <v>12</v>
      </c>
      <c r="L276" s="111">
        <v>43294</v>
      </c>
      <c r="M276" s="86" t="str">
        <f>IF(AND(NOT(OR(G276="",G276="Ø")),H276=""),"In Progress",IF(AND(NOT(OR(H276="Ø",H276="")),NOT(OR(G276="Ø",G276=""))),"Completed",IF(AND(NOT(A276=""),NOT(OR(D276="",D276="???")),G276=""),"Waiting",IF(D276="???","Waiting",""))))</f>
        <v>Completed</v>
      </c>
      <c r="N276" s="109"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09" t="s">
        <v>0</v>
      </c>
      <c r="P276" s="4"/>
      <c r="Q276" s="114" t="s">
        <v>25</v>
      </c>
      <c r="R276" s="109" t="s">
        <v>4572</v>
      </c>
    </row>
    <row r="277" spans="1:18" x14ac:dyDescent="0.25">
      <c r="A277" s="109"/>
      <c r="B277" s="109"/>
      <c r="C277" s="109"/>
      <c r="D277" s="86" t="s">
        <v>23</v>
      </c>
      <c r="E277" s="86" t="s">
        <v>1512</v>
      </c>
      <c r="F277" s="7" t="str">
        <f>IF(AND(D277="Amina",OR(E277="Manual",E277="Assisted Manual")),A276&amp;"_AZ",IF(AND(D277="Amina",OR(E277="De-Novo Merge",E277="Assisted Merge")),A276&amp;"_SA_AZ",IF(AND(D277="Mashtura",OR(E277="Manual",E277="Assisted Manual")),A276&amp;"_MH",IF(AND(D277="Mashtura",OR(E277="De-Novo Merge",E277="Assisted Merge")),A276&amp;"_SA_MH",IF(AND(D277="Perry",OR(E277="Manual",E277="Assisted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Merge")),A276&amp;"_SA_MW",IF(AND(D277="Julia",OR(E277="Manual",E277="Assisted Manual")),A276&amp;"_JS",IF(AND(D277="Julia",OR(E277="De-Novo Merge",E277="Assisted Merge")),A276&amp;"_SA_JS",""))))))))))))))))))</f>
        <v>2018-04-13_R-055_CA</v>
      </c>
      <c r="G277" s="89">
        <v>43286</v>
      </c>
      <c r="H277" s="89">
        <v>43286</v>
      </c>
      <c r="I277" s="68">
        <v>1.5</v>
      </c>
      <c r="J277" s="68">
        <v>23</v>
      </c>
      <c r="K277" s="73">
        <f t="shared" si="10"/>
        <v>15.333333333333334</v>
      </c>
      <c r="L277" s="109"/>
      <c r="M277" s="86" t="str">
        <f>IF(AND(NOT(OR(G277="",G277="Ø")),H277=""),"In Progress",IF(AND(NOT(OR(H277="Ø",H277="")),NOT(OR(G277="Ø",G277=""))),"Completed",IF(AND(NOT(A276=""),NOT(OR(D277="",D277="???")),G277=""),"Waiting",IF(D277="???","Waiting",""))))</f>
        <v>Completed</v>
      </c>
      <c r="N277" s="109"/>
      <c r="O277" s="109"/>
      <c r="P277" s="4"/>
      <c r="Q277" s="114"/>
      <c r="R277" s="109"/>
    </row>
    <row r="278" spans="1:18" x14ac:dyDescent="0.25">
      <c r="A278" s="115" t="s">
        <v>4573</v>
      </c>
      <c r="B278" s="110" t="s">
        <v>4574</v>
      </c>
      <c r="C278" s="109"/>
      <c r="D278" s="86" t="s">
        <v>187</v>
      </c>
      <c r="E278" s="86" t="s">
        <v>24</v>
      </c>
      <c r="F278" s="7" t="str">
        <f>IF(AND(D278="Amina",OR(E278="Manual",E278="Assisted Manual")),A278&amp;"_AZ",IF(AND(D278="Amina",OR(E278="De-Novo Merge",E278="Assisted Merge")),A278&amp;"_SA_AZ",IF(AND(D278="Mashtura",OR(E278="Manual",E278="Assisted Manual")),A278&amp;"_MH",IF(AND(D278="Mashtura",OR(E278="De-Novo Merge",E278="Assisted Merge")),A278&amp;"_SA_MH",IF(AND(D278="Perry",OR(E278="Manual",E278="Assisted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Merge")),A278&amp;"_SA_MW",IF(AND(D278="Julia",OR(E278="Manual",E278="Assisted Manual")),A278&amp;"_JS",IF(AND(D278="Julia",OR(E278="De-Novo Merge",E278="Assisted Merge")),A278&amp;"_SA_JS",""))))))))))))))))))</f>
        <v>2018-04-13_R-056_MW</v>
      </c>
      <c r="G278" s="89">
        <v>43284</v>
      </c>
      <c r="H278" s="89">
        <v>43284</v>
      </c>
      <c r="I278" s="68">
        <v>2.5</v>
      </c>
      <c r="J278" s="68">
        <v>28</v>
      </c>
      <c r="K278" s="73">
        <f t="shared" si="10"/>
        <v>11.2</v>
      </c>
      <c r="L278" s="111">
        <v>43297</v>
      </c>
      <c r="M278" s="86" t="str">
        <f>IF(AND(NOT(OR(G278="",G278="Ø")),H278=""),"In Progress",IF(AND(NOT(OR(H278="Ø",H278="")),NOT(OR(G278="Ø",G278=""))),"Completed",IF(AND(NOT(A278=""),NOT(OR(D278="",D278="???")),G278=""),"Waiting",IF(D278="???","Waiting",""))))</f>
        <v>Completed</v>
      </c>
      <c r="N278" s="109"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09" t="s">
        <v>0</v>
      </c>
      <c r="P278" s="4"/>
      <c r="Q278" s="114" t="s">
        <v>25</v>
      </c>
      <c r="R278" s="109" t="s">
        <v>4575</v>
      </c>
    </row>
    <row r="279" spans="1:18" x14ac:dyDescent="0.25">
      <c r="A279" s="109"/>
      <c r="B279" s="109"/>
      <c r="C279" s="109"/>
      <c r="D279" s="86" t="s">
        <v>23</v>
      </c>
      <c r="E279" s="86" t="s">
        <v>1512</v>
      </c>
      <c r="F279" s="7" t="str">
        <f>IF(AND(D279="Amina",OR(E279="Manual",E279="Assisted Manual")),A278&amp;"_AZ",IF(AND(D279="Amina",OR(E279="De-Novo Merge",E279="Assisted Merge")),A278&amp;"_SA_AZ",IF(AND(D279="Mashtura",OR(E279="Manual",E279="Assisted Manual")),A278&amp;"_MH",IF(AND(D279="Mashtura",OR(E279="De-Novo Merge",E279="Assisted Merge")),A278&amp;"_SA_MH",IF(AND(D279="Perry",OR(E279="Manual",E279="Assisted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Merge")),A278&amp;"_SA_MW",IF(AND(D279="Julia",OR(E279="Manual",E279="Assisted Manual")),A278&amp;"_JS",IF(AND(D279="Julia",OR(E279="De-Novo Merge",E279="Assisted Merge")),A278&amp;"_SA_JS",""))))))))))))))))))</f>
        <v>2018-04-13_R-056_CA</v>
      </c>
      <c r="G279" s="89">
        <v>43286</v>
      </c>
      <c r="H279" s="89">
        <v>43286</v>
      </c>
      <c r="I279" s="68">
        <v>3</v>
      </c>
      <c r="J279" s="68">
        <v>29</v>
      </c>
      <c r="K279" s="73">
        <f t="shared" si="10"/>
        <v>9.6666666666666661</v>
      </c>
      <c r="L279" s="109"/>
      <c r="M279" s="86" t="str">
        <f>IF(AND(NOT(OR(G279="",G279="Ø")),H279=""),"In Progress",IF(AND(NOT(OR(H279="Ø",H279="")),NOT(OR(G279="Ø",G279=""))),"Completed",IF(AND(NOT(A278=""),NOT(OR(D279="",D279="???")),G279=""),"Waiting",IF(D279="???","Waiting",""))))</f>
        <v>Completed</v>
      </c>
      <c r="N279" s="109"/>
      <c r="O279" s="109"/>
      <c r="P279" s="4"/>
      <c r="Q279" s="114"/>
      <c r="R279" s="109"/>
    </row>
    <row r="280" spans="1:18" x14ac:dyDescent="0.25">
      <c r="A280" s="115" t="s">
        <v>4576</v>
      </c>
      <c r="B280" s="110" t="s">
        <v>4577</v>
      </c>
      <c r="C280" s="109"/>
      <c r="D280" s="86" t="s">
        <v>187</v>
      </c>
      <c r="E280" s="86" t="s">
        <v>24</v>
      </c>
      <c r="F280" s="7" t="str">
        <f>IF(AND(D280="Amina",OR(E280="Manual",E280="Assisted Manual")),A280&amp;"_AZ",IF(AND(D280="Amina",OR(E280="De-Novo Merge",E280="Assisted Merge")),A280&amp;"_SA_AZ",IF(AND(D280="Mashtura",OR(E280="Manual",E280="Assisted Manual")),A280&amp;"_MH",IF(AND(D280="Mashtura",OR(E280="De-Novo Merge",E280="Assisted Merge")),A280&amp;"_SA_MH",IF(AND(D280="Perry",OR(E280="Manual",E280="Assisted Manual")),A280&amp;"_PB",IF(AND(D280="Perry",OR(E280="De-Novo Merge",E280="Assisted Merge")),A280&amp;"_SA_PB",IF(AND(D280="Gina",OR(E280="Manual",E280="Assisted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Merge")),A280&amp;"_SA_MW",IF(AND(D280="Julia",OR(E280="Manual",E280="Assisted Manual")),A280&amp;"_JS",IF(AND(D280="Julia",OR(E280="De-Novo Merge",E280="Assisted Merge")),A280&amp;"_SA_JS",""))))))))))))))))))</f>
        <v>2018-04-13_R-057_MW</v>
      </c>
      <c r="G280" s="89">
        <v>43284</v>
      </c>
      <c r="H280" s="89">
        <v>43286</v>
      </c>
      <c r="I280" s="68">
        <v>2</v>
      </c>
      <c r="J280" s="68">
        <v>21</v>
      </c>
      <c r="K280" s="73">
        <f t="shared" si="10"/>
        <v>10.5</v>
      </c>
      <c r="L280" s="111">
        <v>43297</v>
      </c>
      <c r="M280" s="86" t="str">
        <f>IF(AND(NOT(OR(G280="",G280="Ø")),H280=""),"In Progress",IF(AND(NOT(OR(H280="Ø",H280="")),NOT(OR(G280="Ø",G280=""))),"Completed",IF(AND(NOT(A280=""),NOT(OR(D280="",D280="???")),G280=""),"Waiting",IF(D280="???","Waiting",""))))</f>
        <v>Completed</v>
      </c>
      <c r="N280" s="109"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09" t="s">
        <v>0</v>
      </c>
      <c r="P280" s="4"/>
      <c r="Q280" s="114" t="s">
        <v>25</v>
      </c>
      <c r="R280" s="109" t="s">
        <v>4578</v>
      </c>
    </row>
    <row r="281" spans="1:18" x14ac:dyDescent="0.25">
      <c r="A281" s="109"/>
      <c r="B281" s="109"/>
      <c r="C281" s="109"/>
      <c r="D281" s="86" t="s">
        <v>32</v>
      </c>
      <c r="E281" s="86" t="s">
        <v>1512</v>
      </c>
      <c r="F281" s="7" t="str">
        <f>IF(AND(D281="Amina",OR(E281="Manual",E281="Assisted Manual")),A280&amp;"_AZ",IF(AND(D281="Amina",OR(E281="De-Novo Merge",E281="Assisted Merge")),A280&amp;"_SA_AZ",IF(AND(D281="Mashtura",OR(E281="Manual",E281="Assisted Manual")),A280&amp;"_MH",IF(AND(D281="Mashtura",OR(E281="De-Novo Merge",E281="Assisted Merge")),A280&amp;"_SA_MH",IF(AND(D281="Perry",OR(E281="Manual",E281="Assisted Manual")),A280&amp;"_PB",IF(AND(D281="Perry",OR(E281="De-Novo Merge",E281="Assisted Merge")),A280&amp;"_SA_PB",IF(AND(D281="Gina",OR(E281="Manual",E281="Assisted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Merge")),A280&amp;"_SA_MW",IF(AND(D281="Julia",OR(E281="Manual",E281="Assisted Manual")),A280&amp;"_JS",IF(AND(D281="Julia",OR(E281="De-Novo Merge",E281="Assisted Merge")),A280&amp;"_SA_JS",""))))))))))))))))))</f>
        <v>2018-04-13_R-057_AZ</v>
      </c>
      <c r="G281" s="89">
        <v>43286</v>
      </c>
      <c r="H281" s="89">
        <v>43286</v>
      </c>
      <c r="I281" s="68">
        <v>2</v>
      </c>
      <c r="J281" s="68">
        <v>21</v>
      </c>
      <c r="K281" s="73">
        <f t="shared" si="10"/>
        <v>10.5</v>
      </c>
      <c r="L281" s="109"/>
      <c r="M281" s="86" t="str">
        <f>IF(AND(NOT(OR(G281="",G281="Ø")),H281=""),"In Progress",IF(AND(NOT(OR(H281="Ø",H281="")),NOT(OR(G281="Ø",G281=""))),"Completed",IF(AND(NOT(A280=""),NOT(OR(D281="",D281="???")),G281=""),"Waiting",IF(D281="???","Waiting",""))))</f>
        <v>Completed</v>
      </c>
      <c r="N281" s="109"/>
      <c r="O281" s="109"/>
      <c r="P281" s="4" t="s">
        <v>4579</v>
      </c>
      <c r="Q281" s="114"/>
      <c r="R281" s="109"/>
    </row>
    <row r="282" spans="1:18" x14ac:dyDescent="0.25">
      <c r="A282" s="115" t="s">
        <v>4580</v>
      </c>
      <c r="B282" s="110" t="s">
        <v>4581</v>
      </c>
      <c r="C282" s="109"/>
      <c r="D282" s="86" t="s">
        <v>187</v>
      </c>
      <c r="E282" s="86" t="s">
        <v>24</v>
      </c>
      <c r="F282" s="7" t="str">
        <f>IF(AND(D282="Amina",OR(E282="Manual",E282="Assisted Manual")),A282&amp;"_AZ",IF(AND(D282="Amina",OR(E282="De-Novo Merge",E282="Assisted Merge")),A282&amp;"_SA_AZ",IF(AND(D282="Mashtura",OR(E282="Manual",E282="Assisted Manual")),A282&amp;"_MH",IF(AND(D282="Mashtura",OR(E282="De-Novo Merge",E282="Assisted Merge")),A282&amp;"_SA_MH",IF(AND(D282="Perry",OR(E282="Manual",E282="Assisted Manual")),A282&amp;"_PB",IF(AND(D282="Perry",OR(E282="De-Novo Merge",E282="Assisted Merge")),A282&amp;"_SA_PB",IF(AND(D282="Gina",OR(E282="Manual",E282="Assisted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Merge")),A282&amp;"_SA_MW",IF(AND(D282="Julia",OR(E282="Manual",E282="Assisted Manual")),A282&amp;"_JS",IF(AND(D282="Julia",OR(E282="De-Novo Merge",E282="Assisted Merge")),A282&amp;"_SA_JS",""))))))))))))))))))</f>
        <v>2018-04-13_R-058_MW</v>
      </c>
      <c r="G282" s="89">
        <v>43286</v>
      </c>
      <c r="H282" s="89">
        <v>43286</v>
      </c>
      <c r="I282" s="68">
        <v>3.5</v>
      </c>
      <c r="J282" s="68">
        <v>24</v>
      </c>
      <c r="K282" s="73">
        <f t="shared" si="10"/>
        <v>6.8571428571428568</v>
      </c>
      <c r="L282" s="111">
        <v>43297</v>
      </c>
      <c r="M282" s="86" t="str">
        <f>IF(AND(NOT(OR(G282="",G282="Ø")),H282=""),"In Progress",IF(AND(NOT(OR(H282="Ø",H282="")),NOT(OR(G282="Ø",G282=""))),"Completed",IF(AND(NOT(A282=""),NOT(OR(D282="",D282="???")),G282=""),"Waiting",IF(D282="???","Waiting",""))))</f>
        <v>Completed</v>
      </c>
      <c r="N282" s="109"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09" t="s">
        <v>0</v>
      </c>
      <c r="P282" s="4"/>
      <c r="Q282" s="114" t="s">
        <v>25</v>
      </c>
      <c r="R282" s="109" t="s">
        <v>4582</v>
      </c>
    </row>
    <row r="283" spans="1:18" x14ac:dyDescent="0.25">
      <c r="A283" s="109"/>
      <c r="B283" s="109"/>
      <c r="C283" s="109"/>
      <c r="D283" s="86" t="s">
        <v>23</v>
      </c>
      <c r="E283" s="86" t="s">
        <v>24</v>
      </c>
      <c r="F283" s="7" t="str">
        <f>IF(AND(D283="Amina",OR(E283="Manual",E283="Assisted Manual")),A282&amp;"_AZ",IF(AND(D283="Amina",OR(E283="De-Novo Merge",E283="Assisted Merge")),A282&amp;"_SA_AZ",IF(AND(D283="Mashtura",OR(E283="Manual",E283="Assisted Manual")),A282&amp;"_MH",IF(AND(D283="Mashtura",OR(E283="De-Novo Merge",E283="Assisted Merge")),A282&amp;"_SA_MH",IF(AND(D283="Perry",OR(E283="Manual",E283="Assisted Manual")),A282&amp;"_PB",IF(AND(D283="Perry",OR(E283="De-Novo Merge",E283="Assisted Merge")),A282&amp;"_SA_PB",IF(AND(D283="Gina",OR(E283="Manual",E283="Assisted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Merge")),A282&amp;"_SA_MW",IF(AND(D283="Julia",OR(E283="Manual",E283="Assisted Manual")),A282&amp;"_JS",IF(AND(D283="Julia",OR(E283="De-Novo Merge",E283="Assisted Merge")),A282&amp;"_SA_JS",""))))))))))))))))))</f>
        <v>2018-04-13_R-058_CA</v>
      </c>
      <c r="G283" s="89">
        <v>43286</v>
      </c>
      <c r="H283" s="89">
        <v>43287</v>
      </c>
      <c r="I283" s="68">
        <v>3.25</v>
      </c>
      <c r="J283" s="68">
        <v>26</v>
      </c>
      <c r="K283" s="73">
        <f t="shared" si="10"/>
        <v>8</v>
      </c>
      <c r="L283" s="109"/>
      <c r="M283" s="86" t="str">
        <f>IF(AND(NOT(OR(G283="",G283="Ø")),H283=""),"In Progress",IF(AND(NOT(OR(H283="Ø",H283="")),NOT(OR(G283="Ø",G283=""))),"Completed",IF(AND(NOT(A282=""),NOT(OR(D283="",D283="???")),G283=""),"Waiting",IF(D283="???","Waiting",""))))</f>
        <v>Completed</v>
      </c>
      <c r="N283" s="109"/>
      <c r="O283" s="109"/>
      <c r="P283" s="4"/>
      <c r="Q283" s="114"/>
      <c r="R283" s="109"/>
    </row>
    <row r="284" spans="1:18" x14ac:dyDescent="0.25">
      <c r="A284" s="115" t="s">
        <v>4583</v>
      </c>
      <c r="B284" s="110" t="s">
        <v>4584</v>
      </c>
      <c r="C284" s="109"/>
      <c r="D284" s="86" t="s">
        <v>187</v>
      </c>
      <c r="E284" s="86" t="s">
        <v>24</v>
      </c>
      <c r="F284" s="7" t="str">
        <f>IF(AND(D284="Amina",OR(E284="Manual",E284="Assisted Manual")),A284&amp;"_AZ",IF(AND(D284="Amina",OR(E284="De-Novo Merge",E284="Assisted Merge")),A284&amp;"_SA_AZ",IF(AND(D284="Mashtura",OR(E284="Manual",E284="Assisted Manual")),A284&amp;"_MH",IF(AND(D284="Mashtura",OR(E284="De-Novo Merge",E284="Assisted Merge")),A284&amp;"_SA_MH",IF(AND(D284="Perry",OR(E284="Manual",E284="Assisted Manual")),A284&amp;"_PB",IF(AND(D284="Perry",OR(E284="De-Novo Merge",E284="Assisted Merge")),A284&amp;"_SA_PB",IF(AND(D284="Gina",OR(E284="Manual",E284="Assisted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Merge")),A284&amp;"_SA_MW",IF(AND(D284="Julia",OR(E284="Manual",E284="Assisted Manual")),A284&amp;"_JS",IF(AND(D284="Julia",OR(E284="De-Novo Merge",E284="Assisted Merge")),A284&amp;"_SA_JS",""))))))))))))))))))</f>
        <v>2018-04-13_R-059_MW</v>
      </c>
      <c r="G284" s="89">
        <v>43290</v>
      </c>
      <c r="H284" s="89">
        <v>43290</v>
      </c>
      <c r="I284" s="68">
        <v>1</v>
      </c>
      <c r="J284" s="68">
        <v>13</v>
      </c>
      <c r="K284" s="73">
        <f t="shared" si="10"/>
        <v>13</v>
      </c>
      <c r="L284" s="111">
        <v>43297</v>
      </c>
      <c r="M284" s="86" t="str">
        <f>IF(AND(NOT(OR(G284="",G284="Ø")),H284=""),"In Progress",IF(AND(NOT(OR(H284="Ø",H284="")),NOT(OR(G284="Ø",G284=""))),"Completed",IF(AND(NOT(A284=""),NOT(OR(D284="",D284="???")),G284=""),"Waiting",IF(D284="???","Waiting",""))))</f>
        <v>Completed</v>
      </c>
      <c r="N284" s="109"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09" t="s">
        <v>0</v>
      </c>
      <c r="P284" s="4" t="s">
        <v>4585</v>
      </c>
      <c r="Q284" s="114" t="s">
        <v>25</v>
      </c>
      <c r="R284" s="109" t="s">
        <v>4586</v>
      </c>
    </row>
    <row r="285" spans="1:18" x14ac:dyDescent="0.25">
      <c r="A285" s="109"/>
      <c r="B285" s="109"/>
      <c r="C285" s="109"/>
      <c r="D285" s="86" t="s">
        <v>4153</v>
      </c>
      <c r="E285" s="86" t="s">
        <v>1512</v>
      </c>
      <c r="F285" s="7" t="str">
        <f>IF(AND(D285="Amina",OR(E285="Manual",E285="Assisted Manual")),A284&amp;"_AZ",IF(AND(D285="Amina",OR(E285="De-Novo Merge",E285="Assisted Merge")),A284&amp;"_SA_AZ",IF(AND(D285="Mashtura",OR(E285="Manual",E285="Assisted Manual")),A284&amp;"_MH",IF(AND(D285="Mashtura",OR(E285="De-Novo Merge",E285="Assisted Merge")),A284&amp;"_SA_MH",IF(AND(D285="Perry",OR(E285="Manual",E285="Assisted Manual")),A284&amp;"_PB",IF(AND(D285="Perry",OR(E285="De-Novo Merge",E285="Assisted Merge")),A284&amp;"_SA_PB",IF(AND(D285="Gina",OR(E285="Manual",E285="Assisted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Merge")),A284&amp;"_SA_MW",IF(AND(D285="Julia",OR(E285="Manual",E285="Assisted Manual")),A284&amp;"_JS",IF(AND(D285="Julia",OR(E285="De-Novo Merge",E285="Assisted Merge")),A284&amp;"_SA_JS",""))))))))))))))))))</f>
        <v>2018-04-13_R-059_JS</v>
      </c>
      <c r="G285" s="89">
        <v>43294</v>
      </c>
      <c r="H285" s="89">
        <v>43297</v>
      </c>
      <c r="I285" s="68">
        <v>3</v>
      </c>
      <c r="J285" s="68">
        <v>13</v>
      </c>
      <c r="K285" s="73">
        <f t="shared" si="10"/>
        <v>4.333333333333333</v>
      </c>
      <c r="L285" s="109"/>
      <c r="M285" s="86" t="str">
        <f>IF(AND(NOT(OR(G285="",G285="Ø")),H285=""),"In Progress",IF(AND(NOT(OR(H285="Ø",H285="")),NOT(OR(G285="Ø",G285=""))),"Completed",IF(AND(NOT(A284=""),NOT(OR(D285="",D285="???")),G285=""),"Waiting",IF(D285="???","Waiting",""))))</f>
        <v>Completed</v>
      </c>
      <c r="N285" s="109"/>
      <c r="O285" s="109"/>
      <c r="P285" s="4"/>
      <c r="Q285" s="114"/>
      <c r="R285" s="109"/>
    </row>
    <row r="286" spans="1:18" x14ac:dyDescent="0.25">
      <c r="A286" s="115" t="s">
        <v>4587</v>
      </c>
      <c r="B286" s="110" t="s">
        <v>4588</v>
      </c>
      <c r="C286" s="109"/>
      <c r="D286" s="86" t="s">
        <v>4153</v>
      </c>
      <c r="E286" s="86" t="s">
        <v>24</v>
      </c>
      <c r="F286" s="7" t="str">
        <f>IF(AND(D286="Amina",OR(E286="Manual",E286="Assisted Manual")),A286&amp;"_AZ",IF(AND(D286="Amina",OR(E286="De-Novo Merge",E286="Assisted Merge")),A286&amp;"_SA_AZ",IF(AND(D286="Mashtura",OR(E286="Manual",E286="Assisted Manual")),A286&amp;"_MH",IF(AND(D286="Mashtura",OR(E286="De-Novo Merge",E286="Assisted Merge")),A286&amp;"_SA_MH",IF(AND(D286="Perry",OR(E286="Manual",E286="Assisted Manual")),A286&amp;"_PB",IF(AND(D286="Perry",OR(E286="De-Novo Merge",E286="Assisted Merge")),A286&amp;"_SA_PB",IF(AND(D286="Gina",OR(E286="Manual",E286="Assisted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Merge")),A286&amp;"_SA_MW",IF(AND(D286="Julia",OR(E286="Manual",E286="Assisted Manual")),A286&amp;"_JS",IF(AND(D286="Julia",OR(E286="De-Novo Merge",E286="Assisted Merge")),A286&amp;"_SA_JS",""))))))))))))))))))</f>
        <v>2018-04-13_G-086_JS</v>
      </c>
      <c r="G286" s="89">
        <v>43284</v>
      </c>
      <c r="H286" s="89">
        <v>43286</v>
      </c>
      <c r="I286" s="68"/>
      <c r="J286" s="68"/>
      <c r="K286" s="73" t="str">
        <f t="shared" si="10"/>
        <v/>
      </c>
      <c r="L286" s="111">
        <v>43294</v>
      </c>
      <c r="M286" s="86" t="str">
        <f>IF(AND(NOT(OR(G286="",G286="Ø")),H286=""),"In Progress",IF(AND(NOT(OR(H286="Ø",H286="")),NOT(OR(G286="Ø",G286=""))),"Completed",IF(AND(NOT(A286=""),NOT(OR(D286="",D286="???")),G286=""),"Waiting",IF(D286="???","Waiting",""))))</f>
        <v>Completed</v>
      </c>
      <c r="N286" s="109"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09" t="s">
        <v>1</v>
      </c>
      <c r="P286" s="4"/>
      <c r="Q286" s="114" t="s">
        <v>25</v>
      </c>
      <c r="R286" s="109" t="s">
        <v>4589</v>
      </c>
    </row>
    <row r="287" spans="1:18" x14ac:dyDescent="0.25">
      <c r="A287" s="109"/>
      <c r="B287" s="109"/>
      <c r="C287" s="109"/>
      <c r="D287" s="86" t="s">
        <v>23</v>
      </c>
      <c r="E287" s="86" t="s">
        <v>1512</v>
      </c>
      <c r="F287" s="7" t="str">
        <f>IF(AND(D287="Amina",OR(E287="Manual",E287="Assisted Manual")),A286&amp;"_AZ",IF(AND(D287="Amina",OR(E287="De-Novo Merge",E287="Assisted Merge")),A286&amp;"_SA_AZ",IF(AND(D287="Mashtura",OR(E287="Manual",E287="Assisted Manual")),A286&amp;"_MH",IF(AND(D287="Mashtura",OR(E287="De-Novo Merge",E287="Assisted Merge")),A286&amp;"_SA_MH",IF(AND(D287="Perry",OR(E287="Manual",E287="Assisted Manual")),A286&amp;"_PB",IF(AND(D287="Perry",OR(E287="De-Novo Merge",E287="Assisted Merge")),A286&amp;"_SA_PB",IF(AND(D287="Gina",OR(E287="Manual",E287="Assisted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Merge")),A286&amp;"_SA_MW",IF(AND(D287="Julia",OR(E287="Manual",E287="Assisted Manual")),A286&amp;"_JS",IF(AND(D287="Julia",OR(E287="De-Novo Merge",E287="Assisted Merge")),A286&amp;"_SA_JS",""))))))))))))))))))</f>
        <v>2018-04-13_G-086_CA</v>
      </c>
      <c r="G287" s="89">
        <v>43287</v>
      </c>
      <c r="H287" s="89">
        <v>43290</v>
      </c>
      <c r="I287" s="85">
        <v>5</v>
      </c>
      <c r="J287" s="68">
        <v>129</v>
      </c>
      <c r="K287" s="73">
        <f t="shared" si="10"/>
        <v>25.8</v>
      </c>
      <c r="L287" s="109"/>
      <c r="M287" s="86" t="str">
        <f>IF(AND(NOT(OR(G287="",G287="Ø")),H287=""),"In Progress",IF(AND(NOT(OR(H287="Ø",H287="")),NOT(OR(G287="Ø",G287=""))),"Completed",IF(AND(NOT(A286=""),NOT(OR(D287="",D287="???")),G287=""),"Waiting",IF(D287="???","Waiting",""))))</f>
        <v>Completed</v>
      </c>
      <c r="N287" s="109"/>
      <c r="O287" s="109"/>
      <c r="P287" s="4"/>
      <c r="Q287" s="114"/>
      <c r="R287" s="109"/>
    </row>
    <row r="288" spans="1:18" x14ac:dyDescent="0.25">
      <c r="A288" s="115" t="s">
        <v>4590</v>
      </c>
      <c r="B288" s="110" t="s">
        <v>4591</v>
      </c>
      <c r="C288" s="109"/>
      <c r="D288" s="86" t="s">
        <v>2404</v>
      </c>
      <c r="E288" s="86" t="s">
        <v>24</v>
      </c>
      <c r="F288" s="7" t="str">
        <f>IF(AND(D288="Amina",OR(E288="Manual",E288="Assisted Manual")),A288&amp;"_AZ",IF(AND(D288="Amina",OR(E288="De-Novo Merge",E288="Assisted Merge")),A288&amp;"_SA_AZ",IF(AND(D288="Mashtura",OR(E288="Manual",E288="Assisted Manual")),A288&amp;"_MH",IF(AND(D288="Mashtura",OR(E288="De-Novo Merge",E288="Assisted Merge")),A288&amp;"_SA_MH",IF(AND(D288="Perry",OR(E288="Manual",E288="Assisted Manual")),A288&amp;"_PB",IF(AND(D288="Perry",OR(E288="De-Novo Merge",E288="Assisted Merge")),A288&amp;"_SA_PB",IF(AND(D288="Gina",OR(E288="Manual",E288="Assisted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Merge")),A288&amp;"_SA_MW",IF(AND(D288="Julia",OR(E288="Manual",E288="Assisted Manual")),A288&amp;"_JS",IF(AND(D288="Julia",OR(E288="De-Novo Merge",E288="Assisted Merge")),A288&amp;"_SA_JS",""))))))))))))))))))</f>
        <v>2018-04-13_G-087_MH</v>
      </c>
      <c r="G288" s="89">
        <v>43286</v>
      </c>
      <c r="H288" s="89">
        <v>43291</v>
      </c>
      <c r="I288" s="68">
        <v>9</v>
      </c>
      <c r="J288" s="68">
        <v>75</v>
      </c>
      <c r="K288" s="73">
        <f t="shared" si="10"/>
        <v>8.3333333333333339</v>
      </c>
      <c r="L288" s="111">
        <v>43298</v>
      </c>
      <c r="M288" s="86" t="str">
        <f>IF(AND(NOT(OR(G288="",G288="Ø")),H288=""),"In Progress",IF(AND(NOT(OR(H288="Ø",H288="")),NOT(OR(G288="Ø",G288=""))),"Completed",IF(AND(NOT(A288=""),NOT(OR(D288="",D288="???")),G288=""),"Waiting",IF(D288="???","Waiting",""))))</f>
        <v>Completed</v>
      </c>
      <c r="N288" s="109"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09" t="s">
        <v>0</v>
      </c>
      <c r="P288" s="4" t="s">
        <v>4592</v>
      </c>
      <c r="Q288" s="114" t="s">
        <v>25</v>
      </c>
      <c r="R288" s="109" t="s">
        <v>4593</v>
      </c>
    </row>
    <row r="289" spans="1:18" x14ac:dyDescent="0.25">
      <c r="A289" s="109"/>
      <c r="B289" s="109"/>
      <c r="C289" s="109"/>
      <c r="D289" s="86" t="s">
        <v>32</v>
      </c>
      <c r="E289" s="86" t="s">
        <v>1512</v>
      </c>
      <c r="F289" s="7" t="str">
        <f>IF(AND(D289="Amina",OR(E289="Manual",E289="Assisted Manual")),A288&amp;"_AZ",IF(AND(D289="Amina",OR(E289="De-Novo Merge",E289="Assisted Merge")),A288&amp;"_SA_AZ",IF(AND(D289="Mashtura",OR(E289="Manual",E289="Assisted Manual")),A288&amp;"_MH",IF(AND(D289="Mashtura",OR(E289="De-Novo Merge",E289="Assisted Merge")),A288&amp;"_SA_MH",IF(AND(D289="Perry",OR(E289="Manual",E289="Assisted Manual")),A288&amp;"_PB",IF(AND(D289="Perry",OR(E289="De-Novo Merge",E289="Assisted Merge")),A288&amp;"_SA_PB",IF(AND(D289="Gina",OR(E289="Manual",E289="Assisted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Merge")),A288&amp;"_SA_MW",IF(AND(D289="Julia",OR(E289="Manual",E289="Assisted Manual")),A288&amp;"_JS",IF(AND(D289="Julia",OR(E289="De-Novo Merge",E289="Assisted Merge")),A288&amp;"_SA_JS",""))))))))))))))))))</f>
        <v>2018-04-13_G-087_AZ</v>
      </c>
      <c r="G289" s="89">
        <v>43293</v>
      </c>
      <c r="H289" s="89">
        <v>43294</v>
      </c>
      <c r="I289" s="68"/>
      <c r="J289" s="68"/>
      <c r="K289" s="73" t="str">
        <f t="shared" si="10"/>
        <v/>
      </c>
      <c r="L289" s="109"/>
      <c r="M289" s="86" t="s">
        <v>0</v>
      </c>
      <c r="N289" s="109"/>
      <c r="O289" s="109"/>
      <c r="P289" s="4"/>
      <c r="Q289" s="114"/>
      <c r="R289" s="109"/>
    </row>
    <row r="290" spans="1:18" x14ac:dyDescent="0.25">
      <c r="A290" s="115" t="s">
        <v>4594</v>
      </c>
      <c r="B290" s="110" t="s">
        <v>4595</v>
      </c>
      <c r="C290" s="109"/>
      <c r="D290" s="86" t="s">
        <v>4153</v>
      </c>
      <c r="E290" s="86" t="s">
        <v>24</v>
      </c>
      <c r="F290" s="7" t="str">
        <f>IF(AND(D290="Amina",OR(E290="Manual",E290="Assisted Manual")),A290&amp;"_AZ",IF(AND(D290="Amina",OR(E290="De-Novo Merge",E290="Assisted Merge")),A290&amp;"_SA_AZ",IF(AND(D290="Mashtura",OR(E290="Manual",E290="Assisted Manual")),A290&amp;"_MH",IF(AND(D290="Mashtura",OR(E290="De-Novo Merge",E290="Assisted Merge")),A290&amp;"_SA_MH",IF(AND(D290="Perry",OR(E290="Manual",E290="Assisted Manual")),A290&amp;"_PB",IF(AND(D290="Perry",OR(E290="De-Novo Merge",E290="Assisted Merge")),A290&amp;"_SA_PB",IF(AND(D290="Gina",OR(E290="Manual",E290="Assisted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Merge")),A290&amp;"_SA_MW",IF(AND(D290="Julia",OR(E290="Manual",E290="Assisted Manual")),A290&amp;"_JS",IF(AND(D290="Julia",OR(E290="De-Novo Merge",E290="Assisted Merge")),A290&amp;"_SA_JS",""))))))))))))))))))</f>
        <v>2018-04-13_G-088_JS</v>
      </c>
      <c r="G290" s="89">
        <v>43286</v>
      </c>
      <c r="H290" s="89">
        <v>43287</v>
      </c>
      <c r="I290" s="68">
        <v>3.5</v>
      </c>
      <c r="J290" s="68">
        <v>52</v>
      </c>
      <c r="K290" s="73">
        <f t="shared" si="10"/>
        <v>14.857142857142858</v>
      </c>
      <c r="L290" s="111">
        <v>43290</v>
      </c>
      <c r="M290" s="86" t="str">
        <f>IF(AND(NOT(OR(G290="",G290="Ø")),H290=""),"In Progress",IF(AND(NOT(OR(H290="Ø",H290="")),NOT(OR(G290="Ø",G290=""))),"Completed",IF(AND(NOT(A290=""),NOT(OR(D290="",D290="???")),G290=""),"Waiting",IF(D290="???","Waiting",""))))</f>
        <v>Completed</v>
      </c>
      <c r="N290" s="109"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09" t="s">
        <v>1</v>
      </c>
      <c r="P290" s="4" t="s">
        <v>4596</v>
      </c>
      <c r="Q290" s="114" t="s">
        <v>25</v>
      </c>
      <c r="R290" s="109" t="s">
        <v>4597</v>
      </c>
    </row>
    <row r="291" spans="1:18" x14ac:dyDescent="0.25">
      <c r="A291" s="109"/>
      <c r="B291" s="109"/>
      <c r="C291" s="109"/>
      <c r="D291" s="86" t="s">
        <v>161</v>
      </c>
      <c r="E291" s="86" t="s">
        <v>1512</v>
      </c>
      <c r="F291" s="7" t="str">
        <f>IF(AND(D291="Amina",OR(E291="Manual",E291="Assisted Manual")),A290&amp;"_AZ",IF(AND(D291="Amina",OR(E291="De-Novo Merge",E291="Assisted Merge")),A290&amp;"_SA_AZ",IF(AND(D291="Mashtura",OR(E291="Manual",E291="Assisted Manual")),A290&amp;"_MH",IF(AND(D291="Mashtura",OR(E291="De-Novo Merge",E291="Assisted Merge")),A290&amp;"_SA_MH",IF(AND(D291="Perry",OR(E291="Manual",E291="Assisted Manual")),A290&amp;"_PB",IF(AND(D291="Perry",OR(E291="De-Novo Merge",E291="Assisted Merge")),A290&amp;"_SA_PB",IF(AND(D291="Gina",OR(E291="Manual",E291="Assisted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Merge")),A290&amp;"_SA_MW",IF(AND(D291="Julia",OR(E291="Manual",E291="Assisted Manual")),A290&amp;"_JS",IF(AND(D291="Julia",OR(E291="De-Novo Merge",E291="Assisted Merge")),A290&amp;"_SA_JS",""))))))))))))))))))</f>
        <v>2018-04-13_G-088_BD</v>
      </c>
      <c r="G291" s="89">
        <v>43290</v>
      </c>
      <c r="H291" s="89">
        <v>43290</v>
      </c>
      <c r="I291" s="68">
        <v>1.25</v>
      </c>
      <c r="J291" s="68">
        <v>49</v>
      </c>
      <c r="K291" s="73">
        <f t="shared" si="10"/>
        <v>39.200000000000003</v>
      </c>
      <c r="L291" s="109"/>
      <c r="M291" s="86" t="str">
        <f>IF(AND(NOT(OR(G291="",G291="Ø")),H291=""),"In Progress",IF(AND(NOT(OR(H291="Ø",H291="")),NOT(OR(G291="Ø",G291=""))),"Completed",IF(AND(NOT(A290=""),NOT(OR(D291="",D291="???")),G291=""),"Waiting",IF(D291="???","Waiting",""))))</f>
        <v>Completed</v>
      </c>
      <c r="N291" s="109"/>
      <c r="O291" s="109"/>
      <c r="P291" s="4"/>
      <c r="Q291" s="114"/>
      <c r="R291" s="109"/>
    </row>
    <row r="292" spans="1:18" x14ac:dyDescent="0.25">
      <c r="A292" s="115" t="s">
        <v>4598</v>
      </c>
      <c r="B292" s="110" t="s">
        <v>4599</v>
      </c>
      <c r="C292" s="109"/>
      <c r="D292" s="86" t="s">
        <v>32</v>
      </c>
      <c r="E292" s="86" t="s">
        <v>24</v>
      </c>
      <c r="F292" s="7" t="str">
        <f>IF(AND(D292="Amina",OR(E292="Manual",E292="Assisted Manual")),A292&amp;"_AZ",IF(AND(D292="Amina",OR(E292="De-Novo Merge",E292="Assisted Merge")),A292&amp;"_SA_AZ",IF(AND(D292="Mashtura",OR(E292="Manual",E292="Assisted Manual")),A292&amp;"_MH",IF(AND(D292="Mashtura",OR(E292="De-Novo Merge",E292="Assisted Merge")),A292&amp;"_SA_MH",IF(AND(D292="Perry",OR(E292="Manual",E292="Assisted Manual")),A292&amp;"_PB",IF(AND(D292="Perry",OR(E292="De-Novo Merge",E292="Assisted Merge")),A292&amp;"_SA_PB",IF(AND(D292="Gina",OR(E292="Manual",E292="Assisted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Merge")),A292&amp;"_SA_MW",IF(AND(D292="Julia",OR(E292="Manual",E292="Assisted Manual")),A292&amp;"_JS",IF(AND(D292="Julia",OR(E292="De-Novo Merge",E292="Assisted Merge")),A292&amp;"_SA_JS",""))))))))))))))))))</f>
        <v>2018-04-13_R-060_AZ</v>
      </c>
      <c r="G292" s="89">
        <v>43290</v>
      </c>
      <c r="H292" s="89">
        <v>43291</v>
      </c>
      <c r="I292" s="68"/>
      <c r="J292" s="68"/>
      <c r="K292" s="73" t="str">
        <f t="shared" si="10"/>
        <v/>
      </c>
      <c r="L292" s="111">
        <v>43294</v>
      </c>
      <c r="M292" s="86" t="str">
        <f>IF(AND(NOT(OR(G292="",G292="Ø")),H292=""),"In Progress",IF(AND(NOT(OR(H292="Ø",H292="")),NOT(OR(G292="Ø",G292=""))),"Completed",IF(AND(NOT(A292=""),NOT(OR(D292="",D292="???")),G292=""),"Waiting",IF(D292="???","Waiting",""))))</f>
        <v>Completed</v>
      </c>
      <c r="N292" s="109"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09" t="s">
        <v>0</v>
      </c>
      <c r="P292" s="4"/>
      <c r="Q292" s="114" t="s">
        <v>25</v>
      </c>
      <c r="R292" s="109" t="s">
        <v>4600</v>
      </c>
    </row>
    <row r="293" spans="1:18" x14ac:dyDescent="0.25">
      <c r="A293" s="109"/>
      <c r="B293" s="109"/>
      <c r="C293" s="109"/>
      <c r="D293" s="86" t="s">
        <v>23</v>
      </c>
      <c r="E293" s="86" t="s">
        <v>1512</v>
      </c>
      <c r="F293" s="7" t="str">
        <f>IF(AND(D293="Amina",OR(E293="Manual",E293="Assisted Manual")),A292&amp;"_AZ",IF(AND(D293="Amina",OR(E293="De-Novo Merge",E293="Assisted Merge")),A292&amp;"_SA_AZ",IF(AND(D293="Mashtura",OR(E293="Manual",E293="Assisted Manual")),A292&amp;"_MH",IF(AND(D293="Mashtura",OR(E293="De-Novo Merge",E293="Assisted Merge")),A292&amp;"_SA_MH",IF(AND(D293="Perry",OR(E293="Manual",E293="Assisted Manual")),A292&amp;"_PB",IF(AND(D293="Perry",OR(E293="De-Novo Merge",E293="Assisted Merge")),A292&amp;"_SA_PB",IF(AND(D293="Gina",OR(E293="Manual",E293="Assisted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Merge")),A292&amp;"_SA_MW",IF(AND(D293="Julia",OR(E293="Manual",E293="Assisted Manual")),A292&amp;"_JS",IF(AND(D293="Julia",OR(E293="De-Novo Merge",E293="Assisted Merge")),A292&amp;"_SA_JS",""))))))))))))))))))</f>
        <v>2018-04-13_R-060_CA</v>
      </c>
      <c r="G293" s="89">
        <v>43291</v>
      </c>
      <c r="H293" s="89">
        <v>43292</v>
      </c>
      <c r="I293" s="68">
        <v>3.25</v>
      </c>
      <c r="J293" s="68">
        <v>29</v>
      </c>
      <c r="K293" s="73">
        <f t="shared" si="10"/>
        <v>8.9230769230769234</v>
      </c>
      <c r="L293" s="109"/>
      <c r="M293" s="86" t="str">
        <f>IF(AND(NOT(OR(G293="",G293="Ø")),H293=""),"In Progress",IF(AND(NOT(OR(H293="Ø",H293="")),NOT(OR(G293="Ø",G293=""))),"Completed",IF(AND(NOT(A292=""),NOT(OR(D293="",D293="???")),G293=""),"Waiting",IF(D293="???","Waiting",""))))</f>
        <v>Completed</v>
      </c>
      <c r="N293" s="109"/>
      <c r="O293" s="109"/>
      <c r="P293" s="4"/>
      <c r="Q293" s="114"/>
      <c r="R293" s="109"/>
    </row>
    <row r="294" spans="1:18" x14ac:dyDescent="0.25">
      <c r="A294" s="115" t="s">
        <v>4601</v>
      </c>
      <c r="B294" s="110" t="s">
        <v>4602</v>
      </c>
      <c r="C294" s="109"/>
      <c r="D294" s="86" t="s">
        <v>32</v>
      </c>
      <c r="E294" s="86" t="s">
        <v>24</v>
      </c>
      <c r="F294" s="7" t="str">
        <f>IF(AND(D294="Amina",OR(E294="Manual",E294="Assisted Manual")),A294&amp;"_AZ",IF(AND(D294="Amina",OR(E294="De-Novo Merge",E294="Assisted Merge")),A294&amp;"_SA_AZ",IF(AND(D294="Mashtura",OR(E294="Manual",E294="Assisted Manual")),A294&amp;"_MH",IF(AND(D294="Mashtura",OR(E294="De-Novo Merge",E294="Assisted Merge")),A294&amp;"_SA_MH",IF(AND(D294="Perry",OR(E294="Manual",E294="Assisted Manual")),A294&amp;"_PB",IF(AND(D294="Perry",OR(E294="De-Novo Merge",E294="Assisted Merge")),A294&amp;"_SA_PB",IF(AND(D294="Gina",OR(E294="Manual",E294="Assisted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Merge")),A294&amp;"_SA_MW",IF(AND(D294="Julia",OR(E294="Manual",E294="Assisted Manual")),A294&amp;"_JS",IF(AND(D294="Julia",OR(E294="De-Novo Merge",E294="Assisted Merge")),A294&amp;"_SA_JS",""))))))))))))))))))</f>
        <v>2018-04-13_R-061_AZ</v>
      </c>
      <c r="G294" s="89">
        <v>43291</v>
      </c>
      <c r="H294" s="89" t="s">
        <v>51</v>
      </c>
      <c r="I294" s="68"/>
      <c r="J294" s="68"/>
      <c r="K294" s="73" t="str">
        <f t="shared" si="10"/>
        <v/>
      </c>
      <c r="L294" s="111" t="str">
        <f>IF(AND(NOT(OR(H294="",H294="Ø")),NOT(OR(H295="",H295="Ø"))),"Needs to be Split","")</f>
        <v/>
      </c>
      <c r="M294" s="86" t="s">
        <v>2</v>
      </c>
      <c r="N294" s="109" t="s">
        <v>2</v>
      </c>
      <c r="O294" s="109" t="s">
        <v>190</v>
      </c>
      <c r="P294" s="4" t="s">
        <v>1497</v>
      </c>
      <c r="Q294" s="114" t="str">
        <f>IF(OR(N294="Untraceable",N294="Incomplete"),"No",IF(N294="Completed","In Progress",""))</f>
        <v>No</v>
      </c>
      <c r="R294" s="109"/>
    </row>
    <row r="295" spans="1:18" x14ac:dyDescent="0.25">
      <c r="A295" s="109"/>
      <c r="B295" s="109"/>
      <c r="C295" s="109"/>
      <c r="D295" s="86" t="str">
        <f>IF(AND(NOT(A294=""),NOT(B294=""),NOT(M294="Untraceable")),"???","")</f>
        <v>???</v>
      </c>
      <c r="E295" s="86"/>
      <c r="F295" s="7" t="str">
        <f>IF(AND(D295="Amina",OR(E295="Manual",E295="Assisted Manual")),A294&amp;"_AZ",IF(AND(D295="Amina",OR(E295="De-Novo Merge",E295="Assisted Merge")),A294&amp;"_SA_AZ",IF(AND(D295="Mashtura",OR(E295="Manual",E295="Assisted Manual")),A294&amp;"_MH",IF(AND(D295="Mashtura",OR(E295="De-Novo Merge",E295="Assisted Merge")),A294&amp;"_SA_MH",IF(AND(D295="Perry",OR(E295="Manual",E295="Assisted Manual")),A294&amp;"_PB",IF(AND(D295="Perry",OR(E295="De-Novo Merge",E295="Assisted Merge")),A294&amp;"_SA_PB",IF(AND(D295="Gina",OR(E295="Manual",E295="Assisted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Merge")),A294&amp;"_SA_MW",IF(AND(D295="Julia",OR(E295="Manual",E295="Assisted Manual")),A294&amp;"_JS",IF(AND(D295="Julia",OR(E295="De-Novo Merge",E295="Assisted Merge")),A294&amp;"_SA_JS",""))))))))))))))))))</f>
        <v/>
      </c>
      <c r="G295" s="89"/>
      <c r="H295" s="89"/>
      <c r="I295" s="68"/>
      <c r="J295" s="68"/>
      <c r="K295" s="73" t="str">
        <f t="shared" si="10"/>
        <v/>
      </c>
      <c r="L295" s="109"/>
      <c r="M295" s="86"/>
      <c r="N295" s="109"/>
      <c r="O295" s="109"/>
      <c r="P295" s="4"/>
      <c r="Q295" s="114"/>
      <c r="R295" s="109"/>
    </row>
    <row r="296" spans="1:18" x14ac:dyDescent="0.25">
      <c r="A296" s="115" t="s">
        <v>4603</v>
      </c>
      <c r="B296" s="110" t="s">
        <v>4604</v>
      </c>
      <c r="C296" s="109"/>
      <c r="D296" s="86" t="s">
        <v>27</v>
      </c>
      <c r="E296" s="86" t="s">
        <v>24</v>
      </c>
      <c r="F296" s="7" t="str">
        <f>IF(AND(D296="Amina",OR(E296="Manual",E296="Assisted Manual")),A296&amp;"_AZ",IF(AND(D296="Amina",OR(E296="De-Novo Merge",E296="Assisted Merge")),A296&amp;"_SA_AZ",IF(AND(D296="Mashtura",OR(E296="Manual",E296="Assisted Manual")),A296&amp;"_MH",IF(AND(D296="Mashtura",OR(E296="De-Novo Merge",E296="Assisted Merge")),A296&amp;"_SA_MH",IF(AND(D296="Perry",OR(E296="Manual",E296="Assisted Manual")),A296&amp;"_PB",IF(AND(D296="Perry",OR(E296="De-Novo Merge",E296="Assisted Merge")),A296&amp;"_SA_PB",IF(AND(D296="Gina",OR(E296="Manual",E296="Assisted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Merge")),A296&amp;"_SA_MW",IF(AND(D296="Julia",OR(E296="Manual",E296="Assisted Manual")),A296&amp;"_JS",IF(AND(D296="Julia",OR(E296="De-Novo Merge",E296="Assisted Merge")),A296&amp;"_SA_JS",""))))))))))))))))))</f>
        <v>2018-04-13_R-062_GB</v>
      </c>
      <c r="G296" s="89">
        <v>43290</v>
      </c>
      <c r="H296" s="89">
        <v>43291</v>
      </c>
      <c r="I296" s="68">
        <v>3.25</v>
      </c>
      <c r="J296" s="68">
        <v>9</v>
      </c>
      <c r="K296" s="73">
        <f t="shared" si="10"/>
        <v>2.7692307692307692</v>
      </c>
      <c r="L296" s="111">
        <v>43298</v>
      </c>
      <c r="M296" s="86" t="str">
        <f>IF(AND(NOT(OR(G296="",G296="Ø")),H296=""),"In Progress",IF(AND(NOT(OR(H296="Ø",H296="")),NOT(OR(G296="Ø",G296=""))),"Completed",IF(AND(NOT(A296=""),NOT(OR(D296="",D296="???")),G296=""),"Waiting",IF(D296="???","Waiting",""))))</f>
        <v>Completed</v>
      </c>
      <c r="N296" s="109" t="str">
        <f>IF(AND(NOT(OR(H296="Ø",H296="")),L296="Split"),"In Progress",IF(AND(NOT(OR(H296="Ø",H296="")),L296="Needs to be Split"),"Waiting",IF(AND(M296="Review",M297="Review"),"Review",IF(OR(AND(M296="Review",M297="Incomplete"),AND(M296="Incomplete",M297="Review")),"Review",IF(OR(AND(M296="Untraceable",M297="Review"),AND(M296="Review",M297="Untraceable")),"Review",IF(OR(AND(M296="Review",M297="Completed"),AND(M296="Completed",M297="Review")),"Review",IF(OR(AND(M296="Other",M297="Review"),AND(M296="Review",M297="Other")),"Review",IF(OR(AND(M296="Other",M297="Incomplete"),AND(M296="Incomplete",M297="Other")),"Review",IF(OR(AND(M296="Other",M297="Untraceable"),AND(M296="Untraceable",M297="Other")),"Review",IF(OR(AND(M296="Other",M297="Completed"),AND(M296="Completed",M297="Other")),"Review",IF(AND(M296="Waiting",M297="Waiting"),"Waiting",IF(OR(AND(M296="Review",M297="Waiting"),AND(M296="Waiting",M297="Review")),"Waiting",IF(OR(AND(M296="Other",M297="Waiting"),AND(M296="Waiting",M297="Other")),"Waiting",IF(OR(AND(M296="Incomplete",M297="Waiting"),AND(M296="Waiting",M297="Incomplete")),"Waiting",IF(OR(AND(M296="Completed",M297="Waiting"),AND(M296="Waiting",M297="Completed")),"Waiting",IF(OR(M296="In Progress",M297="In Progress"),"In Progress",IF(OR(AND(M296="Completed",M297="Untraceable"),AND(M296="Untraceable",M297="Completed")),"Review",IF(OR(AND(M296="Completed",M297="Incomplete"),AND(M296="Incomplete",M297="Completed")),"Review",IF(OR(AND(M296="Incomplete",M297="Untraceable"),AND(M296="Untraceable",M297="Incomplete")),"Untraceable",IF(AND(NOT(OR(H296="Ø",H296="")),NOT(OR(H297="Ø",H297="")),L296=""),"In Progress",IF(AND(M296="Untraceable",M297="Untraceable"),"Untraceable",IF(AND(NOT(OR(H296="Ø",H296="")),NOT(OR(H297="Ø",H297="")),NOT(OR(L296="Ø",L296="",L296="Split",L296="Needs to be Split"))),"Completed",IF(AND(M296="Incomplete",M297="Incomplete"),"Incomplete",IF(AND(M296="Other",M297="Other"),"Review",IF(AND(M296="Untraceable",M297=""),"Untraceable","")))))))))))))))))))))))))</f>
        <v>Completed</v>
      </c>
      <c r="O296" s="109" t="s">
        <v>0</v>
      </c>
      <c r="P296" s="4" t="s">
        <v>4605</v>
      </c>
      <c r="Q296" s="114" t="s">
        <v>25</v>
      </c>
      <c r="R296" s="109" t="s">
        <v>4606</v>
      </c>
    </row>
    <row r="297" spans="1:18" x14ac:dyDescent="0.25">
      <c r="A297" s="109"/>
      <c r="B297" s="109"/>
      <c r="C297" s="109"/>
      <c r="D297" s="86" t="s">
        <v>23</v>
      </c>
      <c r="E297" s="86" t="s">
        <v>1512</v>
      </c>
      <c r="F297" s="7" t="str">
        <f>IF(AND(D297="Amina",OR(E297="Manual",E297="Assisted Manual")),A296&amp;"_AZ",IF(AND(D297="Amina",OR(E297="De-Novo Merge",E297="Assisted Merge")),A296&amp;"_SA_AZ",IF(AND(D297="Mashtura",OR(E297="Manual",E297="Assisted Manual")),A296&amp;"_MH",IF(AND(D297="Mashtura",OR(E297="De-Novo Merge",E297="Assisted Merge")),A296&amp;"_SA_MH",IF(AND(D297="Perry",OR(E297="Manual",E297="Assisted Manual")),A296&amp;"_PB",IF(AND(D297="Perry",OR(E297="De-Novo Merge",E297="Assisted Merge")),A296&amp;"_SA_PB",IF(AND(D297="Gina",OR(E297="Manual",E297="Assisted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Merge")),A296&amp;"_SA_MW",IF(AND(D297="Julia",OR(E297="Manual",E297="Assisted Manual")),A296&amp;"_JS",IF(AND(D297="Julia",OR(E297="De-Novo Merge",E297="Assisted Merge")),A296&amp;"_SA_JS",""))))))))))))))))))</f>
        <v>2018-04-13_R-062_CA</v>
      </c>
      <c r="G297" s="89">
        <v>43292</v>
      </c>
      <c r="H297" s="89">
        <v>43293</v>
      </c>
      <c r="I297" s="68">
        <v>3</v>
      </c>
      <c r="J297" s="68">
        <v>9</v>
      </c>
      <c r="K297" s="73">
        <f t="shared" si="10"/>
        <v>3</v>
      </c>
      <c r="L297" s="109"/>
      <c r="M297" s="86" t="str">
        <f>IF(AND(NOT(OR(G297="",G297="Ø")),H297=""),"In Progress",IF(AND(NOT(OR(H297="Ø",H297="")),NOT(OR(G297="Ø",G297=""))),"Completed",IF(AND(NOT(A296=""),NOT(OR(D297="",D297="???")),G297=""),"Waiting",IF(D297="???","Waiting",""))))</f>
        <v>Completed</v>
      </c>
      <c r="N297" s="109"/>
      <c r="O297" s="109"/>
      <c r="P297" s="4"/>
      <c r="Q297" s="114"/>
      <c r="R297" s="109"/>
    </row>
    <row r="298" spans="1:18" x14ac:dyDescent="0.25">
      <c r="A298" s="115" t="s">
        <v>4607</v>
      </c>
      <c r="B298" s="110" t="s">
        <v>4608</v>
      </c>
      <c r="C298" s="109"/>
      <c r="D298" s="86" t="s">
        <v>187</v>
      </c>
      <c r="E298" s="86" t="s">
        <v>24</v>
      </c>
      <c r="F298" s="7" t="str">
        <f>IF(AND(D298="Amina",OR(E298="Manual",E298="Assisted Manual")),A298&amp;"_AZ",IF(AND(D298="Amina",OR(E298="De-Novo Merge",E298="Assisted Merge")),A298&amp;"_SA_AZ",IF(AND(D298="Mashtura",OR(E298="Manual",E298="Assisted Manual")),A298&amp;"_MH",IF(AND(D298="Mashtura",OR(E298="De-Novo Merge",E298="Assisted Merge")),A298&amp;"_SA_MH",IF(AND(D298="Perry",OR(E298="Manual",E298="Assisted Manual")),A298&amp;"_PB",IF(AND(D298="Perry",OR(E298="De-Novo Merge",E298="Assisted Merge")),A298&amp;"_SA_PB",IF(AND(D298="Gina",OR(E298="Manual",E298="Assisted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Merge")),A298&amp;"_SA_MW",IF(AND(D298="Julia",OR(E298="Manual",E298="Assisted Manual")),A298&amp;"_JS",IF(AND(D298="Julia",OR(E298="De-Novo Merge",E298="Assisted Merge")),A298&amp;"_SA_JS",""))))))))))))))))))</f>
        <v>2018-04-13_R-063_MW</v>
      </c>
      <c r="G298" s="89">
        <v>43290</v>
      </c>
      <c r="H298" s="89">
        <v>43291</v>
      </c>
      <c r="I298" s="68">
        <v>1.5</v>
      </c>
      <c r="J298" s="68">
        <v>17</v>
      </c>
      <c r="K298" s="73">
        <f t="shared" si="10"/>
        <v>11.333333333333334</v>
      </c>
      <c r="L298" s="111">
        <v>43298</v>
      </c>
      <c r="M298" s="86" t="str">
        <f>IF(AND(NOT(OR(G298="",G298="Ø")),H298=""),"In Progress",IF(AND(NOT(OR(H298="Ø",H298="")),NOT(OR(G298="Ø",G298=""))),"Completed",IF(AND(NOT(A298=""),NOT(OR(D298="",D298="???")),G298=""),"Waiting",IF(D298="???","Waiting",""))))</f>
        <v>Completed</v>
      </c>
      <c r="N298" s="109"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09" t="s">
        <v>0</v>
      </c>
      <c r="P298" s="4" t="s">
        <v>4609</v>
      </c>
      <c r="Q298" s="114" t="s">
        <v>25</v>
      </c>
      <c r="R298" s="109" t="s">
        <v>4610</v>
      </c>
    </row>
    <row r="299" spans="1:18" x14ac:dyDescent="0.25">
      <c r="A299" s="109"/>
      <c r="B299" s="109"/>
      <c r="C299" s="109"/>
      <c r="D299" s="86" t="s">
        <v>32</v>
      </c>
      <c r="E299" s="86" t="s">
        <v>1512</v>
      </c>
      <c r="F299" s="7" t="str">
        <f>IF(AND(D299="Amina",OR(E299="Manual",E299="Assisted Manual")),A298&amp;"_AZ",IF(AND(D299="Amina",OR(E299="De-Novo Merge",E299="Assisted Merge")),A298&amp;"_SA_AZ",IF(AND(D299="Mashtura",OR(E299="Manual",E299="Assisted Manual")),A298&amp;"_MH",IF(AND(D299="Mashtura",OR(E299="De-Novo Merge",E299="Assisted Merge")),A298&amp;"_SA_MH",IF(AND(D299="Perry",OR(E299="Manual",E299="Assisted Manual")),A298&amp;"_PB",IF(AND(D299="Perry",OR(E299="De-Novo Merge",E299="Assisted Merge")),A298&amp;"_SA_PB",IF(AND(D299="Gina",OR(E299="Manual",E299="Assisted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Merge")),A298&amp;"_SA_MW",IF(AND(D299="Julia",OR(E299="Manual",E299="Assisted Manual")),A298&amp;"_JS",IF(AND(D299="Julia",OR(E299="De-Novo Merge",E299="Assisted Merge")),A298&amp;"_SA_JS",""))))))))))))))))))</f>
        <v>2018-04-13_R-063_AZ</v>
      </c>
      <c r="G299" s="89">
        <v>43291</v>
      </c>
      <c r="H299" s="89">
        <v>43292</v>
      </c>
      <c r="I299" s="68"/>
      <c r="J299" s="68"/>
      <c r="K299" s="73" t="str">
        <f t="shared" si="10"/>
        <v/>
      </c>
      <c r="L299" s="109"/>
      <c r="M299" s="86" t="str">
        <f>IF(AND(NOT(OR(G299="",G299="Ø")),H299=""),"In Progress",IF(AND(NOT(OR(H299="Ø",H299="")),NOT(OR(G299="Ø",G299=""))),"Completed",IF(AND(NOT(A298=""),NOT(OR(D299="",D299="???")),G299=""),"Waiting",IF(D299="???","Waiting",""))))</f>
        <v>Completed</v>
      </c>
      <c r="N299" s="109"/>
      <c r="O299" s="109"/>
      <c r="P299" s="4"/>
      <c r="Q299" s="114"/>
      <c r="R299" s="109"/>
    </row>
    <row r="300" spans="1:18" x14ac:dyDescent="0.25">
      <c r="A300" s="115" t="s">
        <v>4611</v>
      </c>
      <c r="B300" s="110" t="s">
        <v>4612</v>
      </c>
      <c r="C300" s="109"/>
      <c r="D300" s="86" t="s">
        <v>23</v>
      </c>
      <c r="E300" s="86" t="s">
        <v>24</v>
      </c>
      <c r="F300" s="7" t="str">
        <f>IF(AND(D300="Amina",OR(E300="Manual",E300="Assisted Manual")),A300&amp;"_AZ",IF(AND(D300="Amina",OR(E300="De-Novo Merge",E300="Assisted Merge")),A300&amp;"_SA_AZ",IF(AND(D300="Mashtura",OR(E300="Manual",E300="Assisted Manual")),A300&amp;"_MH",IF(AND(D300="Mashtura",OR(E300="De-Novo Merge",E300="Assisted Merge")),A300&amp;"_SA_MH",IF(AND(D300="Perry",OR(E300="Manual",E300="Assisted Manual")),A300&amp;"_PB",IF(AND(D300="Perry",OR(E300="De-Novo Merge",E300="Assisted Merge")),A300&amp;"_SA_PB",IF(AND(D300="Gina",OR(E300="Manual",E300="Assisted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Merge")),A300&amp;"_SA_MW",IF(AND(D300="Julia",OR(E300="Manual",E300="Assisted Manual")),A300&amp;"_JS",IF(AND(D300="Julia",OR(E300="De-Novo Merge",E300="Assisted Merge")),A300&amp;"_SA_JS",""))))))))))))))))))</f>
        <v>2018-04-13_R-064_CA</v>
      </c>
      <c r="G300" s="89">
        <v>43290</v>
      </c>
      <c r="H300" s="89">
        <v>43290</v>
      </c>
      <c r="I300" s="68">
        <v>1</v>
      </c>
      <c r="J300" s="68">
        <v>16</v>
      </c>
      <c r="K300" s="73">
        <f t="shared" si="10"/>
        <v>16</v>
      </c>
      <c r="L300" s="111">
        <v>43298</v>
      </c>
      <c r="M300" s="86" t="str">
        <f>IF(AND(NOT(OR(G300="",G300="Ø")),H300=""),"In Progress",IF(AND(NOT(OR(H300="Ø",H300="")),NOT(OR(G300="Ø",G300=""))),"Completed",IF(AND(NOT(A300=""),NOT(OR(D300="",D300="???")),G300=""),"Waiting",IF(D300="???","Waiting",""))))</f>
        <v>Completed</v>
      </c>
      <c r="N300" s="109"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09" t="s">
        <v>0</v>
      </c>
      <c r="P300" s="4" t="s">
        <v>4613</v>
      </c>
      <c r="Q300" s="114" t="s">
        <v>25</v>
      </c>
      <c r="R300" s="109" t="s">
        <v>4614</v>
      </c>
    </row>
    <row r="301" spans="1:18" x14ac:dyDescent="0.25">
      <c r="A301" s="109"/>
      <c r="B301" s="109"/>
      <c r="C301" s="109"/>
      <c r="D301" s="86" t="s">
        <v>2404</v>
      </c>
      <c r="E301" s="86" t="s">
        <v>1512</v>
      </c>
      <c r="F301" s="7" t="str">
        <f>IF(AND(D301="Amina",OR(E301="Manual",E301="Assisted Manual")),A300&amp;"_AZ",IF(AND(D301="Amina",OR(E301="De-Novo Merge",E301="Assisted Merge")),A300&amp;"_SA_AZ",IF(AND(D301="Mashtura",OR(E301="Manual",E301="Assisted Manual")),A300&amp;"_MH",IF(AND(D301="Mashtura",OR(E301="De-Novo Merge",E301="Assisted Merge")),A300&amp;"_SA_MH",IF(AND(D301="Perry",OR(E301="Manual",E301="Assisted Manual")),A300&amp;"_PB",IF(AND(D301="Perry",OR(E301="De-Novo Merge",E301="Assisted Merge")),A300&amp;"_SA_PB",IF(AND(D301="Gina",OR(E301="Manual",E301="Assisted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Merge")),A300&amp;"_SA_MW",IF(AND(D301="Julia",OR(E301="Manual",E301="Assisted Manual")),A300&amp;"_JS",IF(AND(D301="Julia",OR(E301="De-Novo Merge",E301="Assisted Merge")),A300&amp;"_SA_JS",""))))))))))))))))))</f>
        <v>2018-04-13_R-064_MH</v>
      </c>
      <c r="G301" s="89">
        <v>43298</v>
      </c>
      <c r="H301" s="89">
        <v>43298</v>
      </c>
      <c r="I301" s="68">
        <v>1</v>
      </c>
      <c r="J301" s="68">
        <v>16</v>
      </c>
      <c r="K301" s="73">
        <f t="shared" si="10"/>
        <v>16</v>
      </c>
      <c r="L301" s="109"/>
      <c r="M301" s="86" t="str">
        <f>IF(AND(NOT(OR(G301="",G301="Ø")),H301=""),"In Progress",IF(AND(NOT(OR(H301="Ø",H301="")),NOT(OR(G301="Ø",G301=""))),"Completed",IF(AND(NOT(A300=""),NOT(OR(D301="",D301="???")),G301=""),"Waiting",IF(D301="???","Waiting",""))))</f>
        <v>Completed</v>
      </c>
      <c r="N301" s="109"/>
      <c r="O301" s="109"/>
      <c r="P301" s="4"/>
      <c r="Q301" s="114"/>
      <c r="R301" s="109"/>
    </row>
    <row r="302" spans="1:18" x14ac:dyDescent="0.25">
      <c r="A302" s="115" t="s">
        <v>4615</v>
      </c>
      <c r="B302" s="110" t="s">
        <v>4616</v>
      </c>
      <c r="C302" s="109"/>
      <c r="D302" s="86" t="s">
        <v>23</v>
      </c>
      <c r="E302" s="86" t="s">
        <v>24</v>
      </c>
      <c r="F302" s="7" t="str">
        <f>IF(AND(D302="Amina",OR(E302="Manual",E302="Assisted Manual")),A302&amp;"_AZ",IF(AND(D302="Amina",OR(E302="De-Novo Merge",E302="Assisted Merge")),A302&amp;"_SA_AZ",IF(AND(D302="Mashtura",OR(E302="Manual",E302="Assisted Manual")),A302&amp;"_MH",IF(AND(D302="Mashtura",OR(E302="De-Novo Merge",E302="Assisted Merge")),A302&amp;"_SA_MH",IF(AND(D302="Perry",OR(E302="Manual",E302="Assisted Manual")),A302&amp;"_PB",IF(AND(D302="Perry",OR(E302="De-Novo Merge",E302="Assisted Merge")),A302&amp;"_SA_PB",IF(AND(D302="Gina",OR(E302="Manual",E302="Assisted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Merge")),A302&amp;"_SA_MW",IF(AND(D302="Julia",OR(E302="Manual",E302="Assisted Manual")),A302&amp;"_JS",IF(AND(D302="Julia",OR(E302="De-Novo Merge",E302="Assisted Merge")),A302&amp;"_SA_JS",""))))))))))))))))))</f>
        <v>2018-04-13_R-065_CA</v>
      </c>
      <c r="G302" s="89">
        <v>43290</v>
      </c>
      <c r="H302" s="89">
        <v>43291</v>
      </c>
      <c r="I302" s="68">
        <v>3</v>
      </c>
      <c r="J302" s="68">
        <v>23</v>
      </c>
      <c r="K302" s="73">
        <f t="shared" si="10"/>
        <v>7.666666666666667</v>
      </c>
      <c r="L302" s="111">
        <v>43294</v>
      </c>
      <c r="M302" s="86" t="str">
        <f>IF(AND(NOT(OR(G302="",G302="Ø")),H302=""),"In Progress",IF(AND(NOT(OR(H302="Ø",H302="")),NOT(OR(G302="Ø",G302=""))),"Completed",IF(AND(NOT(A302=""),NOT(OR(D302="",D302="???")),G302=""),"Waiting",IF(D302="???","Waiting",""))))</f>
        <v>Completed</v>
      </c>
      <c r="N302" s="109"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09" t="s">
        <v>0</v>
      </c>
      <c r="P302" s="4" t="s">
        <v>4617</v>
      </c>
      <c r="Q302" s="114" t="s">
        <v>25</v>
      </c>
      <c r="R302" s="109" t="s">
        <v>4618</v>
      </c>
    </row>
    <row r="303" spans="1:18" x14ac:dyDescent="0.25">
      <c r="A303" s="109"/>
      <c r="B303" s="109"/>
      <c r="C303" s="109"/>
      <c r="D303" s="86" t="s">
        <v>32</v>
      </c>
      <c r="E303" s="86" t="s">
        <v>1512</v>
      </c>
      <c r="F303" s="7" t="str">
        <f>IF(AND(D303="Amina",OR(E303="Manual",E303="Assisted Manual")),A302&amp;"_AZ",IF(AND(D303="Amina",OR(E303="De-Novo Merge",E303="Assisted Merge")),A302&amp;"_SA_AZ",IF(AND(D303="Mashtura",OR(E303="Manual",E303="Assisted Manual")),A302&amp;"_MH",IF(AND(D303="Mashtura",OR(E303="De-Novo Merge",E303="Assisted Merge")),A302&amp;"_SA_MH",IF(AND(D303="Perry",OR(E303="Manual",E303="Assisted Manual")),A302&amp;"_PB",IF(AND(D303="Perry",OR(E303="De-Novo Merge",E303="Assisted Merge")),A302&amp;"_SA_PB",IF(AND(D303="Gina",OR(E303="Manual",E303="Assisted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Merge")),A302&amp;"_SA_MW",IF(AND(D303="Julia",OR(E303="Manual",E303="Assisted Manual")),A302&amp;"_JS",IF(AND(D303="Julia",OR(E303="De-Novo Merge",E303="Assisted Merge")),A302&amp;"_SA_JS",""))))))))))))))))))</f>
        <v>2018-04-13_R-065_AZ</v>
      </c>
      <c r="G303" s="89">
        <v>43292</v>
      </c>
      <c r="H303" s="89">
        <v>43292</v>
      </c>
      <c r="I303" s="68">
        <v>2.5</v>
      </c>
      <c r="J303" s="68">
        <v>22</v>
      </c>
      <c r="K303" s="73">
        <f t="shared" si="10"/>
        <v>8.8000000000000007</v>
      </c>
      <c r="L303" s="109"/>
      <c r="M303" s="86" t="str">
        <f>IF(AND(NOT(OR(G303="",G303="Ø")),H303=""),"In Progress",IF(AND(NOT(OR(H303="Ø",H303="")),NOT(OR(G303="Ø",G303=""))),"Completed",IF(AND(NOT(A302=""),NOT(OR(D303="",D303="???")),G303=""),"Waiting",IF(D303="???","Waiting",""))))</f>
        <v>Completed</v>
      </c>
      <c r="N303" s="109"/>
      <c r="O303" s="109"/>
      <c r="P303" s="4"/>
      <c r="Q303" s="114"/>
      <c r="R303" s="109"/>
    </row>
    <row r="304" spans="1:18" x14ac:dyDescent="0.25">
      <c r="A304" s="115" t="s">
        <v>4619</v>
      </c>
      <c r="B304" s="110" t="s">
        <v>4620</v>
      </c>
      <c r="C304" s="109"/>
      <c r="D304" s="86" t="s">
        <v>187</v>
      </c>
      <c r="E304" s="86" t="s">
        <v>24</v>
      </c>
      <c r="F304" s="7" t="str">
        <f>IF(AND(D304="Amina",OR(E304="Manual",E304="Assisted Manual")),A304&amp;"_AZ",IF(AND(D304="Amina",OR(E304="De-Novo Merge",E304="Assisted Merge")),A304&amp;"_SA_AZ",IF(AND(D304="Mashtura",OR(E304="Manual",E304="Assisted Manual")),A304&amp;"_MH",IF(AND(D304="Mashtura",OR(E304="De-Novo Merge",E304="Assisted Merge")),A304&amp;"_SA_MH",IF(AND(D304="Perry",OR(E304="Manual",E304="Assisted Manual")),A304&amp;"_PB",IF(AND(D304="Perry",OR(E304="De-Novo Merge",E304="Assisted Merge")),A304&amp;"_SA_PB",IF(AND(D304="Gina",OR(E304="Manual",E304="Assisted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Merge")),A304&amp;"_SA_MW",IF(AND(D304="Julia",OR(E304="Manual",E304="Assisted Manual")),A304&amp;"_JS",IF(AND(D304="Julia",OR(E304="De-Novo Merge",E304="Assisted Merge")),A304&amp;"_SA_JS",""))))))))))))))))))</f>
        <v>2018-04-13_R-066_MW</v>
      </c>
      <c r="G304" s="89">
        <v>43291</v>
      </c>
      <c r="I304" s="68">
        <v>2</v>
      </c>
      <c r="J304" s="68">
        <v>23</v>
      </c>
      <c r="K304" s="73">
        <f>IF(AND(NOT(I304=""),NOT(J304=""),NOT(H305="")),J304/I304,"")</f>
        <v>11.5</v>
      </c>
      <c r="L304" s="111">
        <v>43297</v>
      </c>
      <c r="M304" s="86" t="str">
        <f>IF(AND(NOT(OR(G304="",G304="Ø")),H305=""),"In Progress",IF(AND(NOT(OR(H305="Ø",H305="")),NOT(OR(G304="Ø",G304=""))),"Completed",IF(AND(NOT(A304=""),NOT(OR(D304="",D304="???")),G304=""),"Waiting",IF(D304="???","Waiting",""))))</f>
        <v>Completed</v>
      </c>
      <c r="N304" s="109" t="s">
        <v>0</v>
      </c>
      <c r="O304" s="109" t="s">
        <v>0</v>
      </c>
      <c r="P304" s="4" t="s">
        <v>4621</v>
      </c>
      <c r="Q304" s="114" t="s">
        <v>25</v>
      </c>
      <c r="R304" s="109" t="s">
        <v>4622</v>
      </c>
    </row>
    <row r="305" spans="1:18" x14ac:dyDescent="0.25">
      <c r="A305" s="109"/>
      <c r="B305" s="109"/>
      <c r="C305" s="109"/>
      <c r="D305" s="86" t="s">
        <v>23</v>
      </c>
      <c r="E305" s="86" t="s">
        <v>1512</v>
      </c>
      <c r="F305" s="7" t="str">
        <f>IF(AND(D305="Amina",OR(E305="Manual",E305="Assisted Manual")),A304&amp;"_AZ",IF(AND(D305="Amina",OR(E305="De-Novo Merge",E305="Assisted Merge")),A304&amp;"_SA_AZ",IF(AND(D305="Mashtura",OR(E305="Manual",E305="Assisted Manual")),A304&amp;"_MH",IF(AND(D305="Mashtura",OR(E305="De-Novo Merge",E305="Assisted Merge")),A304&amp;"_SA_MH",IF(AND(D305="Perry",OR(E305="Manual",E305="Assisted Manual")),A304&amp;"_PB",IF(AND(D305="Perry",OR(E305="De-Novo Merge",E305="Assisted Merge")),A304&amp;"_SA_PB",IF(AND(D305="Gina",OR(E305="Manual",E305="Assisted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Merge")),A304&amp;"_SA_MW",IF(AND(D305="Julia",OR(E305="Manual",E305="Assisted Manual")),A304&amp;"_JS",IF(AND(D305="Julia",OR(E305="De-Novo Merge",E305="Assisted Merge")),A304&amp;"_SA_JS",""))))))))))))))))))</f>
        <v>2018-04-13_R-066_CA</v>
      </c>
      <c r="G305" s="89">
        <v>43293</v>
      </c>
      <c r="H305" s="89">
        <v>43294</v>
      </c>
      <c r="I305" s="68">
        <v>2</v>
      </c>
      <c r="J305" s="68">
        <v>23</v>
      </c>
      <c r="K305" s="73">
        <v>11.5</v>
      </c>
      <c r="L305" s="109"/>
      <c r="M305" s="86" t="s">
        <v>0</v>
      </c>
      <c r="N305" s="109"/>
      <c r="O305" s="109"/>
      <c r="P305" s="4"/>
      <c r="Q305" s="114"/>
      <c r="R305" s="109"/>
    </row>
    <row r="306" spans="1:18" x14ac:dyDescent="0.25">
      <c r="A306" s="115" t="s">
        <v>4623</v>
      </c>
      <c r="B306" s="110" t="s">
        <v>4624</v>
      </c>
      <c r="C306" s="109"/>
      <c r="D306" s="86" t="s">
        <v>187</v>
      </c>
      <c r="E306" s="86" t="s">
        <v>24</v>
      </c>
      <c r="F306" s="7" t="str">
        <f>IF(AND(D306="Amina",OR(E306="Manual",E306="Assisted Manual")),A306&amp;"_AZ",IF(AND(D306="Amina",OR(E306="De-Novo Merge",E306="Assisted Merge")),A306&amp;"_SA_AZ",IF(AND(D306="Mashtura",OR(E306="Manual",E306="Assisted Manual")),A306&amp;"_MH",IF(AND(D306="Mashtura",OR(E306="De-Novo Merge",E306="Assisted Merge")),A306&amp;"_SA_MH",IF(AND(D306="Perry",OR(E306="Manual",E306="Assisted Manual")),A306&amp;"_PB",IF(AND(D306="Perry",OR(E306="De-Novo Merge",E306="Assisted Merge")),A306&amp;"_SA_PB",IF(AND(D306="Gina",OR(E306="Manual",E306="Assisted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Merge")),A306&amp;"_SA_MW",IF(AND(D306="Julia",OR(E306="Manual",E306="Assisted Manual")),A306&amp;"_JS",IF(AND(D306="Julia",OR(E306="De-Novo Merge",E306="Assisted Merge")),A306&amp;"_SA_JS",""))))))))))))))))))</f>
        <v>2018-04-13_R-067_MW</v>
      </c>
      <c r="G306" s="89">
        <v>43291</v>
      </c>
      <c r="H306" s="89">
        <v>43293</v>
      </c>
      <c r="I306" s="68">
        <v>4</v>
      </c>
      <c r="J306" s="68">
        <v>38</v>
      </c>
      <c r="K306" s="73">
        <f t="shared" ref="K306:K315" si="11">IF(AND(NOT(I306=""),NOT(J306=""),NOT(H306="")),J306/I306,"")</f>
        <v>9.5</v>
      </c>
      <c r="L306" s="111" t="str">
        <f>IF(AND(NOT(OR(H306="",H306="Ø")),NOT(OR(H307="",H307="Ø"))),"Needs to be Split","")</f>
        <v/>
      </c>
      <c r="M306" s="86" t="str">
        <f>IF(AND(NOT(OR(G306="",G306="Ø")),H306=""),"In Progress",IF(AND(NOT(OR(H306="Ø",H306="")),NOT(OR(G306="Ø",G306=""))),"Completed",IF(AND(NOT(A306=""),NOT(OR(D306="",D306="???")),G306=""),"Waiting",IF(D306="???","Waiting",""))))</f>
        <v>Completed</v>
      </c>
      <c r="N306" s="109" t="s">
        <v>1</v>
      </c>
      <c r="O306" s="109" t="s">
        <v>0</v>
      </c>
      <c r="P306" s="4" t="s">
        <v>4625</v>
      </c>
      <c r="Q306" s="114" t="str">
        <f>IF(OR(N306="Untraceable",N306="Incomplete"),"No",IF(N306="Completed","In Progress",""))</f>
        <v>No</v>
      </c>
      <c r="R306" s="109"/>
    </row>
    <row r="307" spans="1:18" x14ac:dyDescent="0.25">
      <c r="A307" s="109"/>
      <c r="B307" s="109"/>
      <c r="C307" s="109"/>
      <c r="D307" s="86" t="s">
        <v>32</v>
      </c>
      <c r="E307" s="86" t="s">
        <v>1512</v>
      </c>
      <c r="F307" s="7" t="str">
        <f>IF(AND(D307="Amina",OR(E307="Manual",E307="Assisted Manual")),A306&amp;"_AZ",IF(AND(D307="Amina",OR(E307="De-Novo Merge",E307="Assisted Merge")),A306&amp;"_SA_AZ",IF(AND(D307="Mashtura",OR(E307="Manual",E307="Assisted Manual")),A306&amp;"_MH",IF(AND(D307="Mashtura",OR(E307="De-Novo Merge",E307="Assisted Merge")),A306&amp;"_SA_MH",IF(AND(D307="Perry",OR(E307="Manual",E307="Assisted Manual")),A306&amp;"_PB",IF(AND(D307="Perry",OR(E307="De-Novo Merge",E307="Assisted Merge")),A306&amp;"_SA_PB",IF(AND(D307="Gina",OR(E307="Manual",E307="Assisted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Merge")),A306&amp;"_SA_MW",IF(AND(D307="Julia",OR(E307="Manual",E307="Assisted Manual")),A306&amp;"_JS",IF(AND(D307="Julia",OR(E307="De-Novo Merge",E307="Assisted Merge")),A306&amp;"_SA_JS",""))))))))))))))))))</f>
        <v>2018-04-13_R-067_AZ</v>
      </c>
      <c r="G307" s="89">
        <v>43294</v>
      </c>
      <c r="H307" s="89" t="s">
        <v>51</v>
      </c>
      <c r="I307" s="68"/>
      <c r="J307" s="68"/>
      <c r="K307" s="73" t="str">
        <f t="shared" si="11"/>
        <v/>
      </c>
      <c r="L307" s="109"/>
      <c r="M307" s="86" t="s">
        <v>1</v>
      </c>
      <c r="N307" s="109"/>
      <c r="O307" s="109"/>
      <c r="P307" s="4"/>
      <c r="Q307" s="114"/>
      <c r="R307" s="109"/>
    </row>
    <row r="308" spans="1:18" x14ac:dyDescent="0.25">
      <c r="A308" s="115" t="s">
        <v>4626</v>
      </c>
      <c r="B308" s="110" t="s">
        <v>4627</v>
      </c>
      <c r="C308" s="109"/>
      <c r="D308" s="86" t="s">
        <v>187</v>
      </c>
      <c r="E308" s="86" t="s">
        <v>24</v>
      </c>
      <c r="F308" s="7" t="str">
        <f>IF(AND(D308="Amina",OR(E308="Manual",E308="Assisted Manual")),A308&amp;"_AZ",IF(AND(D308="Amina",OR(E308="De-Novo Merge",E308="Assisted Merge")),A308&amp;"_SA_AZ",IF(AND(D308="Mashtura",OR(E308="Manual",E308="Assisted Manual")),A308&amp;"_MH",IF(AND(D308="Mashtura",OR(E308="De-Novo Merge",E308="Assisted Merge")),A308&amp;"_SA_MH",IF(AND(D308="Perry",OR(E308="Manual",E308="Assisted Manual")),A308&amp;"_PB",IF(AND(D308="Perry",OR(E308="De-Novo Merge",E308="Assisted Merge")),A308&amp;"_SA_PB",IF(AND(D308="Gina",OR(E308="Manual",E308="Assisted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Merge")),A308&amp;"_SA_MW",IF(AND(D308="Julia",OR(E308="Manual",E308="Assisted Manual")),A308&amp;"_JS",IF(AND(D308="Julia",OR(E308="De-Novo Merge",E308="Assisted Merge")),A308&amp;"_SA_JS",""))))))))))))))))))</f>
        <v>2018-04-13_R-068_MW</v>
      </c>
      <c r="G308" s="89">
        <v>43293</v>
      </c>
      <c r="H308" s="89">
        <v>43297</v>
      </c>
      <c r="I308" s="68"/>
      <c r="J308" s="68"/>
      <c r="K308" s="73" t="str">
        <f t="shared" si="11"/>
        <v/>
      </c>
      <c r="L308" s="111">
        <v>43299</v>
      </c>
      <c r="M308" s="86" t="str">
        <f>IF(AND(NOT(OR(G308="",G308="Ø")),H308=""),"In Progress",IF(AND(NOT(OR(H308="Ø",H308="")),NOT(OR(G308="Ø",G308=""))),"Completed",IF(AND(NOT(A308=""),NOT(OR(D308="",D308="???")),G308=""),"Waiting",IF(D308="???","Waiting",""))))</f>
        <v>Completed</v>
      </c>
      <c r="N308" s="109"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09" t="s">
        <v>0</v>
      </c>
      <c r="P308" s="4" t="s">
        <v>4628</v>
      </c>
      <c r="Q308" s="114" t="s">
        <v>25</v>
      </c>
      <c r="R308" s="109" t="s">
        <v>4629</v>
      </c>
    </row>
    <row r="309" spans="1:18" x14ac:dyDescent="0.25">
      <c r="A309" s="109"/>
      <c r="B309" s="109"/>
      <c r="C309" s="109"/>
      <c r="D309" s="86" t="s">
        <v>32</v>
      </c>
      <c r="E309" s="86" t="s">
        <v>1512</v>
      </c>
      <c r="F309" s="7" t="str">
        <f>IF(AND(D309="Amina",OR(E309="Manual",E309="Assisted Manual")),A308&amp;"_AZ",IF(AND(D309="Amina",OR(E309="De-Novo Merge",E309="Assisted Merge")),A308&amp;"_SA_AZ",IF(AND(D309="Mashtura",OR(E309="Manual",E309="Assisted Manual")),A308&amp;"_MH",IF(AND(D309="Mashtura",OR(E309="De-Novo Merge",E309="Assisted Merge")),A308&amp;"_SA_MH",IF(AND(D309="Perry",OR(E309="Manual",E309="Assisted Manual")),A308&amp;"_PB",IF(AND(D309="Perry",OR(E309="De-Novo Merge",E309="Assisted Merge")),A308&amp;"_SA_PB",IF(AND(D309="Gina",OR(E309="Manual",E309="Assisted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Merge")),A308&amp;"_SA_MW",IF(AND(D309="Julia",OR(E309="Manual",E309="Assisted Manual")),A308&amp;"_JS",IF(AND(D309="Julia",OR(E309="De-Novo Merge",E309="Assisted Merge")),A308&amp;"_SA_JS",""))))))))))))))))))</f>
        <v>2018-04-13_R-068_AZ</v>
      </c>
      <c r="G309" s="89">
        <v>43297</v>
      </c>
      <c r="H309" s="89">
        <v>43299</v>
      </c>
      <c r="I309" s="68"/>
      <c r="J309" s="68"/>
      <c r="K309" s="73" t="str">
        <f t="shared" si="11"/>
        <v/>
      </c>
      <c r="L309" s="109"/>
      <c r="M309" s="86" t="str">
        <f>IF(AND(NOT(OR(G309="",G309="Ø")),H309=""),"In Progress",IF(AND(NOT(OR(H309="Ø",H309="")),NOT(OR(G309="Ø",G309=""))),"Completed",IF(AND(NOT(A308=""),NOT(OR(D309="",D309="???")),G309=""),"Waiting",IF(D309="???","Waiting",""))))</f>
        <v>Completed</v>
      </c>
      <c r="N309" s="109"/>
      <c r="O309" s="109"/>
      <c r="P309" s="4"/>
      <c r="Q309" s="114"/>
      <c r="R309" s="109"/>
    </row>
    <row r="310" spans="1:18" x14ac:dyDescent="0.25">
      <c r="A310" s="115" t="s">
        <v>4630</v>
      </c>
      <c r="B310" s="110" t="s">
        <v>4631</v>
      </c>
      <c r="C310" s="109"/>
      <c r="D310" s="86" t="s">
        <v>187</v>
      </c>
      <c r="E310" s="86" t="s">
        <v>24</v>
      </c>
      <c r="F310" s="7" t="str">
        <f>IF(AND(D310="Amina",OR(E310="Manual",E310="Assisted Manual")),A310&amp;"_AZ",IF(AND(D310="Amina",OR(E310="De-Novo Merge",E310="Assisted Merge")),A310&amp;"_SA_AZ",IF(AND(D310="Mashtura",OR(E310="Manual",E310="Assisted Manual")),A310&amp;"_MH",IF(AND(D310="Mashtura",OR(E310="De-Novo Merge",E310="Assisted Merge")),A310&amp;"_SA_MH",IF(AND(D310="Perry",OR(E310="Manual",E310="Assisted Manual")),A310&amp;"_PB",IF(AND(D310="Perry",OR(E310="De-Novo Merge",E310="Assisted Merge")),A310&amp;"_SA_PB",IF(AND(D310="Gina",OR(E310="Manual",E310="Assisted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Merge")),A310&amp;"_SA_MW",IF(AND(D310="Julia",OR(E310="Manual",E310="Assisted Manual")),A310&amp;"_JS",IF(AND(D310="Julia",OR(E310="De-Novo Merge",E310="Assisted Merge")),A310&amp;"_SA_JS",""))))))))))))))))))</f>
        <v>2018-04-13_R-069_MW</v>
      </c>
      <c r="G310" s="89">
        <v>43293</v>
      </c>
      <c r="H310" s="89">
        <v>43294</v>
      </c>
      <c r="I310" s="68"/>
      <c r="J310" s="68"/>
      <c r="K310" s="73" t="str">
        <f t="shared" si="11"/>
        <v/>
      </c>
      <c r="L310" s="111">
        <v>43297</v>
      </c>
      <c r="M310" s="86" t="str">
        <f>IF(AND(NOT(OR(G310="",G310="Ø")),H310=""),"In Progress",IF(AND(NOT(OR(H310="Ø",H310="")),NOT(OR(G310="Ø",G310=""))),"Completed",IF(AND(NOT(A310=""),NOT(OR(D310="",D310="???")),G310=""),"Waiting",IF(D310="???","Waiting",""))))</f>
        <v>Completed</v>
      </c>
      <c r="N310" s="109"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09" t="s">
        <v>0</v>
      </c>
      <c r="P310" s="4"/>
      <c r="Q310" s="114" t="s">
        <v>25</v>
      </c>
      <c r="R310" s="109" t="s">
        <v>4632</v>
      </c>
    </row>
    <row r="311" spans="1:18" x14ac:dyDescent="0.25">
      <c r="A311" s="109"/>
      <c r="B311" s="109"/>
      <c r="C311" s="109"/>
      <c r="D311" s="86" t="s">
        <v>23</v>
      </c>
      <c r="E311" s="86" t="s">
        <v>1512</v>
      </c>
      <c r="F311" s="7" t="str">
        <f>IF(AND(D311="Amina",OR(E311="Manual",E311="Assisted Manual")),A310&amp;"_AZ",IF(AND(D311="Amina",OR(E311="De-Novo Merge",E311="Assisted Merge")),A310&amp;"_SA_AZ",IF(AND(D311="Mashtura",OR(E311="Manual",E311="Assisted Manual")),A310&amp;"_MH",IF(AND(D311="Mashtura",OR(E311="De-Novo Merge",E311="Assisted Merge")),A310&amp;"_SA_MH",IF(AND(D311="Perry",OR(E311="Manual",E311="Assisted Manual")),A310&amp;"_PB",IF(AND(D311="Perry",OR(E311="De-Novo Merge",E311="Assisted Merge")),A310&amp;"_SA_PB",IF(AND(D311="Gina",OR(E311="Manual",E311="Assisted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Merge")),A310&amp;"_SA_MW",IF(AND(D311="Julia",OR(E311="Manual",E311="Assisted Manual")),A310&amp;"_JS",IF(AND(D311="Julia",OR(E311="De-Novo Merge",E311="Assisted Merge")),A310&amp;"_SA_JS",""))))))))))))))))))</f>
        <v>2018-04-13_R-069_CA</v>
      </c>
      <c r="G311" s="89">
        <v>43294</v>
      </c>
      <c r="H311" s="89">
        <v>43294</v>
      </c>
      <c r="I311" s="68">
        <v>1.5</v>
      </c>
      <c r="J311" s="68">
        <v>27</v>
      </c>
      <c r="K311" s="73">
        <f t="shared" si="11"/>
        <v>18</v>
      </c>
      <c r="L311" s="109"/>
      <c r="M311" s="86" t="str">
        <f>IF(AND(NOT(OR(G311="",G311="Ø")),H311=""),"In Progress",IF(AND(NOT(OR(H311="Ø",H311="")),NOT(OR(G311="Ø",G311=""))),"Completed",IF(AND(NOT(A310=""),NOT(OR(D311="",D311="???")),G311=""),"Waiting",IF(D311="???","Waiting",""))))</f>
        <v>Completed</v>
      </c>
      <c r="N311" s="109"/>
      <c r="O311" s="109"/>
      <c r="P311" s="4"/>
      <c r="Q311" s="114"/>
      <c r="R311" s="109"/>
    </row>
    <row r="312" spans="1:18" x14ac:dyDescent="0.25">
      <c r="A312" s="115" t="s">
        <v>4633</v>
      </c>
      <c r="B312" s="110" t="s">
        <v>4634</v>
      </c>
      <c r="C312" s="109"/>
      <c r="D312" s="86" t="s">
        <v>2404</v>
      </c>
      <c r="E312" s="86" t="s">
        <v>24</v>
      </c>
      <c r="F312" s="7" t="str">
        <f>IF(AND(D312="Amina",OR(E312="Manual",E312="Assisted Manual")),A312&amp;"_AZ",IF(AND(D312="Amina",OR(E312="De-Novo Merge",E312="Assisted Merge")),A312&amp;"_SA_AZ",IF(AND(D312="Mashtura",OR(E312="Manual",E312="Assisted Manual")),A312&amp;"_MH",IF(AND(D312="Mashtura",OR(E312="De-Novo Merge",E312="Assisted Merge")),A312&amp;"_SA_MH",IF(AND(D312="Perry",OR(E312="Manual",E312="Assisted Manual")),A312&amp;"_PB",IF(AND(D312="Perry",OR(E312="De-Novo Merge",E312="Assisted Merge")),A312&amp;"_SA_PB",IF(AND(D312="Gina",OR(E312="Manual",E312="Assisted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Merge")),A312&amp;"_SA_MW",IF(AND(D312="Julia",OR(E312="Manual",E312="Assisted Manual")),A312&amp;"_JS",IF(AND(D312="Julia",OR(E312="De-Novo Merge",E312="Assisted Merge")),A312&amp;"_SA_JS",""))))))))))))))))))</f>
        <v>2018-04-13_G-089_MH</v>
      </c>
      <c r="G312" s="89">
        <v>43291</v>
      </c>
      <c r="H312" s="89">
        <v>43292</v>
      </c>
      <c r="I312" s="68">
        <v>2</v>
      </c>
      <c r="J312" s="68">
        <v>16.600000000000001</v>
      </c>
      <c r="K312" s="73">
        <f t="shared" si="11"/>
        <v>8.3000000000000007</v>
      </c>
      <c r="L312" s="111">
        <v>43294</v>
      </c>
      <c r="M312" s="86" t="str">
        <f>IF(AND(NOT(OR(G312="",G312="Ø")),H312=""),"In Progress",IF(AND(NOT(OR(H312="Ø",H312="")),NOT(OR(G312="Ø",G312=""))),"Completed",IF(AND(NOT(A312=""),NOT(OR(D312="",D312="???")),G312=""),"Waiting",IF(D312="???","Waiting",""))))</f>
        <v>Completed</v>
      </c>
      <c r="N312" s="109"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09" t="s">
        <v>0</v>
      </c>
      <c r="P312" s="4"/>
      <c r="Q312" s="114" t="s">
        <v>25</v>
      </c>
      <c r="R312" s="109" t="s">
        <v>4635</v>
      </c>
    </row>
    <row r="313" spans="1:18" x14ac:dyDescent="0.25">
      <c r="A313" s="109"/>
      <c r="B313" s="109"/>
      <c r="C313" s="109"/>
      <c r="D313" s="86" t="s">
        <v>23</v>
      </c>
      <c r="E313" s="86" t="s">
        <v>1512</v>
      </c>
      <c r="F313" s="7" t="str">
        <f>IF(AND(D313="Amina",OR(E313="Manual",E313="Assisted Manual")),A312&amp;"_AZ",IF(AND(D313="Amina",OR(E313="De-Novo Merge",E313="Assisted Merge")),A312&amp;"_SA_AZ",IF(AND(D313="Mashtura",OR(E313="Manual",E313="Assisted Manual")),A312&amp;"_MH",IF(AND(D313="Mashtura",OR(E313="De-Novo Merge",E313="Assisted Merge")),A312&amp;"_SA_MH",IF(AND(D313="Perry",OR(E313="Manual",E313="Assisted Manual")),A312&amp;"_PB",IF(AND(D313="Perry",OR(E313="De-Novo Merge",E313="Assisted Merge")),A312&amp;"_SA_PB",IF(AND(D313="Gina",OR(E313="Manual",E313="Assisted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Merge")),A312&amp;"_SA_MW",IF(AND(D313="Julia",OR(E313="Manual",E313="Assisted Manual")),A312&amp;"_JS",IF(AND(D313="Julia",OR(E313="De-Novo Merge",E313="Assisted Merge")),A312&amp;"_SA_JS",""))))))))))))))))))</f>
        <v>2018-04-13_G-089_CA</v>
      </c>
      <c r="G313" s="89">
        <v>43293</v>
      </c>
      <c r="H313" s="89">
        <v>43293</v>
      </c>
      <c r="I313" s="68">
        <v>1.5</v>
      </c>
      <c r="J313" s="68">
        <v>16</v>
      </c>
      <c r="K313" s="73">
        <f t="shared" si="11"/>
        <v>10.666666666666666</v>
      </c>
      <c r="L313" s="109"/>
      <c r="M313" s="86" t="str">
        <f>IF(AND(NOT(OR(G313="",G313="Ø")),H313=""),"In Progress",IF(AND(NOT(OR(H313="Ø",H313="")),NOT(OR(G313="Ø",G313=""))),"Completed",IF(AND(NOT(A312=""),NOT(OR(D313="",D313="???")),G313=""),"Waiting",IF(D313="???","Waiting",""))))</f>
        <v>Completed</v>
      </c>
      <c r="N313" s="109"/>
      <c r="O313" s="109"/>
      <c r="P313" s="4"/>
      <c r="Q313" s="114"/>
      <c r="R313" s="109"/>
    </row>
    <row r="314" spans="1:18" x14ac:dyDescent="0.25">
      <c r="A314" s="115" t="s">
        <v>4636</v>
      </c>
      <c r="B314" s="110" t="s">
        <v>4637</v>
      </c>
      <c r="C314" s="109"/>
      <c r="D314" s="86" t="s">
        <v>4153</v>
      </c>
      <c r="E314" s="86" t="s">
        <v>24</v>
      </c>
      <c r="F314" s="7" t="str">
        <f>IF(AND(D314="Amina",OR(E314="Manual",E314="Assisted Manual")),A314&amp;"_AZ",IF(AND(D314="Amina",OR(E314="De-Novo Merge",E314="Assisted Merge")),A314&amp;"_SA_AZ",IF(AND(D314="Mashtura",OR(E314="Manual",E314="Assisted Manual")),A314&amp;"_MH",IF(AND(D314="Mashtura",OR(E314="De-Novo Merge",E314="Assisted Merge")),A314&amp;"_SA_MH",IF(AND(D314="Perry",OR(E314="Manual",E314="Assisted Manual")),A314&amp;"_PB",IF(AND(D314="Perry",OR(E314="De-Novo Merge",E314="Assisted Merge")),A314&amp;"_SA_PB",IF(AND(D314="Gina",OR(E314="Manual",E314="Assisted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Merge")),A314&amp;"_SA_MW",IF(AND(D314="Julia",OR(E314="Manual",E314="Assisted Manual")),A314&amp;"_JS",IF(AND(D314="Julia",OR(E314="De-Novo Merge",E314="Assisted Merge")),A314&amp;"_SA_JS",""))))))))))))))))))</f>
        <v>2018-04-13-G-090_JS</v>
      </c>
      <c r="G314" s="89">
        <v>43291</v>
      </c>
      <c r="H314" s="89">
        <v>43292</v>
      </c>
      <c r="I314" s="68">
        <v>6</v>
      </c>
      <c r="J314" s="68">
        <v>37</v>
      </c>
      <c r="K314" s="73">
        <f t="shared" si="11"/>
        <v>6.166666666666667</v>
      </c>
      <c r="L314" s="111">
        <v>43297</v>
      </c>
      <c r="M314" s="86" t="str">
        <f>IF(AND(NOT(OR(G314="",G314="Ø")),H314=""),"In Progress",IF(AND(NOT(OR(H314="Ø",H314="")),NOT(OR(G314="Ø",G314=""))),"Completed",IF(AND(NOT(A314=""),NOT(OR(D314="",D314="???")),G314=""),"Waiting",IF(D314="???","Waiting",""))))</f>
        <v>Completed</v>
      </c>
      <c r="N314" s="109"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09" t="s">
        <v>0</v>
      </c>
      <c r="P314" s="4"/>
      <c r="Q314" s="114" t="s">
        <v>25</v>
      </c>
      <c r="R314" s="109" t="s">
        <v>4638</v>
      </c>
    </row>
    <row r="315" spans="1:18" x14ac:dyDescent="0.25">
      <c r="A315" s="109"/>
      <c r="B315" s="109"/>
      <c r="C315" s="109"/>
      <c r="D315" s="86" t="s">
        <v>2404</v>
      </c>
      <c r="E315" s="86" t="s">
        <v>1512</v>
      </c>
      <c r="F315" s="7" t="str">
        <f>IF(AND(D315="Amina",OR(E315="Manual",E315="Assisted Manual")),A314&amp;"_AZ",IF(AND(D315="Amina",OR(E315="De-Novo Merge",E315="Assisted Merge")),A314&amp;"_SA_AZ",IF(AND(D315="Mashtura",OR(E315="Manual",E315="Assisted Manual")),A314&amp;"_MH",IF(AND(D315="Mashtura",OR(E315="De-Novo Merge",E315="Assisted Merge")),A314&amp;"_SA_MH",IF(AND(D315="Perry",OR(E315="Manual",E315="Assisted Manual")),A314&amp;"_PB",IF(AND(D315="Perry",OR(E315="De-Novo Merge",E315="Assisted Merge")),A314&amp;"_SA_PB",IF(AND(D315="Gina",OR(E315="Manual",E315="Assisted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Merge")),A314&amp;"_SA_MW",IF(AND(D315="Julia",OR(E315="Manual",E315="Assisted Manual")),A314&amp;"_JS",IF(AND(D315="Julia",OR(E315="De-Novo Merge",E315="Assisted Merge")),A314&amp;"_SA_JS",""))))))))))))))))))</f>
        <v>2018-04-13-G-090_MH</v>
      </c>
      <c r="G315" s="89">
        <v>43293</v>
      </c>
      <c r="H315" s="89">
        <v>43293</v>
      </c>
      <c r="I315" s="68">
        <v>2.5</v>
      </c>
      <c r="J315" s="68">
        <v>36</v>
      </c>
      <c r="K315" s="73">
        <f t="shared" si="11"/>
        <v>14.4</v>
      </c>
      <c r="L315" s="109"/>
      <c r="M315" s="86" t="str">
        <f>IF(AND(NOT(OR(G315="",G315="Ø")),H315=""),"In Progress",IF(AND(NOT(OR(H315="Ø",H315="")),NOT(OR(G315="Ø",G315=""))),"Completed",IF(AND(NOT(A314=""),NOT(OR(D315="",D315="???")),G315=""),"Waiting",IF(D315="???","Waiting",""))))</f>
        <v>Completed</v>
      </c>
      <c r="N315" s="109"/>
      <c r="O315" s="109"/>
      <c r="P315" s="4"/>
      <c r="Q315" s="114"/>
      <c r="R315" s="109"/>
    </row>
  </sheetData>
  <autoFilter ref="A1:R315"/>
  <mergeCells count="1256">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 ref="Q288:Q289"/>
    <mergeCell ref="R288:R289"/>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76:Q277"/>
    <mergeCell ref="R276:R277"/>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50:Q251"/>
    <mergeCell ref="R250:R251"/>
    <mergeCell ref="A270:A271"/>
    <mergeCell ref="B270:B271"/>
    <mergeCell ref="C270:C271"/>
    <mergeCell ref="L270:L271"/>
    <mergeCell ref="N270:N271"/>
    <mergeCell ref="O270:O271"/>
    <mergeCell ref="Q270:Q271"/>
    <mergeCell ref="R270:R271"/>
    <mergeCell ref="A250:A251"/>
    <mergeCell ref="B250:B251"/>
    <mergeCell ref="C250:C251"/>
    <mergeCell ref="L250:L251"/>
    <mergeCell ref="N250:N251"/>
    <mergeCell ref="O250:O251"/>
    <mergeCell ref="Q252:Q253"/>
    <mergeCell ref="R252:R253"/>
    <mergeCell ref="A258:A259"/>
    <mergeCell ref="B258:B259"/>
    <mergeCell ref="C258:C259"/>
    <mergeCell ref="L258:L259"/>
    <mergeCell ref="N258:N259"/>
    <mergeCell ref="O258:O259"/>
    <mergeCell ref="Q258:Q259"/>
    <mergeCell ref="R258:R259"/>
    <mergeCell ref="A256:A257"/>
    <mergeCell ref="B256:B257"/>
    <mergeCell ref="C256:C257"/>
    <mergeCell ref="L256:L257"/>
    <mergeCell ref="Q254:Q255"/>
    <mergeCell ref="R254:R255"/>
    <mergeCell ref="A248:A249"/>
    <mergeCell ref="B248:B249"/>
    <mergeCell ref="C248:C249"/>
    <mergeCell ref="L248:L249"/>
    <mergeCell ref="N248:N249"/>
    <mergeCell ref="O248:O249"/>
    <mergeCell ref="Q248:Q249"/>
    <mergeCell ref="R248:R249"/>
    <mergeCell ref="A252:A253"/>
    <mergeCell ref="B252:B253"/>
    <mergeCell ref="C252:C253"/>
    <mergeCell ref="L252:L253"/>
    <mergeCell ref="N252:N253"/>
    <mergeCell ref="O252:O253"/>
    <mergeCell ref="Q240:Q241"/>
    <mergeCell ref="R240:R241"/>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36:Q237"/>
    <mergeCell ref="R236:R23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26:Q227"/>
    <mergeCell ref="R226:R227"/>
    <mergeCell ref="A228:A229"/>
    <mergeCell ref="B228:B229"/>
    <mergeCell ref="C228:C229"/>
    <mergeCell ref="L228:L229"/>
    <mergeCell ref="N228:N229"/>
    <mergeCell ref="O228:O229"/>
    <mergeCell ref="Q228:Q229"/>
    <mergeCell ref="R228:R229"/>
    <mergeCell ref="A226:A227"/>
    <mergeCell ref="B226:B227"/>
    <mergeCell ref="C226:C227"/>
    <mergeCell ref="L226:L227"/>
    <mergeCell ref="N226:N227"/>
    <mergeCell ref="O226:O227"/>
    <mergeCell ref="Q224:Q225"/>
    <mergeCell ref="R224:R225"/>
    <mergeCell ref="A230:A231"/>
    <mergeCell ref="B230:B231"/>
    <mergeCell ref="C230:C231"/>
    <mergeCell ref="L230:L231"/>
    <mergeCell ref="N230:N231"/>
    <mergeCell ref="O230:O231"/>
    <mergeCell ref="Q230:Q231"/>
    <mergeCell ref="R230:R231"/>
    <mergeCell ref="A224:A225"/>
    <mergeCell ref="B224:B225"/>
    <mergeCell ref="C224:C225"/>
    <mergeCell ref="L224:L225"/>
    <mergeCell ref="N224:N225"/>
    <mergeCell ref="O224:O225"/>
    <mergeCell ref="Q216:Q217"/>
    <mergeCell ref="R216:R217"/>
    <mergeCell ref="A222:A223"/>
    <mergeCell ref="B222:B223"/>
    <mergeCell ref="C222:C223"/>
    <mergeCell ref="L222:L223"/>
    <mergeCell ref="N222:N223"/>
    <mergeCell ref="O222:O223"/>
    <mergeCell ref="Q222:Q223"/>
    <mergeCell ref="R222:R223"/>
    <mergeCell ref="A216:A217"/>
    <mergeCell ref="B216:B217"/>
    <mergeCell ref="C216:C217"/>
    <mergeCell ref="L216:L217"/>
    <mergeCell ref="N216:N217"/>
    <mergeCell ref="O216:O217"/>
    <mergeCell ref="C220:C221"/>
    <mergeCell ref="L220:L221"/>
    <mergeCell ref="N220:N221"/>
    <mergeCell ref="O220:O221"/>
    <mergeCell ref="Q178:Q179"/>
    <mergeCell ref="R178:R179"/>
    <mergeCell ref="A218:A219"/>
    <mergeCell ref="B218:B219"/>
    <mergeCell ref="C218:C219"/>
    <mergeCell ref="L218:L219"/>
    <mergeCell ref="N218:N219"/>
    <mergeCell ref="O218:O219"/>
    <mergeCell ref="Q218:Q219"/>
    <mergeCell ref="R218:R219"/>
    <mergeCell ref="A178:A179"/>
    <mergeCell ref="B178:B179"/>
    <mergeCell ref="C178:C179"/>
    <mergeCell ref="L178:L179"/>
    <mergeCell ref="N178:N179"/>
    <mergeCell ref="O178:O179"/>
    <mergeCell ref="A180:A181"/>
    <mergeCell ref="B180:B181"/>
    <mergeCell ref="C180:C181"/>
    <mergeCell ref="L180:L181"/>
    <mergeCell ref="N180:N181"/>
    <mergeCell ref="O180:O181"/>
    <mergeCell ref="Q188:Q189"/>
    <mergeCell ref="R188:R189"/>
    <mergeCell ref="A190:A191"/>
    <mergeCell ref="B190:B191"/>
    <mergeCell ref="C190:C191"/>
    <mergeCell ref="L190:L191"/>
    <mergeCell ref="A176:A177"/>
    <mergeCell ref="B176:B177"/>
    <mergeCell ref="C176:C177"/>
    <mergeCell ref="L176:L177"/>
    <mergeCell ref="N176:N177"/>
    <mergeCell ref="O176:O177"/>
    <mergeCell ref="Q176:Q177"/>
    <mergeCell ref="R176:R177"/>
    <mergeCell ref="A212:A213"/>
    <mergeCell ref="B212:B213"/>
    <mergeCell ref="C212:C213"/>
    <mergeCell ref="L212:L213"/>
    <mergeCell ref="N212:N213"/>
    <mergeCell ref="O212:O213"/>
    <mergeCell ref="Q170:Q171"/>
    <mergeCell ref="R170:R171"/>
    <mergeCell ref="A210:A211"/>
    <mergeCell ref="B210:B211"/>
    <mergeCell ref="C210:C211"/>
    <mergeCell ref="L210:L211"/>
    <mergeCell ref="N210:N211"/>
    <mergeCell ref="O210:O211"/>
    <mergeCell ref="Q210:Q211"/>
    <mergeCell ref="R210:R211"/>
    <mergeCell ref="A170:A171"/>
    <mergeCell ref="B170:B171"/>
    <mergeCell ref="C170:C171"/>
    <mergeCell ref="L170:L171"/>
    <mergeCell ref="N170:N171"/>
    <mergeCell ref="O170:O171"/>
    <mergeCell ref="Q174:Q175"/>
    <mergeCell ref="R174:R175"/>
    <mergeCell ref="A168:A169"/>
    <mergeCell ref="B168:B169"/>
    <mergeCell ref="C168:C169"/>
    <mergeCell ref="L168:L169"/>
    <mergeCell ref="N168:N169"/>
    <mergeCell ref="O168:O169"/>
    <mergeCell ref="Q168:Q169"/>
    <mergeCell ref="R168:R169"/>
    <mergeCell ref="A174:A175"/>
    <mergeCell ref="B174:B175"/>
    <mergeCell ref="C174:C175"/>
    <mergeCell ref="L174:L175"/>
    <mergeCell ref="N174:N175"/>
    <mergeCell ref="O174:O175"/>
    <mergeCell ref="Q162:Q163"/>
    <mergeCell ref="R162:R163"/>
    <mergeCell ref="A172:A173"/>
    <mergeCell ref="B172:B173"/>
    <mergeCell ref="C172:C173"/>
    <mergeCell ref="L172:L173"/>
    <mergeCell ref="N172:N173"/>
    <mergeCell ref="O172:O173"/>
    <mergeCell ref="Q172:Q173"/>
    <mergeCell ref="R172:R173"/>
    <mergeCell ref="A162:A163"/>
    <mergeCell ref="B162:B163"/>
    <mergeCell ref="C162:C163"/>
    <mergeCell ref="L162:L163"/>
    <mergeCell ref="N162:N163"/>
    <mergeCell ref="O162:O163"/>
    <mergeCell ref="Q166:Q167"/>
    <mergeCell ref="R166:R167"/>
    <mergeCell ref="A160:A161"/>
    <mergeCell ref="B160:B161"/>
    <mergeCell ref="C160:C161"/>
    <mergeCell ref="L160:L161"/>
    <mergeCell ref="N160:N161"/>
    <mergeCell ref="O160:O161"/>
    <mergeCell ref="Q160:Q161"/>
    <mergeCell ref="R160:R161"/>
    <mergeCell ref="A166:A167"/>
    <mergeCell ref="B166:B167"/>
    <mergeCell ref="C166:C167"/>
    <mergeCell ref="L166:L167"/>
    <mergeCell ref="N166:N167"/>
    <mergeCell ref="O166:O167"/>
    <mergeCell ref="Q154:Q155"/>
    <mergeCell ref="R154:R155"/>
    <mergeCell ref="A164:A165"/>
    <mergeCell ref="B164:B165"/>
    <mergeCell ref="C164:C165"/>
    <mergeCell ref="L164:L165"/>
    <mergeCell ref="N164:N165"/>
    <mergeCell ref="O164:O165"/>
    <mergeCell ref="Q164:Q165"/>
    <mergeCell ref="R164:R165"/>
    <mergeCell ref="A154:A155"/>
    <mergeCell ref="B154:B155"/>
    <mergeCell ref="C154:C155"/>
    <mergeCell ref="L154:L155"/>
    <mergeCell ref="N154:N155"/>
    <mergeCell ref="O154:O155"/>
    <mergeCell ref="Q158:Q159"/>
    <mergeCell ref="R158:R159"/>
    <mergeCell ref="A152:A153"/>
    <mergeCell ref="B152:B153"/>
    <mergeCell ref="C152:C153"/>
    <mergeCell ref="L152:L153"/>
    <mergeCell ref="N152:N153"/>
    <mergeCell ref="O152:O153"/>
    <mergeCell ref="Q152:Q153"/>
    <mergeCell ref="R152:R153"/>
    <mergeCell ref="A158:A159"/>
    <mergeCell ref="B158:B159"/>
    <mergeCell ref="C158:C159"/>
    <mergeCell ref="L158:L159"/>
    <mergeCell ref="N158:N159"/>
    <mergeCell ref="O158:O159"/>
    <mergeCell ref="Q148:Q149"/>
    <mergeCell ref="R148:R149"/>
    <mergeCell ref="A156:A157"/>
    <mergeCell ref="B156:B157"/>
    <mergeCell ref="C156:C157"/>
    <mergeCell ref="L156:L157"/>
    <mergeCell ref="N156:N157"/>
    <mergeCell ref="O156:O157"/>
    <mergeCell ref="Q156:Q157"/>
    <mergeCell ref="R156:R157"/>
    <mergeCell ref="A148:A149"/>
    <mergeCell ref="B148:B149"/>
    <mergeCell ref="C148:C149"/>
    <mergeCell ref="L148:L149"/>
    <mergeCell ref="N148:N149"/>
    <mergeCell ref="O148:O149"/>
    <mergeCell ref="Q150:Q151"/>
    <mergeCell ref="R150:R151"/>
    <mergeCell ref="A146:A147"/>
    <mergeCell ref="B146:B147"/>
    <mergeCell ref="C146:C147"/>
    <mergeCell ref="L146:L147"/>
    <mergeCell ref="N146:N147"/>
    <mergeCell ref="O146:O147"/>
    <mergeCell ref="Q146:Q147"/>
    <mergeCell ref="R146:R147"/>
    <mergeCell ref="A150:A151"/>
    <mergeCell ref="B150:B151"/>
    <mergeCell ref="C150:C151"/>
    <mergeCell ref="L150:L151"/>
    <mergeCell ref="N150:N151"/>
    <mergeCell ref="O150:O151"/>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42:Q143"/>
    <mergeCell ref="R142:R143"/>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A114:A115"/>
    <mergeCell ref="B114:B115"/>
    <mergeCell ref="C114:C115"/>
    <mergeCell ref="L114:L115"/>
    <mergeCell ref="N114:N115"/>
    <mergeCell ref="O114:O115"/>
    <mergeCell ref="Q114:Q115"/>
    <mergeCell ref="R114:R115"/>
    <mergeCell ref="A116:A117"/>
    <mergeCell ref="B116:B117"/>
    <mergeCell ref="C116:C117"/>
    <mergeCell ref="L116:L117"/>
    <mergeCell ref="N116:N117"/>
    <mergeCell ref="O116:O117"/>
    <mergeCell ref="Q116:Q117"/>
    <mergeCell ref="R116:R117"/>
    <mergeCell ref="A118:A119"/>
    <mergeCell ref="B118:B119"/>
    <mergeCell ref="C118:C119"/>
    <mergeCell ref="L118:L119"/>
    <mergeCell ref="N118:N119"/>
    <mergeCell ref="O118:O119"/>
    <mergeCell ref="Q118:Q119"/>
    <mergeCell ref="R118:R119"/>
    <mergeCell ref="A120:A121"/>
    <mergeCell ref="B120:B121"/>
    <mergeCell ref="C120:C121"/>
    <mergeCell ref="L120:L121"/>
    <mergeCell ref="N120:N121"/>
    <mergeCell ref="O120:O121"/>
    <mergeCell ref="Q120:Q121"/>
    <mergeCell ref="R120:R121"/>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8:Q9"/>
    <mergeCell ref="R8:R9"/>
    <mergeCell ref="A6:A7"/>
    <mergeCell ref="B6:B7"/>
    <mergeCell ref="C6:C7"/>
    <mergeCell ref="L6:L7"/>
    <mergeCell ref="N6:N7"/>
    <mergeCell ref="O6:O7"/>
    <mergeCell ref="Q184:Q185"/>
    <mergeCell ref="R184:R185"/>
    <mergeCell ref="Q6:Q7"/>
    <mergeCell ref="R6:R7"/>
    <mergeCell ref="A8:A9"/>
    <mergeCell ref="B8:B9"/>
    <mergeCell ref="C8:C9"/>
    <mergeCell ref="L8:L9"/>
    <mergeCell ref="N8:N9"/>
    <mergeCell ref="O8:O9"/>
    <mergeCell ref="A184:A185"/>
    <mergeCell ref="B184:B185"/>
    <mergeCell ref="C184:C185"/>
    <mergeCell ref="L184:L185"/>
    <mergeCell ref="N184:N185"/>
    <mergeCell ref="O184:O185"/>
    <mergeCell ref="Q180:Q181"/>
    <mergeCell ref="R180:R181"/>
    <mergeCell ref="A182:A183"/>
    <mergeCell ref="B182:B183"/>
    <mergeCell ref="C182:C183"/>
    <mergeCell ref="L182:L183"/>
    <mergeCell ref="N182:N183"/>
    <mergeCell ref="O182:O183"/>
    <mergeCell ref="Q182:Q183"/>
    <mergeCell ref="R182:R183"/>
    <mergeCell ref="N190:N191"/>
    <mergeCell ref="O190:O191"/>
    <mergeCell ref="Q190:Q191"/>
    <mergeCell ref="R190:R191"/>
    <mergeCell ref="A188:A189"/>
    <mergeCell ref="B188:B189"/>
    <mergeCell ref="C188:C189"/>
    <mergeCell ref="L188:L189"/>
    <mergeCell ref="N188:N189"/>
    <mergeCell ref="O188:O189"/>
    <mergeCell ref="Q196:Q197"/>
    <mergeCell ref="R196:R197"/>
    <mergeCell ref="A186:A187"/>
    <mergeCell ref="B186:B187"/>
    <mergeCell ref="C186:C187"/>
    <mergeCell ref="L186:L187"/>
    <mergeCell ref="N186:N187"/>
    <mergeCell ref="O186:O187"/>
    <mergeCell ref="Q186:Q187"/>
    <mergeCell ref="R186:R187"/>
    <mergeCell ref="A196:A197"/>
    <mergeCell ref="B196:B197"/>
    <mergeCell ref="C196:C197"/>
    <mergeCell ref="L196:L197"/>
    <mergeCell ref="N196:N197"/>
    <mergeCell ref="O196:O197"/>
    <mergeCell ref="Q192:Q193"/>
    <mergeCell ref="R192:R193"/>
    <mergeCell ref="A194:A195"/>
    <mergeCell ref="B194:B195"/>
    <mergeCell ref="C194:C195"/>
    <mergeCell ref="L194:L195"/>
    <mergeCell ref="N194:N195"/>
    <mergeCell ref="O194:O195"/>
    <mergeCell ref="Q194:Q195"/>
    <mergeCell ref="R194:R195"/>
    <mergeCell ref="A192:A193"/>
    <mergeCell ref="B192:B193"/>
    <mergeCell ref="C192:C193"/>
    <mergeCell ref="L192:L193"/>
    <mergeCell ref="N192:N193"/>
    <mergeCell ref="O192:O193"/>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Q206:Q207"/>
    <mergeCell ref="R206:R207"/>
    <mergeCell ref="A264:A265"/>
    <mergeCell ref="B264:B265"/>
    <mergeCell ref="C264:C265"/>
    <mergeCell ref="L264:L265"/>
    <mergeCell ref="A204:A205"/>
    <mergeCell ref="B204:B205"/>
    <mergeCell ref="C204:C205"/>
    <mergeCell ref="L204:L205"/>
    <mergeCell ref="N204:N205"/>
    <mergeCell ref="O204:O205"/>
    <mergeCell ref="Q204:Q205"/>
    <mergeCell ref="R204:R205"/>
    <mergeCell ref="A208:A209"/>
    <mergeCell ref="B208:B209"/>
    <mergeCell ref="C208:C209"/>
    <mergeCell ref="L208:L209"/>
    <mergeCell ref="N208:N209"/>
    <mergeCell ref="O208:O209"/>
    <mergeCell ref="Q212:Q213"/>
    <mergeCell ref="R212:R213"/>
    <mergeCell ref="Q220:Q221"/>
    <mergeCell ref="R220:R221"/>
    <mergeCell ref="A214:A215"/>
    <mergeCell ref="B214:B215"/>
    <mergeCell ref="C214:C215"/>
    <mergeCell ref="L214:L215"/>
    <mergeCell ref="N214:N215"/>
    <mergeCell ref="O214:O215"/>
    <mergeCell ref="Q214:Q215"/>
    <mergeCell ref="R214:R215"/>
    <mergeCell ref="A220:A221"/>
    <mergeCell ref="B220:B221"/>
    <mergeCell ref="C260:C261"/>
    <mergeCell ref="L260:L261"/>
    <mergeCell ref="N260:N261"/>
    <mergeCell ref="O260:O261"/>
    <mergeCell ref="N256:N257"/>
    <mergeCell ref="O256:O257"/>
    <mergeCell ref="Q264:Q265"/>
    <mergeCell ref="R264:R265"/>
    <mergeCell ref="A198:A199"/>
    <mergeCell ref="B198:B199"/>
    <mergeCell ref="C198:C199"/>
    <mergeCell ref="L198:L199"/>
    <mergeCell ref="N198:N199"/>
    <mergeCell ref="O198:O199"/>
    <mergeCell ref="Q198:Q199"/>
    <mergeCell ref="R198:R199"/>
    <mergeCell ref="A206:A207"/>
    <mergeCell ref="B206:B207"/>
    <mergeCell ref="C206:C207"/>
    <mergeCell ref="L206:L207"/>
    <mergeCell ref="N206:N207"/>
    <mergeCell ref="O206:O207"/>
    <mergeCell ref="Q208:Q209"/>
    <mergeCell ref="R208:R209"/>
    <mergeCell ref="A254:A255"/>
    <mergeCell ref="B254:B255"/>
    <mergeCell ref="C254:C255"/>
    <mergeCell ref="L254:L255"/>
    <mergeCell ref="N254:N255"/>
    <mergeCell ref="O254:O255"/>
    <mergeCell ref="Q256:Q257"/>
    <mergeCell ref="R256:R257"/>
    <mergeCell ref="Q266:Q267"/>
    <mergeCell ref="R266:R267"/>
    <mergeCell ref="A268:A269"/>
    <mergeCell ref="B268:B269"/>
    <mergeCell ref="C268:C269"/>
    <mergeCell ref="L268:L269"/>
    <mergeCell ref="N268:N269"/>
    <mergeCell ref="O268:O269"/>
    <mergeCell ref="Q268:Q269"/>
    <mergeCell ref="R268:R269"/>
    <mergeCell ref="A266:A267"/>
    <mergeCell ref="B266:B267"/>
    <mergeCell ref="C266:C267"/>
    <mergeCell ref="L266:L267"/>
    <mergeCell ref="N266:N267"/>
    <mergeCell ref="O266:O267"/>
    <mergeCell ref="N264:N265"/>
    <mergeCell ref="O264:O265"/>
    <mergeCell ref="Q260:Q261"/>
    <mergeCell ref="R260:R261"/>
    <mergeCell ref="A262:A263"/>
    <mergeCell ref="B262:B263"/>
    <mergeCell ref="C262:C263"/>
    <mergeCell ref="L262:L263"/>
    <mergeCell ref="N262:N263"/>
    <mergeCell ref="O262:O263"/>
    <mergeCell ref="Q262:Q263"/>
    <mergeCell ref="R262:R263"/>
    <mergeCell ref="A260:A261"/>
    <mergeCell ref="B260:B261"/>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N272:N273"/>
    <mergeCell ref="O272:O273"/>
    <mergeCell ref="Q280:Q281"/>
    <mergeCell ref="R280:R281"/>
    <mergeCell ref="A300:A301"/>
    <mergeCell ref="B300:B301"/>
    <mergeCell ref="C300:C301"/>
    <mergeCell ref="L300:L301"/>
    <mergeCell ref="N300:N301"/>
    <mergeCell ref="O300:O301"/>
    <mergeCell ref="Q300:Q301"/>
    <mergeCell ref="R300:R301"/>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02:Q303"/>
    <mergeCell ref="R302:R303"/>
    <mergeCell ref="Q312:Q313"/>
    <mergeCell ref="R312:R313"/>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0:Q311"/>
    <mergeCell ref="R310:R311"/>
  </mergeCells>
  <conditionalFormatting sqref="O1:O315">
    <cfRule type="containsText" dxfId="1440" priority="7" operator="containsText" text="HOLD">
      <formula>NOT(ISERROR(SEARCH("HOLD",O1)))</formula>
    </cfRule>
    <cfRule type="containsText" dxfId="1439" priority="16" operator="containsText" text="Ignore">
      <formula>NOT(ISERROR(SEARCH("Ignore",O1)))</formula>
    </cfRule>
  </conditionalFormatting>
  <conditionalFormatting sqref="M1:O315">
    <cfRule type="containsText" dxfId="1438" priority="6" operator="containsText" text="Waiting">
      <formula>NOT(ISERROR(SEARCH("Waiting",M1)))</formula>
    </cfRule>
    <cfRule type="containsText" dxfId="1437" priority="10" operator="containsText" text="Review">
      <formula>NOT(ISERROR(SEARCH("Review",M1)))</formula>
    </cfRule>
    <cfRule type="containsText" dxfId="1436" priority="11" operator="containsText" text="Other">
      <formula>NOT(ISERROR(SEARCH("Other",M1)))</formula>
    </cfRule>
    <cfRule type="containsText" dxfId="1435" priority="12" operator="containsText" text="Incomplete">
      <formula>NOT(ISERROR(SEARCH("Incomplete",M1)))</formula>
    </cfRule>
    <cfRule type="containsText" dxfId="1434" priority="13" operator="containsText" text="Untraceable">
      <formula>NOT(ISERROR(SEARCH("Untraceable",M1)))</formula>
    </cfRule>
    <cfRule type="containsText" dxfId="1433" priority="14" operator="containsText" text="Completed">
      <formula>NOT(ISERROR(SEARCH("Completed",M1)))</formula>
    </cfRule>
  </conditionalFormatting>
  <conditionalFormatting sqref="M1:O315 Q1:Q315">
    <cfRule type="containsText" dxfId="1432" priority="15" operator="containsText" text="In Progress">
      <formula>NOT(ISERROR(SEARCH("In Progress",M1)))</formula>
    </cfRule>
  </conditionalFormatting>
  <conditionalFormatting sqref="Q1:Q315">
    <cfRule type="containsText" dxfId="1431" priority="8" operator="containsText" text="No">
      <formula>NOT(ISERROR(SEARCH("No",Q1)))</formula>
    </cfRule>
    <cfRule type="containsText" dxfId="1430" priority="9" operator="containsText" text="Yes">
      <formula>NOT(ISERROR(SEARCH("Yes",Q1)))</formula>
    </cfRule>
  </conditionalFormatting>
  <conditionalFormatting sqref="L1:L315">
    <cfRule type="containsText" dxfId="1429" priority="5" operator="containsText" text="Needs to be">
      <formula>NOT(ISERROR(SEARCH("Needs to be",L1)))</formula>
    </cfRule>
  </conditionalFormatting>
  <conditionalFormatting sqref="I1:K271 I273:K315">
    <cfRule type="containsText" dxfId="1428" priority="4" operator="containsText" text="Please Enter Tracing Time">
      <formula>NOT(ISERROR(SEARCH("Please Enter Tracing Time",I1)))</formula>
    </cfRule>
  </conditionalFormatting>
  <conditionalFormatting sqref="I272:K272">
    <cfRule type="containsText" dxfId="1427" priority="3" operator="containsText" text="Please Enter Tracing Time">
      <formula>NOT(ISERROR(SEARCH("Please Enter Tracing Time",I272)))</formula>
    </cfRule>
  </conditionalFormatting>
  <dataValidations count="7">
    <dataValidation type="list" allowBlank="1" showInputMessage="1" sqref="L2:L315">
      <formula1>"Ø, Split"</formula1>
    </dataValidation>
    <dataValidation type="list" allowBlank="1" showInputMessage="1" showErrorMessage="1" sqref="M2:N315">
      <formula1>"In Progress, Completed, Untraceable, Incomplete, Other, Review"</formula1>
    </dataValidation>
    <dataValidation type="list" operator="equal" allowBlank="1" showInputMessage="1" showErrorMessage="1" sqref="E2:E315">
      <formula1>"Manual,Assisted Manual, De-Novo Merge, Assisted Merge"</formula1>
    </dataValidation>
    <dataValidation type="list" allowBlank="1" showInputMessage="1" showErrorMessage="1" sqref="O2:O315">
      <formula1>"In Progress, Completed, Untraceable, Review, Ignore"</formula1>
    </dataValidation>
    <dataValidation type="list" operator="equal" allowBlank="1" showInputMessage="1" showErrorMessage="1" sqref="D2:D315">
      <formula1>"Amina,Bruno,Cameron,Daniel,Gina,Julia,Mashtura,Monet,???"</formula1>
    </dataValidation>
    <dataValidation type="list" operator="equal" allowBlank="1" showInputMessage="1" sqref="H2:H303 H305:H315">
      <formula1>"Ø"</formula1>
    </dataValidation>
    <dataValidation type="list" allowBlank="1" showInputMessage="1" sqref="G2:G176 G178:G31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82477FD6-3550-4D95-89E1-625F6DE3A9AF}">
            <xm:f>NOT(ISERROR(SEARCH("G-",A1)))</xm:f>
            <xm:f>"G-"</xm:f>
            <x14:dxf>
              <font>
                <color rgb="FF006100"/>
              </font>
              <fill>
                <patternFill>
                  <bgColor rgb="FFC6EFCE"/>
                </patternFill>
              </fill>
            </x14:dxf>
          </x14:cfRule>
          <xm:sqref>A1:A1048576</xm:sqref>
        </x14:conditionalFormatting>
        <x14:conditionalFormatting xmlns:xm="http://schemas.microsoft.com/office/excel/2006/main">
          <x14:cfRule type="containsText" priority="1" operator="containsText" id="{B4D92EE0-86C5-4552-8BB1-7BD01AFA9B10}">
            <xm:f>NOT(ISERROR(SEARCH("R-",A1)))</xm:f>
            <xm:f>"R-"</xm:f>
            <x14:dxf>
              <font>
                <color rgb="FF9C0006"/>
              </font>
            </x14:dxf>
          </x14:cfRule>
          <xm:sqref>A1:A1048576</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1"/>
  <sheetViews>
    <sheetView workbookViewId="0">
      <pane xSplit="1" topLeftCell="B1" activePane="topRight" state="frozen"/>
      <selection pane="topRight" sqref="A1:R41"/>
    </sheetView>
  </sheetViews>
  <sheetFormatPr defaultRowHeight="15" x14ac:dyDescent="0.25"/>
  <cols>
    <col min="1" max="1" width="16.7109375" bestFit="1" customWidth="1"/>
    <col min="2" max="2" width="28.140625" customWidth="1"/>
    <col min="3" max="3" width="19" bestFit="1" customWidth="1"/>
    <col min="4" max="4" width="11.28515625" customWidth="1"/>
    <col min="5" max="5" width="14.140625" customWidth="1"/>
    <col min="6" max="6" width="21.28515625" bestFit="1" customWidth="1"/>
    <col min="7"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2.7109375" customWidth="1"/>
    <col min="16" max="16" width="44"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5" t="s">
        <v>4639</v>
      </c>
      <c r="B2" s="110" t="s">
        <v>4640</v>
      </c>
      <c r="C2" s="109" t="s">
        <v>1001</v>
      </c>
      <c r="D2" s="103" t="s">
        <v>187</v>
      </c>
      <c r="E2" s="103" t="s">
        <v>24</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2018-06-14_G-001_MW</v>
      </c>
      <c r="G2" s="104">
        <v>43298</v>
      </c>
      <c r="H2" s="104">
        <v>43300</v>
      </c>
      <c r="I2" s="68">
        <v>9</v>
      </c>
      <c r="J2" s="68">
        <v>103</v>
      </c>
      <c r="K2" s="73">
        <f>IF(AND(NOT(I2=""),NOT(J2=""),NOT(H2="")),J2/I2,"")</f>
        <v>11.444444444444445</v>
      </c>
      <c r="L2" s="111">
        <v>43361</v>
      </c>
      <c r="M2" s="103" t="str">
        <f>IF(AND(NOT(OR(G2="",G2="Ø")),H2=""),"In Progress",IF(AND(NOT(OR(H2="Ø",H2="")),NOT(OR(G2="Ø",G2=""))),"Completed",IF(AND(NOT(A2=""),NOT(OR(D2="",D2="???")),G2=""),"Waiting",IF(D2="???","Waiting",""))))</f>
        <v>Completed</v>
      </c>
      <c r="N2" s="109"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9" t="s">
        <v>0</v>
      </c>
      <c r="P2" s="4"/>
      <c r="Q2" s="114" t="s">
        <v>25</v>
      </c>
      <c r="R2" s="109" t="s">
        <v>4641</v>
      </c>
    </row>
    <row r="3" spans="1:18" x14ac:dyDescent="0.25">
      <c r="A3" s="109"/>
      <c r="B3" s="109"/>
      <c r="C3" s="109"/>
      <c r="D3" s="103" t="s">
        <v>161</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2018-06-14_G-001_BD</v>
      </c>
      <c r="G3" s="104">
        <v>43355</v>
      </c>
      <c r="H3" s="104">
        <v>43356</v>
      </c>
      <c r="I3" s="68">
        <v>6.75</v>
      </c>
      <c r="J3" s="68">
        <v>101</v>
      </c>
      <c r="K3" s="73">
        <f>IF(AND(NOT(I3=""),NOT(J3=""),NOT(H3="")),J3/I3,"")</f>
        <v>14.962962962962964</v>
      </c>
      <c r="L3" s="109"/>
      <c r="M3" s="103" t="str">
        <f>IF(AND(NOT(OR(G3="",G3="Ø")),H3=""),"In Progress",IF(AND(NOT(OR(H3="Ø",H3="")),NOT(OR(G3="Ø",G3=""))),"Completed",IF(AND(NOT(A2=""),NOT(OR(D3="",D3="???")),G3=""),"Waiting",IF(D3="???","Waiting",""))))</f>
        <v>Completed</v>
      </c>
      <c r="N3" s="109"/>
      <c r="O3" s="109"/>
      <c r="P3" s="4"/>
      <c r="Q3" s="114"/>
      <c r="R3" s="109"/>
    </row>
    <row r="4" spans="1:18" x14ac:dyDescent="0.25">
      <c r="A4" s="115" t="s">
        <v>4642</v>
      </c>
      <c r="B4" s="110" t="s">
        <v>4643</v>
      </c>
      <c r="C4" s="109"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2018-06-14_G-002_CA</v>
      </c>
      <c r="G4" s="104">
        <v>43297</v>
      </c>
      <c r="H4" s="104">
        <v>43298</v>
      </c>
      <c r="I4" s="68">
        <v>6</v>
      </c>
      <c r="J4" s="68">
        <v>42</v>
      </c>
      <c r="K4" s="73">
        <f>IF(AND(NOT(I4=""),NOT(J4=""),NOT(H4="")),J4/I4,"")</f>
        <v>7</v>
      </c>
      <c r="L4" s="111">
        <v>43357</v>
      </c>
      <c r="M4" s="103" t="str">
        <f>IF(AND(NOT(OR(G4="",G4="Ø")),H4=""),"In Progress",IF(AND(NOT(OR(H4="Ø",H4="")),NOT(OR(G4="Ø",G4=""))),"Completed",IF(AND(NOT(A4=""),NOT(OR(D4="",D4="???")),G4=""),"Waiting",IF(D4="???","Waiting",""))))</f>
        <v>Completed</v>
      </c>
      <c r="N4" s="109"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9" t="s">
        <v>0</v>
      </c>
      <c r="P4" s="4"/>
      <c r="Q4" s="114" t="s">
        <v>25</v>
      </c>
      <c r="R4" s="109" t="s">
        <v>4644</v>
      </c>
    </row>
    <row r="5" spans="1:18" x14ac:dyDescent="0.25">
      <c r="A5" s="109"/>
      <c r="B5" s="109"/>
      <c r="C5" s="109"/>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2018-06-14_G-002_BD</v>
      </c>
      <c r="G5" s="104">
        <v>43356</v>
      </c>
      <c r="H5" s="104">
        <v>43357</v>
      </c>
      <c r="I5" s="68">
        <v>1.75</v>
      </c>
      <c r="J5" s="68">
        <v>42</v>
      </c>
      <c r="K5" s="73">
        <f>IF(AND(NOT(I5=""),NOT(J5=""),NOT(H5="")),J5/I5,"")</f>
        <v>24</v>
      </c>
      <c r="L5" s="109"/>
      <c r="M5" s="103" t="str">
        <f>IF(AND(NOT(OR(G5="",G5="Ø")),H5=""),"In Progress",IF(AND(NOT(OR(H5="Ø",H5="")),NOT(OR(G5="Ø",G5=""))),"Completed",IF(AND(NOT(A4=""),NOT(OR(D5="",D5="???")),G5=""),"Waiting",IF(D5="???","Waiting",""))))</f>
        <v>Completed</v>
      </c>
      <c r="N5" s="109"/>
      <c r="O5" s="109"/>
      <c r="P5" s="4"/>
      <c r="Q5" s="114"/>
      <c r="R5" s="109"/>
    </row>
    <row r="6" spans="1:18" x14ac:dyDescent="0.25">
      <c r="A6" s="115" t="s">
        <v>4645</v>
      </c>
      <c r="B6" s="110" t="s">
        <v>4646</v>
      </c>
      <c r="C6" s="109"/>
      <c r="D6" s="103" t="s">
        <v>23</v>
      </c>
      <c r="E6" s="103" t="s">
        <v>24</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2018-06-14_G-003_CA</v>
      </c>
      <c r="G6" s="104">
        <v>43298</v>
      </c>
      <c r="H6" s="104">
        <v>43300</v>
      </c>
      <c r="I6" s="68">
        <v>8</v>
      </c>
      <c r="J6" s="68">
        <v>126</v>
      </c>
      <c r="K6" s="73">
        <f>IF(AND(NOT(I6=""),NOT(J6=""),NOT(H6="")),J6/I6,"")</f>
        <v>15.75</v>
      </c>
      <c r="L6" s="111">
        <v>43362</v>
      </c>
      <c r="M6" s="103" t="str">
        <f>IF(AND(NOT(OR(G6="",G6="Ø")),H6=""),"In Progress",IF(AND(NOT(OR(H6="Ø",H6="")),NOT(OR(G6="Ø",G6=""))),"Completed",IF(AND(NOT(A6=""),NOT(OR(D6="",D6="???")),G6=""),"Waiting",IF(D6="???","Waiting",""))))</f>
        <v>Completed</v>
      </c>
      <c r="N6" s="109" t="s">
        <v>0</v>
      </c>
      <c r="O6" s="109" t="s">
        <v>0</v>
      </c>
      <c r="P6" s="4"/>
      <c r="Q6" s="114" t="s">
        <v>25</v>
      </c>
      <c r="R6" s="109" t="s">
        <v>4647</v>
      </c>
    </row>
    <row r="7" spans="1:18" x14ac:dyDescent="0.25">
      <c r="A7" s="109"/>
      <c r="B7" s="109"/>
      <c r="C7" s="109"/>
      <c r="D7" s="103" t="s">
        <v>4648</v>
      </c>
      <c r="E7" s="103" t="s">
        <v>24</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2018-06-14_G-003_AE</v>
      </c>
      <c r="G7" s="104">
        <v>43360</v>
      </c>
      <c r="H7" s="104">
        <v>43362</v>
      </c>
      <c r="I7" s="68"/>
      <c r="J7" s="68"/>
      <c r="K7" s="73" t="str">
        <f>IF(AND(NOT(I7=""),NOT(J7=""),NOT(H7="")),J7/I7,"")</f>
        <v/>
      </c>
      <c r="L7" s="109"/>
      <c r="M7" s="103" t="str">
        <f>IF(AND(NOT(OR(G7="",G7="Ø")),H7=""),"In Progress",IF(AND(NOT(OR(H7="Ø",H7="")),NOT(OR(G7="Ø",G7=""))),"Completed",IF(AND(NOT(A6=""),NOT(OR(D7="",D7="???")),G7=""),"Waiting",IF(D7="???","Waiting",""))))</f>
        <v>Completed</v>
      </c>
      <c r="N7" s="109"/>
      <c r="O7" s="109"/>
      <c r="P7" s="4" t="s">
        <v>4649</v>
      </c>
      <c r="Q7" s="114"/>
      <c r="R7" s="109"/>
    </row>
    <row r="8" spans="1:18" x14ac:dyDescent="0.25">
      <c r="A8" s="115" t="s">
        <v>4650</v>
      </c>
      <c r="B8" s="110" t="s">
        <v>4651</v>
      </c>
      <c r="C8" s="109"/>
      <c r="D8" s="103" t="s">
        <v>187</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2018-06-14_G-004_MW</v>
      </c>
      <c r="G8" s="104">
        <v>43300</v>
      </c>
      <c r="H8" s="104">
        <v>43307</v>
      </c>
      <c r="I8" s="68"/>
      <c r="J8" s="68"/>
      <c r="K8" s="73" t="str">
        <f>IF(AND(NOT(I8=""),NOT(J8=""),NOT(H8="")),J8/I8,"")</f>
        <v/>
      </c>
      <c r="L8" s="111"/>
      <c r="M8" s="103" t="s">
        <v>4</v>
      </c>
      <c r="N8" s="109" t="s">
        <v>2</v>
      </c>
      <c r="O8" s="109" t="str">
        <f>IF(OR(N8="Untraceable",N8="Incomplete"),"Ignore",IF(N8="Completed","Waiting",IF(OR(N8="Waiting",N8="In Progress",N8="Review",N8="Other"),"HOLD","")))</f>
        <v>Ignore</v>
      </c>
      <c r="P8" s="4" t="s">
        <v>4652</v>
      </c>
      <c r="Q8" s="114" t="str">
        <f>IF(OR(N8="Untraceable",N8="Incomplete"),"No",IF(N8="Completed","In Progress",""))</f>
        <v>No</v>
      </c>
      <c r="R8" s="109"/>
    </row>
    <row r="9" spans="1:18" x14ac:dyDescent="0.25">
      <c r="A9" s="109"/>
      <c r="B9" s="109"/>
      <c r="C9" s="109"/>
      <c r="D9" s="103" t="s">
        <v>23</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2018-06-14_G-004_CA</v>
      </c>
      <c r="G9" s="104">
        <v>43357</v>
      </c>
      <c r="H9" s="104">
        <v>43357</v>
      </c>
      <c r="I9" s="68">
        <v>4</v>
      </c>
      <c r="J9" s="68">
        <v>68</v>
      </c>
      <c r="K9" s="73">
        <f>IF(AND(NOT(I9=""),NOT(J9=""),NOT(H9="")),J9/I9,"")</f>
        <v>17</v>
      </c>
      <c r="L9" s="109"/>
      <c r="M9" s="103" t="s">
        <v>4</v>
      </c>
      <c r="N9" s="109"/>
      <c r="O9" s="109"/>
      <c r="P9" s="4"/>
      <c r="Q9" s="114"/>
      <c r="R9" s="109"/>
    </row>
    <row r="10" spans="1:18" x14ac:dyDescent="0.25">
      <c r="A10" s="115" t="s">
        <v>4653</v>
      </c>
      <c r="B10" s="110" t="s">
        <v>4654</v>
      </c>
      <c r="C10" s="109" t="s">
        <v>1001</v>
      </c>
      <c r="D10" s="103" t="s">
        <v>32</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2018-06-14_G-005_AZ</v>
      </c>
      <c r="G10" s="104">
        <v>43300</v>
      </c>
      <c r="H10" s="104">
        <v>43361</v>
      </c>
      <c r="I10" s="68"/>
      <c r="J10" s="68">
        <v>61</v>
      </c>
      <c r="K10" s="73" t="str">
        <f>IF(AND(NOT(I10=""),NOT(J10=""),NOT(H10="")),J10/I10,"")</f>
        <v/>
      </c>
      <c r="L10" s="111">
        <v>43364</v>
      </c>
      <c r="M10" s="103" t="s">
        <v>0</v>
      </c>
      <c r="N10" s="109"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09" t="s">
        <v>0</v>
      </c>
      <c r="P10" s="4"/>
      <c r="Q10" s="114" t="s">
        <v>25</v>
      </c>
      <c r="R10" s="109" t="s">
        <v>4655</v>
      </c>
    </row>
    <row r="11" spans="1:18" x14ac:dyDescent="0.25">
      <c r="A11" s="109"/>
      <c r="B11" s="109"/>
      <c r="C11" s="109"/>
      <c r="D11" s="103" t="s">
        <v>161</v>
      </c>
      <c r="E11" s="103"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2018-06-14_G-005_BD</v>
      </c>
      <c r="G11" s="104">
        <v>43361</v>
      </c>
      <c r="H11" s="104">
        <v>43362</v>
      </c>
      <c r="I11" s="68">
        <v>2</v>
      </c>
      <c r="J11" s="68">
        <v>51</v>
      </c>
      <c r="K11" s="73">
        <f>IF(AND(NOT(I11=""),NOT(J11=""),NOT(H11="")),J11/I11,"")</f>
        <v>25.5</v>
      </c>
      <c r="L11" s="109"/>
      <c r="M11" s="103" t="str">
        <f>IF(AND(NOT(OR(G11="",G11="Ø")),H11=""),"In Progress",IF(AND(NOT(OR(H11="Ø",H11="")),NOT(OR(G11="Ø",G11=""))),"Completed",IF(AND(NOT(A10=""),NOT(OR(D11="",D11="???")),G11=""),"Waiting",IF(D11="???","Waiting",""))))</f>
        <v>Completed</v>
      </c>
      <c r="N11" s="109"/>
      <c r="O11" s="109"/>
      <c r="P11" s="4" t="s">
        <v>4656</v>
      </c>
      <c r="Q11" s="114"/>
      <c r="R11" s="109"/>
    </row>
    <row r="12" spans="1:18" x14ac:dyDescent="0.25">
      <c r="A12" s="115" t="s">
        <v>4657</v>
      </c>
      <c r="B12" s="110" t="s">
        <v>4658</v>
      </c>
      <c r="C12" s="109"/>
      <c r="D12" s="103" t="s">
        <v>4153</v>
      </c>
      <c r="E12" s="103" t="s">
        <v>24</v>
      </c>
      <c r="F12" t="s">
        <v>4659</v>
      </c>
      <c r="G12" s="104">
        <v>43304</v>
      </c>
      <c r="H12" s="104">
        <v>43306</v>
      </c>
      <c r="I12" s="68">
        <v>12</v>
      </c>
      <c r="J12" s="68">
        <v>85</v>
      </c>
      <c r="K12" s="73">
        <f>IF(AND(NOT(I12=""),NOT(J12=""),NOT(H12="")),J12/I12,"")</f>
        <v>7.083333333333333</v>
      </c>
      <c r="L12" s="111">
        <v>43384</v>
      </c>
      <c r="M12" s="103" t="str">
        <f>IF(AND(NOT(OR(G12="",G12="Ø")),H12=""),"In Progress",IF(AND(NOT(OR(H12="Ø",H12="")),NOT(OR(G12="Ø",G12=""))),"Completed",IF(AND(NOT(A12=""),NOT(OR(D12="",D12="???")),G12=""),"Waiting",IF(D12="???","Waiting",""))))</f>
        <v>Completed</v>
      </c>
      <c r="N12" s="109"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9" t="s">
        <v>1</v>
      </c>
      <c r="P12" s="4"/>
      <c r="Q12" s="114" t="s">
        <v>25</v>
      </c>
      <c r="R12" s="109" t="s">
        <v>4660</v>
      </c>
    </row>
    <row r="13" spans="1:18" x14ac:dyDescent="0.25">
      <c r="A13" s="109"/>
      <c r="B13" s="109"/>
      <c r="C13" s="109"/>
      <c r="D13" s="103" t="s">
        <v>113</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2018-06-14_G-006_DR</v>
      </c>
      <c r="G13" s="104">
        <v>43374</v>
      </c>
      <c r="H13" s="104">
        <v>43381</v>
      </c>
      <c r="I13" s="68">
        <v>8</v>
      </c>
      <c r="J13" s="68">
        <v>99.340999999999994</v>
      </c>
      <c r="K13" s="73">
        <f>IF(AND(NOT(I13=""),NOT(J13=""),NOT(H13="")),J13/I13,"")</f>
        <v>12.417624999999999</v>
      </c>
      <c r="L13" s="109"/>
      <c r="M13" s="103" t="str">
        <f>IF(AND(NOT(OR(G13="",G13="Ø")),H13=""),"In Progress",IF(AND(NOT(OR(H13="Ø",H13="")),NOT(OR(G13="Ø",G13=""))),"Completed",IF(AND(NOT(A12=""),NOT(OR(D13="",D13="???")),G13=""),"Waiting",IF(D13="???","Waiting",""))))</f>
        <v>Completed</v>
      </c>
      <c r="N13" s="109"/>
      <c r="O13" s="109"/>
      <c r="P13" s="4"/>
      <c r="Q13" s="114"/>
      <c r="R13" s="109"/>
    </row>
    <row r="14" spans="1:18" x14ac:dyDescent="0.25">
      <c r="A14" s="115" t="s">
        <v>4661</v>
      </c>
      <c r="B14" s="110" t="s">
        <v>4662</v>
      </c>
      <c r="C14" s="109"/>
      <c r="D14" s="103" t="s">
        <v>4153</v>
      </c>
      <c r="E14" s="103" t="s">
        <v>24</v>
      </c>
      <c r="F14" t="s">
        <v>4663</v>
      </c>
      <c r="G14" s="104">
        <v>43306</v>
      </c>
      <c r="H14" s="104">
        <v>43307</v>
      </c>
      <c r="I14" s="68">
        <v>7</v>
      </c>
      <c r="J14" s="68">
        <v>75</v>
      </c>
      <c r="K14" s="73">
        <f>IF(AND(NOT(I14=""),NOT(J14=""),NOT(H14="")),J14/I14,"")</f>
        <v>10.714285714285714</v>
      </c>
      <c r="L14" s="111">
        <v>43367</v>
      </c>
      <c r="M14" s="103" t="str">
        <f>IF(AND(NOT(OR(G14="",G14="Ø")),H14=""),"In Progress",IF(AND(NOT(OR(H14="Ø",H14="")),NOT(OR(G14="Ø",G14=""))),"Completed",IF(AND(NOT(A14=""),NOT(OR(D14="",D14="???")),G14=""),"Waiting",IF(D14="???","Waiting",""))))</f>
        <v>Completed</v>
      </c>
      <c r="N14" s="109" t="s">
        <v>0</v>
      </c>
      <c r="O14" s="109" t="s">
        <v>0</v>
      </c>
      <c r="P14" s="4"/>
      <c r="Q14" s="114" t="s">
        <v>25</v>
      </c>
      <c r="R14" s="109" t="s">
        <v>4664</v>
      </c>
    </row>
    <row r="15" spans="1:18" x14ac:dyDescent="0.25">
      <c r="A15" s="109"/>
      <c r="B15" s="109"/>
      <c r="C15" s="109"/>
      <c r="D15" s="103" t="s">
        <v>23</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2018-06-14_G-007_CA</v>
      </c>
      <c r="G15" s="104">
        <v>43356</v>
      </c>
      <c r="H15" s="104">
        <v>43356</v>
      </c>
      <c r="I15" s="68">
        <v>4</v>
      </c>
      <c r="J15" s="68">
        <v>75</v>
      </c>
      <c r="K15" s="73">
        <f>IF(AND(NOT(I15=""),NOT(J15=""),NOT(H15="")),J15/I15,"")</f>
        <v>18.75</v>
      </c>
      <c r="L15" s="109"/>
      <c r="M15" s="103" t="str">
        <f>IF(AND(NOT(OR(G15="",G15="Ø")),H15=""),"In Progress",IF(AND(NOT(OR(H15="Ø",H15="")),NOT(OR(G15="Ø",G15=""))),"Completed",IF(AND(NOT(A14=""),NOT(OR(D15="",D15="???")),G15=""),"Waiting",IF(D15="???","Waiting",""))))</f>
        <v>Completed</v>
      </c>
      <c r="N15" s="109"/>
      <c r="O15" s="109"/>
      <c r="P15" s="4"/>
      <c r="Q15" s="114"/>
      <c r="R15" s="109"/>
    </row>
    <row r="16" spans="1:18" x14ac:dyDescent="0.25">
      <c r="A16" s="115" t="s">
        <v>4665</v>
      </c>
      <c r="B16" s="110" t="s">
        <v>4666</v>
      </c>
      <c r="C16" s="109"/>
      <c r="D16" s="103" t="s">
        <v>187</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2018-06-14_G-008_MW</v>
      </c>
      <c r="G16" s="104">
        <v>43307</v>
      </c>
      <c r="H16" s="104" t="s">
        <v>51</v>
      </c>
      <c r="I16" s="68"/>
      <c r="J16" s="68"/>
      <c r="K16" s="73" t="str">
        <f>IF(AND(NOT(I16=""),NOT(J16=""),NOT(H16="")),J16/I16,"")</f>
        <v/>
      </c>
      <c r="L16" s="111" t="str">
        <f>IF(AND(NOT(OR(H16="",H16="Ø")),NOT(OR(H17="",H17="Ø"))),"Needs to be Split","")</f>
        <v/>
      </c>
      <c r="M16" s="103" t="s">
        <v>2</v>
      </c>
      <c r="N16" s="109" t="s">
        <v>2</v>
      </c>
      <c r="O16" s="109" t="str">
        <f>IF(OR(N16="Untraceable",N16="Incomplete"),"Ignore",IF(N16="Completed","Waiting",IF(OR(N16="Waiting",N16="In Progress",N16="Review",N16="Other"),"HOLD","")))</f>
        <v>Ignore</v>
      </c>
      <c r="P16" s="4" t="s">
        <v>4667</v>
      </c>
      <c r="Q16" s="114" t="str">
        <f>IF(OR(N16="Untraceable",N16="Incomplete"),"No",IF(N16="Completed","In Progress",""))</f>
        <v>No</v>
      </c>
      <c r="R16" s="109"/>
    </row>
    <row r="17" spans="1:18" x14ac:dyDescent="0.25">
      <c r="A17" s="109"/>
      <c r="B17" s="109"/>
      <c r="C17" s="109"/>
      <c r="D17" s="103"/>
      <c r="E17" s="103"/>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
      </c>
      <c r="G17" s="104"/>
      <c r="H17" s="104"/>
      <c r="I17" s="68"/>
      <c r="J17" s="68"/>
      <c r="K17" s="73" t="str">
        <f>IF(AND(NOT(I17=""),NOT(J17=""),NOT(H17="")),J17/I17,"")</f>
        <v/>
      </c>
      <c r="L17" s="109"/>
      <c r="M17" s="103" t="str">
        <f>IF(AND(NOT(OR(G17="",G17="Ø")),H17=""),"In Progress",IF(AND(NOT(OR(H17="Ø",H17="")),NOT(OR(G17="Ø",G17=""))),"Completed",IF(AND(NOT(A16=""),NOT(OR(D17="",D17="???")),G17=""),"Waiting",IF(D17="???","Waiting",""))))</f>
        <v/>
      </c>
      <c r="N17" s="109"/>
      <c r="O17" s="109"/>
      <c r="P17" s="4"/>
      <c r="Q17" s="114"/>
      <c r="R17" s="109"/>
    </row>
    <row r="18" spans="1:18" x14ac:dyDescent="0.25">
      <c r="A18" s="115" t="s">
        <v>4668</v>
      </c>
      <c r="B18" s="110" t="s">
        <v>4669</v>
      </c>
      <c r="C18" s="109"/>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2018-06-14_G-009_MW</v>
      </c>
      <c r="G18" s="104">
        <v>43307</v>
      </c>
      <c r="H18" s="104">
        <v>43308</v>
      </c>
      <c r="I18" s="68"/>
      <c r="J18" s="68"/>
      <c r="K18" s="73" t="str">
        <f>IF(AND(NOT(I18=""),NOT(J18=""),NOT(H18="")),J18/I18,"")</f>
        <v/>
      </c>
      <c r="L18" s="111">
        <v>43367</v>
      </c>
      <c r="M18" s="103" t="str">
        <f>IF(AND(NOT(OR(G18="",G18="Ø")),H18=""),"In Progress",IF(AND(NOT(OR(H18="Ø",H18="")),NOT(OR(G18="Ø",G18=""))),"Completed",IF(AND(NOT(A18=""),NOT(OR(D18="",D18="???")),G18=""),"Waiting",IF(D18="???","Waiting",""))))</f>
        <v>Completed</v>
      </c>
      <c r="N18" s="109" t="s">
        <v>0</v>
      </c>
      <c r="O18" s="109" t="s">
        <v>0</v>
      </c>
      <c r="P18" s="4"/>
      <c r="Q18" s="114" t="s">
        <v>25</v>
      </c>
      <c r="R18" s="109" t="s">
        <v>4670</v>
      </c>
    </row>
    <row r="19" spans="1:18" x14ac:dyDescent="0.25">
      <c r="A19" s="109"/>
      <c r="B19" s="109"/>
      <c r="C19" s="109"/>
      <c r="D19" s="103" t="s">
        <v>23</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2018-06-14_G-009_CA</v>
      </c>
      <c r="G19" s="104">
        <v>43360</v>
      </c>
      <c r="H19" s="104">
        <v>43361</v>
      </c>
      <c r="I19" s="68">
        <v>2.4</v>
      </c>
      <c r="J19" s="68">
        <v>52</v>
      </c>
      <c r="K19" s="73">
        <f>IF(AND(NOT(I19=""),NOT(J19=""),NOT(H19="")),J19/I19,"")</f>
        <v>21.666666666666668</v>
      </c>
      <c r="L19" s="109"/>
      <c r="M19" s="103" t="str">
        <f>IF(AND(NOT(OR(G19="",G19="Ø")),H19=""),"In Progress",IF(AND(NOT(OR(H19="Ø",H19="")),NOT(OR(G19="Ø",G19=""))),"Completed",IF(AND(NOT(A18=""),NOT(OR(D19="",D19="???")),G19=""),"Waiting",IF(D19="???","Waiting",""))))</f>
        <v>Completed</v>
      </c>
      <c r="N19" s="109"/>
      <c r="O19" s="109"/>
      <c r="P19" s="4"/>
      <c r="Q19" s="114"/>
      <c r="R19" s="109"/>
    </row>
    <row r="20" spans="1:18" x14ac:dyDescent="0.25">
      <c r="A20" s="115" t="s">
        <v>4671</v>
      </c>
      <c r="B20" s="110" t="s">
        <v>4672</v>
      </c>
      <c r="C20" s="109"/>
      <c r="D20" s="103" t="s">
        <v>187</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2018-06-14_G-010_MW</v>
      </c>
      <c r="G20" s="104">
        <v>43308</v>
      </c>
      <c r="H20" s="104">
        <v>43361</v>
      </c>
      <c r="I20" s="68"/>
      <c r="J20" s="68"/>
      <c r="K20" s="73" t="str">
        <f>IF(AND(NOT(I20=""),NOT(J20=""),NOT(H20="")),J20/I20,"")</f>
        <v/>
      </c>
      <c r="L20" s="111">
        <v>43374</v>
      </c>
      <c r="M20" s="103" t="str">
        <f>IF(AND(NOT(OR(G20="",G20="Ø")),H20=""),"In Progress",IF(AND(NOT(OR(H20="Ø",H20="")),NOT(OR(G20="Ø",G20=""))),"Completed",IF(AND(NOT(A20=""),NOT(OR(D20="",D20="???")),G20=""),"Waiting",IF(D20="???","Waiting",""))))</f>
        <v>Completed</v>
      </c>
      <c r="N20" s="109" t="s">
        <v>0</v>
      </c>
      <c r="O20" s="109" t="s">
        <v>0</v>
      </c>
      <c r="P20" s="4" t="s">
        <v>4673</v>
      </c>
      <c r="Q20" s="114" t="s">
        <v>25</v>
      </c>
      <c r="R20" s="109" t="s">
        <v>4674</v>
      </c>
    </row>
    <row r="21" spans="1:18" x14ac:dyDescent="0.25">
      <c r="A21" s="109"/>
      <c r="B21" s="109"/>
      <c r="C21" s="109"/>
      <c r="D21" s="103" t="s">
        <v>4648</v>
      </c>
      <c r="E21" s="103" t="s">
        <v>24</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2018-06-14_G-010_AE</v>
      </c>
      <c r="G21" s="104">
        <v>43363</v>
      </c>
      <c r="H21" s="104">
        <v>43363</v>
      </c>
      <c r="I21" s="68"/>
      <c r="J21" s="68"/>
      <c r="K21" s="73" t="str">
        <f>IF(AND(NOT(I21=""),NOT(J21=""),NOT(H21="")),J21/I21,"")</f>
        <v/>
      </c>
      <c r="L21" s="109"/>
      <c r="M21" s="103" t="str">
        <f>IF(AND(NOT(OR(G21="",G21="Ø")),H21=""),"In Progress",IF(AND(NOT(OR(H21="Ø",H21="")),NOT(OR(G21="Ø",G21=""))),"Completed",IF(AND(NOT(A20=""),NOT(OR(D21="",D21="???")),G21=""),"Waiting",IF(D21="???","Waiting",""))))</f>
        <v>Completed</v>
      </c>
      <c r="N21" s="109"/>
      <c r="O21" s="109"/>
      <c r="P21" s="4" t="s">
        <v>4675</v>
      </c>
      <c r="Q21" s="114"/>
      <c r="R21" s="109"/>
    </row>
    <row r="22" spans="1:18" x14ac:dyDescent="0.25">
      <c r="A22" s="115" t="s">
        <v>4676</v>
      </c>
      <c r="B22" s="110" t="s">
        <v>4677</v>
      </c>
      <c r="C22" s="109" t="s">
        <v>1001</v>
      </c>
      <c r="D22" s="103" t="s">
        <v>161</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2018-06-14_G-011_BD</v>
      </c>
      <c r="G22" s="104">
        <v>43362</v>
      </c>
      <c r="H22" s="104">
        <v>43363</v>
      </c>
      <c r="I22" s="68">
        <v>6</v>
      </c>
      <c r="J22" s="68">
        <v>62</v>
      </c>
      <c r="K22" s="73">
        <f>IF(AND(NOT(I22=""),NOT(J22=""),NOT(H22="")),J22/I22,"")</f>
        <v>10.333333333333334</v>
      </c>
      <c r="L22" s="111">
        <v>43367</v>
      </c>
      <c r="M22" s="103" t="str">
        <f>IF(AND(NOT(OR(G22="",G22="Ø")),H22=""),"In Progress",IF(AND(NOT(OR(H22="Ø",H22="")),NOT(OR(G22="Ø",G22=""))),"Completed",IF(AND(NOT(A22=""),NOT(OR(D22="",D22="???")),G22=""),"Waiting",IF(D22="???","Waiting",""))))</f>
        <v>Completed</v>
      </c>
      <c r="N22" s="109"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09" t="s">
        <v>0</v>
      </c>
      <c r="P22" s="4"/>
      <c r="Q22" s="114" t="s">
        <v>25</v>
      </c>
      <c r="R22" s="109" t="s">
        <v>4678</v>
      </c>
    </row>
    <row r="23" spans="1:18" x14ac:dyDescent="0.25">
      <c r="A23" s="109"/>
      <c r="B23" s="109"/>
      <c r="C23" s="109"/>
      <c r="D23" s="103" t="s">
        <v>23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2018-06-14_G-011_CA</v>
      </c>
      <c r="G23" s="104">
        <v>43363</v>
      </c>
      <c r="H23" s="104">
        <v>43363</v>
      </c>
      <c r="I23" s="68">
        <v>5</v>
      </c>
      <c r="J23" s="68">
        <v>68</v>
      </c>
      <c r="K23" s="73">
        <f>IF(AND(NOT(I23=""),NOT(J23=""),NOT(H23="")),J23/I23,"")</f>
        <v>13.6</v>
      </c>
      <c r="L23" s="109"/>
      <c r="M23" s="103" t="str">
        <f>IF(AND(NOT(OR(G23="",G23="Ø")),H23=""),"In Progress",IF(AND(NOT(OR(H23="Ø",H23="")),NOT(OR(G23="Ø",G23=""))),"Completed",IF(AND(NOT(A22=""),NOT(OR(D23="",D23="???")),G23=""),"Waiting",IF(D23="???","Waiting",""))))</f>
        <v>Completed</v>
      </c>
      <c r="N23" s="109"/>
      <c r="O23" s="109"/>
      <c r="P23" s="4"/>
      <c r="Q23" s="114"/>
      <c r="R23" s="109"/>
    </row>
    <row r="24" spans="1:18" x14ac:dyDescent="0.25">
      <c r="A24" s="115" t="s">
        <v>4679</v>
      </c>
      <c r="B24" s="110" t="s">
        <v>4680</v>
      </c>
      <c r="C24" s="109"/>
      <c r="D24" s="103" t="s">
        <v>113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2018-06-14_G-012_DR</v>
      </c>
      <c r="G24" s="104">
        <v>43361</v>
      </c>
      <c r="H24" s="104" t="s">
        <v>51</v>
      </c>
      <c r="I24" s="68"/>
      <c r="J24" s="68"/>
      <c r="K24" s="73" t="str">
        <f>IF(AND(NOT(I24=""),NOT(J24=""),NOT(H24="")),J24/I24,"")</f>
        <v/>
      </c>
      <c r="L24" s="111" t="str">
        <f>IF(AND(NOT(OR(H24="",H24="Ø")),NOT(OR(H25="",H25="Ø"))),"Needs to be Split","")</f>
        <v/>
      </c>
      <c r="M24" s="103" t="s">
        <v>2</v>
      </c>
      <c r="N24" s="109"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Incomplete</v>
      </c>
      <c r="O24" s="109" t="str">
        <f>IF(OR(N24="Untraceable",N24="Incomplete"),"Ignore",IF(N24="Completed","Waiting",IF(OR(N24="Waiting",N24="In Progress",N24="Review",N24="Other"),"HOLD","")))</f>
        <v>Ignore</v>
      </c>
      <c r="P24" s="4"/>
      <c r="Q24" s="114" t="str">
        <f>IF(OR(N24="Untraceable",N24="Incomplete"),"No",IF(N24="Completed","In Progress",""))</f>
        <v>No</v>
      </c>
      <c r="R24" s="109"/>
    </row>
    <row r="25" spans="1:18" x14ac:dyDescent="0.25">
      <c r="A25" s="109"/>
      <c r="B25" s="109"/>
      <c r="C25" s="109"/>
      <c r="D25" s="103" t="s">
        <v>187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2018-06-14_G-012_MW</v>
      </c>
      <c r="G25" s="104">
        <v>43362</v>
      </c>
      <c r="H25" s="104" t="s">
        <v>51</v>
      </c>
      <c r="I25" s="68"/>
      <c r="J25" s="68"/>
      <c r="K25" s="73" t="str">
        <f>IF(AND(NOT(I25=""),NOT(J25=""),NOT(H25="")),J25/I25,"")</f>
        <v/>
      </c>
      <c r="L25" s="109"/>
      <c r="M25" s="103" t="s">
        <v>2</v>
      </c>
      <c r="N25" s="109"/>
      <c r="O25" s="109"/>
      <c r="P25" s="4"/>
      <c r="Q25" s="114"/>
      <c r="R25" s="109"/>
    </row>
    <row r="26" spans="1:18" x14ac:dyDescent="0.25">
      <c r="A26" s="115" t="s">
        <v>4681</v>
      </c>
      <c r="B26" s="110" t="s">
        <v>4682</v>
      </c>
      <c r="C26" s="109" t="s">
        <v>1001</v>
      </c>
      <c r="D26" s="103" t="s">
        <v>4153</v>
      </c>
      <c r="E26" s="103" t="s">
        <v>24</v>
      </c>
      <c r="F26" t="s">
        <v>4683</v>
      </c>
      <c r="G26" s="104">
        <v>43298</v>
      </c>
      <c r="H26" s="104">
        <v>43304</v>
      </c>
      <c r="I26" s="68">
        <v>9</v>
      </c>
      <c r="J26" s="68">
        <v>73</v>
      </c>
      <c r="K26" s="73">
        <f>IF(AND(NOT(I26=""),NOT(J26=""),NOT(H26="")),J26/I26,"")</f>
        <v>8.1111111111111107</v>
      </c>
      <c r="L26" s="111">
        <v>43360</v>
      </c>
      <c r="M26" s="103" t="str">
        <f>IF(AND(NOT(OR(G26="",G26="Ø")),H26=""),"In Progress",IF(AND(NOT(OR(H26="Ø",H26="")),NOT(OR(G26="Ø",G26=""))),"Completed",IF(AND(NOT(A26=""),NOT(OR(D26="",D26="???")),G26=""),"Waiting",IF(D26="???","Waiting",""))))</f>
        <v>Completed</v>
      </c>
      <c r="N26" s="109"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09" t="s">
        <v>0</v>
      </c>
      <c r="P26" s="4"/>
      <c r="Q26" s="114" t="s">
        <v>25</v>
      </c>
      <c r="R26" s="109" t="s">
        <v>4684</v>
      </c>
    </row>
    <row r="27" spans="1:18" x14ac:dyDescent="0.25">
      <c r="A27" s="109"/>
      <c r="B27" s="109"/>
      <c r="C27" s="109"/>
      <c r="D27" s="103" t="s">
        <v>161</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2018-06-14_G-013_BD</v>
      </c>
      <c r="G27" s="104">
        <v>43357</v>
      </c>
      <c r="H27" s="104">
        <v>43360</v>
      </c>
      <c r="I27" s="68">
        <v>4.75</v>
      </c>
      <c r="J27" s="68">
        <v>70</v>
      </c>
      <c r="K27" s="73">
        <f>IF(AND(NOT(I27=""),NOT(J27=""),NOT(H27="")),J27/I27,"")</f>
        <v>14.736842105263158</v>
      </c>
      <c r="L27" s="109"/>
      <c r="M27" s="103" t="str">
        <f>IF(AND(NOT(OR(G27="",G27="Ø")),H27=""),"In Progress",IF(AND(NOT(OR(H27="Ø",H27="")),NOT(OR(G27="Ø",G27=""))),"Completed",IF(AND(NOT(A26=""),NOT(OR(D27="",D27="???")),G27=""),"Waiting",IF(D27="???","Waiting",""))))</f>
        <v>Completed</v>
      </c>
      <c r="N27" s="109"/>
      <c r="O27" s="109"/>
      <c r="P27" s="4"/>
      <c r="Q27" s="114"/>
      <c r="R27" s="109"/>
    </row>
    <row r="28" spans="1:18" x14ac:dyDescent="0.25">
      <c r="A28" s="115" t="s">
        <v>4685</v>
      </c>
      <c r="B28" s="110" t="s">
        <v>4686</v>
      </c>
      <c r="C28" s="109" t="s">
        <v>1052</v>
      </c>
      <c r="D28" s="103" t="s">
        <v>23</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2018-06-14_G-014_CA</v>
      </c>
      <c r="G28" s="104">
        <v>43306</v>
      </c>
      <c r="H28" s="104">
        <v>43307</v>
      </c>
      <c r="I28" s="68">
        <v>8</v>
      </c>
      <c r="J28" s="68">
        <v>53</v>
      </c>
      <c r="K28" s="73">
        <f>IF(AND(NOT(I28=""),NOT(J28=""),NOT(H28="")),J28/I28,"")</f>
        <v>6.625</v>
      </c>
      <c r="L28" s="111">
        <v>43367</v>
      </c>
      <c r="M28" s="103" t="str">
        <f>IF(AND(NOT(OR(G28="",G28="Ø")),H28=""),"In Progress",IF(AND(NOT(OR(H28="Ø",H28="")),NOT(OR(G28="Ø",G28=""))),"Completed",IF(AND(NOT(A28=""),NOT(OR(D28="",D28="???")),G28=""),"Waiting",IF(D28="???","Waiting",""))))</f>
        <v>Completed</v>
      </c>
      <c r="N28" s="109"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9" t="s">
        <v>0</v>
      </c>
      <c r="P28" s="4" t="s">
        <v>4687</v>
      </c>
      <c r="Q28" s="114" t="s">
        <v>25</v>
      </c>
      <c r="R28" s="109" t="s">
        <v>4688</v>
      </c>
    </row>
    <row r="29" spans="1:18" x14ac:dyDescent="0.25">
      <c r="A29" s="109"/>
      <c r="B29" s="109"/>
      <c r="C29" s="109"/>
      <c r="D29" s="103" t="s">
        <v>32</v>
      </c>
      <c r="E29" s="103" t="s">
        <v>24</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2018-06-14_G-014_AZ</v>
      </c>
      <c r="G29" s="104">
        <v>43362</v>
      </c>
      <c r="H29" s="104">
        <v>43363</v>
      </c>
      <c r="I29" s="68"/>
      <c r="J29" s="68"/>
      <c r="K29" s="73" t="str">
        <f>IF(AND(NOT(I29=""),NOT(J29=""),NOT(H29="")),J29/I29,"")</f>
        <v/>
      </c>
      <c r="L29" s="109"/>
      <c r="M29" s="103" t="str">
        <f>IF(AND(NOT(OR(G29="",G29="Ø")),H29=""),"In Progress",IF(AND(NOT(OR(H29="Ø",H29="")),NOT(OR(G29="Ø",G29=""))),"Completed",IF(AND(NOT(A28=""),NOT(OR(D29="",D29="???")),G29=""),"Waiting",IF(D29="???","Waiting",""))))</f>
        <v>Completed</v>
      </c>
      <c r="N29" s="109"/>
      <c r="O29" s="109"/>
      <c r="P29" s="4"/>
      <c r="Q29" s="114"/>
      <c r="R29" s="109"/>
    </row>
    <row r="30" spans="1:18" x14ac:dyDescent="0.25">
      <c r="A30" s="115" t="s">
        <v>4689</v>
      </c>
      <c r="B30" s="110" t="s">
        <v>4690</v>
      </c>
      <c r="C30" s="109" t="s">
        <v>1052</v>
      </c>
      <c r="D30" s="103" t="s">
        <v>23</v>
      </c>
      <c r="E30" s="103" t="s">
        <v>24</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2018-06-14_G-015_CA</v>
      </c>
      <c r="G30" s="104">
        <v>43308</v>
      </c>
      <c r="H30" s="104">
        <v>43355</v>
      </c>
      <c r="I30" s="68"/>
      <c r="J30" s="68"/>
      <c r="K30" s="73" t="str">
        <f>IF(AND(NOT(I30=""),NOT(J30=""),NOT(H30="")),J30/I30,"")</f>
        <v/>
      </c>
      <c r="L30" s="111">
        <v>43368</v>
      </c>
      <c r="M30" s="103" t="str">
        <f>IF(AND(NOT(OR(G30="",G30="Ø")),H30=""),"In Progress",IF(AND(NOT(OR(H30="Ø",H30="")),NOT(OR(G30="Ø",G30=""))),"Completed",IF(AND(NOT(A30=""),NOT(OR(D30="",D30="???")),G30=""),"Waiting",IF(D30="???","Waiting",""))))</f>
        <v>Completed</v>
      </c>
      <c r="N30" s="109"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09" t="s">
        <v>0</v>
      </c>
      <c r="P30" s="4"/>
      <c r="Q30" s="114" t="s">
        <v>25</v>
      </c>
      <c r="R30" s="109" t="s">
        <v>4691</v>
      </c>
    </row>
    <row r="31" spans="1:18" x14ac:dyDescent="0.25">
      <c r="A31" s="109"/>
      <c r="B31" s="109"/>
      <c r="C31" s="109"/>
      <c r="D31" s="103" t="s">
        <v>32</v>
      </c>
      <c r="E31" s="103" t="s">
        <v>24</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2018-06-14_G-015_AZ</v>
      </c>
      <c r="G31" s="104">
        <v>43364</v>
      </c>
      <c r="H31" s="104">
        <v>43368</v>
      </c>
      <c r="I31" s="68"/>
      <c r="J31" s="68"/>
      <c r="K31" s="73" t="str">
        <f>IF(AND(NOT(I31=""),NOT(J31=""),NOT(H31="")),J31/I31,"")</f>
        <v/>
      </c>
      <c r="L31" s="109"/>
      <c r="M31" s="103" t="str">
        <f>IF(AND(NOT(OR(G31="",G31="Ø")),H31=""),"In Progress",IF(AND(NOT(OR(H31="Ø",H31="")),NOT(OR(G31="Ø",G31=""))),"Completed",IF(AND(NOT(A30=""),NOT(OR(D31="",D31="???")),G31=""),"Waiting",IF(D31="???","Waiting",""))))</f>
        <v>Completed</v>
      </c>
      <c r="N31" s="109"/>
      <c r="O31" s="109"/>
      <c r="P31" s="4"/>
      <c r="Q31" s="114"/>
      <c r="R31" s="109"/>
    </row>
    <row r="32" spans="1:18" x14ac:dyDescent="0.25">
      <c r="A32" s="115" t="s">
        <v>4692</v>
      </c>
      <c r="B32" s="110" t="s">
        <v>4693</v>
      </c>
      <c r="C32" s="109"/>
      <c r="D32" s="103" t="str">
        <f>IF(AND(NOT(B32=""),NOT(A32="")),"???","")</f>
        <v>???</v>
      </c>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IF(AND(NOT(I32=""),NOT(J32=""),NOT(H32="")),J32/I32,"")</f>
        <v/>
      </c>
      <c r="L32" s="111" t="str">
        <f>IF(AND(NOT(OR(H32="",H32="Ø")),NOT(OR(H33="",H33="Ø"))),"Needs to be Split","")</f>
        <v/>
      </c>
      <c r="M32" s="103" t="str">
        <f>IF(AND(NOT(OR(G32="",G32="Ø")),H32=""),"In Progress",IF(AND(NOT(OR(H32="Ø",H32="")),NOT(OR(G32="Ø",G32=""))),"Completed",IF(AND(NOT(A32=""),NOT(OR(D32="",D32="???")),G32=""),"Waiting",IF(D32="???","Waiting",""))))</f>
        <v>Waiting</v>
      </c>
      <c r="N32" s="109"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Waiting</v>
      </c>
      <c r="O32" s="109" t="str">
        <f>IF(OR(N32="Untraceable",N32="Incomplete"),"Ignore",IF(N32="Completed","Waiting",IF(OR(N32="Waiting",N32="In Progress",N32="Review",N32="Other"),"HOLD","")))</f>
        <v>HOLD</v>
      </c>
      <c r="P32" s="4" t="s">
        <v>4694</v>
      </c>
      <c r="Q32" s="114" t="str">
        <f>IF(OR(N32="Untraceable",N32="Incomplete"),"No",IF(N32="Completed","In Progress",""))</f>
        <v/>
      </c>
      <c r="R32" s="109"/>
    </row>
    <row r="33" spans="1:18" x14ac:dyDescent="0.25">
      <c r="A33" s="109"/>
      <c r="B33" s="109"/>
      <c r="C33" s="109"/>
      <c r="D33" s="103" t="str">
        <f>IF(AND(NOT(A32=""),NOT(B32=""),NOT(M32="Untraceable")),"???","")</f>
        <v>???</v>
      </c>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IF(AND(NOT(I33=""),NOT(J33=""),NOT(H33="")),J33/I33,"")</f>
        <v/>
      </c>
      <c r="L33" s="109"/>
      <c r="M33" s="103" t="str">
        <f>IF(AND(NOT(OR(G33="",G33="Ø")),H33=""),"In Progress",IF(AND(NOT(OR(H33="Ø",H33="")),NOT(OR(G33="Ø",G33=""))),"Completed",IF(AND(NOT(A32=""),NOT(OR(D33="",D33="???")),G33=""),"Waiting",IF(D33="???","Waiting",""))))</f>
        <v>Waiting</v>
      </c>
      <c r="N33" s="109"/>
      <c r="O33" s="109"/>
      <c r="P33" s="4"/>
      <c r="Q33" s="114"/>
      <c r="R33" s="109"/>
    </row>
    <row r="34" spans="1:18" x14ac:dyDescent="0.25">
      <c r="A34" s="115" t="s">
        <v>4695</v>
      </c>
      <c r="B34" s="110" t="s">
        <v>4696</v>
      </c>
      <c r="C34" s="109" t="s">
        <v>1001</v>
      </c>
      <c r="D34" s="103" t="s">
        <v>4648</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2018-06-14_G-017_AE</v>
      </c>
      <c r="G34" s="104">
        <v>43364</v>
      </c>
      <c r="H34" s="104">
        <v>43374</v>
      </c>
      <c r="I34" s="68"/>
      <c r="J34" s="68">
        <v>139.65</v>
      </c>
      <c r="K34" s="73" t="str">
        <f>IF(AND(NOT(I34=""),NOT(J34=""),NOT(H34="")),J34/I34,"")</f>
        <v/>
      </c>
      <c r="L34" s="111" t="s">
        <v>4697</v>
      </c>
      <c r="M34" s="103" t="str">
        <f>IF(AND(NOT(OR(G34="",G34="Ø")),H34=""),"In Progress",IF(AND(NOT(OR(H34="Ø",H34="")),NOT(OR(G34="Ø",G34=""))),"Completed",IF(AND(NOT(A34=""),NOT(OR(D34="",D34="???")),G34=""),"Waiting",IF(D34="???","Waiting",""))))</f>
        <v>Completed</v>
      </c>
      <c r="N34" s="109"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09" t="s">
        <v>0</v>
      </c>
      <c r="P34" s="4" t="s">
        <v>4698</v>
      </c>
      <c r="Q34" s="114" t="s">
        <v>25</v>
      </c>
      <c r="R34" s="109" t="s">
        <v>4699</v>
      </c>
    </row>
    <row r="35" spans="1:18" x14ac:dyDescent="0.25">
      <c r="A35" s="109"/>
      <c r="B35" s="109"/>
      <c r="C35" s="109"/>
      <c r="D35" s="103" t="s">
        <v>32</v>
      </c>
      <c r="E35" s="103"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2018-06-14_G-017_AZ</v>
      </c>
      <c r="G35" s="104">
        <v>43375</v>
      </c>
      <c r="H35" s="104">
        <v>43377</v>
      </c>
      <c r="I35" s="68">
        <v>10</v>
      </c>
      <c r="J35" s="68">
        <v>110</v>
      </c>
      <c r="K35" s="73">
        <f>IF(AND(NOT(I35=""),NOT(J35=""),NOT(H35="")),J35/I35,"")</f>
        <v>11</v>
      </c>
      <c r="L35" s="109"/>
      <c r="M35" s="103" t="str">
        <f>IF(AND(NOT(OR(G35="",G35="Ø")),H35=""),"In Progress",IF(AND(NOT(OR(H35="Ø",H35="")),NOT(OR(G35="Ø",G35=""))),"Completed",IF(AND(NOT(A34=""),NOT(OR(D35="",D35="???")),G35=""),"Waiting",IF(D35="???","Waiting",""))))</f>
        <v>Completed</v>
      </c>
      <c r="N35" s="109"/>
      <c r="O35" s="109"/>
      <c r="P35" s="4" t="s">
        <v>4700</v>
      </c>
      <c r="Q35" s="114"/>
      <c r="R35" s="109"/>
    </row>
    <row r="36" spans="1:18" x14ac:dyDescent="0.25">
      <c r="A36" s="115" t="s">
        <v>4701</v>
      </c>
      <c r="B36" s="167" t="s">
        <v>4702</v>
      </c>
      <c r="C36" s="109"/>
      <c r="D36" s="103" t="str">
        <f>IF(AND(NOT(B36=""),NOT(A36="")),"???","")</f>
        <v>???</v>
      </c>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IF(AND(NOT(I36=""),NOT(J36=""),NOT(H36="")),J36/I36,"")</f>
        <v/>
      </c>
      <c r="L36" s="111" t="str">
        <f>IF(AND(NOT(OR(H36="",H36="Ø")),NOT(OR(H37="",H37="Ø"))),"Needs to be Split","")</f>
        <v/>
      </c>
      <c r="M36" s="103" t="str">
        <f>IF(AND(NOT(OR(G36="",G36="Ø")),H36=""),"In Progress",IF(AND(NOT(OR(H36="Ø",H36="")),NOT(OR(G36="Ø",G36=""))),"Completed",IF(AND(NOT(A36=""),NOT(OR(D36="",D36="???")),G36=""),"Waiting",IF(D36="???","Waiting",""))))</f>
        <v>Waiting</v>
      </c>
      <c r="N36" s="109"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Waiting</v>
      </c>
      <c r="O36" s="109" t="str">
        <f>IF(OR(N36="Untraceable",N36="Incomplete"),"Ignore",IF(N36="Completed","Waiting",IF(OR(N36="Waiting",N36="In Progress",N36="Review",N36="Other"),"HOLD","")))</f>
        <v>HOLD</v>
      </c>
      <c r="P36" s="4" t="s">
        <v>4694</v>
      </c>
      <c r="Q36" s="114" t="str">
        <f>IF(OR(N36="Untraceable",N36="Incomplete"),"No",IF(N36="Completed","In Progress",""))</f>
        <v/>
      </c>
      <c r="R36" s="109"/>
    </row>
    <row r="37" spans="1:18" x14ac:dyDescent="0.25">
      <c r="A37" s="109"/>
      <c r="B37" s="180"/>
      <c r="C37" s="109"/>
      <c r="D37" s="103" t="str">
        <f>IF(AND(NOT(A36=""),NOT(B36=""),NOT(M36="Untraceable")),"???","")</f>
        <v>???</v>
      </c>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IF(AND(NOT(I37=""),NOT(J37=""),NOT(H37="")),J37/I37,"")</f>
        <v/>
      </c>
      <c r="L37" s="109"/>
      <c r="M37" s="103" t="str">
        <f>IF(AND(NOT(OR(G37="",G37="Ø")),H37=""),"In Progress",IF(AND(NOT(OR(H37="Ø",H37="")),NOT(OR(G37="Ø",G37=""))),"Completed",IF(AND(NOT(A36=""),NOT(OR(D37="",D37="???")),G37=""),"Waiting",IF(D37="???","Waiting",""))))</f>
        <v>Waiting</v>
      </c>
      <c r="N37" s="109"/>
      <c r="O37" s="109"/>
      <c r="P37" s="4"/>
      <c r="Q37" s="114"/>
      <c r="R37" s="109"/>
    </row>
    <row r="38" spans="1:18" x14ac:dyDescent="0.25">
      <c r="A38" s="115" t="s">
        <v>4703</v>
      </c>
      <c r="B38" s="110" t="s">
        <v>4704</v>
      </c>
      <c r="C38" s="109"/>
      <c r="D38" s="103" t="s">
        <v>187</v>
      </c>
      <c r="E38" s="103" t="s">
        <v>24</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2018-06-14_G-019_MW</v>
      </c>
      <c r="G38" s="104">
        <v>43361</v>
      </c>
      <c r="H38" s="104">
        <v>43362</v>
      </c>
      <c r="I38" s="68">
        <v>4</v>
      </c>
      <c r="J38" s="68">
        <v>61</v>
      </c>
      <c r="K38" s="73">
        <f>IF(AND(NOT(I38=""),NOT(J38=""),NOT(H38="")),J38/I38,"")</f>
        <v>15.25</v>
      </c>
      <c r="L38" s="111">
        <v>43368</v>
      </c>
      <c r="M38" s="103" t="str">
        <f>IF(AND(NOT(OR(G38="",G38="Ø")),H38=""),"In Progress",IF(AND(NOT(OR(H38="Ø",H38="")),NOT(OR(G38="Ø",G38=""))),"Completed",IF(AND(NOT(A38=""),NOT(OR(D38="",D38="???")),G38=""),"Waiting",IF(D38="???","Waiting",""))))</f>
        <v>Completed</v>
      </c>
      <c r="N38" s="109"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09" t="s">
        <v>1</v>
      </c>
      <c r="P38" s="4"/>
      <c r="Q38" s="114" t="s">
        <v>25</v>
      </c>
      <c r="R38" s="109" t="s">
        <v>4705</v>
      </c>
    </row>
    <row r="39" spans="1:18" x14ac:dyDescent="0.25">
      <c r="A39" s="109"/>
      <c r="B39" s="109"/>
      <c r="C39" s="109"/>
      <c r="D39" s="103" t="s">
        <v>23</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2018-06-14_G-019_CA</v>
      </c>
      <c r="G39" s="104">
        <v>43364</v>
      </c>
      <c r="H39" s="104">
        <v>43364</v>
      </c>
      <c r="I39" s="68">
        <v>3</v>
      </c>
      <c r="J39" s="68">
        <v>62</v>
      </c>
      <c r="K39" s="73">
        <f>IF(AND(NOT(I39=""),NOT(J39=""),NOT(H39="")),J39/I39,"")</f>
        <v>20.666666666666668</v>
      </c>
      <c r="L39" s="109"/>
      <c r="M39" s="103" t="str">
        <f>IF(AND(NOT(OR(G39="",G39="Ø")),H39=""),"In Progress",IF(AND(NOT(OR(H39="Ø",H39="")),NOT(OR(G39="Ø",G39=""))),"Completed",IF(AND(NOT(A38=""),NOT(OR(D39="",D39="???")),G39=""),"Waiting",IF(D39="???","Waiting",""))))</f>
        <v>Completed</v>
      </c>
      <c r="N39" s="109"/>
      <c r="O39" s="109"/>
      <c r="P39" s="4" t="s">
        <v>4706</v>
      </c>
      <c r="Q39" s="114"/>
      <c r="R39" s="109"/>
    </row>
    <row r="40" spans="1:18" x14ac:dyDescent="0.25">
      <c r="A40" s="115" t="s">
        <v>4707</v>
      </c>
      <c r="B40" s="110" t="s">
        <v>4708</v>
      </c>
      <c r="C40" s="109"/>
      <c r="D40" s="103" t="str">
        <f>IF(AND(NOT(B40=""),NOT(A40="")),"???","")</f>
        <v>???</v>
      </c>
      <c r="E40" s="103"/>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
      </c>
      <c r="G40" s="104"/>
      <c r="H40" s="104"/>
      <c r="I40" s="68"/>
      <c r="J40" s="68"/>
      <c r="K40" s="73" t="str">
        <f>IF(AND(NOT(I40=""),NOT(J40=""),NOT(H40="")),J40/I40,"")</f>
        <v/>
      </c>
      <c r="L40" s="111" t="str">
        <f>IF(AND(NOT(OR(H40="",H40="Ø")),NOT(OR(H41="",H41="Ø"))),"Needs to be Split","")</f>
        <v/>
      </c>
      <c r="M40" s="103" t="str">
        <f>IF(AND(NOT(OR(G40="",G40="Ø")),H40=""),"In Progress",IF(AND(NOT(OR(H40="Ø",H40="")),NOT(OR(G40="Ø",G40=""))),"Completed",IF(AND(NOT(A40=""),NOT(OR(D40="",D40="???")),G40=""),"Waiting",IF(D40="???","Waiting",""))))</f>
        <v>Waiting</v>
      </c>
      <c r="N40" s="109"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Waiting</v>
      </c>
      <c r="O40" s="109" t="str">
        <f>IF(OR(N40="Untraceable",N40="Incomplete"),"Ignore",IF(N40="Completed","Waiting",IF(OR(N40="Waiting",N40="In Progress",N40="Review",N40="Other"),"HOLD","")))</f>
        <v>HOLD</v>
      </c>
      <c r="P40" s="4" t="s">
        <v>4694</v>
      </c>
      <c r="Q40" s="114" t="str">
        <f>IF(OR(N40="Untraceable",N40="Incomplete"),"No",IF(N40="Completed","In Progress",""))</f>
        <v/>
      </c>
      <c r="R40" s="109"/>
    </row>
    <row r="41" spans="1:18" x14ac:dyDescent="0.25">
      <c r="A41" s="109"/>
      <c r="B41" s="109"/>
      <c r="C41" s="109"/>
      <c r="D41" s="103" t="str">
        <f>IF(AND(NOT(A40=""),NOT(B40=""),NOT(M40="Untraceable")),"???","")</f>
        <v>???</v>
      </c>
      <c r="E41" s="103"/>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
      </c>
      <c r="G41" s="104"/>
      <c r="H41" s="104"/>
      <c r="I41" s="68"/>
      <c r="J41" s="68"/>
      <c r="K41" s="73" t="str">
        <f>IF(AND(NOT(I41=""),NOT(J41=""),NOT(H41="")),J41/I41,"")</f>
        <v/>
      </c>
      <c r="L41" s="109"/>
      <c r="M41" s="103" t="str">
        <f>IF(AND(NOT(OR(G41="",G41="Ø")),H41=""),"In Progress",IF(AND(NOT(OR(H41="Ø",H41="")),NOT(OR(G41="Ø",G41=""))),"Completed",IF(AND(NOT(A40=""),NOT(OR(D41="",D41="???")),G41=""),"Waiting",IF(D41="???","Waiting",""))))</f>
        <v>Waiting</v>
      </c>
      <c r="N41" s="109"/>
      <c r="O41" s="109"/>
      <c r="P41" s="4"/>
      <c r="Q41" s="114"/>
      <c r="R41" s="109"/>
    </row>
    <row r="42" spans="1:18" x14ac:dyDescent="0.25">
      <c r="A42" s="115" t="s">
        <v>4713</v>
      </c>
      <c r="B42" s="110"/>
      <c r="C42" s="109"/>
      <c r="D42" s="103" t="str">
        <f>IF(AND(NOT(B42=""),NOT(A42="")),"???","")</f>
        <v/>
      </c>
      <c r="E42" s="103"/>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Merge")),A42&amp;"_SA_MW",IF(AND(D42="Rinat",OR(E42="Manual",E42="Assisted Manual")),A42&amp;"_RM",IF(AND(D42="Rinat",OR(E42="De-Novo Merge",E42="Assisted Merge")),A42&amp;"_SA_RM",""))))))))))))))))</f>
        <v/>
      </c>
      <c r="G42" s="104"/>
      <c r="H42" s="104"/>
      <c r="I42" s="68"/>
      <c r="J42" s="68"/>
      <c r="K42" s="73" t="str">
        <f>IF(AND(NOT(I42=""),NOT(J42=""),NOT(H42="")),J42/I42,"")</f>
        <v/>
      </c>
      <c r="L42" s="111" t="str">
        <f>IF(AND(NOT(OR(H42="",H42="Ø")),NOT(OR(H43="",H43="Ø"))),"Needs to be Split","")</f>
        <v/>
      </c>
      <c r="M42" s="103" t="str">
        <f>IF(AND(NOT(OR(G42="",G42="Ø")),H42=""),"In Progress",IF(AND(NOT(OR(H42="Ø",H42="")),NOT(OR(G42="Ø",G42=""))),"Completed",IF(AND(NOT(A42=""),NOT(OR(D42="",D42="???")),G42=""),"Waiting",IF(D42="???","Waiting",""))))</f>
        <v/>
      </c>
      <c r="N42" s="109"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
      </c>
      <c r="O42" s="109" t="str">
        <f>IF(OR(N42="Untraceable",N42="Incomplete"),"Ignore",IF(N42="Completed","Waiting",IF(OR(N42="Waiting",N42="In Progress",N42="Review",N42="Other"),"HOLD","")))</f>
        <v/>
      </c>
      <c r="P42" s="4"/>
      <c r="Q42" s="114" t="str">
        <f>IF(OR(N42="Untraceable",N42="Incomplete"),"No",IF(N42="Completed","In Progress",""))</f>
        <v/>
      </c>
      <c r="R42" s="109"/>
    </row>
    <row r="43" spans="1:18" x14ac:dyDescent="0.25">
      <c r="A43" s="109"/>
      <c r="B43" s="109"/>
      <c r="C43" s="109"/>
      <c r="D43" s="103" t="str">
        <f>IF(AND(NOT(A42=""),NOT(B42=""),NOT(M42="Untraceable")),"???","")</f>
        <v/>
      </c>
      <c r="E43" s="103"/>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
      </c>
      <c r="G43" s="104"/>
      <c r="H43" s="104"/>
      <c r="I43" s="68"/>
      <c r="J43" s="68"/>
      <c r="K43" s="73" t="str">
        <f>IF(AND(NOT(I43=""),NOT(J43=""),NOT(H43="")),J43/I43,"")</f>
        <v/>
      </c>
      <c r="L43" s="109"/>
      <c r="M43" s="103" t="str">
        <f>IF(AND(NOT(OR(G43="",G43="Ø")),H43=""),"In Progress",IF(AND(NOT(OR(H43="Ø",H43="")),NOT(OR(G43="Ø",G43=""))),"Completed",IF(AND(NOT(A42=""),NOT(OR(D43="",D43="???")),G43=""),"Waiting",IF(D43="???","Waiting",""))))</f>
        <v/>
      </c>
      <c r="N43" s="109"/>
      <c r="O43" s="109"/>
      <c r="P43" s="4"/>
      <c r="Q43" s="114"/>
      <c r="R43" s="109"/>
    </row>
    <row r="44" spans="1:18" x14ac:dyDescent="0.25">
      <c r="A44" s="115" t="s">
        <v>4712</v>
      </c>
      <c r="B44" s="110"/>
      <c r="C44" s="109"/>
      <c r="D44" s="103" t="str">
        <f>IF(AND(NOT(B44=""),NOT(A44="")),"???","")</f>
        <v/>
      </c>
      <c r="E44" s="103"/>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
      </c>
      <c r="G44" s="104"/>
      <c r="H44" s="104"/>
      <c r="I44" s="68"/>
      <c r="J44" s="68"/>
      <c r="K44" s="73" t="str">
        <f>IF(AND(NOT(I44=""),NOT(J44=""),NOT(H44="")),J44/I44,"")</f>
        <v/>
      </c>
      <c r="L44" s="111" t="str">
        <f>IF(AND(NOT(OR(H44="",H44="Ø")),NOT(OR(H45="",H45="Ø"))),"Needs to be Split","")</f>
        <v/>
      </c>
      <c r="M44" s="103" t="str">
        <f>IF(AND(NOT(OR(G44="",G44="Ø")),H44=""),"In Progress",IF(AND(NOT(OR(H44="Ø",H44="")),NOT(OR(G44="Ø",G44=""))),"Completed",IF(AND(NOT(A44=""),NOT(OR(D44="",D44="???")),G44=""),"Waiting",IF(D44="???","Waiting",""))))</f>
        <v/>
      </c>
      <c r="N44" s="109"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
      </c>
      <c r="O44" s="109" t="str">
        <f>IF(OR(N44="Untraceable",N44="Incomplete"),"Ignore",IF(N44="Completed","Waiting",IF(OR(N44="Waiting",N44="In Progress",N44="Review",N44="Other"),"HOLD","")))</f>
        <v/>
      </c>
      <c r="P44" s="4"/>
      <c r="Q44" s="114" t="str">
        <f>IF(OR(N44="Untraceable",N44="Incomplete"),"No",IF(N44="Completed","In Progress",""))</f>
        <v/>
      </c>
      <c r="R44" s="109"/>
    </row>
    <row r="45" spans="1:18" x14ac:dyDescent="0.25">
      <c r="A45" s="109"/>
      <c r="B45" s="109"/>
      <c r="C45" s="109"/>
      <c r="D45" s="103" t="str">
        <f>IF(AND(NOT(A44=""),NOT(B44=""),NOT(M44="Untraceable")),"???","")</f>
        <v/>
      </c>
      <c r="E45" s="103"/>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
      </c>
      <c r="G45" s="104"/>
      <c r="H45" s="104"/>
      <c r="I45" s="68"/>
      <c r="J45" s="68"/>
      <c r="K45" s="73" t="str">
        <f>IF(AND(NOT(I45=""),NOT(J45=""),NOT(H45="")),J45/I45,"")</f>
        <v/>
      </c>
      <c r="L45" s="109"/>
      <c r="M45" s="103" t="str">
        <f>IF(AND(NOT(OR(G45="",G45="Ø")),H45=""),"In Progress",IF(AND(NOT(OR(H45="Ø",H45="")),NOT(OR(G45="Ø",G45=""))),"Completed",IF(AND(NOT(A44=""),NOT(OR(D45="",D45="???")),G45=""),"Waiting",IF(D45="???","Waiting",""))))</f>
        <v/>
      </c>
      <c r="N45" s="109"/>
      <c r="O45" s="109"/>
      <c r="P45" s="4"/>
      <c r="Q45" s="114"/>
      <c r="R45" s="109"/>
    </row>
    <row r="46" spans="1:18" x14ac:dyDescent="0.25">
      <c r="A46" s="115" t="s">
        <v>4711</v>
      </c>
      <c r="B46" s="110"/>
      <c r="C46" s="109"/>
      <c r="D46" s="103" t="str">
        <f>IF(AND(NOT(B46=""),NOT(A46="")),"???","")</f>
        <v/>
      </c>
      <c r="E46" s="103"/>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Merge")),A46&amp;"_SA_MW",IF(AND(D46="Rinat",OR(E46="Manual",E46="Assisted Manual")),A46&amp;"_RM",IF(AND(D46="Rinat",OR(E46="De-Novo Merge",E46="Assisted Merge")),A46&amp;"_SA_RM",""))))))))))))))))</f>
        <v/>
      </c>
      <c r="G46" s="104"/>
      <c r="H46" s="104"/>
      <c r="I46" s="68"/>
      <c r="J46" s="68"/>
      <c r="K46" s="73" t="str">
        <f>IF(AND(NOT(I46=""),NOT(J46=""),NOT(H46="")),J46/I46,"")</f>
        <v/>
      </c>
      <c r="L46" s="111" t="str">
        <f>IF(AND(NOT(OR(H46="",H46="Ø")),NOT(OR(H47="",H47="Ø"))),"Needs to be Split","")</f>
        <v/>
      </c>
      <c r="M46" s="103" t="str">
        <f>IF(AND(NOT(OR(G46="",G46="Ø")),H46=""),"In Progress",IF(AND(NOT(OR(H46="Ø",H46="")),NOT(OR(G46="Ø",G46=""))),"Completed",IF(AND(NOT(A46=""),NOT(OR(D46="",D46="???")),G46=""),"Waiting",IF(D46="???","Waiting",""))))</f>
        <v/>
      </c>
      <c r="N46" s="109"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
      </c>
      <c r="O46" s="109" t="str">
        <f>IF(OR(N46="Untraceable",N46="Incomplete"),"Ignore",IF(N46="Completed","Waiting",IF(OR(N46="Waiting",N46="In Progress",N46="Review",N46="Other"),"HOLD","")))</f>
        <v/>
      </c>
      <c r="P46" s="4"/>
      <c r="Q46" s="114" t="str">
        <f>IF(OR(N46="Untraceable",N46="Incomplete"),"No",IF(N46="Completed","In Progress",""))</f>
        <v/>
      </c>
      <c r="R46" s="109"/>
    </row>
    <row r="47" spans="1:18" x14ac:dyDescent="0.25">
      <c r="A47" s="109"/>
      <c r="B47" s="109"/>
      <c r="C47" s="109"/>
      <c r="D47" s="103" t="str">
        <f>IF(AND(NOT(A46=""),NOT(B46=""),NOT(M46="Untraceable")),"???","")</f>
        <v/>
      </c>
      <c r="E47" s="103"/>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
      </c>
      <c r="G47" s="104"/>
      <c r="H47" s="104"/>
      <c r="I47" s="68"/>
      <c r="J47" s="68"/>
      <c r="K47" s="73" t="str">
        <f>IF(AND(NOT(I47=""),NOT(J47=""),NOT(H47="")),J47/I47,"")</f>
        <v/>
      </c>
      <c r="L47" s="109"/>
      <c r="M47" s="103" t="str">
        <f>IF(AND(NOT(OR(G47="",G47="Ø")),H47=""),"In Progress",IF(AND(NOT(OR(H47="Ø",H47="")),NOT(OR(G47="Ø",G47=""))),"Completed",IF(AND(NOT(A46=""),NOT(OR(D47="",D47="???")),G47=""),"Waiting",IF(D47="???","Waiting",""))))</f>
        <v/>
      </c>
      <c r="N47" s="109"/>
      <c r="O47" s="109"/>
      <c r="P47" s="4"/>
      <c r="Q47" s="114"/>
      <c r="R47" s="109"/>
    </row>
    <row r="48" spans="1:18" x14ac:dyDescent="0.25">
      <c r="A48" s="115" t="s">
        <v>4710</v>
      </c>
      <c r="B48" s="110"/>
      <c r="C48" s="109"/>
      <c r="D48" s="103" t="str">
        <f>IF(AND(NOT(B48=""),NOT(A48="")),"???","")</f>
        <v/>
      </c>
      <c r="E48" s="103"/>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
      </c>
      <c r="G48" s="104"/>
      <c r="H48" s="104"/>
      <c r="I48" s="68"/>
      <c r="J48" s="68"/>
      <c r="K48" s="73" t="str">
        <f>IF(AND(NOT(I48=""),NOT(J48=""),NOT(H48="")),J48/I48,"")</f>
        <v/>
      </c>
      <c r="L48" s="111" t="str">
        <f>IF(AND(NOT(OR(H48="",H48="Ø")),NOT(OR(H49="",H49="Ø"))),"Needs to be Split","")</f>
        <v/>
      </c>
      <c r="M48" s="103" t="str">
        <f>IF(AND(NOT(OR(G48="",G48="Ø")),H48=""),"In Progress",IF(AND(NOT(OR(H48="Ø",H48="")),NOT(OR(G48="Ø",G48=""))),"Completed",IF(AND(NOT(A48=""),NOT(OR(D48="",D48="???")),G48=""),"Waiting",IF(D48="???","Waiting",""))))</f>
        <v/>
      </c>
      <c r="N48" s="109"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
      </c>
      <c r="O48" s="109" t="str">
        <f>IF(OR(N48="Untraceable",N48="Incomplete"),"Ignore",IF(N48="Completed","Waiting",IF(OR(N48="Waiting",N48="In Progress",N48="Review",N48="Other"),"HOLD","")))</f>
        <v/>
      </c>
      <c r="P48" s="4"/>
      <c r="Q48" s="114" t="str">
        <f>IF(OR(N48="Untraceable",N48="Incomplete"),"No",IF(N48="Completed","In Progress",""))</f>
        <v/>
      </c>
      <c r="R48" s="109"/>
    </row>
    <row r="49" spans="1:18" x14ac:dyDescent="0.25">
      <c r="A49" s="109"/>
      <c r="B49" s="109"/>
      <c r="C49" s="109"/>
      <c r="D49" s="103" t="str">
        <f>IF(AND(NOT(A48=""),NOT(B48=""),NOT(M48="Untraceable")),"???","")</f>
        <v/>
      </c>
      <c r="E49" s="103"/>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
      </c>
      <c r="G49" s="104"/>
      <c r="H49" s="104"/>
      <c r="I49" s="68"/>
      <c r="J49" s="68"/>
      <c r="K49" s="73" t="str">
        <f>IF(AND(NOT(I49=""),NOT(J49=""),NOT(H49="")),J49/I49,"")</f>
        <v/>
      </c>
      <c r="L49" s="109"/>
      <c r="M49" s="103" t="str">
        <f>IF(AND(NOT(OR(G49="",G49="Ø")),H49=""),"In Progress",IF(AND(NOT(OR(H49="Ø",H49="")),NOT(OR(G49="Ø",G49=""))),"Completed",IF(AND(NOT(A48=""),NOT(OR(D49="",D49="???")),G49=""),"Waiting",IF(D49="???","Waiting",""))))</f>
        <v/>
      </c>
      <c r="N49" s="109"/>
      <c r="O49" s="109"/>
      <c r="P49" s="4"/>
      <c r="Q49" s="114"/>
      <c r="R49" s="109"/>
    </row>
    <row r="50" spans="1:18" x14ac:dyDescent="0.25">
      <c r="A50" s="115" t="s">
        <v>4709</v>
      </c>
      <c r="B50" s="110"/>
      <c r="C50" s="109"/>
      <c r="D50" s="103" t="str">
        <f>IF(AND(NOT(B50=""),NOT(A50="")),"???","")</f>
        <v/>
      </c>
      <c r="E50" s="103"/>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
      </c>
      <c r="G50" s="104"/>
      <c r="H50" s="104"/>
      <c r="I50" s="68"/>
      <c r="J50" s="68"/>
      <c r="K50" s="73" t="str">
        <f>IF(AND(NOT(I50=""),NOT(J50=""),NOT(H50="")),J50/I50,"")</f>
        <v/>
      </c>
      <c r="L50" s="111" t="str">
        <f>IF(AND(NOT(OR(H50="",H50="Ø")),NOT(OR(H51="",H51="Ø"))),"Needs to be Split","")</f>
        <v/>
      </c>
      <c r="M50" s="103" t="str">
        <f>IF(AND(NOT(OR(G50="",G50="Ø")),H50=""),"In Progress",IF(AND(NOT(OR(H50="Ø",H50="")),NOT(OR(G50="Ø",G50=""))),"Completed",IF(AND(NOT(A50=""),NOT(OR(D50="",D50="???")),G50=""),"Waiting",IF(D50="???","Waiting",""))))</f>
        <v/>
      </c>
      <c r="N50" s="109"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
      </c>
      <c r="O50" s="109" t="str">
        <f>IF(OR(N50="Untraceable",N50="Incomplete"),"Ignore",IF(N50="Completed","Waiting",IF(OR(N50="Waiting",N50="In Progress",N50="Review",N50="Other"),"HOLD","")))</f>
        <v/>
      </c>
      <c r="P50" s="4"/>
      <c r="Q50" s="114" t="str">
        <f>IF(OR(N50="Untraceable",N50="Incomplete"),"No",IF(N50="Completed","In Progress",""))</f>
        <v/>
      </c>
      <c r="R50" s="109"/>
    </row>
    <row r="51" spans="1:18" x14ac:dyDescent="0.25">
      <c r="A51" s="109"/>
      <c r="B51" s="109"/>
      <c r="C51" s="109"/>
      <c r="D51" s="103" t="str">
        <f>IF(AND(NOT(A50=""),NOT(B50=""),NOT(M50="Untraceable")),"???","")</f>
        <v/>
      </c>
      <c r="E51" s="103"/>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
      </c>
      <c r="G51" s="104"/>
      <c r="H51" s="104"/>
      <c r="I51" s="68"/>
      <c r="J51" s="68"/>
      <c r="K51" s="73" t="str">
        <f>IF(AND(NOT(I51=""),NOT(J51=""),NOT(H51="")),J51/I51,"")</f>
        <v/>
      </c>
      <c r="L51" s="109"/>
      <c r="M51" s="103" t="str">
        <f>IF(AND(NOT(OR(G51="",G51="Ø")),H51=""),"In Progress",IF(AND(NOT(OR(H51="Ø",H51="")),NOT(OR(G51="Ø",G51=""))),"Completed",IF(AND(NOT(A50=""),NOT(OR(D51="",D51="???")),G51=""),"Waiting",IF(D51="???","Waiting",""))))</f>
        <v/>
      </c>
      <c r="N51" s="109"/>
      <c r="O51" s="109"/>
      <c r="P51" s="4"/>
      <c r="Q51" s="114"/>
      <c r="R51" s="109"/>
    </row>
    <row r="52" spans="1:18" x14ac:dyDescent="0.25">
      <c r="A52" s="115"/>
      <c r="B52" s="110"/>
      <c r="C52" s="109"/>
      <c r="D52" s="103" t="str">
        <f>IF(AND(NOT(B52=""),NOT(A52="")),"???","")</f>
        <v/>
      </c>
      <c r="E52" s="103"/>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
      </c>
      <c r="G52" s="104"/>
      <c r="H52" s="104"/>
      <c r="I52" s="68"/>
      <c r="J52" s="68"/>
      <c r="K52" s="73" t="str">
        <f>IF(AND(NOT(I52=""),NOT(J52=""),NOT(H52="")),J52/I52,"")</f>
        <v/>
      </c>
      <c r="L52" s="111" t="str">
        <f>IF(AND(NOT(OR(H52="",H52="Ø")),NOT(OR(H53="",H53="Ø"))),"Needs to be Split","")</f>
        <v/>
      </c>
      <c r="M52" s="103" t="str">
        <f>IF(AND(NOT(OR(G52="",G52="Ø")),H52=""),"In Progress",IF(AND(NOT(OR(H52="Ø",H52="")),NOT(OR(G52="Ø",G52=""))),"Completed",IF(AND(NOT(A52=""),NOT(OR(D52="",D52="???")),G52=""),"Waiting",IF(D52="???","Waiting",""))))</f>
        <v/>
      </c>
      <c r="N52" s="109"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
      </c>
      <c r="O52" s="109" t="str">
        <f>IF(OR(N52="Untraceable",N52="Incomplete"),"Ignore",IF(N52="Completed","Waiting",IF(OR(N52="Waiting",N52="In Progress",N52="Review",N52="Other"),"HOLD","")))</f>
        <v/>
      </c>
      <c r="P52" s="4"/>
      <c r="Q52" s="114" t="str">
        <f>IF(OR(N52="Untraceable",N52="Incomplete"),"No",IF(N52="Completed","In Progress",""))</f>
        <v/>
      </c>
      <c r="R52" s="109"/>
    </row>
    <row r="53" spans="1:18" x14ac:dyDescent="0.25">
      <c r="A53" s="109"/>
      <c r="B53" s="109"/>
      <c r="C53" s="109"/>
      <c r="D53" s="103" t="str">
        <f>IF(AND(NOT(A52=""),NOT(B52=""),NOT(M52="Untraceable")),"???","")</f>
        <v/>
      </c>
      <c r="E53" s="103"/>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
      </c>
      <c r="G53" s="104"/>
      <c r="H53" s="104"/>
      <c r="I53" s="68"/>
      <c r="J53" s="68"/>
      <c r="K53" s="73" t="str">
        <f>IF(AND(NOT(I53=""),NOT(J53=""),NOT(H53="")),J53/I53,"")</f>
        <v/>
      </c>
      <c r="L53" s="109"/>
      <c r="M53" s="103" t="str">
        <f>IF(AND(NOT(OR(G53="",G53="Ø")),H53=""),"In Progress",IF(AND(NOT(OR(H53="Ø",H53="")),NOT(OR(G53="Ø",G53=""))),"Completed",IF(AND(NOT(A52=""),NOT(OR(D53="",D53="???")),G53=""),"Waiting",IF(D53="???","Waiting",""))))</f>
        <v/>
      </c>
      <c r="N53" s="109"/>
      <c r="O53" s="109"/>
      <c r="P53" s="4"/>
      <c r="Q53" s="114"/>
      <c r="R53" s="109"/>
    </row>
    <row r="54" spans="1:18" x14ac:dyDescent="0.25">
      <c r="A54" s="115"/>
      <c r="B54" s="110"/>
      <c r="C54" s="109"/>
      <c r="D54" s="103" t="str">
        <f>IF(AND(NOT(B54=""),NOT(A54="")),"???","")</f>
        <v/>
      </c>
      <c r="E54" s="103"/>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
      </c>
      <c r="G54" s="104"/>
      <c r="H54" s="104"/>
      <c r="I54" s="68"/>
      <c r="J54" s="68"/>
      <c r="K54" s="73" t="str">
        <f>IF(AND(NOT(I54=""),NOT(J54=""),NOT(H54="")),J54/I54,"")</f>
        <v/>
      </c>
      <c r="L54" s="111" t="str">
        <f>IF(AND(NOT(OR(H54="",H54="Ø")),NOT(OR(H55="",H55="Ø"))),"Needs to be Split","")</f>
        <v/>
      </c>
      <c r="M54" s="103" t="str">
        <f>IF(AND(NOT(OR(G54="",G54="Ø")),H54=""),"In Progress",IF(AND(NOT(OR(H54="Ø",H54="")),NOT(OR(G54="Ø",G54=""))),"Completed",IF(AND(NOT(A54=""),NOT(OR(D54="",D54="???")),G54=""),"Waiting",IF(D54="???","Waiting",""))))</f>
        <v/>
      </c>
      <c r="N54" s="109"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
      </c>
      <c r="O54" s="109" t="str">
        <f>IF(OR(N54="Untraceable",N54="Incomplete"),"Ignore",IF(N54="Completed","Waiting",IF(OR(N54="Waiting",N54="In Progress",N54="Review",N54="Other"),"HOLD","")))</f>
        <v/>
      </c>
      <c r="P54" s="4"/>
      <c r="Q54" s="114" t="str">
        <f>IF(OR(N54="Untraceable",N54="Incomplete"),"No",IF(N54="Completed","In Progress",""))</f>
        <v/>
      </c>
      <c r="R54" s="109"/>
    </row>
    <row r="55" spans="1:18" x14ac:dyDescent="0.25">
      <c r="A55" s="109"/>
      <c r="B55" s="109"/>
      <c r="C55" s="109"/>
      <c r="D55" s="103" t="str">
        <f>IF(AND(NOT(A54=""),NOT(B54=""),NOT(M54="Untraceable")),"???","")</f>
        <v/>
      </c>
      <c r="E55" s="103"/>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
      </c>
      <c r="G55" s="104"/>
      <c r="H55" s="104"/>
      <c r="I55" s="68"/>
      <c r="J55" s="68"/>
      <c r="K55" s="73" t="str">
        <f>IF(AND(NOT(I55=""),NOT(J55=""),NOT(H55="")),J55/I55,"")</f>
        <v/>
      </c>
      <c r="L55" s="109"/>
      <c r="M55" s="103" t="str">
        <f>IF(AND(NOT(OR(G55="",G55="Ø")),H55=""),"In Progress",IF(AND(NOT(OR(H55="Ø",H55="")),NOT(OR(G55="Ø",G55=""))),"Completed",IF(AND(NOT(A54=""),NOT(OR(D55="",D55="???")),G55=""),"Waiting",IF(D55="???","Waiting",""))))</f>
        <v/>
      </c>
      <c r="N55" s="109"/>
      <c r="O55" s="109"/>
      <c r="P55" s="4"/>
      <c r="Q55" s="114"/>
      <c r="R55" s="109"/>
    </row>
    <row r="56" spans="1:18" x14ac:dyDescent="0.25">
      <c r="A56" s="115"/>
      <c r="B56" s="110"/>
      <c r="C56" s="109"/>
      <c r="D56" s="103" t="str">
        <f>IF(AND(NOT(B56=""),NOT(A56="")),"???","")</f>
        <v/>
      </c>
      <c r="E56" s="103"/>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
      </c>
      <c r="G56" s="104"/>
      <c r="H56" s="104"/>
      <c r="I56" s="68"/>
      <c r="J56" s="68"/>
      <c r="K56" s="73" t="str">
        <f>IF(AND(NOT(I56=""),NOT(J56=""),NOT(H56="")),J56/I56,"")</f>
        <v/>
      </c>
      <c r="L56" s="111" t="str">
        <f>IF(AND(NOT(OR(H56="",H56="Ø")),NOT(OR(H57="",H57="Ø"))),"Needs to be Split","")</f>
        <v/>
      </c>
      <c r="M56" s="103" t="str">
        <f>IF(AND(NOT(OR(G56="",G56="Ø")),H56=""),"In Progress",IF(AND(NOT(OR(H56="Ø",H56="")),NOT(OR(G56="Ø",G56=""))),"Completed",IF(AND(NOT(A56=""),NOT(OR(D56="",D56="???")),G56=""),"Waiting",IF(D56="???","Waiting",""))))</f>
        <v/>
      </c>
      <c r="N56" s="109"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
      </c>
      <c r="O56" s="109" t="str">
        <f>IF(OR(N56="Untraceable",N56="Incomplete"),"Ignore",IF(N56="Completed","Waiting",IF(OR(N56="Waiting",N56="In Progress",N56="Review",N56="Other"),"HOLD","")))</f>
        <v/>
      </c>
      <c r="P56" s="4"/>
      <c r="Q56" s="114" t="str">
        <f>IF(OR(N56="Untraceable",N56="Incomplete"),"No",IF(N56="Completed","In Progress",""))</f>
        <v/>
      </c>
      <c r="R56" s="109"/>
    </row>
    <row r="57" spans="1:18" x14ac:dyDescent="0.25">
      <c r="A57" s="109"/>
      <c r="B57" s="109"/>
      <c r="C57" s="109"/>
      <c r="D57" s="103" t="str">
        <f>IF(AND(NOT(A56=""),NOT(B56=""),NOT(M56="Untraceable")),"???","")</f>
        <v/>
      </c>
      <c r="E57" s="103"/>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
      </c>
      <c r="G57" s="104"/>
      <c r="H57" s="104"/>
      <c r="I57" s="68"/>
      <c r="J57" s="68"/>
      <c r="K57" s="73" t="str">
        <f>IF(AND(NOT(I57=""),NOT(J57=""),NOT(H57="")),J57/I57,"")</f>
        <v/>
      </c>
      <c r="L57" s="109"/>
      <c r="M57" s="103" t="str">
        <f>IF(AND(NOT(OR(G57="",G57="Ø")),H57=""),"In Progress",IF(AND(NOT(OR(H57="Ø",H57="")),NOT(OR(G57="Ø",G57=""))),"Completed",IF(AND(NOT(A56=""),NOT(OR(D57="",D57="???")),G57=""),"Waiting",IF(D57="???","Waiting",""))))</f>
        <v/>
      </c>
      <c r="N57" s="109"/>
      <c r="O57" s="109"/>
      <c r="P57" s="4"/>
      <c r="Q57" s="114"/>
      <c r="R57" s="109"/>
    </row>
    <row r="58" spans="1:18" x14ac:dyDescent="0.25">
      <c r="A58" s="115"/>
      <c r="B58" s="110"/>
      <c r="C58" s="109"/>
      <c r="D58" s="103" t="str">
        <f>IF(AND(NOT(B58=""),NOT(A58="")),"???","")</f>
        <v/>
      </c>
      <c r="E58" s="103"/>
      <c r="F58" s="7" t="str">
        <f>IF(AND(D58="Amina",OR(E58="Manual",E58="Assisted Manual")),A58&amp;"_AZ",IF(AND(D58="Amina",OR(E58="De-Novo Merge",E58="Assisted Merge")),A58&amp;"_SA_AZ",IF(AND(D58="Ahmad",OR(E58="Manual",E58="Assisted Manual")),A58&amp;"_AE",IF(AND(D58="Ahmad",OR(E58="De-Novo Merge",E58="Assisted Merge")),A58&amp;"_SA_AE",IF(AND(D58="Gina",OR(E58="Manual",E58="Assisted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Merge")),A58&amp;"_SA_MW",IF(AND(D58="Rinat",OR(E58="Manual",E58="Assisted Manual")),A58&amp;"_RM",IF(AND(D58="Rinat",OR(E58="De-Novo Merge",E58="Assisted Merge")),A58&amp;"_SA_RM",""))))))))))))))))</f>
        <v/>
      </c>
      <c r="G58" s="104"/>
      <c r="H58" s="104"/>
      <c r="I58" s="68"/>
      <c r="J58" s="68"/>
      <c r="K58" s="73" t="str">
        <f>IF(AND(NOT(I58=""),NOT(J58=""),NOT(H58="")),J58/I58,"")</f>
        <v/>
      </c>
      <c r="L58" s="111" t="str">
        <f>IF(AND(NOT(OR(H58="",H58="Ø")),NOT(OR(H59="",H59="Ø"))),"Needs to be Split","")</f>
        <v/>
      </c>
      <c r="M58" s="103" t="str">
        <f>IF(AND(NOT(OR(G58="",G58="Ø")),H58=""),"In Progress",IF(AND(NOT(OR(H58="Ø",H58="")),NOT(OR(G58="Ø",G58=""))),"Completed",IF(AND(NOT(A58=""),NOT(OR(D58="",D58="???")),G58=""),"Waiting",IF(D58="???","Waiting",""))))</f>
        <v/>
      </c>
      <c r="N58" s="109"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
      </c>
      <c r="O58" s="109" t="str">
        <f>IF(OR(N58="Untraceable",N58="Incomplete"),"Ignore",IF(N58="Completed","Waiting",IF(OR(N58="Waiting",N58="In Progress",N58="Review",N58="Other"),"HOLD","")))</f>
        <v/>
      </c>
      <c r="P58" s="4"/>
      <c r="Q58" s="114" t="str">
        <f>IF(OR(N58="Untraceable",N58="Incomplete"),"No",IF(N58="Completed","In Progress",""))</f>
        <v/>
      </c>
      <c r="R58" s="109"/>
    </row>
    <row r="59" spans="1:18" x14ac:dyDescent="0.25">
      <c r="A59" s="109"/>
      <c r="B59" s="109"/>
      <c r="C59" s="109"/>
      <c r="D59" s="103" t="str">
        <f>IF(AND(NOT(A58=""),NOT(B58=""),NOT(M58="Untraceable")),"???","")</f>
        <v/>
      </c>
      <c r="E59" s="103"/>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
      </c>
      <c r="G59" s="104"/>
      <c r="H59" s="104"/>
      <c r="I59" s="68"/>
      <c r="J59" s="68"/>
      <c r="K59" s="73" t="str">
        <f>IF(AND(NOT(I59=""),NOT(J59=""),NOT(H59="")),J59/I59,"")</f>
        <v/>
      </c>
      <c r="L59" s="109"/>
      <c r="M59" s="103" t="str">
        <f>IF(AND(NOT(OR(G59="",G59="Ø")),H59=""),"In Progress",IF(AND(NOT(OR(H59="Ø",H59="")),NOT(OR(G59="Ø",G59=""))),"Completed",IF(AND(NOT(A58=""),NOT(OR(D59="",D59="???")),G59=""),"Waiting",IF(D59="???","Waiting",""))))</f>
        <v/>
      </c>
      <c r="N59" s="109"/>
      <c r="O59" s="109"/>
      <c r="P59" s="4"/>
      <c r="Q59" s="114"/>
      <c r="R59" s="109"/>
    </row>
    <row r="60" spans="1:18" x14ac:dyDescent="0.25">
      <c r="A60" s="115"/>
      <c r="B60" s="110"/>
      <c r="C60" s="109"/>
      <c r="D60" s="103" t="str">
        <f>IF(AND(NOT(B60=""),NOT(A60="")),"???","")</f>
        <v/>
      </c>
      <c r="E60" s="103"/>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
      </c>
      <c r="G60" s="104"/>
      <c r="H60" s="104"/>
      <c r="I60" s="68"/>
      <c r="J60" s="68"/>
      <c r="K60" s="73" t="str">
        <f>IF(AND(NOT(I60=""),NOT(J60=""),NOT(H60="")),J60/I60,"")</f>
        <v/>
      </c>
      <c r="L60" s="111" t="str">
        <f>IF(AND(NOT(OR(H60="",H60="Ø")),NOT(OR(H61="",H61="Ø"))),"Needs to be Split","")</f>
        <v/>
      </c>
      <c r="M60" s="103" t="str">
        <f>IF(AND(NOT(OR(G60="",G60="Ø")),H60=""),"In Progress",IF(AND(NOT(OR(H60="Ø",H60="")),NOT(OR(G60="Ø",G60=""))),"Completed",IF(AND(NOT(A60=""),NOT(OR(D60="",D60="???")),G60=""),"Waiting",IF(D60="???","Waiting",""))))</f>
        <v/>
      </c>
      <c r="N60" s="109"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
      </c>
      <c r="O60" s="109" t="str">
        <f>IF(OR(N60="Untraceable",N60="Incomplete"),"Ignore",IF(N60="Completed","Waiting",IF(OR(N60="Waiting",N60="In Progress",N60="Review",N60="Other"),"HOLD","")))</f>
        <v/>
      </c>
      <c r="P60" s="4"/>
      <c r="Q60" s="114" t="str">
        <f>IF(OR(N60="Untraceable",N60="Incomplete"),"No",IF(N60="Completed","In Progress",""))</f>
        <v/>
      </c>
      <c r="R60" s="109"/>
    </row>
    <row r="61" spans="1:18" x14ac:dyDescent="0.25">
      <c r="A61" s="109"/>
      <c r="B61" s="109"/>
      <c r="C61" s="109"/>
      <c r="D61" s="103" t="str">
        <f>IF(AND(NOT(A60=""),NOT(B60=""),NOT(M60="Untraceable")),"???","")</f>
        <v/>
      </c>
      <c r="E61" s="103"/>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
      </c>
      <c r="G61" s="104"/>
      <c r="H61" s="104"/>
      <c r="I61" s="68"/>
      <c r="J61" s="68"/>
      <c r="K61" s="73" t="str">
        <f>IF(AND(NOT(I61=""),NOT(J61=""),NOT(H61="")),J61/I61,"")</f>
        <v/>
      </c>
      <c r="L61" s="109"/>
      <c r="M61" s="103" t="str">
        <f>IF(AND(NOT(OR(G61="",G61="Ø")),H61=""),"In Progress",IF(AND(NOT(OR(H61="Ø",H61="")),NOT(OR(G61="Ø",G61=""))),"Completed",IF(AND(NOT(A60=""),NOT(OR(D61="",D61="???")),G61=""),"Waiting",IF(D61="???","Waiting",""))))</f>
        <v/>
      </c>
      <c r="N61" s="109"/>
      <c r="O61" s="109"/>
      <c r="P61" s="4"/>
      <c r="Q61" s="114"/>
      <c r="R61" s="109"/>
    </row>
    <row r="62" spans="1:18" x14ac:dyDescent="0.25">
      <c r="A62" s="115"/>
      <c r="B62" s="110"/>
      <c r="C62" s="109"/>
      <c r="D62" s="103" t="str">
        <f>IF(AND(NOT(B62=""),NOT(A62="")),"???","")</f>
        <v/>
      </c>
      <c r="E62" s="103"/>
      <c r="F62" s="7" t="str">
        <f>IF(AND(D62="Amina",OR(E62="Manual",E62="Assisted Manual")),A62&amp;"_AZ",IF(AND(D62="Amina",OR(E62="De-Novo Merge",E62="Assisted Merge")),A62&amp;"_SA_AZ",IF(AND(D62="Ahmad",OR(E62="Manual",E62="Assisted Manual")),A62&amp;"_AE",IF(AND(D62="Ahmad",OR(E62="De-Novo Merge",E62="Assisted Merge")),A62&amp;"_SA_AE",IF(AND(D62="Gina",OR(E62="Manual",E62="Assisted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Merge")),A62&amp;"_SA_MW",IF(AND(D62="Rinat",OR(E62="Manual",E62="Assisted Manual")),A62&amp;"_RM",IF(AND(D62="Rinat",OR(E62="De-Novo Merge",E62="Assisted Merge")),A62&amp;"_SA_RM",""))))))))))))))))</f>
        <v/>
      </c>
      <c r="G62" s="104"/>
      <c r="H62" s="104"/>
      <c r="I62" s="68"/>
      <c r="J62" s="68"/>
      <c r="K62" s="73" t="str">
        <f>IF(AND(NOT(I62=""),NOT(J62=""),NOT(H62="")),J62/I62,"")</f>
        <v/>
      </c>
      <c r="L62" s="111" t="str">
        <f>IF(AND(NOT(OR(H62="",H62="Ø")),NOT(OR(H63="",H63="Ø"))),"Needs to be Split","")</f>
        <v/>
      </c>
      <c r="M62" s="103" t="str">
        <f>IF(AND(NOT(OR(G62="",G62="Ø")),H62=""),"In Progress",IF(AND(NOT(OR(H62="Ø",H62="")),NOT(OR(G62="Ø",G62=""))),"Completed",IF(AND(NOT(A62=""),NOT(OR(D62="",D62="???")),G62=""),"Waiting",IF(D62="???","Waiting",""))))</f>
        <v/>
      </c>
      <c r="N62" s="109"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
      </c>
      <c r="O62" s="109" t="str">
        <f>IF(OR(N62="Untraceable",N62="Incomplete"),"Ignore",IF(N62="Completed","Waiting",IF(OR(N62="Waiting",N62="In Progress",N62="Review",N62="Other"),"HOLD","")))</f>
        <v/>
      </c>
      <c r="P62" s="4"/>
      <c r="Q62" s="114" t="str">
        <f>IF(OR(N62="Untraceable",N62="Incomplete"),"No",IF(N62="Completed","In Progress",""))</f>
        <v/>
      </c>
      <c r="R62" s="109"/>
    </row>
    <row r="63" spans="1:18" x14ac:dyDescent="0.25">
      <c r="A63" s="109"/>
      <c r="B63" s="109"/>
      <c r="C63" s="109"/>
      <c r="D63" s="103" t="str">
        <f>IF(AND(NOT(A62=""),NOT(B62=""),NOT(M62="Untraceable")),"???","")</f>
        <v/>
      </c>
      <c r="E63" s="103"/>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
      </c>
      <c r="G63" s="104"/>
      <c r="H63" s="104"/>
      <c r="I63" s="68"/>
      <c r="J63" s="68"/>
      <c r="K63" s="73" t="str">
        <f>IF(AND(NOT(I63=""),NOT(J63=""),NOT(H63="")),J63/I63,"")</f>
        <v/>
      </c>
      <c r="L63" s="109"/>
      <c r="M63" s="103" t="str">
        <f>IF(AND(NOT(OR(G63="",G63="Ø")),H63=""),"In Progress",IF(AND(NOT(OR(H63="Ø",H63="")),NOT(OR(G63="Ø",G63=""))),"Completed",IF(AND(NOT(A62=""),NOT(OR(D63="",D63="???")),G63=""),"Waiting",IF(D63="???","Waiting",""))))</f>
        <v/>
      </c>
      <c r="N63" s="109"/>
      <c r="O63" s="109"/>
      <c r="P63" s="4"/>
      <c r="Q63" s="114"/>
      <c r="R63" s="109"/>
    </row>
    <row r="64" spans="1:18" x14ac:dyDescent="0.25">
      <c r="A64" s="115"/>
      <c r="B64" s="110"/>
      <c r="C64" s="109"/>
      <c r="D64" s="103" t="str">
        <f>IF(AND(NOT(B64=""),NOT(A64="")),"???","")</f>
        <v/>
      </c>
      <c r="E64" s="103"/>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
      </c>
      <c r="G64" s="104"/>
      <c r="H64" s="104"/>
      <c r="I64" s="68"/>
      <c r="J64" s="68"/>
      <c r="K64" s="73" t="str">
        <f>IF(AND(NOT(I64=""),NOT(J64=""),NOT(H64="")),J64/I64,"")</f>
        <v/>
      </c>
      <c r="L64" s="111" t="str">
        <f>IF(AND(NOT(OR(H64="",H64="Ø")),NOT(OR(H65="",H65="Ø"))),"Needs to be Split","")</f>
        <v/>
      </c>
      <c r="M64" s="103" t="str">
        <f>IF(AND(NOT(OR(G64="",G64="Ø")),H64=""),"In Progress",IF(AND(NOT(OR(H64="Ø",H64="")),NOT(OR(G64="Ø",G64=""))),"Completed",IF(AND(NOT(A64=""),NOT(OR(D64="",D64="???")),G64=""),"Waiting",IF(D64="???","Waiting",""))))</f>
        <v/>
      </c>
      <c r="N64" s="109"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
      </c>
      <c r="O64" s="109" t="str">
        <f>IF(OR(N64="Untraceable",N64="Incomplete"),"Ignore",IF(N64="Completed","Waiting",IF(OR(N64="Waiting",N64="In Progress",N64="Review",N64="Other"),"HOLD","")))</f>
        <v/>
      </c>
      <c r="P64" s="4"/>
      <c r="Q64" s="114" t="str">
        <f>IF(OR(N64="Untraceable",N64="Incomplete"),"No",IF(N64="Completed","In Progress",""))</f>
        <v/>
      </c>
      <c r="R64" s="109"/>
    </row>
    <row r="65" spans="1:18" x14ac:dyDescent="0.25">
      <c r="A65" s="109"/>
      <c r="B65" s="109"/>
      <c r="C65" s="109"/>
      <c r="D65" s="103" t="str">
        <f>IF(AND(NOT(A64=""),NOT(B64=""),NOT(M64="Untraceable")),"???","")</f>
        <v/>
      </c>
      <c r="E65" s="103"/>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
      </c>
      <c r="G65" s="104"/>
      <c r="H65" s="104"/>
      <c r="I65" s="68"/>
      <c r="J65" s="68"/>
      <c r="K65" s="73" t="str">
        <f>IF(AND(NOT(I65=""),NOT(J65=""),NOT(H65="")),J65/I65,"")</f>
        <v/>
      </c>
      <c r="L65" s="109"/>
      <c r="M65" s="103" t="str">
        <f>IF(AND(NOT(OR(G65="",G65="Ø")),H65=""),"In Progress",IF(AND(NOT(OR(H65="Ø",H65="")),NOT(OR(G65="Ø",G65=""))),"Completed",IF(AND(NOT(A64=""),NOT(OR(D65="",D65="???")),G65=""),"Waiting",IF(D65="???","Waiting",""))))</f>
        <v/>
      </c>
      <c r="N65" s="109"/>
      <c r="O65" s="109"/>
      <c r="P65" s="4"/>
      <c r="Q65" s="114"/>
      <c r="R65" s="109"/>
    </row>
    <row r="66" spans="1:18" x14ac:dyDescent="0.25">
      <c r="A66" s="115"/>
      <c r="B66" s="110"/>
      <c r="C66" s="109"/>
      <c r="D66" s="103" t="str">
        <f>IF(AND(NOT(B66=""),NOT(A66="")),"???","")</f>
        <v/>
      </c>
      <c r="E66" s="103"/>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
      </c>
      <c r="G66" s="104"/>
      <c r="H66" s="104"/>
      <c r="I66" s="68"/>
      <c r="J66" s="68"/>
      <c r="K66" s="73" t="str">
        <f>IF(AND(NOT(I66=""),NOT(J66=""),NOT(H66="")),J66/I66,"")</f>
        <v/>
      </c>
      <c r="L66" s="111" t="str">
        <f>IF(AND(NOT(OR(H66="",H66="Ø")),NOT(OR(H67="",H67="Ø"))),"Needs to be Split","")</f>
        <v/>
      </c>
      <c r="M66" s="103" t="str">
        <f>IF(AND(NOT(OR(G66="",G66="Ø")),H66=""),"In Progress",IF(AND(NOT(OR(H66="Ø",H66="")),NOT(OR(G66="Ø",G66=""))),"Completed",IF(AND(NOT(A66=""),NOT(OR(D66="",D66="???")),G66=""),"Waiting",IF(D66="???","Waiting",""))))</f>
        <v/>
      </c>
      <c r="N66" s="109"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
      </c>
      <c r="O66" s="109" t="str">
        <f>IF(OR(N66="Untraceable",N66="Incomplete"),"Ignore",IF(N66="Completed","Waiting",IF(OR(N66="Waiting",N66="In Progress",N66="Review",N66="Other"),"HOLD","")))</f>
        <v/>
      </c>
      <c r="P66" s="4"/>
      <c r="Q66" s="114" t="str">
        <f>IF(OR(N66="Untraceable",N66="Incomplete"),"No",IF(N66="Completed","In Progress",""))</f>
        <v/>
      </c>
      <c r="R66" s="109"/>
    </row>
    <row r="67" spans="1:18" x14ac:dyDescent="0.25">
      <c r="A67" s="109"/>
      <c r="B67" s="109"/>
      <c r="C67" s="109"/>
      <c r="D67" s="103" t="str">
        <f>IF(AND(NOT(A66=""),NOT(B66=""),NOT(M66="Untraceable")),"???","")</f>
        <v/>
      </c>
      <c r="E67" s="103"/>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
      </c>
      <c r="G67" s="104"/>
      <c r="H67" s="104"/>
      <c r="I67" s="68"/>
      <c r="J67" s="68"/>
      <c r="K67" s="73" t="str">
        <f>IF(AND(NOT(I67=""),NOT(J67=""),NOT(H67="")),J67/I67,"")</f>
        <v/>
      </c>
      <c r="L67" s="109"/>
      <c r="M67" s="103" t="str">
        <f>IF(AND(NOT(OR(G67="",G67="Ø")),H67=""),"In Progress",IF(AND(NOT(OR(H67="Ø",H67="")),NOT(OR(G67="Ø",G67=""))),"Completed",IF(AND(NOT(A66=""),NOT(OR(D67="",D67="???")),G67=""),"Waiting",IF(D67="???","Waiting",""))))</f>
        <v/>
      </c>
      <c r="N67" s="109"/>
      <c r="O67" s="109"/>
      <c r="P67" s="4"/>
      <c r="Q67" s="114"/>
      <c r="R67" s="109"/>
    </row>
    <row r="68" spans="1:18" x14ac:dyDescent="0.25">
      <c r="A68" s="115"/>
      <c r="B68" s="110"/>
      <c r="C68" s="109"/>
      <c r="D68" s="103" t="str">
        <f>IF(AND(NOT(B68=""),NOT(A68="")),"???","")</f>
        <v/>
      </c>
      <c r="E68" s="103"/>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
      </c>
      <c r="G68" s="104"/>
      <c r="H68" s="104"/>
      <c r="I68" s="68"/>
      <c r="J68" s="68"/>
      <c r="K68" s="73" t="str">
        <f>IF(AND(NOT(I68=""),NOT(J68=""),NOT(H68="")),J68/I68,"")</f>
        <v/>
      </c>
      <c r="L68" s="111" t="str">
        <f>IF(AND(NOT(OR(H68="",H68="Ø")),NOT(OR(H69="",H69="Ø"))),"Needs to be Split","")</f>
        <v/>
      </c>
      <c r="M68" s="103" t="str">
        <f>IF(AND(NOT(OR(G68="",G68="Ø")),H68=""),"In Progress",IF(AND(NOT(OR(H68="Ø",H68="")),NOT(OR(G68="Ø",G68=""))),"Completed",IF(AND(NOT(A68=""),NOT(OR(D68="",D68="???")),G68=""),"Waiting",IF(D68="???","Waiting",""))))</f>
        <v/>
      </c>
      <c r="N68" s="109"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
      </c>
      <c r="O68" s="109" t="str">
        <f>IF(OR(N68="Untraceable",N68="Incomplete"),"Ignore",IF(N68="Completed","Waiting",IF(OR(N68="Waiting",N68="In Progress",N68="Review",N68="Other"),"HOLD","")))</f>
        <v/>
      </c>
      <c r="P68" s="4"/>
      <c r="Q68" s="114" t="str">
        <f>IF(OR(N68="Untraceable",N68="Incomplete"),"No",IF(N68="Completed","In Progress",""))</f>
        <v/>
      </c>
      <c r="R68" s="109"/>
    </row>
    <row r="69" spans="1:18" x14ac:dyDescent="0.25">
      <c r="A69" s="109"/>
      <c r="B69" s="109"/>
      <c r="C69" s="109"/>
      <c r="D69" s="103" t="str">
        <f>IF(AND(NOT(A68=""),NOT(B68=""),NOT(M68="Untraceable")),"???","")</f>
        <v/>
      </c>
      <c r="E69" s="103"/>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
      </c>
      <c r="G69" s="104"/>
      <c r="H69" s="104"/>
      <c r="I69" s="68"/>
      <c r="J69" s="68"/>
      <c r="K69" s="73" t="str">
        <f>IF(AND(NOT(I69=""),NOT(J69=""),NOT(H69="")),J69/I69,"")</f>
        <v/>
      </c>
      <c r="L69" s="109"/>
      <c r="M69" s="103" t="str">
        <f>IF(AND(NOT(OR(G69="",G69="Ø")),H69=""),"In Progress",IF(AND(NOT(OR(H69="Ø",H69="")),NOT(OR(G69="Ø",G69=""))),"Completed",IF(AND(NOT(A68=""),NOT(OR(D69="",D69="???")),G69=""),"Waiting",IF(D69="???","Waiting",""))))</f>
        <v/>
      </c>
      <c r="N69" s="109"/>
      <c r="O69" s="109"/>
      <c r="P69" s="4"/>
      <c r="Q69" s="114"/>
      <c r="R69" s="109"/>
    </row>
    <row r="70" spans="1:18" x14ac:dyDescent="0.25">
      <c r="A70" s="115"/>
      <c r="B70" s="110"/>
      <c r="C70" s="109"/>
      <c r="D70" s="103" t="str">
        <f>IF(AND(NOT(B70=""),NOT(A70="")),"???","")</f>
        <v/>
      </c>
      <c r="E70" s="103"/>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
      </c>
      <c r="G70" s="104"/>
      <c r="H70" s="104"/>
      <c r="I70" s="68"/>
      <c r="J70" s="68"/>
      <c r="K70" s="73" t="str">
        <f>IF(AND(NOT(I70=""),NOT(J70=""),NOT(H70="")),J70/I70,"")</f>
        <v/>
      </c>
      <c r="L70" s="111" t="str">
        <f>IF(AND(NOT(OR(H70="",H70="Ø")),NOT(OR(H71="",H71="Ø"))),"Needs to be Split","")</f>
        <v/>
      </c>
      <c r="M70" s="103" t="str">
        <f>IF(AND(NOT(OR(G70="",G70="Ø")),H70=""),"In Progress",IF(AND(NOT(OR(H70="Ø",H70="")),NOT(OR(G70="Ø",G70=""))),"Completed",IF(AND(NOT(A70=""),NOT(OR(D70="",D70="???")),G70=""),"Waiting",IF(D70="???","Waiting",""))))</f>
        <v/>
      </c>
      <c r="N70" s="109"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
      </c>
      <c r="O70" s="109" t="str">
        <f>IF(OR(N70="Untraceable",N70="Incomplete"),"Ignore",IF(N70="Completed","Waiting",IF(OR(N70="Waiting",N70="In Progress",N70="Review",N70="Other"),"HOLD","")))</f>
        <v/>
      </c>
      <c r="P70" s="4"/>
      <c r="Q70" s="114" t="str">
        <f>IF(OR(N70="Untraceable",N70="Incomplete"),"No",IF(N70="Completed","In Progress",""))</f>
        <v/>
      </c>
      <c r="R70" s="109"/>
    </row>
    <row r="71" spans="1:18" x14ac:dyDescent="0.25">
      <c r="A71" s="109"/>
      <c r="B71" s="109"/>
      <c r="C71" s="109"/>
      <c r="D71" s="103" t="str">
        <f>IF(AND(NOT(A70=""),NOT(B70=""),NOT(M70="Untraceable")),"???","")</f>
        <v/>
      </c>
      <c r="E71" s="103"/>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
      </c>
      <c r="G71" s="104"/>
      <c r="H71" s="104"/>
      <c r="I71" s="68"/>
      <c r="J71" s="68"/>
      <c r="K71" s="73" t="str">
        <f>IF(AND(NOT(I71=""),NOT(J71=""),NOT(H71="")),J71/I71,"")</f>
        <v/>
      </c>
      <c r="L71" s="109"/>
      <c r="M71" s="103" t="str">
        <f>IF(AND(NOT(OR(G71="",G71="Ø")),H71=""),"In Progress",IF(AND(NOT(OR(H71="Ø",H71="")),NOT(OR(G71="Ø",G71=""))),"Completed",IF(AND(NOT(A70=""),NOT(OR(D71="",D71="???")),G71=""),"Waiting",IF(D71="???","Waiting",""))))</f>
        <v/>
      </c>
      <c r="N71" s="109"/>
      <c r="O71" s="109"/>
      <c r="P71" s="4"/>
      <c r="Q71" s="114"/>
      <c r="R71" s="109"/>
    </row>
  </sheetData>
  <mergeCells count="280">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Q70:Q71"/>
    <mergeCell ref="R70:R71"/>
    <mergeCell ref="A70:A71"/>
    <mergeCell ref="B70:B71"/>
    <mergeCell ref="C70:C71"/>
    <mergeCell ref="L70:L71"/>
    <mergeCell ref="N70:N71"/>
    <mergeCell ref="O70:O71"/>
  </mergeCells>
  <conditionalFormatting sqref="O1">
    <cfRule type="containsText" dxfId="1424" priority="16" operator="containsText" text="HOLD">
      <formula>NOT(ISERROR(SEARCH("HOLD",O1)))</formula>
    </cfRule>
    <cfRule type="containsText" dxfId="1423" priority="25" operator="containsText" text="Ignore">
      <formula>NOT(ISERROR(SEARCH("Ignore",O1)))</formula>
    </cfRule>
  </conditionalFormatting>
  <conditionalFormatting sqref="M1:O1 M2:N71">
    <cfRule type="containsText" dxfId="1422" priority="15" operator="containsText" text="Waiting">
      <formula>NOT(ISERROR(SEARCH("Waiting",M1)))</formula>
    </cfRule>
    <cfRule type="containsText" dxfId="1421" priority="19" operator="containsText" text="Review">
      <formula>NOT(ISERROR(SEARCH("Review",M1)))</formula>
    </cfRule>
    <cfRule type="containsText" dxfId="1420" priority="20" operator="containsText" text="Other">
      <formula>NOT(ISERROR(SEARCH("Other",M1)))</formula>
    </cfRule>
    <cfRule type="containsText" dxfId="1419" priority="21" operator="containsText" text="Incomplete">
      <formula>NOT(ISERROR(SEARCH("Incomplete",M1)))</formula>
    </cfRule>
    <cfRule type="containsText" dxfId="1418" priority="22" operator="containsText" text="Untraceable">
      <formula>NOT(ISERROR(SEARCH("Untraceable",M1)))</formula>
    </cfRule>
    <cfRule type="containsText" dxfId="1417" priority="23" operator="containsText" text="Completed">
      <formula>NOT(ISERROR(SEARCH("Completed",M1)))</formula>
    </cfRule>
  </conditionalFormatting>
  <conditionalFormatting sqref="M1:O1 M2:N71 Q1:Q71">
    <cfRule type="containsText" dxfId="1416" priority="24" operator="containsText" text="In Progress">
      <formula>NOT(ISERROR(SEARCH("In Progress",M1)))</formula>
    </cfRule>
  </conditionalFormatting>
  <conditionalFormatting sqref="Q1:Q71">
    <cfRule type="containsText" dxfId="1415" priority="17" operator="containsText" text="No">
      <formula>NOT(ISERROR(SEARCH("No",Q1)))</formula>
    </cfRule>
    <cfRule type="containsText" dxfId="1414" priority="18" operator="containsText" text="Yes">
      <formula>NOT(ISERROR(SEARCH("Yes",Q1)))</formula>
    </cfRule>
  </conditionalFormatting>
  <conditionalFormatting sqref="L1">
    <cfRule type="containsText" dxfId="1413" priority="14" operator="containsText" text="Needs to be">
      <formula>NOT(ISERROR(SEARCH("Needs to be",L1)))</formula>
    </cfRule>
  </conditionalFormatting>
  <conditionalFormatting sqref="I1:K71">
    <cfRule type="containsText" dxfId="1412" priority="13" operator="containsText" text="Please Enter Tracing Time">
      <formula>NOT(ISERROR(SEARCH("Please Enter Tracing Time",I1)))</formula>
    </cfRule>
  </conditionalFormatting>
  <conditionalFormatting sqref="O2:O71">
    <cfRule type="containsText" dxfId="1411" priority="5" operator="containsText" text="HOLD">
      <formula>NOT(ISERROR(SEARCH("HOLD",O2)))</formula>
    </cfRule>
    <cfRule type="containsText" dxfId="1410" priority="12" operator="containsText" text="Ignore">
      <formula>NOT(ISERROR(SEARCH("Ignore",O2)))</formula>
    </cfRule>
  </conditionalFormatting>
  <conditionalFormatting sqref="O2:O71">
    <cfRule type="containsText" dxfId="1409" priority="4" operator="containsText" text="Waiting">
      <formula>NOT(ISERROR(SEARCH("Waiting",O2)))</formula>
    </cfRule>
    <cfRule type="containsText" dxfId="1408" priority="6" operator="containsText" text="Review">
      <formula>NOT(ISERROR(SEARCH("Review",O2)))</formula>
    </cfRule>
    <cfRule type="containsText" dxfId="1407" priority="7" operator="containsText" text="Other">
      <formula>NOT(ISERROR(SEARCH("Other",O2)))</formula>
    </cfRule>
    <cfRule type="containsText" dxfId="1406" priority="8" operator="containsText" text="Incomplete">
      <formula>NOT(ISERROR(SEARCH("Incomplete",O2)))</formula>
    </cfRule>
    <cfRule type="containsText" dxfId="1405" priority="9" operator="containsText" text="Untraceable">
      <formula>NOT(ISERROR(SEARCH("Untraceable",O2)))</formula>
    </cfRule>
    <cfRule type="containsText" dxfId="1404" priority="10" operator="containsText" text="Completed">
      <formula>NOT(ISERROR(SEARCH("Completed",O2)))</formula>
    </cfRule>
  </conditionalFormatting>
  <conditionalFormatting sqref="O2:O71">
    <cfRule type="containsText" dxfId="1403" priority="11" operator="containsText" text="In Progress">
      <formula>NOT(ISERROR(SEARCH("In Progress",O2)))</formula>
    </cfRule>
  </conditionalFormatting>
  <conditionalFormatting sqref="L2:L71">
    <cfRule type="containsText" dxfId="1402" priority="3" operator="containsText" text="Needs to be">
      <formula>NOT(ISERROR(SEARCH("Needs to be",L2)))</formula>
    </cfRule>
  </conditionalFormatting>
  <dataValidations count="7">
    <dataValidation type="list" operator="equal" allowBlank="1" showInputMessage="1" showErrorMessage="1" sqref="D2:D71">
      <formula1>"Ahmad,Amina,Bruno,Cameron,Daniel,Gina,Monet,Rinat,???"</formula1>
    </dataValidation>
    <dataValidation type="list" allowBlank="1" showInputMessage="1" sqref="L2:L71">
      <formula1>"Ø, Split"</formula1>
    </dataValidation>
    <dataValidation type="list" allowBlank="1" showInputMessage="1" showErrorMessage="1" sqref="M2:N71">
      <formula1>"In Progress, Completed, Untraceable, Incomplete, Other, Review"</formula1>
    </dataValidation>
    <dataValidation type="list" operator="equal" allowBlank="1" showInputMessage="1" showErrorMessage="1" sqref="E2:E71">
      <formula1>"Manual,Assisted Manual, De-Novo Merge, Assisted Merge"</formula1>
    </dataValidation>
    <dataValidation type="list" operator="equal" allowBlank="1" showInputMessage="1" sqref="H2:H71">
      <formula1>"Ø"</formula1>
    </dataValidation>
    <dataValidation type="list" allowBlank="1" showInputMessage="1" showErrorMessage="1" sqref="O2:O71">
      <formula1>"In Progress, Completed, Untraceable, Review, Ignore"</formula1>
    </dataValidation>
    <dataValidation type="list" allowBlank="1" showInputMessage="1" sqref="G2:G7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1" operator="containsText" id="{D45F5125-2517-4E6D-8D9C-9C8519084BF7}">
            <xm:f>NOT(ISERROR(SEARCH("R-",A1)))</xm:f>
            <xm:f>"R-"</xm:f>
            <x14:dxf>
              <font>
                <color rgb="FF9C0006"/>
              </font>
            </x14:dxf>
          </x14:cfRule>
          <xm:sqref>A1:A1048576</xm:sqref>
        </x14:conditionalFormatting>
        <x14:conditionalFormatting xmlns:xm="http://schemas.microsoft.com/office/excel/2006/main">
          <x14:cfRule type="containsText" priority="2" operator="containsText" id="{D1E7D322-68C1-4B53-A645-B9C3F7253661}">
            <xm:f>NOT(ISERROR(SEARCH("G-",A1)))</xm:f>
            <xm:f>"G-"</xm:f>
            <x14:dxf>
              <font>
                <color rgb="FF006100"/>
              </font>
              <fill>
                <patternFill>
                  <bgColor rgb="FFC6EFCE"/>
                </patternFill>
              </fill>
            </x14:dxf>
          </x14:cfRule>
          <xm:sqref>A1:A1048576</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1"/>
  <sheetViews>
    <sheetView workbookViewId="0">
      <pane ySplit="1" topLeftCell="A21" activePane="bottomLeft" state="frozen"/>
      <selection pane="bottomLeft" activeCell="I21" sqref="I21"/>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47.85546875" customWidth="1"/>
    <col min="17" max="17" width="14.5703125" bestFit="1" customWidth="1"/>
    <col min="18" max="18" width="14.710937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5" t="s">
        <v>5288</v>
      </c>
      <c r="B2" s="110" t="s">
        <v>5287</v>
      </c>
      <c r="C2" s="109" t="s">
        <v>2065</v>
      </c>
      <c r="D2" s="103" t="s">
        <v>187</v>
      </c>
      <c r="E2" s="103"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2018-07-02_G-001_SA_MW</v>
      </c>
      <c r="G2" s="104">
        <v>43301</v>
      </c>
      <c r="H2" s="104">
        <v>43304</v>
      </c>
      <c r="I2" s="68">
        <v>4</v>
      </c>
      <c r="J2" s="68">
        <v>119</v>
      </c>
      <c r="K2" s="73">
        <f>IF(AND(NOT(I2=""),NOT(J2=""),NOT(H2="")),J2/I2,"")</f>
        <v>29.75</v>
      </c>
      <c r="L2" s="111">
        <v>43368</v>
      </c>
      <c r="M2" s="103" t="str">
        <f>IF(AND(NOT(OR(G2="",G2="Ø")),H2=""),"In Progress",IF(AND(NOT(OR(H2="Ø",H2="")),NOT(OR(G2="Ø",G2=""))),"Completed",IF(AND(NOT(A2=""),NOT(OR(D2="",D2="???")),G2=""),"Waiting",IF(D2="???","Waiting",""))))</f>
        <v>Completed</v>
      </c>
      <c r="N2" s="109"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09" t="s">
        <v>0</v>
      </c>
      <c r="P2" s="4" t="s">
        <v>5286</v>
      </c>
      <c r="Q2" s="114" t="s">
        <v>25</v>
      </c>
      <c r="R2" s="109" t="s">
        <v>5285</v>
      </c>
    </row>
    <row r="3" spans="1:18" x14ac:dyDescent="0.25">
      <c r="A3" s="109"/>
      <c r="B3" s="109"/>
      <c r="C3" s="109"/>
      <c r="D3" s="103" t="s">
        <v>4648</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2018-07-02_G-001_AE</v>
      </c>
      <c r="G3" s="104">
        <v>43326</v>
      </c>
      <c r="H3" s="104">
        <v>43334</v>
      </c>
      <c r="I3" s="68"/>
      <c r="J3" s="68"/>
      <c r="K3" s="73" t="str">
        <f>IF(AND(NOT(I3=""),NOT(J3=""),NOT(H3="")),J3/I3,"")</f>
        <v/>
      </c>
      <c r="L3" s="109"/>
      <c r="M3" s="103" t="str">
        <f>IF(AND(NOT(OR(G3="",G3="Ø")),H3=""),"In Progress",IF(AND(NOT(OR(H3="Ø",H3="")),NOT(OR(G3="Ø",G3=""))),"Completed",IF(AND(NOT(A2=""),NOT(OR(D3="",D3="???")),G3=""),"Waiting",IF(D3="???","Waiting",""))))</f>
        <v>Completed</v>
      </c>
      <c r="N3" s="109"/>
      <c r="O3" s="109"/>
      <c r="P3" s="4" t="s">
        <v>5284</v>
      </c>
      <c r="Q3" s="114"/>
      <c r="R3" s="109"/>
    </row>
    <row r="4" spans="1:18" x14ac:dyDescent="0.25">
      <c r="A4" s="115" t="s">
        <v>5283</v>
      </c>
      <c r="B4" s="110" t="s">
        <v>5282</v>
      </c>
      <c r="C4" s="109" t="s">
        <v>2065</v>
      </c>
      <c r="D4" s="103" t="s">
        <v>23</v>
      </c>
      <c r="E4" s="103"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2018-07-02_G-002_SA_CA</v>
      </c>
      <c r="G4" s="104">
        <v>43301</v>
      </c>
      <c r="H4" s="104">
        <v>43301</v>
      </c>
      <c r="I4" s="68">
        <v>2.5</v>
      </c>
      <c r="J4" s="68">
        <v>68</v>
      </c>
      <c r="K4" s="73">
        <f>IF(AND(NOT(I4=""),NOT(J4=""),NOT(H4="")),J4/I4,"")</f>
        <v>27.2</v>
      </c>
      <c r="L4" s="111">
        <v>43328</v>
      </c>
      <c r="M4" s="103" t="str">
        <f>IF(AND(NOT(OR(G4="",G4="Ø")),H4=""),"In Progress",IF(AND(NOT(OR(H4="Ø",H4="")),NOT(OR(G4="Ø",G4=""))),"Completed",IF(AND(NOT(A4=""),NOT(OR(D4="",D4="???")),G4=""),"Waiting",IF(D4="???","Waiting",""))))</f>
        <v>Completed</v>
      </c>
      <c r="N4" s="109"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9" t="s">
        <v>0</v>
      </c>
      <c r="P4" s="4"/>
      <c r="Q4" s="114" t="s">
        <v>25</v>
      </c>
      <c r="R4" s="109" t="s">
        <v>5281</v>
      </c>
    </row>
    <row r="5" spans="1:18" x14ac:dyDescent="0.25">
      <c r="A5" s="109"/>
      <c r="B5" s="109"/>
      <c r="C5" s="109"/>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2018-07-02_G-002_BD</v>
      </c>
      <c r="G5" s="104">
        <v>43327</v>
      </c>
      <c r="H5" s="104">
        <v>43328</v>
      </c>
      <c r="I5" s="68">
        <v>1.25</v>
      </c>
      <c r="J5" s="68">
        <v>62</v>
      </c>
      <c r="K5" s="73">
        <f>IF(AND(NOT(I5=""),NOT(J5=""),NOT(H5="")),J5/I5,"")</f>
        <v>49.6</v>
      </c>
      <c r="L5" s="109"/>
      <c r="M5" s="103" t="str">
        <f>IF(AND(NOT(OR(G5="",G5="Ø")),H5=""),"In Progress",IF(AND(NOT(OR(H5="Ø",H5="")),NOT(OR(G5="Ø",G5=""))),"Completed",IF(AND(NOT(A4=""),NOT(OR(D5="",D5="???")),G5=""),"Waiting",IF(D5="???","Waiting",""))))</f>
        <v>Completed</v>
      </c>
      <c r="N5" s="109"/>
      <c r="O5" s="109"/>
      <c r="P5" s="4"/>
      <c r="Q5" s="114"/>
      <c r="R5" s="109"/>
    </row>
    <row r="6" spans="1:18" x14ac:dyDescent="0.25">
      <c r="A6" s="115" t="s">
        <v>5280</v>
      </c>
      <c r="B6" s="110" t="s">
        <v>5279</v>
      </c>
      <c r="C6" s="109" t="s">
        <v>2065</v>
      </c>
      <c r="D6" s="103" t="s">
        <v>32</v>
      </c>
      <c r="E6" s="103"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2018-07-02_G-003_SA_AZ</v>
      </c>
      <c r="G6" s="104">
        <v>43340</v>
      </c>
      <c r="H6" s="104">
        <v>43340</v>
      </c>
      <c r="I6" s="68"/>
      <c r="J6" s="68"/>
      <c r="K6" s="73" t="str">
        <f>IF(AND(NOT(I6=""),NOT(J6=""),NOT(H6="")),J6/I6,"")</f>
        <v/>
      </c>
      <c r="L6" s="111">
        <v>43341</v>
      </c>
      <c r="M6" s="103" t="str">
        <f>IF(AND(NOT(OR(G6="",G6="Ø")),H6=""),"In Progress",IF(AND(NOT(OR(H6="Ø",H6="")),NOT(OR(G6="Ø",G6=""))),"Completed",IF(AND(NOT(A6=""),NOT(OR(D6="",D6="???")),G6=""),"Waiting",IF(D6="???","Waiting",""))))</f>
        <v>Completed</v>
      </c>
      <c r="N6" s="109"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09" t="s">
        <v>0</v>
      </c>
      <c r="P6" s="4"/>
      <c r="Q6" s="114" t="s">
        <v>25</v>
      </c>
      <c r="R6" s="109" t="s">
        <v>5278</v>
      </c>
    </row>
    <row r="7" spans="1:18" x14ac:dyDescent="0.25">
      <c r="A7" s="109"/>
      <c r="B7" s="109"/>
      <c r="C7" s="109"/>
      <c r="D7" s="103" t="s">
        <v>23</v>
      </c>
      <c r="E7" s="103"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2018-07-02_G-003_CA</v>
      </c>
      <c r="G7" s="104">
        <v>43340</v>
      </c>
      <c r="H7" s="104">
        <v>43341</v>
      </c>
      <c r="I7" s="68">
        <v>2.5</v>
      </c>
      <c r="J7" s="68">
        <v>75</v>
      </c>
      <c r="K7" s="73">
        <f>IF(AND(NOT(I7=""),NOT(J7=""),NOT(H7="")),J7/I7,"")</f>
        <v>30</v>
      </c>
      <c r="L7" s="109"/>
      <c r="M7" s="103" t="str">
        <f>IF(AND(NOT(OR(G7="",G7="Ø")),H7=""),"In Progress",IF(AND(NOT(OR(H7="Ø",H7="")),NOT(OR(G7="Ø",G7=""))),"Completed",IF(AND(NOT(A6=""),NOT(OR(D7="",D7="???")),G7=""),"Waiting",IF(D7="???","Waiting",""))))</f>
        <v>Completed</v>
      </c>
      <c r="N7" s="109"/>
      <c r="O7" s="109"/>
      <c r="P7" s="4"/>
      <c r="Q7" s="114"/>
      <c r="R7" s="109"/>
    </row>
    <row r="8" spans="1:18" x14ac:dyDescent="0.25">
      <c r="A8" s="115" t="s">
        <v>5277</v>
      </c>
      <c r="B8" s="110" t="s">
        <v>5276</v>
      </c>
      <c r="C8" s="109" t="s">
        <v>2065</v>
      </c>
      <c r="D8" s="103" t="s">
        <v>187</v>
      </c>
      <c r="E8" s="103" t="s">
        <v>1399</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2018-07-02_G-004_SA_MW</v>
      </c>
      <c r="G8" s="104">
        <v>43304</v>
      </c>
      <c r="H8" s="104">
        <v>43350</v>
      </c>
      <c r="I8" s="68"/>
      <c r="J8" s="68"/>
      <c r="K8" s="73" t="str">
        <f>IF(AND(NOT(I8=""),NOT(J8=""),NOT(H8="")),J8/I8,"")</f>
        <v/>
      </c>
      <c r="L8" s="111">
        <v>43357</v>
      </c>
      <c r="M8" s="103" t="str">
        <f>IF(AND(NOT(OR(G8="",G8="Ø")),H8=""),"In Progress",IF(AND(NOT(OR(H8="Ø",H8="")),NOT(OR(G8="Ø",G8=""))),"Completed",IF(AND(NOT(A8=""),NOT(OR(D8="",D8="???")),G8=""),"Waiting",IF(D8="???","Waiting",""))))</f>
        <v>Completed</v>
      </c>
      <c r="N8" s="109"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09" t="s">
        <v>0</v>
      </c>
      <c r="P8" s="4"/>
      <c r="Q8" s="114" t="s">
        <v>25</v>
      </c>
      <c r="R8" s="109" t="s">
        <v>5275</v>
      </c>
    </row>
    <row r="9" spans="1:18" x14ac:dyDescent="0.25">
      <c r="A9" s="109"/>
      <c r="B9" s="109"/>
      <c r="C9" s="109"/>
      <c r="D9" s="103" t="s">
        <v>27</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2018-07-02_G-004_GB</v>
      </c>
      <c r="G9" s="104">
        <v>43328</v>
      </c>
      <c r="H9" s="104">
        <v>43334</v>
      </c>
      <c r="I9" s="68">
        <v>6.25</v>
      </c>
      <c r="J9" s="68">
        <v>320.85000000000002</v>
      </c>
      <c r="K9" s="73">
        <f>IF(AND(NOT(I9=""),NOT(J9=""),NOT(H9="")),J9/I9,"")</f>
        <v>51.336000000000006</v>
      </c>
      <c r="L9" s="109"/>
      <c r="M9" s="103" t="str">
        <f>IF(AND(NOT(OR(G9="",G9="Ø")),H9=""),"In Progress",IF(AND(NOT(OR(H9="Ø",H9="")),NOT(OR(G9="Ø",G9=""))),"Completed",IF(AND(NOT(A8=""),NOT(OR(D9="",D9="???")),G9=""),"Waiting",IF(D9="???","Waiting",""))))</f>
        <v>Completed</v>
      </c>
      <c r="N9" s="109"/>
      <c r="O9" s="109"/>
      <c r="P9" s="4"/>
      <c r="Q9" s="114"/>
      <c r="R9" s="109"/>
    </row>
    <row r="10" spans="1:18" x14ac:dyDescent="0.25">
      <c r="A10" s="115" t="s">
        <v>5274</v>
      </c>
      <c r="B10" s="110" t="s">
        <v>5273</v>
      </c>
      <c r="C10" s="109" t="s">
        <v>1992</v>
      </c>
      <c r="D10" s="103" t="s">
        <v>23</v>
      </c>
      <c r="E10" s="103" t="s">
        <v>1399</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2018-07-02_G-005_SA_CA</v>
      </c>
      <c r="G10" s="104">
        <v>43300</v>
      </c>
      <c r="H10" s="104">
        <v>43306</v>
      </c>
      <c r="I10" s="68"/>
      <c r="J10" s="68">
        <v>171</v>
      </c>
      <c r="K10" s="73" t="str">
        <f>IF(AND(NOT(I10=""),NOT(J10=""),NOT(H10="")),J10/I10,"")</f>
        <v/>
      </c>
      <c r="L10" s="111">
        <v>43339</v>
      </c>
      <c r="M10" s="103" t="str">
        <f>IF(AND(NOT(OR(G10="",G10="Ø")),H10=""),"In Progress",IF(AND(NOT(OR(H10="Ø",H10="")),NOT(OR(G10="Ø",G10=""))),"Completed",IF(AND(NOT(A10=""),NOT(OR(D10="",D10="???")),G10=""),"Waiting",IF(D10="???","Waiting",""))))</f>
        <v>Completed</v>
      </c>
      <c r="N10" s="109"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09" t="s">
        <v>0</v>
      </c>
      <c r="P10" s="4" t="s">
        <v>5272</v>
      </c>
      <c r="Q10" s="114" t="s">
        <v>25</v>
      </c>
      <c r="R10" s="109" t="s">
        <v>5271</v>
      </c>
    </row>
    <row r="11" spans="1:18" x14ac:dyDescent="0.25">
      <c r="A11" s="109"/>
      <c r="B11" s="109"/>
      <c r="C11" s="109"/>
      <c r="D11" s="103" t="s">
        <v>27</v>
      </c>
      <c r="E11" s="103" t="s">
        <v>1399</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2018-07-02_G-005_SA_GB</v>
      </c>
      <c r="G11" s="104">
        <v>43320</v>
      </c>
      <c r="H11" s="104">
        <v>43321</v>
      </c>
      <c r="I11" s="68">
        <v>4.5</v>
      </c>
      <c r="J11" s="68">
        <v>115</v>
      </c>
      <c r="K11" s="73">
        <f>IF(AND(NOT(I11=""),NOT(J11=""),NOT(H11="")),J11/I11,"")</f>
        <v>25.555555555555557</v>
      </c>
      <c r="L11" s="109"/>
      <c r="M11" s="103" t="str">
        <f>IF(AND(NOT(OR(G11="",G11="Ø")),H11=""),"In Progress",IF(AND(NOT(OR(H11="Ø",H11="")),NOT(OR(G11="Ø",G11=""))),"Completed",IF(AND(NOT(A10=""),NOT(OR(D11="",D11="???")),G11=""),"Waiting",IF(D11="???","Waiting",""))))</f>
        <v>Completed</v>
      </c>
      <c r="N11" s="109"/>
      <c r="O11" s="109"/>
      <c r="P11" s="4"/>
      <c r="Q11" s="114"/>
      <c r="R11" s="109"/>
    </row>
    <row r="12" spans="1:18" x14ac:dyDescent="0.25">
      <c r="A12" s="115" t="s">
        <v>5270</v>
      </c>
      <c r="B12" s="110" t="s">
        <v>5269</v>
      </c>
      <c r="C12" s="109" t="s">
        <v>2065</v>
      </c>
      <c r="D12" s="103" t="s">
        <v>32</v>
      </c>
      <c r="E12" s="103"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2018-07-02_G-006_SA_AZ</v>
      </c>
      <c r="G12" s="104">
        <v>43308</v>
      </c>
      <c r="H12" s="104">
        <v>43313</v>
      </c>
      <c r="I12" s="68"/>
      <c r="J12" s="68"/>
      <c r="K12" s="73" t="str">
        <f>IF(AND(NOT(I12=""),NOT(J12=""),NOT(H12="")),J12/I12,"")</f>
        <v/>
      </c>
      <c r="L12" s="111">
        <v>43370</v>
      </c>
      <c r="M12" s="103" t="str">
        <f>IF(AND(NOT(OR(G12="",G12="Ø")),H12=""),"In Progress",IF(AND(NOT(OR(H12="Ø",H12="")),NOT(OR(G12="Ø",G12=""))),"Completed",IF(AND(NOT(A12=""),NOT(OR(D12="",D12="???")),G12=""),"Waiting",IF(D12="???","Waiting",""))))</f>
        <v>Completed</v>
      </c>
      <c r="N12" s="109"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09" t="s">
        <v>0</v>
      </c>
      <c r="P12" s="4"/>
      <c r="Q12" s="114" t="s">
        <v>25</v>
      </c>
      <c r="R12" s="109" t="s">
        <v>5268</v>
      </c>
    </row>
    <row r="13" spans="1:18" x14ac:dyDescent="0.25">
      <c r="A13" s="109"/>
      <c r="B13" s="109"/>
      <c r="C13" s="109"/>
      <c r="D13" s="103" t="s">
        <v>187</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2018-07-02_G-006_MW</v>
      </c>
      <c r="G13" s="104">
        <v>43328</v>
      </c>
      <c r="H13" s="104">
        <v>43328</v>
      </c>
      <c r="I13" s="68"/>
      <c r="J13" s="68"/>
      <c r="K13" s="73" t="str">
        <f>IF(AND(NOT(I13=""),NOT(J13=""),NOT(H13="")),J13/I13,"")</f>
        <v/>
      </c>
      <c r="L13" s="109"/>
      <c r="M13" s="103" t="str">
        <f>IF(AND(NOT(OR(G13="",G13="Ø")),H13=""),"In Progress",IF(AND(NOT(OR(H13="Ø",H13="")),NOT(OR(G13="Ø",G13=""))),"Completed",IF(AND(NOT(A12=""),NOT(OR(D13="",D13="???")),G13=""),"Waiting",IF(D13="???","Waiting",""))))</f>
        <v>Completed</v>
      </c>
      <c r="N13" s="109"/>
      <c r="O13" s="109"/>
      <c r="P13" s="4"/>
      <c r="Q13" s="114"/>
      <c r="R13" s="109"/>
    </row>
    <row r="14" spans="1:18" x14ac:dyDescent="0.25">
      <c r="A14" s="115" t="s">
        <v>5267</v>
      </c>
      <c r="B14" s="110" t="s">
        <v>5266</v>
      </c>
      <c r="C14" s="109" t="s">
        <v>2065</v>
      </c>
      <c r="D14" s="103" t="s">
        <v>4153</v>
      </c>
      <c r="E14" s="103" t="s">
        <v>1399</v>
      </c>
      <c r="F14" t="s">
        <v>5265</v>
      </c>
      <c r="G14" s="104">
        <v>43308</v>
      </c>
      <c r="H14" s="104">
        <v>43313</v>
      </c>
      <c r="I14" s="68">
        <v>11</v>
      </c>
      <c r="J14" s="68">
        <v>56.491999999999997</v>
      </c>
      <c r="K14" s="73">
        <f>IF(AND(NOT(I14=""),NOT(J14=""),NOT(H14="")),J14/I14,"")</f>
        <v>5.1356363636363636</v>
      </c>
      <c r="L14" s="111">
        <v>43340</v>
      </c>
      <c r="M14" s="103" t="str">
        <f>IF(AND(NOT(OR(G14="",G14="Ø")),H14=""),"In Progress",IF(AND(NOT(OR(H14="Ø",H14="")),NOT(OR(G14="Ø",G14=""))),"Completed",IF(AND(NOT(A14=""),NOT(OR(D14="",D14="???")),G14=""),"Waiting",IF(D14="???","Waiting",""))))</f>
        <v>Completed</v>
      </c>
      <c r="N14" s="109"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9" t="s">
        <v>0</v>
      </c>
      <c r="P14" s="4" t="s">
        <v>5264</v>
      </c>
      <c r="Q14" s="114" t="s">
        <v>25</v>
      </c>
      <c r="R14" s="109" t="s">
        <v>5263</v>
      </c>
    </row>
    <row r="15" spans="1:18" x14ac:dyDescent="0.25">
      <c r="A15" s="109"/>
      <c r="B15" s="109"/>
      <c r="C15" s="109"/>
      <c r="D15" s="103" t="s">
        <v>23</v>
      </c>
      <c r="E15" s="103" t="s">
        <v>1379</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2018-07-02_G-007_SA_CA</v>
      </c>
      <c r="G15" s="104">
        <v>43327</v>
      </c>
      <c r="H15" s="104">
        <v>43328</v>
      </c>
      <c r="I15" s="68">
        <v>3.3</v>
      </c>
      <c r="J15" s="68">
        <v>66</v>
      </c>
      <c r="K15" s="73">
        <f>IF(AND(NOT(I15=""),NOT(J15=""),NOT(H15="")),J15/I15,"")</f>
        <v>20</v>
      </c>
      <c r="L15" s="109"/>
      <c r="M15" s="103" t="str">
        <f>IF(AND(NOT(OR(G15="",G15="Ø")),H15=""),"In Progress",IF(AND(NOT(OR(H15="Ø",H15="")),NOT(OR(G15="Ø",G15=""))),"Completed",IF(AND(NOT(A14=""),NOT(OR(D15="",D15="???")),G15=""),"Waiting",IF(D15="???","Waiting",""))))</f>
        <v>Completed</v>
      </c>
      <c r="N15" s="109"/>
      <c r="O15" s="109"/>
      <c r="P15" s="4"/>
      <c r="Q15" s="114"/>
      <c r="R15" s="109"/>
    </row>
    <row r="16" spans="1:18" x14ac:dyDescent="0.25">
      <c r="A16" s="115" t="s">
        <v>5262</v>
      </c>
      <c r="B16" s="110" t="s">
        <v>5261</v>
      </c>
      <c r="C16" s="109" t="s">
        <v>2065</v>
      </c>
      <c r="D16" s="103" t="s">
        <v>187</v>
      </c>
      <c r="E16" s="103"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2018-07-02_G-008_SA_MW</v>
      </c>
      <c r="G16" s="104">
        <v>43311</v>
      </c>
      <c r="H16" s="104">
        <v>43312</v>
      </c>
      <c r="I16" s="68"/>
      <c r="J16" s="68">
        <v>50</v>
      </c>
      <c r="K16" s="73" t="str">
        <f>IF(AND(NOT(I16=""),NOT(J16=""),NOT(H16="")),J16/I16,"")</f>
        <v/>
      </c>
      <c r="L16" s="111">
        <v>43336</v>
      </c>
      <c r="M16" s="103" t="str">
        <f>IF(AND(NOT(OR(G16="",G16="Ø")),H16=""),"In Progress",IF(AND(NOT(OR(H16="Ø",H16="")),NOT(OR(G16="Ø",G16=""))),"Completed",IF(AND(NOT(A16=""),NOT(OR(D16="",D16="???")),G16=""),"Waiting",IF(D16="???","Waiting",""))))</f>
        <v>Completed</v>
      </c>
      <c r="N16" s="109"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09" t="s">
        <v>0</v>
      </c>
      <c r="P16" s="4" t="s">
        <v>5260</v>
      </c>
      <c r="Q16" s="114" t="s">
        <v>25</v>
      </c>
      <c r="R16" s="109" t="s">
        <v>5259</v>
      </c>
    </row>
    <row r="17" spans="1:18" x14ac:dyDescent="0.25">
      <c r="A17" s="109"/>
      <c r="B17" s="109"/>
      <c r="C17" s="109"/>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2018-07-02_G-008_BD</v>
      </c>
      <c r="G17" s="104">
        <v>43328</v>
      </c>
      <c r="H17" s="104">
        <v>43329</v>
      </c>
      <c r="I17" s="68">
        <v>3.25</v>
      </c>
      <c r="J17" s="68">
        <v>48</v>
      </c>
      <c r="K17" s="73">
        <f>IF(AND(NOT(I17=""),NOT(J17=""),NOT(H17="")),J17/I17,"")</f>
        <v>14.76923076923077</v>
      </c>
      <c r="L17" s="109"/>
      <c r="M17" s="103" t="str">
        <f>IF(AND(NOT(OR(G17="",G17="Ø")),H17=""),"In Progress",IF(AND(NOT(OR(H17="Ø",H17="")),NOT(OR(G17="Ø",G17=""))),"Completed",IF(AND(NOT(A16=""),NOT(OR(D17="",D17="???")),G17=""),"Waiting",IF(D17="???","Waiting",""))))</f>
        <v>Completed</v>
      </c>
      <c r="N17" s="109"/>
      <c r="O17" s="109"/>
      <c r="P17" s="4"/>
      <c r="Q17" s="114"/>
      <c r="R17" s="109"/>
    </row>
    <row r="18" spans="1:18" x14ac:dyDescent="0.25">
      <c r="A18" s="115" t="s">
        <v>5258</v>
      </c>
      <c r="B18" s="110" t="s">
        <v>5257</v>
      </c>
      <c r="C18" s="109" t="s">
        <v>2065</v>
      </c>
      <c r="D18" s="103" t="s">
        <v>113</v>
      </c>
      <c r="E18" s="103"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2018-07-02_G-009_SA_DR</v>
      </c>
      <c r="G18" s="104">
        <v>43311</v>
      </c>
      <c r="H18" s="104">
        <v>43313</v>
      </c>
      <c r="I18" s="68"/>
      <c r="J18" s="68"/>
      <c r="K18" s="73" t="str">
        <f>IF(AND(NOT(I18=""),NOT(J18=""),NOT(H18="")),J18/I18,"")</f>
        <v/>
      </c>
      <c r="L18" s="111">
        <v>43368</v>
      </c>
      <c r="M18" s="103" t="str">
        <f>IF(AND(NOT(OR(G18="",G18="Ø")),H18=""),"In Progress",IF(AND(NOT(OR(H18="Ø",H18="")),NOT(OR(G18="Ø",G18=""))),"Completed",IF(AND(NOT(A18=""),NOT(OR(D18="",D18="???")),G18=""),"Waiting",IF(D18="???","Waiting",""))))</f>
        <v>Completed</v>
      </c>
      <c r="N18" s="109"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09" t="s">
        <v>0</v>
      </c>
      <c r="P18" s="4"/>
      <c r="Q18" s="114" t="s">
        <v>25</v>
      </c>
      <c r="R18" s="109" t="s">
        <v>5256</v>
      </c>
    </row>
    <row r="19" spans="1:18" x14ac:dyDescent="0.25">
      <c r="A19" s="109"/>
      <c r="B19" s="109"/>
      <c r="C19" s="109"/>
      <c r="D19" s="103" t="s">
        <v>187</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2018-07-02_G-009_MW</v>
      </c>
      <c r="G19" s="104">
        <v>43328</v>
      </c>
      <c r="H19" s="104">
        <v>43329</v>
      </c>
      <c r="I19" s="68"/>
      <c r="J19" s="68"/>
      <c r="K19" s="73" t="str">
        <f>IF(AND(NOT(I19=""),NOT(J19=""),NOT(H19="")),J19/I19,"")</f>
        <v/>
      </c>
      <c r="L19" s="109"/>
      <c r="M19" s="103" t="str">
        <f>IF(AND(NOT(OR(G19="",G19="Ø")),H19=""),"In Progress",IF(AND(NOT(OR(H19="Ø",H19="")),NOT(OR(G19="Ø",G19=""))),"Completed",IF(AND(NOT(A18=""),NOT(OR(D19="",D19="???")),G19=""),"Waiting",IF(D19="???","Waiting",""))))</f>
        <v>Completed</v>
      </c>
      <c r="N19" s="109"/>
      <c r="O19" s="109"/>
      <c r="P19" s="4"/>
      <c r="Q19" s="114"/>
      <c r="R19" s="109"/>
    </row>
    <row r="20" spans="1:18" x14ac:dyDescent="0.25">
      <c r="A20" s="115" t="s">
        <v>5255</v>
      </c>
      <c r="B20" s="110" t="s">
        <v>5254</v>
      </c>
      <c r="C20" s="109" t="s">
        <v>2065</v>
      </c>
      <c r="D20" s="103" t="s">
        <v>187</v>
      </c>
      <c r="E20" s="103"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2018-07-02_G-010_SA_MW</v>
      </c>
      <c r="G20" s="104">
        <v>43306</v>
      </c>
      <c r="H20" s="104">
        <v>43308</v>
      </c>
      <c r="I20" s="68">
        <v>16</v>
      </c>
      <c r="J20" s="68">
        <v>181</v>
      </c>
      <c r="K20" s="73">
        <f>IF(AND(NOT(I20=""),NOT(J20=""),NOT(H20="")),J20/I20,"")</f>
        <v>11.3125</v>
      </c>
      <c r="L20" s="111">
        <v>43369</v>
      </c>
      <c r="M20" s="103" t="str">
        <f>IF(AND(NOT(OR(G20="",G20="Ø")),H20=""),"In Progress",IF(AND(NOT(OR(H20="Ø",H20="")),NOT(OR(G20="Ø",G20=""))),"Completed",IF(AND(NOT(A20=""),NOT(OR(D20="",D20="???")),G20=""),"Waiting",IF(D20="???","Waiting",""))))</f>
        <v>Completed</v>
      </c>
      <c r="N20" s="109"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09" t="s">
        <v>0</v>
      </c>
      <c r="P20" s="4" t="s">
        <v>5253</v>
      </c>
      <c r="Q20" s="114" t="s">
        <v>25</v>
      </c>
      <c r="R20" s="109" t="s">
        <v>5252</v>
      </c>
    </row>
    <row r="21" spans="1:18" x14ac:dyDescent="0.25">
      <c r="A21" s="109"/>
      <c r="B21" s="109"/>
      <c r="C21" s="109"/>
      <c r="D21" s="103" t="s">
        <v>23</v>
      </c>
      <c r="E21" s="103"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2018-07-02_G-010_CA</v>
      </c>
      <c r="G21" s="104">
        <v>43329</v>
      </c>
      <c r="H21" s="104">
        <v>43332</v>
      </c>
      <c r="I21" s="68">
        <v>5.3</v>
      </c>
      <c r="J21" s="68">
        <v>185</v>
      </c>
      <c r="K21" s="73">
        <f>IF(AND(NOT(I21=""),NOT(J21=""),NOT(H21="")),J21/I21,"")</f>
        <v>34.905660377358494</v>
      </c>
      <c r="L21" s="109"/>
      <c r="M21" s="103" t="str">
        <f>IF(AND(NOT(OR(G21="",G21="Ø")),H21=""),"In Progress",IF(AND(NOT(OR(H21="Ø",H21="")),NOT(OR(G21="Ø",G21=""))),"Completed",IF(AND(NOT(A20=""),NOT(OR(D21="",D21="???")),G21=""),"Waiting",IF(D21="???","Waiting",""))))</f>
        <v>Completed</v>
      </c>
      <c r="N21" s="109"/>
      <c r="O21" s="109"/>
      <c r="P21" s="4"/>
      <c r="Q21" s="114"/>
      <c r="R21" s="109"/>
    </row>
    <row r="22" spans="1:18" x14ac:dyDescent="0.25">
      <c r="A22" s="115" t="s">
        <v>5251</v>
      </c>
      <c r="B22" s="110" t="s">
        <v>5250</v>
      </c>
      <c r="C22" s="109" t="s">
        <v>2065</v>
      </c>
      <c r="D22" s="103" t="s">
        <v>32</v>
      </c>
      <c r="E22" s="103"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2018-07-02_G-011_SA_AZ</v>
      </c>
      <c r="G22" s="104">
        <v>43312</v>
      </c>
      <c r="H22" s="104">
        <v>43348</v>
      </c>
      <c r="I22" s="68"/>
      <c r="J22" s="68">
        <v>42.802</v>
      </c>
      <c r="K22" s="73" t="str">
        <f>IF(AND(NOT(I22=""),NOT(J22=""),NOT(H22="")),J22/I22,"")</f>
        <v/>
      </c>
      <c r="L22" s="111">
        <v>43370</v>
      </c>
      <c r="M22" s="103" t="str">
        <f>IF(AND(NOT(OR(G22="",G22="Ø")),H22=""),"In Progress",IF(AND(NOT(OR(H22="Ø",H22="")),NOT(OR(G22="Ø",G22=""))),"Completed",IF(AND(NOT(A22=""),NOT(OR(D22="",D22="???")),G22=""),"Waiting",IF(D22="???","Waiting",""))))</f>
        <v>Completed</v>
      </c>
      <c r="N22" s="109"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09" t="s">
        <v>0</v>
      </c>
      <c r="P22" s="4"/>
      <c r="Q22" s="114" t="s">
        <v>25</v>
      </c>
      <c r="R22" s="109" t="s">
        <v>5249</v>
      </c>
    </row>
    <row r="23" spans="1:18" x14ac:dyDescent="0.25">
      <c r="A23" s="109"/>
      <c r="B23" s="109"/>
      <c r="C23" s="109"/>
      <c r="D23" s="103" t="s">
        <v>113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2018-07-02_G-011_DR</v>
      </c>
      <c r="G23" s="104">
        <v>43348</v>
      </c>
      <c r="H23" s="104">
        <v>43350</v>
      </c>
      <c r="I23" s="68">
        <v>6</v>
      </c>
      <c r="J23" s="68">
        <v>69.325999999999993</v>
      </c>
      <c r="K23" s="73">
        <f>IF(AND(NOT(I23=""),NOT(J23=""),NOT(H23="")),J23/I23,"")</f>
        <v>11.554333333333332</v>
      </c>
      <c r="L23" s="109"/>
      <c r="M23" s="103" t="str">
        <f>IF(AND(NOT(OR(G23="",G23="Ø")),H23=""),"In Progress",IF(AND(NOT(OR(H23="Ø",H23="")),NOT(OR(G23="Ø",G23=""))),"Completed",IF(AND(NOT(A22=""),NOT(OR(D23="",D23="???")),G23=""),"Waiting",IF(D23="???","Waiting",""))))</f>
        <v>Completed</v>
      </c>
      <c r="N23" s="109"/>
      <c r="O23" s="109"/>
      <c r="P23" s="4"/>
      <c r="Q23" s="114"/>
      <c r="R23" s="109"/>
    </row>
    <row r="24" spans="1:18" x14ac:dyDescent="0.25">
      <c r="A24" s="115" t="s">
        <v>5248</v>
      </c>
      <c r="B24" s="110" t="s">
        <v>5247</v>
      </c>
      <c r="C24" s="109" t="s">
        <v>2065</v>
      </c>
      <c r="D24" s="103" t="s">
        <v>161</v>
      </c>
      <c r="E24" s="103"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2018-07-02_G-012_SA_BD</v>
      </c>
      <c r="G24" s="104">
        <v>43312</v>
      </c>
      <c r="H24" s="104">
        <v>43313</v>
      </c>
      <c r="I24" s="68">
        <v>4</v>
      </c>
      <c r="J24" s="68">
        <v>85</v>
      </c>
      <c r="K24" s="73">
        <f>IF(AND(NOT(I24=""),NOT(J24=""),NOT(H24="")),J24/I24,"")</f>
        <v>21.25</v>
      </c>
      <c r="L24" s="111">
        <v>43340</v>
      </c>
      <c r="M24" s="103" t="str">
        <f>IF(AND(NOT(OR(G24="",G24="Ø")),H24=""),"In Progress",IF(AND(NOT(OR(H24="Ø",H24="")),NOT(OR(G24="Ø",G24=""))),"Completed",IF(AND(NOT(A24=""),NOT(OR(D24="",D24="???")),G24=""),"Waiting",IF(D24="???","Waiting",""))))</f>
        <v>Completed</v>
      </c>
      <c r="N24" s="109"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09" t="s">
        <v>0</v>
      </c>
      <c r="P24" s="4"/>
      <c r="Q24" s="114" t="s">
        <v>25</v>
      </c>
      <c r="R24" s="109" t="s">
        <v>5246</v>
      </c>
    </row>
    <row r="25" spans="1:18" x14ac:dyDescent="0.25">
      <c r="A25" s="109"/>
      <c r="B25" s="109"/>
      <c r="C25" s="109"/>
      <c r="D25" s="103" t="s">
        <v>23</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2018-07-02_G-012_CA</v>
      </c>
      <c r="G25" s="104">
        <v>43332</v>
      </c>
      <c r="H25" s="104">
        <v>43333</v>
      </c>
      <c r="I25" s="68">
        <v>3</v>
      </c>
      <c r="J25" s="68">
        <v>85</v>
      </c>
      <c r="K25" s="73">
        <f>IF(AND(NOT(I25=""),NOT(J25=""),NOT(H25="")),J25/I25,"")</f>
        <v>28.333333333333332</v>
      </c>
      <c r="L25" s="109"/>
      <c r="M25" s="103" t="str">
        <f>IF(AND(NOT(OR(G25="",G25="Ø")),H25=""),"In Progress",IF(AND(NOT(OR(H25="Ø",H25="")),NOT(OR(G25="Ø",G25=""))),"Completed",IF(AND(NOT(A24=""),NOT(OR(D25="",D25="???")),G25=""),"Waiting",IF(D25="???","Waiting",""))))</f>
        <v>Completed</v>
      </c>
      <c r="N25" s="109"/>
      <c r="O25" s="109"/>
      <c r="P25" s="4"/>
      <c r="Q25" s="114"/>
      <c r="R25" s="109"/>
    </row>
    <row r="26" spans="1:18" x14ac:dyDescent="0.25">
      <c r="A26" s="115" t="s">
        <v>5245</v>
      </c>
      <c r="B26" s="110" t="s">
        <v>5244</v>
      </c>
      <c r="C26" s="109" t="s">
        <v>2065</v>
      </c>
      <c r="D26" s="103" t="s">
        <v>187</v>
      </c>
      <c r="E26" s="103"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2018-07-02_G-013_SA_MW</v>
      </c>
      <c r="G26" s="104">
        <v>43312</v>
      </c>
      <c r="H26" s="104">
        <v>43312</v>
      </c>
      <c r="I26" s="68"/>
      <c r="J26" s="68">
        <v>46</v>
      </c>
      <c r="K26" s="73" t="str">
        <f>IF(AND(NOT(I26=""),NOT(J26=""),NOT(H26="")),J26/I26,"")</f>
        <v/>
      </c>
      <c r="L26" s="111">
        <v>43339</v>
      </c>
      <c r="M26" s="103" t="str">
        <f>IF(AND(NOT(OR(G26="",G26="Ø")),H26=""),"In Progress",IF(AND(NOT(OR(H26="Ø",H26="")),NOT(OR(G26="Ø",G26=""))),"Completed",IF(AND(NOT(A26=""),NOT(OR(D26="",D26="???")),G26=""),"Waiting",IF(D26="???","Waiting",""))))</f>
        <v>Completed</v>
      </c>
      <c r="N26" s="109"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09" t="s">
        <v>0</v>
      </c>
      <c r="P26" s="4"/>
      <c r="Q26" s="114" t="s">
        <v>25</v>
      </c>
      <c r="R26" s="109" t="s">
        <v>5243</v>
      </c>
    </row>
    <row r="27" spans="1:18" x14ac:dyDescent="0.25">
      <c r="A27" s="109"/>
      <c r="B27" s="109"/>
      <c r="C27" s="109"/>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2018-07-02_G-013_GB</v>
      </c>
      <c r="G27" s="104">
        <v>43334</v>
      </c>
      <c r="H27" s="104">
        <v>43335</v>
      </c>
      <c r="I27" s="68">
        <v>1.25</v>
      </c>
      <c r="J27" s="68">
        <v>50.6</v>
      </c>
      <c r="K27" s="73">
        <f>IF(AND(NOT(I27=""),NOT(J27=""),NOT(H27="")),J27/I27,"")</f>
        <v>40.480000000000004</v>
      </c>
      <c r="L27" s="109"/>
      <c r="M27" s="103" t="str">
        <f>IF(AND(NOT(OR(G27="",G27="Ø")),H27=""),"In Progress",IF(AND(NOT(OR(H27="Ø",H27="")),NOT(OR(G27="Ø",G27=""))),"Completed",IF(AND(NOT(A26=""),NOT(OR(D27="",D27="???")),G27=""),"Waiting",IF(D27="???","Waiting",""))))</f>
        <v>Completed</v>
      </c>
      <c r="N27" s="109"/>
      <c r="O27" s="109"/>
      <c r="P27" s="4"/>
      <c r="Q27" s="114"/>
      <c r="R27" s="109"/>
    </row>
    <row r="28" spans="1:18" x14ac:dyDescent="0.25">
      <c r="A28" s="115" t="s">
        <v>5242</v>
      </c>
      <c r="B28" s="110" t="s">
        <v>5241</v>
      </c>
      <c r="C28" s="109" t="s">
        <v>2065</v>
      </c>
      <c r="D28" s="103" t="s">
        <v>161</v>
      </c>
      <c r="E28" s="103" t="s">
        <v>1512</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2018-07-02_G-014_BD</v>
      </c>
      <c r="G28" s="104">
        <v>43313</v>
      </c>
      <c r="H28" s="104">
        <v>43335</v>
      </c>
      <c r="I28" s="68">
        <v>3.5</v>
      </c>
      <c r="J28" s="68">
        <v>60</v>
      </c>
      <c r="K28" s="73">
        <f>IF(AND(NOT(I28=""),NOT(J28=""),NOT(H28="")),J28/I28,"")</f>
        <v>17.142857142857142</v>
      </c>
      <c r="L28" s="111">
        <v>43347</v>
      </c>
      <c r="M28" s="103" t="str">
        <f>IF(AND(NOT(OR(G28="",G28="Ø")),H28=""),"In Progress",IF(AND(NOT(OR(H28="Ø",H28="")),NOT(OR(G28="Ø",G28=""))),"Completed",IF(AND(NOT(A28=""),NOT(OR(D28="",D28="???")),G28=""),"Waiting",IF(D28="???","Waiting",""))))</f>
        <v>Completed</v>
      </c>
      <c r="N28" s="109"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9" t="s">
        <v>0</v>
      </c>
      <c r="P28" s="4"/>
      <c r="Q28" s="114" t="s">
        <v>25</v>
      </c>
      <c r="R28" s="109" t="s">
        <v>5240</v>
      </c>
    </row>
    <row r="29" spans="1:18" x14ac:dyDescent="0.25">
      <c r="A29" s="109"/>
      <c r="B29" s="109"/>
      <c r="C29" s="109"/>
      <c r="D29" s="103" t="s">
        <v>187</v>
      </c>
      <c r="E29" s="103" t="s">
        <v>1399</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2018-07-02_G-014_SA_MW</v>
      </c>
      <c r="G29" s="104">
        <v>43312</v>
      </c>
      <c r="H29" s="104">
        <v>43313</v>
      </c>
      <c r="I29" s="68"/>
      <c r="J29" s="68">
        <v>61</v>
      </c>
      <c r="K29" s="73" t="str">
        <f>IF(AND(NOT(I29=""),NOT(J29=""),NOT(H29="")),J29/I29,"")</f>
        <v/>
      </c>
      <c r="L29" s="109"/>
      <c r="M29" s="103" t="str">
        <f>IF(AND(NOT(OR(G29="",G29="Ø")),H29=""),"In Progress",IF(AND(NOT(OR(H29="Ø",H29="")),NOT(OR(G29="Ø",G29=""))),"Completed",IF(AND(NOT(A28=""),NOT(OR(D29="",D29="???")),G29=""),"Waiting",IF(D29="???","Waiting",""))))</f>
        <v>Completed</v>
      </c>
      <c r="N29" s="109"/>
      <c r="O29" s="109"/>
      <c r="P29" s="4"/>
      <c r="Q29" s="114"/>
      <c r="R29" s="109"/>
    </row>
    <row r="30" spans="1:18" x14ac:dyDescent="0.25">
      <c r="A30" s="115" t="s">
        <v>5239</v>
      </c>
      <c r="B30" s="110" t="s">
        <v>5238</v>
      </c>
      <c r="C30" s="109" t="s">
        <v>2065</v>
      </c>
      <c r="D30" s="103" t="s">
        <v>27</v>
      </c>
      <c r="E30" s="103"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2018-07-02_G-015_SA_GB</v>
      </c>
      <c r="G30" s="104">
        <v>43313</v>
      </c>
      <c r="H30" s="104">
        <v>43313</v>
      </c>
      <c r="I30" s="68">
        <v>1.25</v>
      </c>
      <c r="J30" s="68">
        <v>31.8</v>
      </c>
      <c r="K30" s="73">
        <f>IF(AND(NOT(I30=""),NOT(J30=""),NOT(H30="")),J30/I30,"")</f>
        <v>25.44</v>
      </c>
      <c r="L30" s="111">
        <v>43339</v>
      </c>
      <c r="M30" s="103" t="str">
        <f>IF(AND(NOT(OR(G30="",G30="Ø")),H30=""),"In Progress",IF(AND(NOT(OR(H30="Ø",H30="")),NOT(OR(G30="Ø",G30=""))),"Completed",IF(AND(NOT(A30=""),NOT(OR(D30="",D30="???")),G30=""),"Waiting",IF(D30="???","Waiting",""))))</f>
        <v>Completed</v>
      </c>
      <c r="N30" s="109"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09" t="s">
        <v>0</v>
      </c>
      <c r="P30" s="4"/>
      <c r="Q30" s="114" t="s">
        <v>25</v>
      </c>
      <c r="R30" s="109" t="s">
        <v>5237</v>
      </c>
    </row>
    <row r="31" spans="1:18" x14ac:dyDescent="0.25">
      <c r="A31" s="109"/>
      <c r="B31" s="109"/>
      <c r="C31" s="109"/>
      <c r="D31" s="103" t="s">
        <v>23</v>
      </c>
      <c r="E31" s="103"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2018-07-02_G-015_CA</v>
      </c>
      <c r="G31" s="104">
        <v>43333</v>
      </c>
      <c r="H31" s="104">
        <v>43333</v>
      </c>
      <c r="I31" s="68">
        <v>1.08</v>
      </c>
      <c r="J31" s="68">
        <v>36.299999999999997</v>
      </c>
      <c r="K31" s="73">
        <f>IF(AND(NOT(I31=""),NOT(J31=""),NOT(H31="")),J31/I31,"")</f>
        <v>33.611111111111107</v>
      </c>
      <c r="L31" s="109"/>
      <c r="M31" s="103" t="str">
        <f>IF(AND(NOT(OR(G31="",G31="Ø")),H31=""),"In Progress",IF(AND(NOT(OR(H31="Ø",H31="")),NOT(OR(G31="Ø",G31=""))),"Completed",IF(AND(NOT(A30=""),NOT(OR(D31="",D31="???")),G31=""),"Waiting",IF(D31="???","Waiting",""))))</f>
        <v>Completed</v>
      </c>
      <c r="N31" s="109"/>
      <c r="O31" s="109"/>
      <c r="P31" s="4" t="s">
        <v>5236</v>
      </c>
      <c r="Q31" s="114"/>
      <c r="R31" s="109"/>
    </row>
    <row r="32" spans="1:18" x14ac:dyDescent="0.25">
      <c r="A32" s="115" t="s">
        <v>5235</v>
      </c>
      <c r="B32" s="110" t="s">
        <v>5234</v>
      </c>
      <c r="C32" s="109" t="s">
        <v>1052</v>
      </c>
      <c r="D32" s="103" t="s">
        <v>23</v>
      </c>
      <c r="E32" s="103"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2018-07-02_G-016_SA_CA</v>
      </c>
      <c r="G32" s="104">
        <v>43306</v>
      </c>
      <c r="H32" s="104">
        <v>43314</v>
      </c>
      <c r="I32" s="68"/>
      <c r="J32" s="68"/>
      <c r="K32" s="73" t="str">
        <f>IF(AND(NOT(I32=""),NOT(J32=""),NOT(H32="")),J32/I32,"")</f>
        <v/>
      </c>
      <c r="L32" s="111">
        <v>43369</v>
      </c>
      <c r="M32" s="103" t="str">
        <f>IF(AND(NOT(OR(G32="",G32="Ø")),H32=""),"In Progress",IF(AND(NOT(OR(H32="Ø",H32="")),NOT(OR(G32="Ø",G32=""))),"Completed",IF(AND(NOT(A32=""),NOT(OR(D32="",D32="???")),G32=""),"Waiting",IF(D32="???","Waiting",""))))</f>
        <v>Completed</v>
      </c>
      <c r="N32" s="109" t="s">
        <v>0</v>
      </c>
      <c r="O32" s="109" t="s">
        <v>0</v>
      </c>
      <c r="P32" s="4" t="s">
        <v>5233</v>
      </c>
      <c r="Q32" s="114" t="s">
        <v>25</v>
      </c>
      <c r="R32" s="109" t="s">
        <v>5232</v>
      </c>
    </row>
    <row r="33" spans="1:18" x14ac:dyDescent="0.25">
      <c r="A33" s="109"/>
      <c r="B33" s="109"/>
      <c r="C33" s="109"/>
      <c r="D33" s="103" t="s">
        <v>4648</v>
      </c>
      <c r="E33" s="103"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2018-07-02_G-016_AE</v>
      </c>
      <c r="G33" s="104">
        <v>43334</v>
      </c>
      <c r="H33" s="104">
        <v>43335</v>
      </c>
      <c r="I33" s="68"/>
      <c r="J33" s="68"/>
      <c r="K33" s="73" t="str">
        <f>IF(AND(NOT(I33=""),NOT(J33=""),NOT(H33="")),J33/I33,"")</f>
        <v/>
      </c>
      <c r="L33" s="109"/>
      <c r="M33" s="103" t="str">
        <f>IF(AND(NOT(OR(G33="",G33="Ø")),H33=""),"In Progress",IF(AND(NOT(OR(H33="Ø",H33="")),NOT(OR(G33="Ø",G33=""))),"Completed",IF(AND(NOT(A32=""),NOT(OR(D33="",D33="???")),G33=""),"Waiting",IF(D33="???","Waiting",""))))</f>
        <v>Completed</v>
      </c>
      <c r="N33" s="109"/>
      <c r="O33" s="109"/>
      <c r="P33" s="4" t="s">
        <v>5231</v>
      </c>
      <c r="Q33" s="114"/>
      <c r="R33" s="109"/>
    </row>
    <row r="34" spans="1:18" x14ac:dyDescent="0.25">
      <c r="A34" s="115" t="s">
        <v>5230</v>
      </c>
      <c r="B34" s="110" t="s">
        <v>5229</v>
      </c>
      <c r="C34" s="109" t="s">
        <v>2065</v>
      </c>
      <c r="D34" s="103" t="s">
        <v>27</v>
      </c>
      <c r="E34" s="103"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2018-07-02_G-017_SA_GB</v>
      </c>
      <c r="G34" s="104">
        <v>43313</v>
      </c>
      <c r="H34" s="104">
        <v>43314</v>
      </c>
      <c r="I34" s="68"/>
      <c r="J34" s="68"/>
      <c r="K34" s="73" t="str">
        <f>IF(AND(NOT(I34=""),NOT(J34=""),NOT(H34="")),J34/I34,"")</f>
        <v/>
      </c>
      <c r="L34" s="111" t="str">
        <f>IF(AND(NOT(OR(H34="",H34="Ø")),NOT(OR(H35="",H35="Ø"))),"Needs to be Split","")</f>
        <v/>
      </c>
      <c r="M34" s="103" t="s">
        <v>2</v>
      </c>
      <c r="N34" s="109" t="s">
        <v>2</v>
      </c>
      <c r="O34" s="109" t="str">
        <f>IF(OR(N34="Untraceable",N34="Incomplete"),"Ignore",IF(N34="Completed","Waiting",IF(OR(N34="Waiting",N34="In Progress",N34="Review",N34="Other"),"HOLD","")))</f>
        <v>Ignore</v>
      </c>
      <c r="P34" s="4" t="s">
        <v>5228</v>
      </c>
      <c r="Q34" s="114" t="str">
        <f>IF(OR(N34="Untraceable",N34="Incomplete"),"No",IF(N34="Completed","In Progress",""))</f>
        <v>No</v>
      </c>
      <c r="R34" s="109"/>
    </row>
    <row r="35" spans="1:18" x14ac:dyDescent="0.25">
      <c r="A35" s="109"/>
      <c r="B35" s="109"/>
      <c r="C35" s="109"/>
      <c r="D35" s="103"/>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IF(AND(NOT(I35=""),NOT(J35=""),NOT(H35="")),J35/I35,"")</f>
        <v/>
      </c>
      <c r="L35" s="109"/>
      <c r="M35" s="103" t="str">
        <f>IF(AND(NOT(OR(G35="",G35="Ø")),H35=""),"In Progress",IF(AND(NOT(OR(H35="Ø",H35="")),NOT(OR(G35="Ø",G35=""))),"Completed",IF(AND(NOT(A34=""),NOT(OR(D35="",D35="???")),G35=""),"Waiting",IF(D35="???","Waiting",""))))</f>
        <v/>
      </c>
      <c r="N35" s="109"/>
      <c r="O35" s="109"/>
      <c r="P35" s="4"/>
      <c r="Q35" s="114"/>
      <c r="R35" s="109"/>
    </row>
    <row r="36" spans="1:18" x14ac:dyDescent="0.25">
      <c r="A36" s="115" t="s">
        <v>5227</v>
      </c>
      <c r="B36" s="167" t="s">
        <v>5226</v>
      </c>
      <c r="C36" s="109" t="s">
        <v>2065</v>
      </c>
      <c r="D36" s="103" t="s">
        <v>187</v>
      </c>
      <c r="E36" s="103"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2018-07-02_G-018_SA_MW</v>
      </c>
      <c r="G36" s="104">
        <v>43313</v>
      </c>
      <c r="H36" s="104">
        <v>43314</v>
      </c>
      <c r="I36" s="68"/>
      <c r="J36" s="68">
        <v>121</v>
      </c>
      <c r="K36" s="73" t="str">
        <f>IF(AND(NOT(I36=""),NOT(J36=""),NOT(H36="")),J36/I36,"")</f>
        <v/>
      </c>
      <c r="L36" s="111">
        <v>43367</v>
      </c>
      <c r="M36" s="103" t="s">
        <v>0</v>
      </c>
      <c r="N36" s="109" t="s">
        <v>0</v>
      </c>
      <c r="O36" s="109" t="s">
        <v>0</v>
      </c>
      <c r="P36" s="4" t="s">
        <v>5225</v>
      </c>
      <c r="Q36" s="114" t="s">
        <v>25</v>
      </c>
      <c r="R36" s="109" t="s">
        <v>5224</v>
      </c>
    </row>
    <row r="37" spans="1:18" x14ac:dyDescent="0.25">
      <c r="A37" s="109"/>
      <c r="B37" s="180"/>
      <c r="C37" s="109"/>
      <c r="D37" s="103" t="s">
        <v>161</v>
      </c>
      <c r="E37" s="103"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2018-07-02_G-018_BD</v>
      </c>
      <c r="G37" s="104">
        <v>43335</v>
      </c>
      <c r="H37" s="104">
        <v>43336</v>
      </c>
      <c r="I37" s="68">
        <v>3.5</v>
      </c>
      <c r="J37" s="68">
        <v>116</v>
      </c>
      <c r="K37" s="73">
        <f>IF(AND(NOT(I37=""),NOT(J37=""),NOT(H37="")),J37/I37,"")</f>
        <v>33.142857142857146</v>
      </c>
      <c r="L37" s="109"/>
      <c r="M37" s="103" t="str">
        <f>IF(AND(NOT(OR(G37="",G37="Ø")),H37=""),"In Progress",IF(AND(NOT(OR(H37="Ø",H37="")),NOT(OR(G37="Ø",G37=""))),"Completed",IF(AND(NOT(A36=""),NOT(OR(D37="",D37="???")),G37=""),"Waiting",IF(D37="???","Waiting",""))))</f>
        <v>Completed</v>
      </c>
      <c r="N37" s="109"/>
      <c r="O37" s="109"/>
      <c r="P37" s="4" t="s">
        <v>5223</v>
      </c>
      <c r="Q37" s="114"/>
      <c r="R37" s="109"/>
    </row>
    <row r="38" spans="1:18" x14ac:dyDescent="0.25">
      <c r="A38" s="115" t="s">
        <v>5222</v>
      </c>
      <c r="B38" s="110" t="s">
        <v>5221</v>
      </c>
      <c r="C38" s="109" t="s">
        <v>2065</v>
      </c>
      <c r="D38" s="103" t="s">
        <v>161</v>
      </c>
      <c r="E38" s="103"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2018-07-02_G-019_SA_BD</v>
      </c>
      <c r="G38" s="104">
        <v>43313</v>
      </c>
      <c r="H38" s="104">
        <v>43314</v>
      </c>
      <c r="I38" s="68">
        <v>3</v>
      </c>
      <c r="J38" s="68">
        <v>41</v>
      </c>
      <c r="K38" s="73">
        <f>IF(AND(NOT(I38=""),NOT(J38=""),NOT(H38="")),J38/I38,"")</f>
        <v>13.666666666666666</v>
      </c>
      <c r="L38" s="111">
        <v>43367</v>
      </c>
      <c r="M38" s="103" t="str">
        <f>IF(AND(NOT(OR(G38="",G38="Ø")),H38=""),"In Progress",IF(AND(NOT(OR(H38="Ø",H38="")),NOT(OR(G38="Ø",G38=""))),"Completed",IF(AND(NOT(A38=""),NOT(OR(D38="",D38="???")),G38=""),"Waiting",IF(D38="???","Waiting",""))))</f>
        <v>Completed</v>
      </c>
      <c r="N38" s="109"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09" t="s">
        <v>0</v>
      </c>
      <c r="P38" s="4"/>
      <c r="Q38" s="114" t="s">
        <v>25</v>
      </c>
      <c r="R38" s="109" t="s">
        <v>5220</v>
      </c>
    </row>
    <row r="39" spans="1:18" x14ac:dyDescent="0.25">
      <c r="A39" s="109"/>
      <c r="B39" s="109"/>
      <c r="C39" s="109"/>
      <c r="D39" s="103" t="s">
        <v>187</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2018-07-02_G-019_MW</v>
      </c>
      <c r="G39" s="104">
        <v>43332</v>
      </c>
      <c r="H39" s="104">
        <v>43333</v>
      </c>
      <c r="I39" s="68"/>
      <c r="J39" s="68"/>
      <c r="K39" s="73" t="str">
        <f>IF(AND(NOT(I39=""),NOT(J39=""),NOT(H39="")),J39/I39,"")</f>
        <v/>
      </c>
      <c r="L39" s="109"/>
      <c r="M39" s="103" t="str">
        <f>IF(AND(NOT(OR(G39="",G39="Ø")),H39=""),"In Progress",IF(AND(NOT(OR(H39="Ø",H39="")),NOT(OR(G39="Ø",G39=""))),"Completed",IF(AND(NOT(A38=""),NOT(OR(D39="",D39="???")),G39=""),"Waiting",IF(D39="???","Waiting",""))))</f>
        <v>Completed</v>
      </c>
      <c r="N39" s="109"/>
      <c r="O39" s="109"/>
      <c r="P39" s="4"/>
      <c r="Q39" s="114"/>
      <c r="R39" s="109"/>
    </row>
    <row r="40" spans="1:18" x14ac:dyDescent="0.25">
      <c r="A40" s="115" t="s">
        <v>5219</v>
      </c>
      <c r="B40" s="110" t="s">
        <v>5218</v>
      </c>
      <c r="C40" s="109" t="s">
        <v>2065</v>
      </c>
      <c r="D40" s="103" t="s">
        <v>113</v>
      </c>
      <c r="E40" s="103"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2018-07-02_G-020_SA_DR</v>
      </c>
      <c r="G40" s="104">
        <v>43313</v>
      </c>
      <c r="H40" s="104">
        <v>43313</v>
      </c>
      <c r="I40" s="68"/>
      <c r="J40" s="68"/>
      <c r="K40" s="73" t="str">
        <f>IF(AND(NOT(I40=""),NOT(J40=""),NOT(H40="")),J40/I40,"")</f>
        <v/>
      </c>
      <c r="L40" s="111">
        <v>43369</v>
      </c>
      <c r="M40" s="103" t="str">
        <f>IF(AND(NOT(OR(G40="",G40="Ø")),H40=""),"In Progress",IF(AND(NOT(OR(H40="Ø",H40="")),NOT(OR(G40="Ø",G40=""))),"Completed",IF(AND(NOT(A40=""),NOT(OR(D40="",D40="???")),G40=""),"Waiting",IF(D40="???","Waiting",""))))</f>
        <v>Completed</v>
      </c>
      <c r="N40" s="109"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9" t="s">
        <v>0</v>
      </c>
      <c r="P40" s="4"/>
      <c r="Q40" s="114" t="s">
        <v>25</v>
      </c>
      <c r="R40" s="109" t="s">
        <v>5217</v>
      </c>
    </row>
    <row r="41" spans="1:18" x14ac:dyDescent="0.25">
      <c r="A41" s="109"/>
      <c r="B41" s="109"/>
      <c r="C41" s="109"/>
      <c r="D41" s="103" t="s">
        <v>187</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2018-07-02_G-020_MW</v>
      </c>
      <c r="G41" s="104">
        <v>43329</v>
      </c>
      <c r="H41" s="104">
        <v>43332</v>
      </c>
      <c r="I41" s="68"/>
      <c r="J41" s="68"/>
      <c r="K41" s="73" t="str">
        <f>IF(AND(NOT(I41=""),NOT(J41=""),NOT(H41="")),J41/I41,"")</f>
        <v/>
      </c>
      <c r="L41" s="109"/>
      <c r="M41" s="103" t="str">
        <f>IF(AND(NOT(OR(G41="",G41="Ø")),H41=""),"In Progress",IF(AND(NOT(OR(H41="Ø",H41="")),NOT(OR(G41="Ø",G41=""))),"Completed",IF(AND(NOT(A40=""),NOT(OR(D41="",D41="???")),G41=""),"Waiting",IF(D41="???","Waiting",""))))</f>
        <v>Completed</v>
      </c>
      <c r="N41" s="109"/>
      <c r="O41" s="109"/>
      <c r="P41" s="4"/>
      <c r="Q41" s="114"/>
      <c r="R41" s="109"/>
    </row>
    <row r="42" spans="1:18" x14ac:dyDescent="0.25">
      <c r="A42" s="115" t="s">
        <v>5216</v>
      </c>
      <c r="B42" s="110" t="s">
        <v>5215</v>
      </c>
      <c r="C42" s="109" t="s">
        <v>2065</v>
      </c>
      <c r="D42" s="103" t="s">
        <v>4153</v>
      </c>
      <c r="E42" s="103" t="s">
        <v>1399</v>
      </c>
      <c r="F42" s="7" t="s">
        <v>5214</v>
      </c>
      <c r="G42" s="104">
        <v>43313</v>
      </c>
      <c r="H42" s="104">
        <v>43314</v>
      </c>
      <c r="I42" s="68">
        <v>3.5</v>
      </c>
      <c r="J42" s="68">
        <v>48.5</v>
      </c>
      <c r="K42" s="73">
        <f>IF(AND(NOT(I42=""),NOT(J42=""),NOT(H42="")),J42/I42,"")</f>
        <v>13.857142857142858</v>
      </c>
      <c r="L42" s="111">
        <v>43329</v>
      </c>
      <c r="M42" s="103" t="str">
        <f>IF(AND(NOT(OR(G42="",G42="Ø")),H42=""),"In Progress",IF(AND(NOT(OR(H42="Ø",H42="")),NOT(OR(G42="Ø",G42=""))),"Completed",IF(AND(NOT(A42=""),NOT(OR(D42="",D42="???")),G42=""),"Waiting",IF(D42="???","Waiting",""))))</f>
        <v>Completed</v>
      </c>
      <c r="N42" s="109"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09" t="s">
        <v>0</v>
      </c>
      <c r="P42" s="4"/>
      <c r="Q42" s="114" t="s">
        <v>25</v>
      </c>
      <c r="R42" s="109" t="s">
        <v>5213</v>
      </c>
    </row>
    <row r="43" spans="1:18" x14ac:dyDescent="0.25">
      <c r="A43" s="109"/>
      <c r="B43" s="109"/>
      <c r="C43" s="109"/>
      <c r="D43" s="103" t="s">
        <v>161</v>
      </c>
      <c r="E43" s="103"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2018-07-02_G-021_BD</v>
      </c>
      <c r="G43" s="104">
        <v>43329</v>
      </c>
      <c r="H43" s="104">
        <v>43329</v>
      </c>
      <c r="I43" s="68">
        <v>1.25</v>
      </c>
      <c r="J43" s="68">
        <v>56</v>
      </c>
      <c r="K43" s="73">
        <f>IF(AND(NOT(I43=""),NOT(J43=""),NOT(H43="")),J43/I43,"")</f>
        <v>44.8</v>
      </c>
      <c r="L43" s="109"/>
      <c r="M43" s="103" t="str">
        <f>IF(AND(NOT(OR(G43="",G43="Ø")),H43=""),"In Progress",IF(AND(NOT(OR(H43="Ø",H43="")),NOT(OR(G43="Ø",G43=""))),"Completed",IF(AND(NOT(A42=""),NOT(OR(D43="",D43="???")),G43=""),"Waiting",IF(D43="???","Waiting",""))))</f>
        <v>Completed</v>
      </c>
      <c r="N43" s="109"/>
      <c r="O43" s="109"/>
      <c r="P43" s="4"/>
      <c r="Q43" s="114"/>
      <c r="R43" s="109"/>
    </row>
    <row r="44" spans="1:18" x14ac:dyDescent="0.25">
      <c r="A44" s="115" t="s">
        <v>5212</v>
      </c>
      <c r="B44" s="110" t="s">
        <v>5211</v>
      </c>
      <c r="C44" s="109" t="s">
        <v>2065</v>
      </c>
      <c r="D44" s="103" t="s">
        <v>113</v>
      </c>
      <c r="E44" s="103" t="s">
        <v>1399</v>
      </c>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2018-07-02_G-022_SA_DR</v>
      </c>
      <c r="G44" s="104">
        <v>43313</v>
      </c>
      <c r="H44" s="104">
        <v>43314</v>
      </c>
      <c r="I44" s="68"/>
      <c r="J44" s="68"/>
      <c r="K44" s="73" t="str">
        <f>IF(AND(NOT(I44=""),NOT(J44=""),NOT(H44="")),J44/I44,"")</f>
        <v/>
      </c>
      <c r="L44" s="111">
        <v>43340</v>
      </c>
      <c r="M44" s="103" t="str">
        <f>IF(AND(NOT(OR(G44="",G44="Ø")),H44=""),"In Progress",IF(AND(NOT(OR(H44="Ø",H44="")),NOT(OR(G44="Ø",G44=""))),"Completed",IF(AND(NOT(A44=""),NOT(OR(D44="",D44="???")),G44=""),"Waiting",IF(D44="???","Waiting",""))))</f>
        <v>Completed</v>
      </c>
      <c r="N44" s="109"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09" t="s">
        <v>0</v>
      </c>
      <c r="P44" s="4"/>
      <c r="Q44" s="114" t="s">
        <v>25</v>
      </c>
      <c r="R44" s="109" t="s">
        <v>5210</v>
      </c>
    </row>
    <row r="45" spans="1:18" x14ac:dyDescent="0.25">
      <c r="A45" s="109"/>
      <c r="B45" s="109"/>
      <c r="C45" s="109"/>
      <c r="D45" s="103" t="s">
        <v>187</v>
      </c>
      <c r="E45" s="103"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2018-07-02_G-022_MW</v>
      </c>
      <c r="G45" s="104">
        <v>43332</v>
      </c>
      <c r="H45" s="104">
        <v>43332</v>
      </c>
      <c r="I45" s="68"/>
      <c r="J45" s="68"/>
      <c r="K45" s="73" t="str">
        <f>IF(AND(NOT(I45=""),NOT(J45=""),NOT(H45="")),J45/I45,"")</f>
        <v/>
      </c>
      <c r="L45" s="109"/>
      <c r="M45" s="103" t="str">
        <f>IF(AND(NOT(OR(G45="",G45="Ø")),H45=""),"In Progress",IF(AND(NOT(OR(H45="Ø",H45="")),NOT(OR(G45="Ø",G45=""))),"Completed",IF(AND(NOT(A44=""),NOT(OR(D45="",D45="???")),G45=""),"Waiting",IF(D45="???","Waiting",""))))</f>
        <v>Completed</v>
      </c>
      <c r="N45" s="109"/>
      <c r="O45" s="109"/>
      <c r="P45" s="4"/>
      <c r="Q45" s="114"/>
      <c r="R45" s="109"/>
    </row>
    <row r="46" spans="1:18" x14ac:dyDescent="0.25">
      <c r="A46" s="115" t="s">
        <v>5209</v>
      </c>
      <c r="B46" s="110" t="s">
        <v>5208</v>
      </c>
      <c r="C46" s="109" t="s">
        <v>2065</v>
      </c>
      <c r="D46" s="103" t="s">
        <v>4153</v>
      </c>
      <c r="E46" s="103" t="s">
        <v>1399</v>
      </c>
      <c r="F46" s="7" t="s">
        <v>5207</v>
      </c>
      <c r="G46" s="104">
        <v>43314</v>
      </c>
      <c r="H46" s="104">
        <v>43314</v>
      </c>
      <c r="I46" s="68">
        <v>3</v>
      </c>
      <c r="J46" s="68">
        <v>46</v>
      </c>
      <c r="K46" s="73">
        <f>IF(AND(NOT(I46=""),NOT(J46=""),NOT(H46="")),J46/I46,"")</f>
        <v>15.333333333333334</v>
      </c>
      <c r="L46" s="111">
        <v>43329</v>
      </c>
      <c r="M46" s="103" t="str">
        <f>IF(AND(NOT(OR(G46="",G46="Ø")),H46=""),"In Progress",IF(AND(NOT(OR(H46="Ø",H46="")),NOT(OR(G46="Ø",G46=""))),"Completed",IF(AND(NOT(A46=""),NOT(OR(D46="",D46="???")),G46=""),"Waiting",IF(D46="???","Waiting",""))))</f>
        <v>Completed</v>
      </c>
      <c r="N46" s="109"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09" t="s">
        <v>0</v>
      </c>
      <c r="P46" s="4"/>
      <c r="Q46" s="114" t="s">
        <v>25</v>
      </c>
      <c r="R46" s="109" t="s">
        <v>5206</v>
      </c>
    </row>
    <row r="47" spans="1:18" x14ac:dyDescent="0.25">
      <c r="A47" s="109"/>
      <c r="B47" s="109"/>
      <c r="C47" s="109"/>
      <c r="D47" s="103" t="s">
        <v>161</v>
      </c>
      <c r="E47" s="103"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2018-07-02_G-023_BD</v>
      </c>
      <c r="G47" s="104">
        <v>43329</v>
      </c>
      <c r="H47" s="104">
        <v>43329</v>
      </c>
      <c r="I47" s="68">
        <v>1.25</v>
      </c>
      <c r="J47" s="68">
        <v>43</v>
      </c>
      <c r="K47" s="73">
        <f>IF(AND(NOT(I47=""),NOT(J47=""),NOT(H47="")),J47/I47,"")</f>
        <v>34.4</v>
      </c>
      <c r="L47" s="109"/>
      <c r="M47" s="103" t="str">
        <f>IF(AND(NOT(OR(G47="",G47="Ø")),H47=""),"In Progress",IF(AND(NOT(OR(H47="Ø",H47="")),NOT(OR(G47="Ø",G47=""))),"Completed",IF(AND(NOT(A46=""),NOT(OR(D47="",D47="???")),G47=""),"Waiting",IF(D47="???","Waiting",""))))</f>
        <v>Completed</v>
      </c>
      <c r="N47" s="109"/>
      <c r="O47" s="109"/>
      <c r="P47" s="4"/>
      <c r="Q47" s="114"/>
      <c r="R47" s="109"/>
    </row>
    <row r="48" spans="1:18" x14ac:dyDescent="0.25">
      <c r="A48" s="115" t="s">
        <v>5205</v>
      </c>
      <c r="B48" s="110" t="s">
        <v>5204</v>
      </c>
      <c r="C48" s="109" t="s">
        <v>2065</v>
      </c>
      <c r="D48" s="103" t="s">
        <v>27</v>
      </c>
      <c r="E48" s="103"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2018-07-02_G-024_SA_GB</v>
      </c>
      <c r="G48" s="104">
        <v>43314</v>
      </c>
      <c r="H48" s="104">
        <v>43318</v>
      </c>
      <c r="I48" s="68">
        <v>3</v>
      </c>
      <c r="J48" s="68">
        <v>22.5</v>
      </c>
      <c r="K48" s="73">
        <f>IF(AND(NOT(I48=""),NOT(J48=""),NOT(H48="")),J48/I48,"")</f>
        <v>7.5</v>
      </c>
      <c r="L48" s="111">
        <v>43336</v>
      </c>
      <c r="M48" s="103" t="str">
        <f>IF(AND(NOT(OR(G48="",G48="Ø")),H48=""),"In Progress",IF(AND(NOT(OR(H48="Ø",H48="")),NOT(OR(G48="Ø",G48=""))),"Completed",IF(AND(NOT(A48=""),NOT(OR(D48="",D48="???")),G48=""),"Waiting",IF(D48="???","Waiting",""))))</f>
        <v>Completed</v>
      </c>
      <c r="N48" s="109"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09" t="s">
        <v>0</v>
      </c>
      <c r="P48" s="4" t="s">
        <v>5203</v>
      </c>
      <c r="Q48" s="114" t="s">
        <v>25</v>
      </c>
      <c r="R48" s="109" t="s">
        <v>5202</v>
      </c>
    </row>
    <row r="49" spans="1:18" x14ac:dyDescent="0.25">
      <c r="A49" s="109"/>
      <c r="B49" s="109"/>
      <c r="C49" s="109"/>
      <c r="D49" s="103" t="s">
        <v>161</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2018-07-02_G-024_BD</v>
      </c>
      <c r="G49" s="104">
        <v>43330</v>
      </c>
      <c r="H49" s="104">
        <v>43332</v>
      </c>
      <c r="I49" s="68">
        <v>2</v>
      </c>
      <c r="J49" s="68">
        <v>29</v>
      </c>
      <c r="K49" s="73">
        <f>IF(AND(NOT(I49=""),NOT(J49=""),NOT(H49="")),J49/I49,"")</f>
        <v>14.5</v>
      </c>
      <c r="L49" s="109"/>
      <c r="M49" s="103" t="str">
        <f>IF(AND(NOT(OR(G49="",G49="Ø")),H49=""),"In Progress",IF(AND(NOT(OR(H49="Ø",H49="")),NOT(OR(G49="Ø",G49=""))),"Completed",IF(AND(NOT(A48=""),NOT(OR(D49="",D49="???")),G49=""),"Waiting",IF(D49="???","Waiting",""))))</f>
        <v>Completed</v>
      </c>
      <c r="N49" s="109"/>
      <c r="O49" s="109"/>
      <c r="P49" s="4"/>
      <c r="Q49" s="114"/>
      <c r="R49" s="109"/>
    </row>
    <row r="50" spans="1:18" x14ac:dyDescent="0.25">
      <c r="A50" s="115" t="s">
        <v>5201</v>
      </c>
      <c r="B50" s="110" t="s">
        <v>5200</v>
      </c>
      <c r="C50" s="109" t="s">
        <v>2065</v>
      </c>
      <c r="D50" s="103" t="s">
        <v>187</v>
      </c>
      <c r="E50" s="103"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2018-07-02_G-025_SA_MW</v>
      </c>
      <c r="G50" s="104">
        <v>43314</v>
      </c>
      <c r="H50" s="104">
        <v>43314</v>
      </c>
      <c r="I50" s="68"/>
      <c r="J50" s="68">
        <v>43</v>
      </c>
      <c r="K50" s="73" t="str">
        <f>IF(AND(NOT(I50=""),NOT(J50=""),NOT(H50="")),J50/I50,"")</f>
        <v/>
      </c>
      <c r="L50" s="111">
        <v>43339</v>
      </c>
      <c r="M50" s="103" t="str">
        <f>IF(AND(NOT(OR(G50="",G50="Ø")),H50=""),"In Progress",IF(AND(NOT(OR(H50="Ø",H50="")),NOT(OR(G50="Ø",G50=""))),"Completed",IF(AND(NOT(A50=""),NOT(OR(D50="",D50="???")),G50=""),"Waiting",IF(D50="???","Waiting",""))))</f>
        <v>Completed</v>
      </c>
      <c r="N50" s="109" t="s">
        <v>0</v>
      </c>
      <c r="O50" s="109" t="s">
        <v>0</v>
      </c>
      <c r="P50" s="4"/>
      <c r="Q50" s="114" t="s">
        <v>25</v>
      </c>
      <c r="R50" s="109" t="s">
        <v>5199</v>
      </c>
    </row>
    <row r="51" spans="1:18" x14ac:dyDescent="0.25">
      <c r="A51" s="109"/>
      <c r="B51" s="109"/>
      <c r="C51" s="109"/>
      <c r="D51" s="103" t="s">
        <v>4648</v>
      </c>
      <c r="E51" s="103"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2018-07-02_G-025_AE</v>
      </c>
      <c r="G51" s="104">
        <v>43336</v>
      </c>
      <c r="H51" s="104">
        <v>43339</v>
      </c>
      <c r="I51" s="68"/>
      <c r="J51" s="68"/>
      <c r="K51" s="73" t="str">
        <f>IF(AND(NOT(I51=""),NOT(J51=""),NOT(H51="")),J51/I51,"")</f>
        <v/>
      </c>
      <c r="L51" s="109"/>
      <c r="M51" s="103" t="str">
        <f>IF(AND(NOT(OR(G51="",G51="Ø")),H51=""),"In Progress",IF(AND(NOT(OR(H51="Ø",H51="")),NOT(OR(G51="Ø",G51=""))),"Completed",IF(AND(NOT(A50=""),NOT(OR(D51="",D51="???")),G51=""),"Waiting",IF(D51="???","Waiting",""))))</f>
        <v>Completed</v>
      </c>
      <c r="N51" s="109"/>
      <c r="O51" s="109"/>
      <c r="P51" s="4"/>
      <c r="Q51" s="114"/>
      <c r="R51" s="109"/>
    </row>
    <row r="52" spans="1:18" x14ac:dyDescent="0.25">
      <c r="A52" s="115" t="s">
        <v>5198</v>
      </c>
      <c r="B52" s="110" t="s">
        <v>5197</v>
      </c>
      <c r="C52" s="109" t="s">
        <v>2065</v>
      </c>
      <c r="D52" s="103" t="s">
        <v>32</v>
      </c>
      <c r="E52" s="103"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2018-07-02_G-026_SA_AZ</v>
      </c>
      <c r="G52" s="104">
        <v>43314</v>
      </c>
      <c r="H52" s="104">
        <v>43318</v>
      </c>
      <c r="I52" s="68"/>
      <c r="J52" s="68"/>
      <c r="K52" s="73" t="str">
        <f>IF(AND(NOT(I52=""),NOT(J52=""),NOT(H52="")),J52/I52,"")</f>
        <v/>
      </c>
      <c r="L52" s="111">
        <v>43368</v>
      </c>
      <c r="M52" s="103" t="str">
        <f>IF(AND(NOT(OR(G52="",G52="Ø")),H52=""),"In Progress",IF(AND(NOT(OR(H52="Ø",H52="")),NOT(OR(G52="Ø",G52=""))),"Completed",IF(AND(NOT(A52=""),NOT(OR(D52="",D52="???")),G52=""),"Waiting",IF(D52="???","Waiting",""))))</f>
        <v>Completed</v>
      </c>
      <c r="N52" s="109"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09" t="s">
        <v>0</v>
      </c>
      <c r="P52" s="4"/>
      <c r="Q52" s="114" t="s">
        <v>25</v>
      </c>
      <c r="R52" s="109" t="s">
        <v>5196</v>
      </c>
    </row>
    <row r="53" spans="1:18" x14ac:dyDescent="0.25">
      <c r="A53" s="109"/>
      <c r="B53" s="109"/>
      <c r="C53" s="109"/>
      <c r="D53" s="103" t="s">
        <v>113</v>
      </c>
      <c r="E53" s="103"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2018-07-02_G-026_DR</v>
      </c>
      <c r="G53" s="104">
        <v>43332</v>
      </c>
      <c r="H53" s="104">
        <v>43340</v>
      </c>
      <c r="I53" s="68">
        <v>3.5</v>
      </c>
      <c r="J53" s="68">
        <v>149.38</v>
      </c>
      <c r="K53" s="73">
        <f>IF(AND(NOT(I53=""),NOT(J53=""),NOT(H53="")),J53/I53,"")</f>
        <v>42.68</v>
      </c>
      <c r="L53" s="109"/>
      <c r="M53" s="103" t="str">
        <f>IF(AND(NOT(OR(G53="",G53="Ø")),H53=""),"In Progress",IF(AND(NOT(OR(H53="Ø",H53="")),NOT(OR(G53="Ø",G53=""))),"Completed",IF(AND(NOT(A52=""),NOT(OR(D53="",D53="???")),G53=""),"Waiting",IF(D53="???","Waiting",""))))</f>
        <v>Completed</v>
      </c>
      <c r="N53" s="109"/>
      <c r="O53" s="109"/>
      <c r="P53" s="4"/>
      <c r="Q53" s="114"/>
      <c r="R53" s="109"/>
    </row>
    <row r="54" spans="1:18" x14ac:dyDescent="0.25">
      <c r="A54" s="115" t="s">
        <v>5195</v>
      </c>
      <c r="B54" s="110" t="s">
        <v>5194</v>
      </c>
      <c r="C54" s="109" t="s">
        <v>2065</v>
      </c>
      <c r="D54" s="103" t="s">
        <v>161</v>
      </c>
      <c r="E54" s="103"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2018-07-02_G-027_SA_BD</v>
      </c>
      <c r="G54" s="104">
        <v>43314</v>
      </c>
      <c r="H54" s="104">
        <v>43319</v>
      </c>
      <c r="I54" s="68">
        <v>8</v>
      </c>
      <c r="J54" s="68">
        <v>33</v>
      </c>
      <c r="K54" s="73">
        <f>IF(AND(NOT(I54=""),NOT(J54=""),NOT(H54="")),J54/I54,"")</f>
        <v>4.125</v>
      </c>
      <c r="L54" s="111">
        <v>43342</v>
      </c>
      <c r="M54" s="103" t="str">
        <f>IF(AND(NOT(OR(G54="",G54="Ø")),H54=""),"In Progress",IF(AND(NOT(OR(H54="Ø",H54="")),NOT(OR(G54="Ø",G54=""))),"Completed",IF(AND(NOT(A54=""),NOT(OR(D54="",D54="???")),G54=""),"Waiting",IF(D54="???","Waiting",""))))</f>
        <v>Completed</v>
      </c>
      <c r="N54" s="109"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09" t="s">
        <v>0</v>
      </c>
      <c r="P54" s="4" t="s">
        <v>3040</v>
      </c>
      <c r="Q54" s="114" t="s">
        <v>25</v>
      </c>
      <c r="R54" s="109" t="s">
        <v>5193</v>
      </c>
    </row>
    <row r="55" spans="1:18" x14ac:dyDescent="0.25">
      <c r="A55" s="109"/>
      <c r="B55" s="109"/>
      <c r="C55" s="109"/>
      <c r="D55" s="103" t="s">
        <v>23</v>
      </c>
      <c r="E55" s="103" t="s">
        <v>1512</v>
      </c>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2018-07-02_G-027_CA</v>
      </c>
      <c r="G55" s="104">
        <v>43333</v>
      </c>
      <c r="H55" s="104">
        <v>43334</v>
      </c>
      <c r="I55" s="68">
        <v>4</v>
      </c>
      <c r="J55" s="68">
        <v>38</v>
      </c>
      <c r="K55" s="73">
        <f>IF(AND(NOT(I55=""),NOT(J55=""),NOT(H55="")),J55/I55,"")</f>
        <v>9.5</v>
      </c>
      <c r="L55" s="109"/>
      <c r="M55" s="103" t="str">
        <f>IF(AND(NOT(OR(G55="",G55="Ø")),H55=""),"In Progress",IF(AND(NOT(OR(H55="Ø",H55="")),NOT(OR(G55="Ø",G55=""))),"Completed",IF(AND(NOT(A54=""),NOT(OR(D55="",D55="???")),G55=""),"Waiting",IF(D55="???","Waiting",""))))</f>
        <v>Completed</v>
      </c>
      <c r="N55" s="109"/>
      <c r="O55" s="109"/>
      <c r="P55" s="4" t="s">
        <v>5192</v>
      </c>
      <c r="Q55" s="114"/>
      <c r="R55" s="109"/>
    </row>
    <row r="56" spans="1:18" x14ac:dyDescent="0.25">
      <c r="A56" s="115" t="s">
        <v>5191</v>
      </c>
      <c r="B56" s="110" t="s">
        <v>5190</v>
      </c>
      <c r="C56" s="109" t="s">
        <v>2065</v>
      </c>
      <c r="D56" s="103" t="s">
        <v>113</v>
      </c>
      <c r="E56" s="103" t="s">
        <v>1399</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2018-07-02_G-028_SA_DR</v>
      </c>
      <c r="G56" s="104">
        <v>43314</v>
      </c>
      <c r="H56" s="104">
        <v>43318</v>
      </c>
      <c r="I56" s="68"/>
      <c r="J56" s="68"/>
      <c r="K56" s="73" t="str">
        <f>IF(AND(NOT(I56=""),NOT(J56=""),NOT(H56="")),J56/I56,"")</f>
        <v/>
      </c>
      <c r="L56" s="111">
        <v>43369</v>
      </c>
      <c r="M56" s="103" t="str">
        <f>IF(AND(NOT(OR(G56="",G56="Ø")),H56=""),"In Progress",IF(AND(NOT(OR(H56="Ø",H56="")),NOT(OR(G56="Ø",G56=""))),"Completed",IF(AND(NOT(A56=""),NOT(OR(D56="",D56="???")),G56=""),"Waiting",IF(D56="???","Waiting",""))))</f>
        <v>Completed</v>
      </c>
      <c r="N56" s="109"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09" t="s">
        <v>0</v>
      </c>
      <c r="P56" s="4"/>
      <c r="Q56" s="114" t="s">
        <v>25</v>
      </c>
      <c r="R56" s="109" t="s">
        <v>5189</v>
      </c>
    </row>
    <row r="57" spans="1:18" x14ac:dyDescent="0.25">
      <c r="A57" s="109"/>
      <c r="B57" s="109"/>
      <c r="C57" s="109"/>
      <c r="D57" s="103" t="s">
        <v>187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2018-07-02_G-028_MW</v>
      </c>
      <c r="G57" s="104">
        <v>43333</v>
      </c>
      <c r="H57" s="104">
        <v>43336</v>
      </c>
      <c r="I57" s="68"/>
      <c r="J57" s="68"/>
      <c r="K57" s="73" t="str">
        <f>IF(AND(NOT(I57=""),NOT(J57=""),NOT(H57="")),J57/I57,"")</f>
        <v/>
      </c>
      <c r="L57" s="109"/>
      <c r="M57" s="103" t="str">
        <f>IF(AND(NOT(OR(G57="",G57="Ø")),H57=""),"In Progress",IF(AND(NOT(OR(H57="Ø",H57="")),NOT(OR(G57="Ø",G57=""))),"Completed",IF(AND(NOT(A56=""),NOT(OR(D57="",D57="???")),G57=""),"Waiting",IF(D57="???","Waiting",""))))</f>
        <v>Completed</v>
      </c>
      <c r="N57" s="109"/>
      <c r="O57" s="109"/>
      <c r="P57" s="4"/>
      <c r="Q57" s="114"/>
      <c r="R57" s="109"/>
    </row>
    <row r="58" spans="1:18" x14ac:dyDescent="0.25">
      <c r="A58" s="115" t="s">
        <v>5188</v>
      </c>
      <c r="B58" s="110" t="s">
        <v>5187</v>
      </c>
      <c r="C58" s="109" t="s">
        <v>2065</v>
      </c>
      <c r="D58" s="103" t="s">
        <v>4153</v>
      </c>
      <c r="E58" s="103" t="s">
        <v>1399</v>
      </c>
      <c r="F58" s="7" t="s">
        <v>5186</v>
      </c>
      <c r="G58" s="104">
        <v>43314</v>
      </c>
      <c r="H58" s="104">
        <v>43315</v>
      </c>
      <c r="I58" s="68">
        <v>5.5</v>
      </c>
      <c r="J58" s="68">
        <v>91</v>
      </c>
      <c r="K58" s="73">
        <f>IF(AND(NOT(I58=""),NOT(J58=""),NOT(H58="")),J58/I58,"")</f>
        <v>16.545454545454547</v>
      </c>
      <c r="L58" s="111">
        <v>43340</v>
      </c>
      <c r="M58" s="103" t="str">
        <f>IF(AND(NOT(OR(G58="",G58="Ø")),H58=""),"In Progress",IF(AND(NOT(OR(H58="Ø",H58="")),NOT(OR(G58="Ø",G58=""))),"Completed",IF(AND(NOT(A58=""),NOT(OR(D58="",D58="???")),G58=""),"Waiting",IF(D58="???","Waiting",""))))</f>
        <v>Completed</v>
      </c>
      <c r="N58" s="109"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09" t="s">
        <v>0</v>
      </c>
      <c r="P58" s="4"/>
      <c r="Q58" s="114" t="s">
        <v>25</v>
      </c>
      <c r="R58" s="109" t="s">
        <v>5185</v>
      </c>
    </row>
    <row r="59" spans="1:18" x14ac:dyDescent="0.25">
      <c r="A59" s="109"/>
      <c r="B59" s="109"/>
      <c r="C59" s="109"/>
      <c r="D59" s="103" t="s">
        <v>23</v>
      </c>
      <c r="E59" s="103" t="s">
        <v>1512</v>
      </c>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2018-07-02_G-029_CA</v>
      </c>
      <c r="G59" s="104">
        <v>43328</v>
      </c>
      <c r="H59" s="104">
        <v>43328</v>
      </c>
      <c r="I59" s="68">
        <v>3.8</v>
      </c>
      <c r="J59" s="68">
        <v>133</v>
      </c>
      <c r="K59" s="73">
        <f>IF(AND(NOT(I59=""),NOT(J59=""),NOT(H59="")),J59/I59,"")</f>
        <v>35</v>
      </c>
      <c r="L59" s="109"/>
      <c r="M59" s="103" t="str">
        <f>IF(AND(NOT(OR(G59="",G59="Ø")),H59=""),"In Progress",IF(AND(NOT(OR(H59="Ø",H59="")),NOT(OR(G59="Ø",G59=""))),"Completed",IF(AND(NOT(A58=""),NOT(OR(D59="",D59="???")),G59=""),"Waiting",IF(D59="???","Waiting",""))))</f>
        <v>Completed</v>
      </c>
      <c r="N59" s="109"/>
      <c r="O59" s="109"/>
      <c r="P59" s="4"/>
      <c r="Q59" s="114"/>
      <c r="R59" s="109"/>
    </row>
    <row r="60" spans="1:18" x14ac:dyDescent="0.25">
      <c r="A60" s="115" t="s">
        <v>5184</v>
      </c>
      <c r="B60" s="110" t="s">
        <v>5183</v>
      </c>
      <c r="C60" s="109" t="s">
        <v>2065</v>
      </c>
      <c r="D60" s="103" t="s">
        <v>187</v>
      </c>
      <c r="E60" s="103" t="s">
        <v>1399</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2018-07-02_G-030_SA_MW</v>
      </c>
      <c r="G60" s="104">
        <v>43314</v>
      </c>
      <c r="H60" s="104">
        <v>43315</v>
      </c>
      <c r="I60" s="68"/>
      <c r="J60" s="68"/>
      <c r="K60" s="73" t="str">
        <f>IF(AND(NOT(I60=""),NOT(J60=""),NOT(H60="")),J60/I60,"")</f>
        <v/>
      </c>
      <c r="L60" s="111">
        <v>43340</v>
      </c>
      <c r="M60" s="103" t="str">
        <f>IF(AND(NOT(OR(G60="",G60="Ø")),H60=""),"In Progress",IF(AND(NOT(OR(H60="Ø",H60="")),NOT(OR(G60="Ø",G60=""))),"Completed",IF(AND(NOT(A60=""),NOT(OR(D60="",D60="???")),G60=""),"Waiting",IF(D60="???","Waiting",""))))</f>
        <v>Completed</v>
      </c>
      <c r="N60" s="109"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09" t="s">
        <v>0</v>
      </c>
      <c r="P60" s="4"/>
      <c r="Q60" s="114" t="s">
        <v>25</v>
      </c>
      <c r="R60" s="109" t="s">
        <v>5182</v>
      </c>
    </row>
    <row r="61" spans="1:18" x14ac:dyDescent="0.25">
      <c r="A61" s="109"/>
      <c r="B61" s="109"/>
      <c r="C61" s="109"/>
      <c r="D61" s="103" t="s">
        <v>23</v>
      </c>
      <c r="E61" s="103" t="s">
        <v>1512</v>
      </c>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2018-07-02_G-030_CA</v>
      </c>
      <c r="G61" s="104">
        <v>43334</v>
      </c>
      <c r="H61" s="104">
        <v>43335</v>
      </c>
      <c r="I61" s="68">
        <v>2.42</v>
      </c>
      <c r="J61" s="68">
        <v>114</v>
      </c>
      <c r="K61" s="73">
        <f>IF(AND(NOT(I61=""),NOT(J61=""),NOT(H61="")),J61/I61,"")</f>
        <v>47.107438016528924</v>
      </c>
      <c r="L61" s="109"/>
      <c r="M61" s="103" t="str">
        <f>IF(AND(NOT(OR(G61="",G61="Ø")),H61=""),"In Progress",IF(AND(NOT(OR(H61="Ø",H61="")),NOT(OR(G61="Ø",G61=""))),"Completed",IF(AND(NOT(A60=""),NOT(OR(D61="",D61="???")),G61=""),"Waiting",IF(D61="???","Waiting",""))))</f>
        <v>Completed</v>
      </c>
      <c r="N61" s="109"/>
      <c r="O61" s="109"/>
      <c r="P61" s="4"/>
      <c r="Q61" s="114"/>
      <c r="R61" s="109"/>
    </row>
    <row r="62" spans="1:18" x14ac:dyDescent="0.25">
      <c r="A62" s="115" t="s">
        <v>5181</v>
      </c>
      <c r="B62" s="110" t="s">
        <v>5180</v>
      </c>
      <c r="C62" s="109" t="s">
        <v>2065</v>
      </c>
      <c r="D62" s="103" t="s">
        <v>4153</v>
      </c>
      <c r="E62" s="103" t="s">
        <v>1399</v>
      </c>
      <c r="F62" s="7" t="s">
        <v>5179</v>
      </c>
      <c r="G62" s="104">
        <v>43315</v>
      </c>
      <c r="H62" s="104">
        <v>43318</v>
      </c>
      <c r="I62" s="68">
        <v>6</v>
      </c>
      <c r="J62" s="68">
        <v>69</v>
      </c>
      <c r="K62" s="73">
        <f>IF(AND(NOT(I62=""),NOT(J62=""),NOT(H62="")),J62/I62,"")</f>
        <v>11.5</v>
      </c>
      <c r="L62" s="111">
        <v>43340</v>
      </c>
      <c r="M62" s="103" t="str">
        <f>IF(AND(NOT(OR(G62="",G62="Ø")),H62=""),"In Progress",IF(AND(NOT(OR(H62="Ø",H62="")),NOT(OR(G62="Ø",G62=""))),"Completed",IF(AND(NOT(A62=""),NOT(OR(D62="",D62="???")),G62=""),"Waiting",IF(D62="???","Waiting",""))))</f>
        <v>Completed</v>
      </c>
      <c r="N62" s="109"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09" t="s">
        <v>0</v>
      </c>
      <c r="P62" s="4"/>
      <c r="Q62" s="114" t="s">
        <v>25</v>
      </c>
      <c r="R62" s="109" t="s">
        <v>5178</v>
      </c>
    </row>
    <row r="63" spans="1:18" x14ac:dyDescent="0.25">
      <c r="A63" s="109"/>
      <c r="B63" s="109"/>
      <c r="C63" s="109"/>
      <c r="D63" s="103" t="s">
        <v>23</v>
      </c>
      <c r="E63" s="103" t="s">
        <v>1512</v>
      </c>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2018-07-02_G-031_CA</v>
      </c>
      <c r="G63" s="104">
        <v>43328</v>
      </c>
      <c r="H63" s="104">
        <v>43329</v>
      </c>
      <c r="I63" s="68">
        <v>3.6</v>
      </c>
      <c r="J63" s="68">
        <v>74</v>
      </c>
      <c r="K63" s="73">
        <f>IF(AND(NOT(I63=""),NOT(J63=""),NOT(H63="")),J63/I63,"")</f>
        <v>20.555555555555554</v>
      </c>
      <c r="L63" s="109"/>
      <c r="M63" s="103" t="str">
        <f>IF(AND(NOT(OR(G63="",G63="Ø")),H63=""),"In Progress",IF(AND(NOT(OR(H63="Ø",H63="")),NOT(OR(G63="Ø",G63=""))),"Completed",IF(AND(NOT(A62=""),NOT(OR(D63="",D63="???")),G63=""),"Waiting",IF(D63="???","Waiting",""))))</f>
        <v>Completed</v>
      </c>
      <c r="N63" s="109"/>
      <c r="O63" s="109"/>
      <c r="P63" s="4" t="s">
        <v>5177</v>
      </c>
      <c r="Q63" s="114"/>
      <c r="R63" s="109"/>
    </row>
    <row r="64" spans="1:18" x14ac:dyDescent="0.25">
      <c r="A64" s="115" t="s">
        <v>5176</v>
      </c>
      <c r="B64" s="110" t="s">
        <v>5175</v>
      </c>
      <c r="C64" s="109" t="s">
        <v>2065</v>
      </c>
      <c r="D64" s="103" t="s">
        <v>23</v>
      </c>
      <c r="E64" s="103" t="s">
        <v>1399</v>
      </c>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2018-07-02_G-032_SA_CA</v>
      </c>
      <c r="G64" s="104">
        <v>43315</v>
      </c>
      <c r="H64" s="104">
        <v>43317</v>
      </c>
      <c r="I64" s="68">
        <v>6</v>
      </c>
      <c r="J64" s="68">
        <v>97.5</v>
      </c>
      <c r="K64" s="73">
        <f>IF(AND(NOT(I64=""),NOT(J64=""),NOT(H64="")),J64/I64,"")</f>
        <v>16.25</v>
      </c>
      <c r="L64" s="111">
        <v>43341</v>
      </c>
      <c r="M64" s="103" t="str">
        <f>IF(AND(NOT(OR(G64="",G64="Ø")),H64=""),"In Progress",IF(AND(NOT(OR(H64="Ø",H64="")),NOT(OR(G64="Ø",G64=""))),"Completed",IF(AND(NOT(A64=""),NOT(OR(D64="",D64="???")),G64=""),"Waiting",IF(D64="???","Waiting",""))))</f>
        <v>Completed</v>
      </c>
      <c r="N64" s="109"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09" t="s">
        <v>0</v>
      </c>
      <c r="P64" s="4" t="s">
        <v>5174</v>
      </c>
      <c r="Q64" s="114" t="s">
        <v>25</v>
      </c>
      <c r="R64" s="109" t="s">
        <v>5173</v>
      </c>
    </row>
    <row r="65" spans="1:18" x14ac:dyDescent="0.25">
      <c r="A65" s="109"/>
      <c r="B65" s="109"/>
      <c r="C65" s="109"/>
      <c r="D65" s="103" t="s">
        <v>187</v>
      </c>
      <c r="E65" s="103" t="s">
        <v>1512</v>
      </c>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2018-07-02_G-032_MW</v>
      </c>
      <c r="G65" s="104">
        <v>43336</v>
      </c>
      <c r="H65" s="104">
        <v>43339</v>
      </c>
      <c r="I65" s="68"/>
      <c r="J65" s="68"/>
      <c r="K65" s="73" t="str">
        <f>IF(AND(NOT(I65=""),NOT(J65=""),NOT(H65="")),J65/I65,"")</f>
        <v/>
      </c>
      <c r="L65" s="109"/>
      <c r="M65" s="103" t="str">
        <f>IF(AND(NOT(OR(G65="",G65="Ø")),H65=""),"In Progress",IF(AND(NOT(OR(H65="Ø",H65="")),NOT(OR(G65="Ø",G65=""))),"Completed",IF(AND(NOT(A64=""),NOT(OR(D65="",D65="???")),G65=""),"Waiting",IF(D65="???","Waiting",""))))</f>
        <v>Completed</v>
      </c>
      <c r="N65" s="109"/>
      <c r="O65" s="109"/>
      <c r="P65" s="4"/>
      <c r="Q65" s="114"/>
      <c r="R65" s="109"/>
    </row>
    <row r="66" spans="1:18" x14ac:dyDescent="0.25">
      <c r="A66" s="115" t="s">
        <v>5172</v>
      </c>
      <c r="B66" s="110" t="s">
        <v>5171</v>
      </c>
      <c r="C66" s="109" t="s">
        <v>2065</v>
      </c>
      <c r="D66" s="103" t="s">
        <v>187</v>
      </c>
      <c r="E66" s="103" t="s">
        <v>1399</v>
      </c>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2018-07-02_G-033_SA_MW</v>
      </c>
      <c r="G66" s="104">
        <v>43315</v>
      </c>
      <c r="H66" s="104">
        <v>43318</v>
      </c>
      <c r="I66" s="68"/>
      <c r="J66" s="68">
        <v>70</v>
      </c>
      <c r="K66" s="73" t="str">
        <f>IF(AND(NOT(I66=""),NOT(J66=""),NOT(H66="")),J66/I66,"")</f>
        <v/>
      </c>
      <c r="L66" s="111">
        <v>43369</v>
      </c>
      <c r="M66" s="103" t="str">
        <f>IF(AND(NOT(OR(G66="",G66="Ø")),H66=""),"In Progress",IF(AND(NOT(OR(H66="Ø",H66="")),NOT(OR(G66="Ø",G66=""))),"Completed",IF(AND(NOT(A66=""),NOT(OR(D66="",D66="???")),G66=""),"Waiting",IF(D66="???","Waiting",""))))</f>
        <v>Completed</v>
      </c>
      <c r="N66" s="109" t="s">
        <v>0</v>
      </c>
      <c r="O66" s="109" t="s">
        <v>0</v>
      </c>
      <c r="P66" s="4" t="s">
        <v>5170</v>
      </c>
      <c r="Q66" s="114" t="s">
        <v>25</v>
      </c>
      <c r="R66" s="109" t="s">
        <v>5169</v>
      </c>
    </row>
    <row r="67" spans="1:18" x14ac:dyDescent="0.25">
      <c r="A67" s="109"/>
      <c r="B67" s="109"/>
      <c r="C67" s="109"/>
      <c r="D67" s="103" t="s">
        <v>4648</v>
      </c>
      <c r="E67" s="103" t="s">
        <v>1512</v>
      </c>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2018-07-02_G-033_AE</v>
      </c>
      <c r="G67" s="104">
        <v>43340</v>
      </c>
      <c r="H67" s="104">
        <v>43340</v>
      </c>
      <c r="I67" s="68"/>
      <c r="J67" s="68"/>
      <c r="K67" s="73" t="str">
        <f>IF(AND(NOT(I67=""),NOT(J67=""),NOT(H67="")),J67/I67,"")</f>
        <v/>
      </c>
      <c r="L67" s="109"/>
      <c r="M67" s="103" t="str">
        <f>IF(AND(NOT(OR(G67="",G67="Ø")),H67=""),"In Progress",IF(AND(NOT(OR(H67="Ø",H67="")),NOT(OR(G67="Ø",G67=""))),"Completed",IF(AND(NOT(A66=""),NOT(OR(D67="",D67="???")),G67=""),"Waiting",IF(D67="???","Waiting",""))))</f>
        <v>Completed</v>
      </c>
      <c r="N67" s="109"/>
      <c r="O67" s="109"/>
      <c r="P67" s="4"/>
      <c r="Q67" s="114"/>
      <c r="R67" s="109"/>
    </row>
    <row r="68" spans="1:18" x14ac:dyDescent="0.25">
      <c r="A68" s="115" t="s">
        <v>5168</v>
      </c>
      <c r="B68" s="110" t="s">
        <v>5167</v>
      </c>
      <c r="C68" s="109" t="s">
        <v>2065</v>
      </c>
      <c r="D68" s="103" t="s">
        <v>187</v>
      </c>
      <c r="E68" s="103" t="s">
        <v>1399</v>
      </c>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2018-07-02_G-034_SA_MW</v>
      </c>
      <c r="G68" s="104">
        <v>43318</v>
      </c>
      <c r="H68" s="104">
        <v>43319</v>
      </c>
      <c r="I68" s="68"/>
      <c r="J68" s="68">
        <v>127</v>
      </c>
      <c r="K68" s="73" t="str">
        <f>IF(AND(NOT(I68=""),NOT(J68=""),NOT(H68="")),J68/I68,"")</f>
        <v/>
      </c>
      <c r="L68" s="111">
        <v>43340</v>
      </c>
      <c r="M68" s="103" t="str">
        <f>IF(AND(NOT(OR(G68="",G68="Ø")),H68=""),"In Progress",IF(AND(NOT(OR(H68="Ø",H68="")),NOT(OR(G68="Ø",G68=""))),"Completed",IF(AND(NOT(A68=""),NOT(OR(D68="",D68="???")),G68=""),"Waiting",IF(D68="???","Waiting",""))))</f>
        <v>Completed</v>
      </c>
      <c r="N68" s="109"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09" t="s">
        <v>0</v>
      </c>
      <c r="P68" s="4"/>
      <c r="Q68" s="114" t="s">
        <v>25</v>
      </c>
      <c r="R68" s="109" t="s">
        <v>5166</v>
      </c>
    </row>
    <row r="69" spans="1:18" x14ac:dyDescent="0.25">
      <c r="A69" s="109"/>
      <c r="B69" s="109"/>
      <c r="C69" s="109"/>
      <c r="D69" s="103" t="s">
        <v>161</v>
      </c>
      <c r="E69" s="103" t="s">
        <v>1512</v>
      </c>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2018-07-02_G-034_BD</v>
      </c>
      <c r="G69" s="104">
        <v>43340</v>
      </c>
      <c r="H69" s="104">
        <v>43340</v>
      </c>
      <c r="I69" s="68">
        <v>2.25</v>
      </c>
      <c r="J69" s="68">
        <v>126</v>
      </c>
      <c r="K69" s="73">
        <f>IF(AND(NOT(I69=""),NOT(J69=""),NOT(H69="")),J69/I69,"")</f>
        <v>56</v>
      </c>
      <c r="L69" s="109"/>
      <c r="M69" s="103" t="str">
        <f>IF(AND(NOT(OR(G69="",G69="Ø")),H69=""),"In Progress",IF(AND(NOT(OR(H69="Ø",H69="")),NOT(OR(G69="Ø",G69=""))),"Completed",IF(AND(NOT(A68=""),NOT(OR(D69="",D69="???")),G69=""),"Waiting",IF(D69="???","Waiting",""))))</f>
        <v>Completed</v>
      </c>
      <c r="N69" s="109"/>
      <c r="O69" s="109"/>
      <c r="P69" s="4"/>
      <c r="Q69" s="114"/>
      <c r="R69" s="109"/>
    </row>
    <row r="70" spans="1:18" x14ac:dyDescent="0.25">
      <c r="A70" s="115" t="s">
        <v>5165</v>
      </c>
      <c r="B70" s="110" t="s">
        <v>5164</v>
      </c>
      <c r="C70" s="109" t="s">
        <v>2065</v>
      </c>
      <c r="D70" s="103" t="s">
        <v>113</v>
      </c>
      <c r="E70" s="103" t="s">
        <v>1399</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2018-07-02_G-035_SA_DR</v>
      </c>
      <c r="G70" s="104">
        <v>43318</v>
      </c>
      <c r="H70" s="104">
        <v>43321</v>
      </c>
      <c r="I70" s="68"/>
      <c r="J70" s="68"/>
      <c r="K70" s="73" t="str">
        <f>IF(AND(NOT(I70=""),NOT(J70=""),NOT(H70="")),J70/I70,"")</f>
        <v/>
      </c>
      <c r="L70" s="111">
        <v>43369</v>
      </c>
      <c r="M70" s="103" t="str">
        <f>IF(AND(NOT(OR(G70="",G70="Ø")),H70=""),"In Progress",IF(AND(NOT(OR(H70="Ø",H70="")),NOT(OR(G70="Ø",G70=""))),"Completed",IF(AND(NOT(A70=""),NOT(OR(D70="",D70="???")),G70=""),"Waiting",IF(D70="???","Waiting",""))))</f>
        <v>Completed</v>
      </c>
      <c r="N70" s="109"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09" t="s">
        <v>0</v>
      </c>
      <c r="P70" s="4" t="s">
        <v>2546</v>
      </c>
      <c r="Q70" s="114" t="s">
        <v>25</v>
      </c>
      <c r="R70" s="109" t="s">
        <v>5163</v>
      </c>
    </row>
    <row r="71" spans="1:18" x14ac:dyDescent="0.25">
      <c r="A71" s="109"/>
      <c r="B71" s="109"/>
      <c r="C71" s="109"/>
      <c r="D71" s="103" t="s">
        <v>187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2018-07-02_G-035_MW</v>
      </c>
      <c r="G71" s="104">
        <v>43339</v>
      </c>
      <c r="H71" s="104">
        <v>43340</v>
      </c>
      <c r="I71" s="68"/>
      <c r="J71" s="68"/>
      <c r="K71" s="73" t="str">
        <f>IF(AND(NOT(I71=""),NOT(J71=""),NOT(H71="")),J71/I71,"")</f>
        <v/>
      </c>
      <c r="L71" s="109"/>
      <c r="M71" s="103" t="str">
        <f>IF(AND(NOT(OR(G71="",G71="Ø")),H71=""),"In Progress",IF(AND(NOT(OR(H71="Ø",H71="")),NOT(OR(G71="Ø",G71=""))),"Completed",IF(AND(NOT(A70=""),NOT(OR(D71="",D71="???")),G71=""),"Waiting",IF(D71="???","Waiting",""))))</f>
        <v>Completed</v>
      </c>
      <c r="N71" s="109"/>
      <c r="O71" s="109"/>
      <c r="P71" s="4"/>
      <c r="Q71" s="114"/>
      <c r="R71" s="109"/>
    </row>
    <row r="72" spans="1:18" x14ac:dyDescent="0.25">
      <c r="A72" s="115" t="s">
        <v>5162</v>
      </c>
      <c r="B72" s="110" t="s">
        <v>5161</v>
      </c>
      <c r="C72" s="109" t="s">
        <v>2065</v>
      </c>
      <c r="D72" s="103" t="s">
        <v>23</v>
      </c>
      <c r="E72" s="103" t="s">
        <v>1399</v>
      </c>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2018-07-02_G-036_SA_CA</v>
      </c>
      <c r="G72" s="104">
        <v>43318</v>
      </c>
      <c r="H72" s="104">
        <v>43319</v>
      </c>
      <c r="I72" s="68">
        <v>8.5</v>
      </c>
      <c r="J72" s="68">
        <v>244</v>
      </c>
      <c r="K72" s="73">
        <f>IF(AND(NOT(I72=""),NOT(J72=""),NOT(H72="")),J72/I72,"")</f>
        <v>28.705882352941178</v>
      </c>
      <c r="L72" s="111">
        <v>43343</v>
      </c>
      <c r="M72" s="103" t="str">
        <f>IF(AND(NOT(OR(G72="",G72="Ø")),H72=""),"In Progress",IF(AND(NOT(OR(H72="Ø",H72="")),NOT(OR(G72="Ø",G72=""))),"Completed",IF(AND(NOT(A72=""),NOT(OR(D72="",D72="???")),G72=""),"Waiting",IF(D72="???","Waiting",""))))</f>
        <v>Completed</v>
      </c>
      <c r="N72" s="109"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09" t="s">
        <v>0</v>
      </c>
      <c r="P72" s="4"/>
      <c r="Q72" s="114" t="s">
        <v>25</v>
      </c>
      <c r="R72" s="109" t="s">
        <v>5160</v>
      </c>
    </row>
    <row r="73" spans="1:18" x14ac:dyDescent="0.25">
      <c r="A73" s="109"/>
      <c r="B73" s="109"/>
      <c r="C73" s="109"/>
      <c r="D73" s="103" t="s">
        <v>4648</v>
      </c>
      <c r="E73" s="103" t="s">
        <v>1512</v>
      </c>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2018-07-02_G-036_AE</v>
      </c>
      <c r="G73" s="104">
        <v>43340</v>
      </c>
      <c r="H73" s="104">
        <v>43342</v>
      </c>
      <c r="I73" s="68"/>
      <c r="J73" s="68"/>
      <c r="K73" s="73" t="str">
        <f>IF(AND(NOT(I73=""),NOT(J73=""),NOT(H73="")),J73/I73,"")</f>
        <v/>
      </c>
      <c r="L73" s="109"/>
      <c r="M73" s="103" t="str">
        <f>IF(AND(NOT(OR(G73="",G73="Ø")),H73=""),"In Progress",IF(AND(NOT(OR(H73="Ø",H73="")),NOT(OR(G73="Ø",G73=""))),"Completed",IF(AND(NOT(A72=""),NOT(OR(D73="",D73="???")),G73=""),"Waiting",IF(D73="???","Waiting",""))))</f>
        <v>Completed</v>
      </c>
      <c r="N73" s="109"/>
      <c r="O73" s="109"/>
      <c r="P73" s="4"/>
      <c r="Q73" s="114"/>
      <c r="R73" s="109"/>
    </row>
    <row r="74" spans="1:18" x14ac:dyDescent="0.25">
      <c r="A74" s="115" t="s">
        <v>5159</v>
      </c>
      <c r="B74" s="110" t="s">
        <v>5158</v>
      </c>
      <c r="C74" s="109" t="s">
        <v>2065</v>
      </c>
      <c r="D74" s="103" t="s">
        <v>4153</v>
      </c>
      <c r="E74" s="103" t="s">
        <v>1399</v>
      </c>
      <c r="F74" s="7" t="s">
        <v>5157</v>
      </c>
      <c r="G74" s="104">
        <v>43318</v>
      </c>
      <c r="H74" s="104">
        <v>43319</v>
      </c>
      <c r="I74" s="68">
        <v>2</v>
      </c>
      <c r="J74" s="68">
        <v>42</v>
      </c>
      <c r="K74" s="73">
        <f>IF(AND(NOT(I74=""),NOT(J74=""),NOT(H74="")),J74/I74,"")</f>
        <v>21</v>
      </c>
      <c r="L74" s="111">
        <v>43340</v>
      </c>
      <c r="M74" s="103" t="str">
        <f>IF(AND(NOT(OR(G74="",G74="Ø")),H74=""),"In Progress",IF(AND(NOT(OR(H74="Ø",H74="")),NOT(OR(G74="Ø",G74=""))),"Completed",IF(AND(NOT(A74=""),NOT(OR(D74="",D74="???")),G74=""),"Waiting",IF(D74="???","Waiting",""))))</f>
        <v>Completed</v>
      </c>
      <c r="N74" s="109"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09" t="s">
        <v>0</v>
      </c>
      <c r="P74" s="4"/>
      <c r="Q74" s="114" t="s">
        <v>25</v>
      </c>
      <c r="R74" s="109" t="s">
        <v>5156</v>
      </c>
    </row>
    <row r="75" spans="1:18" x14ac:dyDescent="0.25">
      <c r="A75" s="109"/>
      <c r="B75" s="109"/>
      <c r="C75" s="109"/>
      <c r="D75" s="103" t="s">
        <v>23</v>
      </c>
      <c r="E75" s="103" t="s">
        <v>1512</v>
      </c>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2018-07-02_G-037_CA</v>
      </c>
      <c r="G75" s="104">
        <v>43329</v>
      </c>
      <c r="H75" s="104">
        <v>43329</v>
      </c>
      <c r="I75" s="68">
        <v>1.2</v>
      </c>
      <c r="J75" s="68">
        <v>43</v>
      </c>
      <c r="K75" s="73">
        <f>IF(AND(NOT(I75=""),NOT(J75=""),NOT(H75="")),J75/I75,"")</f>
        <v>35.833333333333336</v>
      </c>
      <c r="L75" s="109"/>
      <c r="M75" s="103" t="str">
        <f>IF(AND(NOT(OR(G75="",G75="Ø")),H75=""),"In Progress",IF(AND(NOT(OR(H75="Ø",H75="")),NOT(OR(G75="Ø",G75=""))),"Completed",IF(AND(NOT(A74=""),NOT(OR(D75="",D75="???")),G75=""),"Waiting",IF(D75="???","Waiting",""))))</f>
        <v>Completed</v>
      </c>
      <c r="N75" s="109"/>
      <c r="O75" s="109"/>
      <c r="P75" s="4"/>
      <c r="Q75" s="114"/>
      <c r="R75" s="109"/>
    </row>
    <row r="76" spans="1:18" x14ac:dyDescent="0.25">
      <c r="A76" s="115" t="s">
        <v>5155</v>
      </c>
      <c r="B76" s="110" t="s">
        <v>5154</v>
      </c>
      <c r="C76" s="109" t="s">
        <v>2065</v>
      </c>
      <c r="D76" s="103" t="s">
        <v>4153</v>
      </c>
      <c r="E76" s="103" t="s">
        <v>1399</v>
      </c>
      <c r="F76" s="7" t="s">
        <v>5153</v>
      </c>
      <c r="G76" s="104">
        <v>43319</v>
      </c>
      <c r="H76" s="104">
        <v>43319</v>
      </c>
      <c r="I76" s="68">
        <v>1.5</v>
      </c>
      <c r="J76" s="68">
        <v>41</v>
      </c>
      <c r="K76" s="73">
        <f>IF(AND(NOT(I76=""),NOT(J76=""),NOT(H76="")),J76/I76,"")</f>
        <v>27.333333333333332</v>
      </c>
      <c r="L76" s="111">
        <v>43340</v>
      </c>
      <c r="M76" s="103" t="str">
        <f>IF(AND(NOT(OR(G76="",G76="Ø")),H76=""),"In Progress",IF(AND(NOT(OR(H76="Ø",H76="")),NOT(OR(G76="Ø",G76=""))),"Completed",IF(AND(NOT(A76=""),NOT(OR(D76="",D76="???")),G76=""),"Waiting",IF(D76="???","Waiting",""))))</f>
        <v>Completed</v>
      </c>
      <c r="N76" s="109"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09" t="s">
        <v>0</v>
      </c>
      <c r="P76" s="4"/>
      <c r="Q76" s="114" t="s">
        <v>25</v>
      </c>
      <c r="R76" s="109" t="s">
        <v>5152</v>
      </c>
    </row>
    <row r="77" spans="1:18" x14ac:dyDescent="0.25">
      <c r="A77" s="109"/>
      <c r="B77" s="109"/>
      <c r="C77" s="109"/>
      <c r="D77" s="103" t="s">
        <v>23</v>
      </c>
      <c r="E77" s="103" t="s">
        <v>1512</v>
      </c>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2018-07-02_G-038_CA</v>
      </c>
      <c r="G77" s="104">
        <v>43329</v>
      </c>
      <c r="H77" s="104">
        <v>43329</v>
      </c>
      <c r="I77" s="68">
        <v>1.5</v>
      </c>
      <c r="J77" s="68">
        <v>49</v>
      </c>
      <c r="K77" s="73">
        <f>IF(AND(NOT(I77=""),NOT(J77=""),NOT(H77="")),J77/I77,"")</f>
        <v>32.666666666666664</v>
      </c>
      <c r="L77" s="109"/>
      <c r="M77" s="103" t="str">
        <f>IF(AND(NOT(OR(G77="",G77="Ø")),H77=""),"In Progress",IF(AND(NOT(OR(H77="Ø",H77="")),NOT(OR(G77="Ø",G77=""))),"Completed",IF(AND(NOT(A76=""),NOT(OR(D77="",D77="???")),G77=""),"Waiting",IF(D77="???","Waiting",""))))</f>
        <v>Completed</v>
      </c>
      <c r="N77" s="109"/>
      <c r="O77" s="109"/>
      <c r="P77" s="4"/>
      <c r="Q77" s="114"/>
      <c r="R77" s="109"/>
    </row>
    <row r="78" spans="1:18" x14ac:dyDescent="0.25">
      <c r="A78" s="115" t="s">
        <v>5151</v>
      </c>
      <c r="B78" s="110" t="s">
        <v>5150</v>
      </c>
      <c r="C78" s="109" t="s">
        <v>2065</v>
      </c>
      <c r="D78" s="103" t="s">
        <v>27</v>
      </c>
      <c r="E78" s="103" t="s">
        <v>1399</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2018-07-02_G-039_SA_GB</v>
      </c>
      <c r="G78" s="104">
        <v>43319</v>
      </c>
      <c r="H78" s="104">
        <v>43319</v>
      </c>
      <c r="I78" s="68">
        <v>2.75</v>
      </c>
      <c r="J78" s="68">
        <v>46.18</v>
      </c>
      <c r="K78" s="73">
        <f>IF(AND(NOT(I78=""),NOT(J78=""),NOT(H78="")),J78/I78,"")</f>
        <v>16.792727272727273</v>
      </c>
      <c r="L78" s="111">
        <v>43336</v>
      </c>
      <c r="M78" s="103" t="str">
        <f>IF(AND(NOT(OR(G78="",G78="Ø")),H78=""),"In Progress",IF(AND(NOT(OR(H78="Ø",H78="")),NOT(OR(G78="Ø",G78=""))),"Completed",IF(AND(NOT(A78=""),NOT(OR(D78="",D78="???")),G78=""),"Waiting",IF(D78="???","Waiting",""))))</f>
        <v>Completed</v>
      </c>
      <c r="N78" s="109"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09" t="s">
        <v>0</v>
      </c>
      <c r="P78" s="4"/>
      <c r="Q78" s="114" t="s">
        <v>25</v>
      </c>
      <c r="R78" s="109" t="s">
        <v>5149</v>
      </c>
    </row>
    <row r="79" spans="1:18" x14ac:dyDescent="0.25">
      <c r="A79" s="109"/>
      <c r="B79" s="109"/>
      <c r="C79" s="109"/>
      <c r="D79" s="103" t="s">
        <v>161</v>
      </c>
      <c r="E79" s="103" t="s">
        <v>1512</v>
      </c>
      <c r="F79" s="7" t="str">
        <f>IF(AND(D79="Amina",OR(E79="Manual",E79="Assisted Manual")),A78&amp;"_AZ",IF(AND(D79="Amina",OR(E79="De-Novo Merge",E79="Assisted Merge")),A78&amp;"_SA_AZ",IF(AND(D79="Ahmad",OR(E79="Manual",E79="Assisted Manual")),A78&amp;"_AE",IF(AND(D79="Ahmad",OR(E79="De-Novo Merge",E79="Assisted Merge")),A78&amp;"_SA_AE",IF(AND(D79="Gina",OR(E79="Manual",E79="Assisted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Merge")),A78&amp;"_SA_MW",IF(AND(D79="Rinat",OR(E79="Manual",E79="Assisted Manual")),A78&amp;"_RM",IF(AND(D79="Rinat",OR(E79="De-Novo Merge",E79="Assisted Merge")),A78&amp;"_SA_RM",""))))))))))))))))</f>
        <v>2018-07-02_G-039_BD</v>
      </c>
      <c r="G79" s="104">
        <v>43332</v>
      </c>
      <c r="H79" s="104">
        <v>43332</v>
      </c>
      <c r="I79" s="68">
        <v>2.5</v>
      </c>
      <c r="J79" s="68">
        <v>48</v>
      </c>
      <c r="K79" s="73">
        <f>IF(AND(NOT(I79=""),NOT(J79=""),NOT(H79="")),J79/I79,"")</f>
        <v>19.2</v>
      </c>
      <c r="L79" s="109"/>
      <c r="M79" s="103" t="str">
        <f>IF(AND(NOT(OR(G79="",G79="Ø")),H79=""),"In Progress",IF(AND(NOT(OR(H79="Ø",H79="")),NOT(OR(G79="Ø",G79=""))),"Completed",IF(AND(NOT(A78=""),NOT(OR(D79="",D79="???")),G79=""),"Waiting",IF(D79="???","Waiting",""))))</f>
        <v>Completed</v>
      </c>
      <c r="N79" s="109"/>
      <c r="O79" s="109"/>
      <c r="P79" s="4"/>
      <c r="Q79" s="114"/>
      <c r="R79" s="109"/>
    </row>
    <row r="80" spans="1:18" x14ac:dyDescent="0.25">
      <c r="A80" s="115" t="s">
        <v>5148</v>
      </c>
      <c r="B80" s="110" t="s">
        <v>5147</v>
      </c>
      <c r="C80" s="109"/>
      <c r="D80" s="103" t="s">
        <v>187</v>
      </c>
      <c r="E80" s="103" t="s">
        <v>1399</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2018-07-02_G-040_SA_MW</v>
      </c>
      <c r="G80" s="104">
        <v>43320</v>
      </c>
      <c r="H80" s="104" t="s">
        <v>51</v>
      </c>
      <c r="I80" s="68"/>
      <c r="J80" s="68"/>
      <c r="K80" s="73" t="str">
        <f>IF(AND(NOT(I80=""),NOT(J80=""),NOT(H80="")),J80/I80,"")</f>
        <v/>
      </c>
      <c r="L80" s="111" t="str">
        <f>IF(AND(NOT(OR(H80="",H80="Ø")),NOT(OR(H81="",H81="Ø"))),"Needs to be Split","")</f>
        <v/>
      </c>
      <c r="M80" s="103" t="s">
        <v>1</v>
      </c>
      <c r="N80" s="109"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09" t="str">
        <f>IF(OR(N80="Untraceable",N80="Incomplete"),"Ignore",IF(N80="Completed","Waiting",IF(OR(N80="Waiting",N80="In Progress",N80="Review",N80="Other"),"HOLD","")))</f>
        <v>Ignore</v>
      </c>
      <c r="P80" s="4"/>
      <c r="Q80" s="114" t="str">
        <f>IF(OR(N80="Untraceable",N80="Incomplete"),"No",IF(N80="Completed","In Progress",""))</f>
        <v>No</v>
      </c>
      <c r="R80" s="109"/>
    </row>
    <row r="81" spans="1:18" x14ac:dyDescent="0.25">
      <c r="A81" s="109"/>
      <c r="B81" s="109"/>
      <c r="C81" s="109"/>
      <c r="D81" s="103" t="str">
        <f>IF(AND(NOT(A80=""),NOT(B80=""),NOT(M80="Untraceable")),"???","")</f>
        <v/>
      </c>
      <c r="E81" s="103"/>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
      </c>
      <c r="G81" s="104"/>
      <c r="H81" s="104"/>
      <c r="I81" s="68"/>
      <c r="J81" s="68"/>
      <c r="K81" s="73" t="str">
        <f>IF(AND(NOT(I81=""),NOT(J81=""),NOT(H81="")),J81/I81,"")</f>
        <v/>
      </c>
      <c r="L81" s="109"/>
      <c r="M81" s="103" t="str">
        <f>IF(AND(NOT(OR(G81="",G81="Ø")),H81=""),"In Progress",IF(AND(NOT(OR(H81="Ø",H81="")),NOT(OR(G81="Ø",G81=""))),"Completed",IF(AND(NOT(A80=""),NOT(OR(D81="",D81="???")),G81=""),"Waiting",IF(D81="???","Waiting",""))))</f>
        <v/>
      </c>
      <c r="N81" s="109"/>
      <c r="O81" s="109"/>
      <c r="P81" s="4"/>
      <c r="Q81" s="114"/>
      <c r="R81" s="109"/>
    </row>
    <row r="82" spans="1:18" x14ac:dyDescent="0.25">
      <c r="A82" s="115" t="s">
        <v>5146</v>
      </c>
      <c r="B82" s="110" t="s">
        <v>5145</v>
      </c>
      <c r="C82" s="109" t="s">
        <v>2065</v>
      </c>
      <c r="D82" s="103" t="s">
        <v>161</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2018-07-02_G-041_BD</v>
      </c>
      <c r="G82" s="104">
        <v>43320</v>
      </c>
      <c r="H82" s="104">
        <v>43320</v>
      </c>
      <c r="I82" s="68">
        <v>4</v>
      </c>
      <c r="J82" s="68">
        <v>65</v>
      </c>
      <c r="K82" s="73">
        <f>IF(AND(NOT(I82=""),NOT(J82=""),NOT(H82="")),J82/I82,"")</f>
        <v>16.25</v>
      </c>
      <c r="L82" s="111">
        <v>43340</v>
      </c>
      <c r="M82" s="103" t="str">
        <f>IF(AND(NOT(OR(G82="",G82="Ø")),H82=""),"In Progress",IF(AND(NOT(OR(H82="Ø",H82="")),NOT(OR(G82="Ø",G82=""))),"Completed",IF(AND(NOT(A82=""),NOT(OR(D82="",D82="???")),G82=""),"Waiting",IF(D82="???","Waiting",""))))</f>
        <v>Completed</v>
      </c>
      <c r="N82" s="109"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09" t="s">
        <v>0</v>
      </c>
      <c r="P82" s="4" t="s">
        <v>5144</v>
      </c>
      <c r="Q82" s="114" t="s">
        <v>25</v>
      </c>
      <c r="R82" s="109" t="s">
        <v>5143</v>
      </c>
    </row>
    <row r="83" spans="1:18" x14ac:dyDescent="0.25">
      <c r="A83" s="109"/>
      <c r="B83" s="117"/>
      <c r="C83" s="117"/>
      <c r="D83" s="103" t="s">
        <v>23</v>
      </c>
      <c r="E83" s="103" t="s">
        <v>1512</v>
      </c>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2018-07-02_G-041_CA</v>
      </c>
      <c r="G83" s="104">
        <v>43333</v>
      </c>
      <c r="H83" s="104">
        <v>43333</v>
      </c>
      <c r="I83" s="68">
        <v>3</v>
      </c>
      <c r="J83" s="68">
        <v>77.5</v>
      </c>
      <c r="K83" s="73">
        <f>IF(AND(NOT(I83=""),NOT(J83=""),NOT(H83="")),J83/I83,"")</f>
        <v>25.833333333333332</v>
      </c>
      <c r="L83" s="109"/>
      <c r="M83" s="103" t="str">
        <f>IF(AND(NOT(OR(G83="",G83="Ø")),H83=""),"In Progress",IF(AND(NOT(OR(H83="Ø",H83="")),NOT(OR(G83="Ø",G83=""))),"Completed",IF(AND(NOT(A82=""),NOT(OR(D83="",D83="???")),G83=""),"Waiting",IF(D83="???","Waiting",""))))</f>
        <v>Completed</v>
      </c>
      <c r="N83" s="109"/>
      <c r="O83" s="109"/>
      <c r="P83" s="41"/>
      <c r="Q83" s="128"/>
      <c r="R83" s="109"/>
    </row>
    <row r="84" spans="1:18" x14ac:dyDescent="0.25">
      <c r="A84" s="115" t="s">
        <v>5142</v>
      </c>
      <c r="B84" s="119" t="s">
        <v>5141</v>
      </c>
      <c r="C84" s="109" t="s">
        <v>2065</v>
      </c>
      <c r="D84" s="105" t="s">
        <v>187</v>
      </c>
      <c r="E84" s="103" t="s">
        <v>1399</v>
      </c>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2018-07-02_G-042_SA_MW</v>
      </c>
      <c r="G84" s="104">
        <v>43319</v>
      </c>
      <c r="H84" s="104">
        <v>43320</v>
      </c>
      <c r="I84" s="68"/>
      <c r="J84" s="68"/>
      <c r="K84" s="73" t="str">
        <f>IF(AND(NOT(I84=""),NOT(J84=""),NOT(H84="")),J84/I84,"")</f>
        <v/>
      </c>
      <c r="L84" s="111">
        <v>43369</v>
      </c>
      <c r="M84" s="103" t="str">
        <f>IF(AND(NOT(OR(G84="",G84="Ø")),H84=""),"In Progress",IF(AND(NOT(OR(H84="Ø",H84="")),NOT(OR(G84="Ø",G84=""))),"Completed",IF(AND(NOT(A84=""),NOT(OR(D84="",D84="???")),G84=""),"Waiting",IF(D84="???","Waiting",""))))</f>
        <v>Completed</v>
      </c>
      <c r="N84" s="109"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20" t="s">
        <v>0</v>
      </c>
      <c r="P84" s="4" t="s">
        <v>5108</v>
      </c>
      <c r="Q84" s="114" t="s">
        <v>25</v>
      </c>
      <c r="R84" s="109" t="s">
        <v>5140</v>
      </c>
    </row>
    <row r="85" spans="1:18" x14ac:dyDescent="0.25">
      <c r="A85" s="109"/>
      <c r="B85" s="120"/>
      <c r="C85" s="117"/>
      <c r="D85" s="105" t="s">
        <v>23</v>
      </c>
      <c r="E85" s="103" t="s">
        <v>1512</v>
      </c>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2018-07-02_G-042_CA</v>
      </c>
      <c r="G85" s="104">
        <v>43339</v>
      </c>
      <c r="H85" s="104">
        <v>43340</v>
      </c>
      <c r="I85" s="68">
        <v>2.3199999999999998</v>
      </c>
      <c r="J85" s="68">
        <v>75</v>
      </c>
      <c r="K85" s="73">
        <f>IF(AND(NOT(I85=""),NOT(J85=""),NOT(H85="")),J85/I85,"")</f>
        <v>32.327586206896555</v>
      </c>
      <c r="L85" s="109"/>
      <c r="M85" s="103" t="str">
        <f>IF(AND(NOT(OR(G85="",G85="Ø")),H85=""),"In Progress",IF(AND(NOT(OR(H85="Ø",H85="")),NOT(OR(G85="Ø",G85=""))),"Completed",IF(AND(NOT(A84=""),NOT(OR(D85="",D85="???")),G85=""),"Waiting",IF(D85="???","Waiting",""))))</f>
        <v>Completed</v>
      </c>
      <c r="N85" s="109"/>
      <c r="O85" s="120"/>
      <c r="P85" s="4"/>
      <c r="Q85" s="128"/>
      <c r="R85" s="109"/>
    </row>
    <row r="86" spans="1:18" x14ac:dyDescent="0.25">
      <c r="A86" s="115" t="s">
        <v>5139</v>
      </c>
      <c r="B86" s="125" t="s">
        <v>5138</v>
      </c>
      <c r="C86" s="118" t="s">
        <v>1167</v>
      </c>
      <c r="D86" s="103" t="s">
        <v>32</v>
      </c>
      <c r="E86" s="103" t="s">
        <v>1399</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2018-07-02_G-043_SA_AZ</v>
      </c>
      <c r="G86" s="104">
        <v>43318</v>
      </c>
      <c r="H86" s="104">
        <v>43321</v>
      </c>
      <c r="I86" s="68"/>
      <c r="J86" s="68">
        <v>47</v>
      </c>
      <c r="K86" s="73" t="str">
        <f>IF(AND(NOT(I86=""),NOT(J86=""),NOT(H86="")),J86/I86,"")</f>
        <v/>
      </c>
      <c r="L86" s="111">
        <v>43340</v>
      </c>
      <c r="M86" s="103" t="str">
        <f>IF(AND(NOT(OR(G86="",G86="Ø")),H86=""),"In Progress",IF(AND(NOT(OR(H86="Ø",H86="")),NOT(OR(G86="Ø",G86=""))),"Completed",IF(AND(NOT(A86=""),NOT(OR(D86="",D86="???")),G86=""),"Waiting",IF(D86="???","Waiting",""))))</f>
        <v>Completed</v>
      </c>
      <c r="N86" s="109"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09" t="s">
        <v>0</v>
      </c>
      <c r="P86" s="45" t="s">
        <v>5137</v>
      </c>
      <c r="Q86" s="114" t="s">
        <v>25</v>
      </c>
      <c r="R86" s="109" t="s">
        <v>5136</v>
      </c>
    </row>
    <row r="87" spans="1:18" x14ac:dyDescent="0.25">
      <c r="A87" s="109"/>
      <c r="B87" s="109"/>
      <c r="C87" s="109"/>
      <c r="D87" s="103" t="s">
        <v>161</v>
      </c>
      <c r="E87" s="103" t="s">
        <v>1512</v>
      </c>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2018-07-02_G-043_BD</v>
      </c>
      <c r="G87" s="104">
        <v>43336</v>
      </c>
      <c r="H87" s="104">
        <v>43336</v>
      </c>
      <c r="I87" s="68">
        <v>1.75</v>
      </c>
      <c r="J87" s="68">
        <v>51</v>
      </c>
      <c r="K87" s="73">
        <f>IF(AND(NOT(I87=""),NOT(J87=""),NOT(H87="")),J87/I87,"")</f>
        <v>29.142857142857142</v>
      </c>
      <c r="L87" s="109"/>
      <c r="M87" s="103" t="str">
        <f>IF(AND(NOT(OR(G87="",G87="Ø")),H87=""),"In Progress",IF(AND(NOT(OR(H87="Ø",H87="")),NOT(OR(G87="Ø",G87=""))),"Completed",IF(AND(NOT(A86=""),NOT(OR(D87="",D87="???")),G87=""),"Waiting",IF(D87="???","Waiting",""))))</f>
        <v>Completed</v>
      </c>
      <c r="N87" s="109"/>
      <c r="O87" s="109"/>
      <c r="P87" s="4"/>
      <c r="Q87" s="128"/>
      <c r="R87" s="109"/>
    </row>
    <row r="88" spans="1:18" x14ac:dyDescent="0.25">
      <c r="A88" s="115" t="s">
        <v>5135</v>
      </c>
      <c r="B88" s="110" t="s">
        <v>5134</v>
      </c>
      <c r="C88" s="109" t="s">
        <v>1167</v>
      </c>
      <c r="D88" s="103" t="s">
        <v>161</v>
      </c>
      <c r="E88" s="103" t="s">
        <v>1399</v>
      </c>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2018-07-02_G-044_SA_BD</v>
      </c>
      <c r="G88" s="104">
        <v>43319</v>
      </c>
      <c r="H88" s="104">
        <v>43319</v>
      </c>
      <c r="I88" s="68">
        <v>1.25</v>
      </c>
      <c r="J88" s="68">
        <v>34</v>
      </c>
      <c r="K88" s="73">
        <f>IF(AND(NOT(I88=""),NOT(J88=""),NOT(H88="")),J88/I88,"")</f>
        <v>27.2</v>
      </c>
      <c r="L88" s="111">
        <v>43342</v>
      </c>
      <c r="M88" s="103" t="str">
        <f>IF(AND(NOT(OR(G88="",G88="Ø")),H88=""),"In Progress",IF(AND(NOT(OR(H88="Ø",H88="")),NOT(OR(G88="Ø",G88=""))),"Completed",IF(AND(NOT(A88=""),NOT(OR(D88="",D88="???")),G88=""),"Waiting",IF(D88="???","Waiting",""))))</f>
        <v>Completed</v>
      </c>
      <c r="N88" s="109"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09" t="s">
        <v>0</v>
      </c>
      <c r="P88" s="4"/>
      <c r="Q88" s="114" t="s">
        <v>25</v>
      </c>
      <c r="R88" s="109" t="s">
        <v>5133</v>
      </c>
    </row>
    <row r="89" spans="1:18" x14ac:dyDescent="0.25">
      <c r="A89" s="109"/>
      <c r="B89" s="109"/>
      <c r="C89" s="109"/>
      <c r="D89" s="103" t="s">
        <v>27</v>
      </c>
      <c r="E89" s="103" t="s">
        <v>1512</v>
      </c>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2018-07-02_G-044_GB</v>
      </c>
      <c r="G89" s="104">
        <v>43335</v>
      </c>
      <c r="H89" s="104">
        <v>43343</v>
      </c>
      <c r="I89" s="68"/>
      <c r="J89" s="68"/>
      <c r="K89" s="73" t="str">
        <f>IF(AND(NOT(I89=""),NOT(J89=""),NOT(H89="")),J89/I89,"")</f>
        <v/>
      </c>
      <c r="L89" s="109"/>
      <c r="M89" s="103" t="str">
        <f>IF(AND(NOT(OR(G89="",G89="Ø")),H89=""),"In Progress",IF(AND(NOT(OR(H89="Ø",H89="")),NOT(OR(G89="Ø",G89=""))),"Completed",IF(AND(NOT(A88=""),NOT(OR(D89="",D89="???")),G89=""),"Waiting",IF(D89="???","Waiting",""))))</f>
        <v>Completed</v>
      </c>
      <c r="N89" s="109"/>
      <c r="O89" s="109"/>
      <c r="P89" s="4" t="s">
        <v>5132</v>
      </c>
      <c r="Q89" s="128"/>
      <c r="R89" s="109"/>
    </row>
    <row r="90" spans="1:18" x14ac:dyDescent="0.25">
      <c r="A90" s="115" t="s">
        <v>5131</v>
      </c>
      <c r="B90" s="110" t="s">
        <v>5130</v>
      </c>
      <c r="C90" s="109" t="s">
        <v>2065</v>
      </c>
      <c r="D90" s="103" t="s">
        <v>4153</v>
      </c>
      <c r="E90" s="103" t="s">
        <v>1399</v>
      </c>
      <c r="F90" s="7" t="s">
        <v>5129</v>
      </c>
      <c r="G90" s="104">
        <v>43319</v>
      </c>
      <c r="H90" s="104">
        <v>43319</v>
      </c>
      <c r="I90" s="68">
        <v>3.5</v>
      </c>
      <c r="J90" s="68">
        <v>64</v>
      </c>
      <c r="K90" s="73">
        <f>IF(AND(NOT(I90=""),NOT(J90=""),NOT(H90="")),J90/I90,"")</f>
        <v>18.285714285714285</v>
      </c>
      <c r="L90" s="111">
        <v>43330</v>
      </c>
      <c r="M90" s="103" t="str">
        <f>IF(AND(NOT(OR(G90="",G90="Ø")),H90=""),"In Progress",IF(AND(NOT(OR(H90="Ø",H90="")),NOT(OR(G90="Ø",G90=""))),"Completed",IF(AND(NOT(A90=""),NOT(OR(D90="",D90="???")),G90=""),"Waiting",IF(D90="???","Waiting",""))))</f>
        <v>Completed</v>
      </c>
      <c r="N90" s="109"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09" t="s">
        <v>0</v>
      </c>
      <c r="P90" s="4" t="s">
        <v>5128</v>
      </c>
      <c r="Q90" s="114" t="s">
        <v>25</v>
      </c>
      <c r="R90" s="109" t="s">
        <v>5127</v>
      </c>
    </row>
    <row r="91" spans="1:18" x14ac:dyDescent="0.25">
      <c r="A91" s="109"/>
      <c r="B91" s="109"/>
      <c r="C91" s="109"/>
      <c r="D91" s="103" t="s">
        <v>161</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2018-07-02_G-045_BD</v>
      </c>
      <c r="G91" s="104">
        <v>43329</v>
      </c>
      <c r="H91" s="104">
        <v>43330</v>
      </c>
      <c r="I91" s="68">
        <v>1.25</v>
      </c>
      <c r="J91" s="68">
        <v>57</v>
      </c>
      <c r="K91" s="73">
        <f>IF(AND(NOT(I91=""),NOT(J91=""),NOT(H91="")),J91/I91,"")</f>
        <v>45.6</v>
      </c>
      <c r="L91" s="109"/>
      <c r="M91" s="103" t="str">
        <f>IF(AND(NOT(OR(G91="",G91="Ø")),H91=""),"In Progress",IF(AND(NOT(OR(H91="Ø",H91="")),NOT(OR(G91="Ø",G91=""))),"Completed",IF(AND(NOT(A90=""),NOT(OR(D91="",D91="???")),G91=""),"Waiting",IF(D91="???","Waiting",""))))</f>
        <v>Completed</v>
      </c>
      <c r="N91" s="109"/>
      <c r="O91" s="109"/>
      <c r="P91" s="4"/>
      <c r="Q91" s="128"/>
      <c r="R91" s="109"/>
    </row>
    <row r="92" spans="1:18" x14ac:dyDescent="0.25">
      <c r="A92" s="115" t="s">
        <v>5126</v>
      </c>
      <c r="B92" s="110" t="s">
        <v>5125</v>
      </c>
      <c r="C92" s="109" t="s">
        <v>2065</v>
      </c>
      <c r="D92" s="103" t="s">
        <v>4648</v>
      </c>
      <c r="E92" s="103" t="s">
        <v>24</v>
      </c>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2018-07-02_G-046_AE</v>
      </c>
      <c r="G92" s="104">
        <v>43339</v>
      </c>
      <c r="H92" s="104">
        <v>43339</v>
      </c>
      <c r="I92" s="68"/>
      <c r="J92" s="68">
        <v>23</v>
      </c>
      <c r="K92" s="73"/>
      <c r="L92" s="111">
        <v>43342</v>
      </c>
      <c r="M92" s="103" t="str">
        <f>IF(AND(NOT(OR(G92="",G92="Ø")),H92=""),"In Progress",IF(AND(NOT(OR(H92="Ø",H92="")),NOT(OR(G92="Ø",G92=""))),"Completed",IF(AND(NOT(A92=""),NOT(OR(D92="",D92="???")),G92=""),"Waiting",IF(D92="???","Waiting",""))))</f>
        <v>Completed</v>
      </c>
      <c r="N92" s="109"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09" t="s">
        <v>0</v>
      </c>
      <c r="P92" s="4" t="s">
        <v>5124</v>
      </c>
      <c r="Q92" s="114" t="s">
        <v>25</v>
      </c>
      <c r="R92" s="109" t="s">
        <v>5123</v>
      </c>
    </row>
    <row r="93" spans="1:18" x14ac:dyDescent="0.25">
      <c r="A93" s="109"/>
      <c r="B93" s="109"/>
      <c r="C93" s="109"/>
      <c r="D93" s="103" t="s">
        <v>161</v>
      </c>
      <c r="E93" s="103" t="s">
        <v>1512</v>
      </c>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2018-07-02_G-046_BD</v>
      </c>
      <c r="G93" s="104">
        <v>43342</v>
      </c>
      <c r="H93" s="104">
        <v>43342</v>
      </c>
      <c r="I93" s="68">
        <v>1.5</v>
      </c>
      <c r="J93" s="68">
        <v>27</v>
      </c>
      <c r="K93" s="73">
        <f>IF(AND(NOT(I93=""),NOT(J93=""),NOT(H93="")),J93/I93,"")</f>
        <v>18</v>
      </c>
      <c r="L93" s="109"/>
      <c r="M93" s="103" t="str">
        <f>IF(AND(NOT(OR(G93="",G93="Ø")),H93=""),"In Progress",IF(AND(NOT(OR(H93="Ø",H93="")),NOT(OR(G93="Ø",G93=""))),"Completed",IF(AND(NOT(A92=""),NOT(OR(D93="",D93="???")),G93=""),"Waiting",IF(D93="???","Waiting",""))))</f>
        <v>Completed</v>
      </c>
      <c r="N93" s="109"/>
      <c r="O93" s="109"/>
      <c r="P93" s="4"/>
      <c r="Q93" s="128"/>
      <c r="R93" s="109"/>
    </row>
    <row r="94" spans="1:18" x14ac:dyDescent="0.25">
      <c r="A94" s="115" t="s">
        <v>5122</v>
      </c>
      <c r="B94" s="110" t="s">
        <v>5121</v>
      </c>
      <c r="C94" s="109" t="s">
        <v>1052</v>
      </c>
      <c r="D94" s="103" t="s">
        <v>161</v>
      </c>
      <c r="E94" s="103" t="s">
        <v>1399</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2018-07-02_G-047_SA_BD</v>
      </c>
      <c r="G94" s="104">
        <v>43319</v>
      </c>
      <c r="H94" s="104">
        <v>43319</v>
      </c>
      <c r="I94" s="68">
        <v>1.25</v>
      </c>
      <c r="J94" s="68">
        <v>54</v>
      </c>
      <c r="K94" s="73">
        <f>IF(AND(NOT(I94=""),NOT(J94=""),NOT(H94="")),J94/I94,"")</f>
        <v>43.2</v>
      </c>
      <c r="L94" s="111">
        <v>43367</v>
      </c>
      <c r="M94" s="103" t="str">
        <f>IF(AND(NOT(OR(G94="",G94="Ø")),H94=""),"In Progress",IF(AND(NOT(OR(H94="Ø",H94="")),NOT(OR(G94="Ø",G94=""))),"Completed",IF(AND(NOT(A94=""),NOT(OR(D94="",D94="???")),G94=""),"Waiting",IF(D94="???","Waiting",""))))</f>
        <v>Completed</v>
      </c>
      <c r="N94" s="109" t="s">
        <v>0</v>
      </c>
      <c r="O94" s="109" t="s">
        <v>0</v>
      </c>
      <c r="P94" s="4" t="s">
        <v>5120</v>
      </c>
      <c r="Q94" s="114" t="s">
        <v>25</v>
      </c>
      <c r="R94" s="109" t="s">
        <v>5119</v>
      </c>
    </row>
    <row r="95" spans="1:18" x14ac:dyDescent="0.25">
      <c r="A95" s="109"/>
      <c r="B95" s="109"/>
      <c r="C95" s="109"/>
      <c r="D95" s="103" t="s">
        <v>187</v>
      </c>
      <c r="E95" s="103" t="s">
        <v>1512</v>
      </c>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2018-07-02_G-047_MW</v>
      </c>
      <c r="G95" s="104">
        <v>43332</v>
      </c>
      <c r="H95" s="104">
        <v>43332</v>
      </c>
      <c r="I95" s="68"/>
      <c r="J95" s="68"/>
      <c r="K95" s="73" t="str">
        <f>IF(AND(NOT(I95=""),NOT(J95=""),NOT(H95="")),J95/I95,"")</f>
        <v/>
      </c>
      <c r="L95" s="109"/>
      <c r="M95" s="103" t="str">
        <f>IF(AND(NOT(OR(G95="",G95="Ø")),H95=""),"In Progress",IF(AND(NOT(OR(H95="Ø",H95="")),NOT(OR(G95="Ø",G95=""))),"Completed",IF(AND(NOT(A94=""),NOT(OR(D95="",D95="???")),G95=""),"Waiting",IF(D95="???","Waiting",""))))</f>
        <v>Completed</v>
      </c>
      <c r="N95" s="109"/>
      <c r="O95" s="109"/>
      <c r="P95" s="4"/>
      <c r="Q95" s="128"/>
      <c r="R95" s="109"/>
    </row>
    <row r="96" spans="1:18" x14ac:dyDescent="0.25">
      <c r="A96" s="115" t="s">
        <v>5118</v>
      </c>
      <c r="B96" s="110" t="s">
        <v>5117</v>
      </c>
      <c r="C96" s="109" t="s">
        <v>1001</v>
      </c>
      <c r="D96" s="103" t="s">
        <v>23</v>
      </c>
      <c r="E96" s="103" t="s">
        <v>1399</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2018-07-02_G-048_SA_CA</v>
      </c>
      <c r="G96" s="104">
        <v>43319</v>
      </c>
      <c r="H96" s="104">
        <v>43321</v>
      </c>
      <c r="I96" s="68">
        <v>12</v>
      </c>
      <c r="J96" s="68">
        <v>163</v>
      </c>
      <c r="K96" s="73">
        <f>IF(AND(NOT(I96=""),NOT(J96=""),NOT(H96="")),J96/I96,"")</f>
        <v>13.583333333333334</v>
      </c>
      <c r="L96" s="111">
        <v>43348</v>
      </c>
      <c r="M96" s="103" t="str">
        <f>IF(AND(NOT(OR(G96="",G96="Ø")),H96=""),"In Progress",IF(AND(NOT(OR(H96="Ø",H96="")),NOT(OR(G96="Ø",G96=""))),"Completed",IF(AND(NOT(A96=""),NOT(OR(D96="",D96="???")),G96=""),"Waiting",IF(D96="???","Waiting",""))))</f>
        <v>Completed</v>
      </c>
      <c r="N96" s="109" t="s">
        <v>0</v>
      </c>
      <c r="O96" s="109" t="s">
        <v>0</v>
      </c>
      <c r="P96" s="4" t="s">
        <v>5116</v>
      </c>
      <c r="Q96" s="114" t="s">
        <v>25</v>
      </c>
      <c r="R96" s="109" t="s">
        <v>5115</v>
      </c>
    </row>
    <row r="97" spans="1:18" x14ac:dyDescent="0.25">
      <c r="A97" s="109"/>
      <c r="B97" s="109"/>
      <c r="C97" s="109"/>
      <c r="D97" s="103" t="s">
        <v>4648</v>
      </c>
      <c r="E97" s="103" t="s">
        <v>1512</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2018-07-02_G-048_AE</v>
      </c>
      <c r="G97" s="104">
        <v>43343</v>
      </c>
      <c r="H97" s="104">
        <v>43348</v>
      </c>
      <c r="I97" s="68"/>
      <c r="J97" s="68"/>
      <c r="K97" s="73" t="str">
        <f>IF(AND(NOT(I97=""),NOT(J97=""),NOT(H97="")),J97/I97,"")</f>
        <v/>
      </c>
      <c r="L97" s="109"/>
      <c r="M97" s="103" t="s">
        <v>0</v>
      </c>
      <c r="N97" s="109"/>
      <c r="O97" s="109"/>
      <c r="P97" s="4"/>
      <c r="Q97" s="128"/>
      <c r="R97" s="109"/>
    </row>
    <row r="98" spans="1:18" x14ac:dyDescent="0.25">
      <c r="A98" s="115" t="s">
        <v>5114</v>
      </c>
      <c r="B98" s="110" t="s">
        <v>5113</v>
      </c>
      <c r="C98" s="109" t="s">
        <v>1167</v>
      </c>
      <c r="D98" s="103" t="s">
        <v>4153</v>
      </c>
      <c r="E98" s="103" t="s">
        <v>1399</v>
      </c>
      <c r="F98" s="7" t="s">
        <v>5112</v>
      </c>
      <c r="G98" s="104">
        <v>43319</v>
      </c>
      <c r="H98" s="104">
        <v>43321</v>
      </c>
      <c r="I98" s="68">
        <v>4</v>
      </c>
      <c r="J98" s="68">
        <v>36</v>
      </c>
      <c r="K98" s="73">
        <f>IF(AND(NOT(I98=""),NOT(J98=""),NOT(H98="")),J98/I98,"")</f>
        <v>9</v>
      </c>
      <c r="L98" s="111">
        <v>43333</v>
      </c>
      <c r="M98" s="103" t="str">
        <f>IF(AND(NOT(OR(G98="",G98="Ø")),H98=""),"In Progress",IF(AND(NOT(OR(H98="Ø",H98="")),NOT(OR(G98="Ø",G98=""))),"Completed",IF(AND(NOT(A98=""),NOT(OR(D98="",D98="???")),G98=""),"Waiting",IF(D98="???","Waiting",""))))</f>
        <v>Completed</v>
      </c>
      <c r="N98" s="109"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09" t="s">
        <v>0</v>
      </c>
      <c r="P98" s="4"/>
      <c r="Q98" s="114" t="s">
        <v>25</v>
      </c>
      <c r="R98" s="109" t="s">
        <v>5111</v>
      </c>
    </row>
    <row r="99" spans="1:18" x14ac:dyDescent="0.25">
      <c r="A99" s="109"/>
      <c r="B99" s="109"/>
      <c r="C99" s="109"/>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2018-07-02_G-049_BD</v>
      </c>
      <c r="G99" s="104">
        <v>43332</v>
      </c>
      <c r="H99" s="104">
        <v>43333</v>
      </c>
      <c r="I99" s="68">
        <v>0.75</v>
      </c>
      <c r="J99" s="68">
        <v>35</v>
      </c>
      <c r="K99" s="73">
        <f>IF(AND(NOT(I99=""),NOT(J99=""),NOT(H99="")),J99/I99,"")</f>
        <v>46.666666666666664</v>
      </c>
      <c r="L99" s="109"/>
      <c r="M99" s="103" t="str">
        <f>IF(AND(NOT(OR(G99="",G99="Ø")),H99=""),"In Progress",IF(AND(NOT(OR(H99="Ø",H99="")),NOT(OR(G99="Ø",G99=""))),"Completed",IF(AND(NOT(A98=""),NOT(OR(D99="",D99="???")),G99=""),"Waiting",IF(D99="???","Waiting",""))))</f>
        <v>Completed</v>
      </c>
      <c r="N99" s="109"/>
      <c r="O99" s="109"/>
      <c r="P99" s="4"/>
      <c r="Q99" s="128"/>
      <c r="R99" s="109"/>
    </row>
    <row r="100" spans="1:18" x14ac:dyDescent="0.25">
      <c r="A100" s="115" t="s">
        <v>5110</v>
      </c>
      <c r="B100" s="110" t="s">
        <v>5109</v>
      </c>
      <c r="C100" s="109" t="s">
        <v>1167</v>
      </c>
      <c r="D100" s="103" t="s">
        <v>161</v>
      </c>
      <c r="E100" s="103" t="s">
        <v>1399</v>
      </c>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2018-07-02_G-050_SA_BD</v>
      </c>
      <c r="G100" s="104">
        <v>43319</v>
      </c>
      <c r="H100" s="104">
        <v>43319</v>
      </c>
      <c r="I100" s="68">
        <v>0.25</v>
      </c>
      <c r="J100" s="68">
        <v>5</v>
      </c>
      <c r="K100" s="73">
        <f>IF(AND(NOT(I100=""),NOT(J100=""),NOT(H100="")),J100/I100,"")</f>
        <v>20</v>
      </c>
      <c r="L100" s="111"/>
      <c r="M100" s="103" t="str">
        <f>IF(AND(NOT(OR(G100="",G100="Ø")),H100=""),"In Progress",IF(AND(NOT(OR(H100="Ø",H100="")),NOT(OR(G100="Ø",G100=""))),"Completed",IF(AND(NOT(A100=""),NOT(OR(D100="",D100="???")),G100=""),"Waiting",IF(D100="???","Waiting",""))))</f>
        <v>Completed</v>
      </c>
      <c r="N100" s="109" t="s">
        <v>2</v>
      </c>
      <c r="O100" s="109" t="str">
        <f>IF(OR(N100="Untraceable",N100="Incomplete"),"Ignore",IF(N100="Completed","Waiting",IF(OR(N100="Waiting",N100="In Progress",N100="Review",N100="Other"),"HOLD","")))</f>
        <v>Ignore</v>
      </c>
      <c r="P100" s="4" t="s">
        <v>5108</v>
      </c>
      <c r="Q100" s="114" t="str">
        <f>IF(OR(N100="Untraceable",N100="Incomplete"),"No",IF(N100="Completed","In Progress",""))</f>
        <v>No</v>
      </c>
      <c r="R100" s="109"/>
    </row>
    <row r="101" spans="1:18" x14ac:dyDescent="0.25">
      <c r="A101" s="109"/>
      <c r="B101" s="109"/>
      <c r="C101" s="109"/>
      <c r="D101" s="103" t="s">
        <v>23</v>
      </c>
      <c r="E101" s="103" t="s">
        <v>1512</v>
      </c>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2018-07-02_G-050_CA</v>
      </c>
      <c r="G101" s="104">
        <v>43335</v>
      </c>
      <c r="H101" s="104">
        <v>43335</v>
      </c>
      <c r="I101" s="68">
        <v>0.6</v>
      </c>
      <c r="J101" s="68">
        <v>10.1</v>
      </c>
      <c r="K101" s="73">
        <f>IF(AND(NOT(I101=""),NOT(J101=""),NOT(H101="")),J101/I101,"")</f>
        <v>16.833333333333332</v>
      </c>
      <c r="L101" s="109"/>
      <c r="M101" s="103" t="s">
        <v>4</v>
      </c>
      <c r="N101" s="109"/>
      <c r="O101" s="109"/>
      <c r="P101" s="4" t="s">
        <v>5107</v>
      </c>
      <c r="Q101" s="114"/>
      <c r="R101" s="109"/>
    </row>
    <row r="102" spans="1:18" x14ac:dyDescent="0.25">
      <c r="A102" s="115" t="s">
        <v>5106</v>
      </c>
      <c r="B102" s="110" t="s">
        <v>5105</v>
      </c>
      <c r="C102" s="109" t="s">
        <v>1167</v>
      </c>
      <c r="D102" s="103" t="s">
        <v>161</v>
      </c>
      <c r="E102" s="103" t="s">
        <v>1399</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2018-07-02_G-051_SA_BD</v>
      </c>
      <c r="G102" s="104">
        <v>43320</v>
      </c>
      <c r="H102" s="104">
        <v>43321</v>
      </c>
      <c r="I102" s="68">
        <v>2.75</v>
      </c>
      <c r="J102" s="68">
        <v>25</v>
      </c>
      <c r="K102" s="73">
        <f>IF(AND(NOT(I102=""),NOT(J102=""),NOT(H102="")),J102/I102,"")</f>
        <v>9.0909090909090917</v>
      </c>
      <c r="L102" s="111">
        <v>43341</v>
      </c>
      <c r="M102" s="103" t="str">
        <f>IF(AND(NOT(OR(G102="",G102="Ø")),H102=""),"In Progress",IF(AND(NOT(OR(H102="Ø",H102="")),NOT(OR(G102="Ø",G102=""))),"Completed",IF(AND(NOT(A102=""),NOT(OR(D102="",D102="???")),G102=""),"Waiting",IF(D102="???","Waiting",""))))</f>
        <v>Completed</v>
      </c>
      <c r="N102" s="109"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09" t="s">
        <v>0</v>
      </c>
      <c r="P102" s="4"/>
      <c r="Q102" s="114" t="s">
        <v>25</v>
      </c>
      <c r="R102" s="109" t="s">
        <v>5104</v>
      </c>
    </row>
    <row r="103" spans="1:18" x14ac:dyDescent="0.25">
      <c r="A103" s="109"/>
      <c r="B103" s="109"/>
      <c r="C103" s="109"/>
      <c r="D103" s="103" t="s">
        <v>23</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2018-07-02_G-051_CA</v>
      </c>
      <c r="G103" s="104">
        <v>43335</v>
      </c>
      <c r="H103" s="104">
        <v>43336</v>
      </c>
      <c r="I103" s="68">
        <v>1.78</v>
      </c>
      <c r="J103" s="68">
        <v>36</v>
      </c>
      <c r="K103" s="73">
        <f>IF(AND(NOT(I103=""),NOT(J103=""),NOT(H103="")),J103/I103,"")</f>
        <v>20.224719101123597</v>
      </c>
      <c r="L103" s="109"/>
      <c r="M103" s="103" t="str">
        <f>IF(AND(NOT(OR(G103="",G103="Ø")),H103=""),"In Progress",IF(AND(NOT(OR(H103="Ø",H103="")),NOT(OR(G103="Ø",G103=""))),"Completed",IF(AND(NOT(A102=""),NOT(OR(D103="",D103="???")),G103=""),"Waiting",IF(D103="???","Waiting",""))))</f>
        <v>Completed</v>
      </c>
      <c r="N103" s="109"/>
      <c r="O103" s="109"/>
      <c r="P103" s="4"/>
      <c r="Q103" s="114"/>
      <c r="R103" s="109"/>
    </row>
    <row r="104" spans="1:18" x14ac:dyDescent="0.25">
      <c r="A104" s="115" t="s">
        <v>5103</v>
      </c>
      <c r="B104" s="110" t="s">
        <v>5102</v>
      </c>
      <c r="C104" s="109" t="s">
        <v>1167</v>
      </c>
      <c r="D104" s="103" t="s">
        <v>161</v>
      </c>
      <c r="E104" s="103" t="s">
        <v>1399</v>
      </c>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2018-07-02_G-052_SA_BD</v>
      </c>
      <c r="G104" s="104">
        <v>43321</v>
      </c>
      <c r="H104" s="104">
        <v>43326</v>
      </c>
      <c r="I104" s="68">
        <v>1.5</v>
      </c>
      <c r="J104" s="68">
        <v>26</v>
      </c>
      <c r="K104" s="73">
        <f>IF(AND(NOT(I104=""),NOT(J104=""),NOT(H104="")),J104/I104,"")</f>
        <v>17.333333333333332</v>
      </c>
      <c r="L104" s="111">
        <v>43341</v>
      </c>
      <c r="M104" s="103" t="str">
        <f>IF(AND(NOT(OR(G104="",G104="Ø")),H104=""),"In Progress",IF(AND(NOT(OR(H104="Ø",H104="")),NOT(OR(G104="Ø",G104=""))),"Completed",IF(AND(NOT(A104=""),NOT(OR(D104="",D104="???")),G104=""),"Waiting",IF(D104="???","Waiting",""))))</f>
        <v>Completed</v>
      </c>
      <c r="N104" s="109"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09" t="s">
        <v>0</v>
      </c>
      <c r="P104" s="4"/>
      <c r="Q104" s="114" t="s">
        <v>25</v>
      </c>
      <c r="R104" s="109" t="s">
        <v>5101</v>
      </c>
    </row>
    <row r="105" spans="1:18" x14ac:dyDescent="0.25">
      <c r="A105" s="109"/>
      <c r="B105" s="109"/>
      <c r="C105" s="109"/>
      <c r="D105" s="103" t="s">
        <v>23</v>
      </c>
      <c r="E105" s="103" t="s">
        <v>1512</v>
      </c>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2018-07-02_G-052_CA</v>
      </c>
      <c r="G105" s="104">
        <v>43336</v>
      </c>
      <c r="H105" s="104">
        <v>43336</v>
      </c>
      <c r="I105" s="68">
        <v>0.93</v>
      </c>
      <c r="J105" s="68">
        <v>25</v>
      </c>
      <c r="K105" s="73">
        <f>IF(AND(NOT(I105=""),NOT(J105=""),NOT(H105="")),J105/I105,"")</f>
        <v>26.881720430107524</v>
      </c>
      <c r="L105" s="109"/>
      <c r="M105" s="103" t="str">
        <f>IF(AND(NOT(OR(G105="",G105="Ø")),H105=""),"In Progress",IF(AND(NOT(OR(H105="Ø",H105="")),NOT(OR(G105="Ø",G105=""))),"Completed",IF(AND(NOT(A104=""),NOT(OR(D105="",D105="???")),G105=""),"Waiting",IF(D105="???","Waiting",""))))</f>
        <v>Completed</v>
      </c>
      <c r="N105" s="109"/>
      <c r="O105" s="109"/>
      <c r="P105" s="4"/>
      <c r="Q105" s="114"/>
      <c r="R105" s="109"/>
    </row>
    <row r="106" spans="1:18" x14ac:dyDescent="0.25">
      <c r="A106" s="115" t="s">
        <v>5100</v>
      </c>
      <c r="B106" s="110" t="s">
        <v>5099</v>
      </c>
      <c r="C106" s="109" t="s">
        <v>1167</v>
      </c>
      <c r="D106" s="103" t="s">
        <v>187</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2018-07-02_G-053_MW</v>
      </c>
      <c r="G106" s="104">
        <v>43321</v>
      </c>
      <c r="H106" s="104">
        <v>43364</v>
      </c>
      <c r="I106" s="68"/>
      <c r="J106" s="68"/>
      <c r="K106" s="73" t="str">
        <f>IF(AND(NOT(I106=""),NOT(J106=""),NOT(H106="")),J106/I106,"")</f>
        <v/>
      </c>
      <c r="L106" s="111">
        <v>43367</v>
      </c>
      <c r="M106" s="103" t="str">
        <f>IF(AND(NOT(OR(G106="",G106="Ø")),H106=""),"In Progress",IF(AND(NOT(OR(H106="Ø",H106="")),NOT(OR(G106="Ø",G106=""))),"Completed",IF(AND(NOT(A106=""),NOT(OR(D106="",D106="???")),G106=""),"Waiting",IF(D106="???","Waiting",""))))</f>
        <v>Completed</v>
      </c>
      <c r="N106" s="109"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09" t="s">
        <v>0</v>
      </c>
      <c r="P106" s="4"/>
      <c r="Q106" s="114" t="s">
        <v>25</v>
      </c>
      <c r="R106" s="109" t="s">
        <v>5098</v>
      </c>
    </row>
    <row r="107" spans="1:18" x14ac:dyDescent="0.25">
      <c r="A107" s="109"/>
      <c r="B107" s="109"/>
      <c r="C107" s="109"/>
      <c r="D107" s="103" t="s">
        <v>27</v>
      </c>
      <c r="E107" s="103" t="s">
        <v>1399</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2018-07-02_G-053_SA_GB</v>
      </c>
      <c r="G107" s="104">
        <v>43348</v>
      </c>
      <c r="H107" s="104">
        <v>43367</v>
      </c>
      <c r="I107" s="68">
        <v>2.5</v>
      </c>
      <c r="J107" s="68"/>
      <c r="K107" s="73" t="str">
        <f>IF(AND(NOT(I107=""),NOT(J107=""),NOT(H107="")),J107/I107,"")</f>
        <v/>
      </c>
      <c r="L107" s="109"/>
      <c r="M107" s="103" t="str">
        <f>IF(AND(NOT(OR(G107="",G107="Ø")),H107=""),"In Progress",IF(AND(NOT(OR(H107="Ø",H107="")),NOT(OR(G107="Ø",G107=""))),"Completed",IF(AND(NOT(A106=""),NOT(OR(D107="",D107="???")),G107=""),"Waiting",IF(D107="???","Waiting",""))))</f>
        <v>Completed</v>
      </c>
      <c r="N107" s="109"/>
      <c r="O107" s="109"/>
      <c r="P107" s="4"/>
      <c r="Q107" s="114"/>
      <c r="R107" s="109"/>
    </row>
    <row r="108" spans="1:18" x14ac:dyDescent="0.25">
      <c r="A108" s="115" t="s">
        <v>5097</v>
      </c>
      <c r="B108" s="110" t="s">
        <v>5096</v>
      </c>
      <c r="C108" s="109"/>
      <c r="D108" s="103" t="s">
        <v>187</v>
      </c>
      <c r="E108" s="103" t="s">
        <v>1399</v>
      </c>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2018-07-02_G-054_SA_MW</v>
      </c>
      <c r="G108" s="104">
        <v>43320</v>
      </c>
      <c r="H108" s="104" t="s">
        <v>51</v>
      </c>
      <c r="I108" s="68"/>
      <c r="J108" s="68"/>
      <c r="K108" s="73" t="str">
        <f>IF(AND(NOT(I108=""),NOT(J108=""),NOT(H108="")),J108/I108,"")</f>
        <v/>
      </c>
      <c r="L108" s="111" t="str">
        <f>IF(AND(NOT(OR(H108="",H108="Ø")),NOT(OR(H109="",H109="Ø"))),"Needs to be Split","")</f>
        <v/>
      </c>
      <c r="M108" s="103" t="s">
        <v>1</v>
      </c>
      <c r="N108" s="109"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09" t="str">
        <f>IF(OR(N108="Untraceable",N108="Incomplete"),"Ignore",IF(N108="Completed","Waiting",IF(OR(N108="Waiting",N108="In Progress",N108="Review",N108="Other"),"HOLD","")))</f>
        <v>Ignore</v>
      </c>
      <c r="P108" s="4" t="s">
        <v>5095</v>
      </c>
      <c r="Q108" s="114" t="str">
        <f>IF(OR(N108="Untraceable",N108="Incomplete"),"No",IF(N108="Completed","In Progress",""))</f>
        <v>No</v>
      </c>
      <c r="R108" s="109"/>
    </row>
    <row r="109" spans="1:18" x14ac:dyDescent="0.25">
      <c r="A109" s="109"/>
      <c r="B109" s="109"/>
      <c r="C109" s="109"/>
      <c r="D109" s="103" t="str">
        <f>IF(AND(NOT(A108=""),NOT(B108=""),NOT(M108="Untraceable")),"???","")</f>
        <v/>
      </c>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IF(AND(NOT(I109=""),NOT(J109=""),NOT(H109="")),J109/I109,"")</f>
        <v/>
      </c>
      <c r="L109" s="109"/>
      <c r="M109" s="103" t="str">
        <f>IF(AND(NOT(OR(G109="",G109="Ø")),H109=""),"In Progress",IF(AND(NOT(OR(H109="Ø",H109="")),NOT(OR(G109="Ø",G109=""))),"Completed",IF(AND(NOT(A108=""),NOT(OR(D109="",D109="???")),G109=""),"Waiting",IF(D109="???","Waiting",""))))</f>
        <v/>
      </c>
      <c r="N109" s="109"/>
      <c r="O109" s="109"/>
      <c r="P109" s="4"/>
      <c r="Q109" s="114"/>
      <c r="R109" s="109"/>
    </row>
    <row r="110" spans="1:18" x14ac:dyDescent="0.25">
      <c r="A110" s="115" t="s">
        <v>5094</v>
      </c>
      <c r="B110" s="110" t="s">
        <v>5093</v>
      </c>
      <c r="C110" s="109" t="s">
        <v>2065</v>
      </c>
      <c r="D110" s="103" t="s">
        <v>27</v>
      </c>
      <c r="E110" s="103" t="s">
        <v>1399</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2018-07-02_G-055_SA_GB</v>
      </c>
      <c r="G110" s="104">
        <v>43321</v>
      </c>
      <c r="H110" s="104">
        <v>43321</v>
      </c>
      <c r="I110" s="68">
        <v>2</v>
      </c>
      <c r="J110" s="68">
        <v>80</v>
      </c>
      <c r="K110" s="73">
        <f>IF(AND(NOT(I110=""),NOT(J110=""),NOT(H110="")),J110/I110,"")</f>
        <v>40</v>
      </c>
      <c r="L110" s="111">
        <v>43333</v>
      </c>
      <c r="M110" s="103" t="str">
        <f>IF(AND(NOT(OR(G110="",G110="Ø")),H110=""),"In Progress",IF(AND(NOT(OR(H110="Ø",H110="")),NOT(OR(G110="Ø",G110=""))),"Completed",IF(AND(NOT(A110=""),NOT(OR(D110="",D110="???")),G110=""),"Waiting",IF(D110="???","Waiting",""))))</f>
        <v>Completed</v>
      </c>
      <c r="N110" s="109"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Completed</v>
      </c>
      <c r="O110" s="109" t="s">
        <v>0</v>
      </c>
      <c r="P110" s="4" t="s">
        <v>5092</v>
      </c>
      <c r="Q110" s="114" t="s">
        <v>25</v>
      </c>
      <c r="R110" s="109" t="s">
        <v>5091</v>
      </c>
    </row>
    <row r="111" spans="1:18" x14ac:dyDescent="0.25">
      <c r="A111" s="109"/>
      <c r="B111" s="117"/>
      <c r="C111" s="117"/>
      <c r="D111" s="103" t="s">
        <v>161</v>
      </c>
      <c r="E111" s="103" t="s">
        <v>1512</v>
      </c>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2018-07-02_G-055_BD</v>
      </c>
      <c r="G111" s="104">
        <v>43333</v>
      </c>
      <c r="H111" s="104">
        <v>43333</v>
      </c>
      <c r="I111" s="68">
        <v>1.25</v>
      </c>
      <c r="J111" s="68">
        <v>86</v>
      </c>
      <c r="K111" s="73">
        <f>IF(AND(NOT(I111=""),NOT(J111=""),NOT(H111="")),J111/I111,"")</f>
        <v>68.8</v>
      </c>
      <c r="L111" s="109"/>
      <c r="M111" s="103" t="str">
        <f>IF(AND(NOT(OR(G111="",G111="Ø")),H111=""),"In Progress",IF(AND(NOT(OR(H111="Ø",H111="")),NOT(OR(G111="Ø",G111=""))),"Completed",IF(AND(NOT(A110=""),NOT(OR(D111="",D111="???")),G111=""),"Waiting",IF(D111="???","Waiting",""))))</f>
        <v>Completed</v>
      </c>
      <c r="N111" s="109"/>
      <c r="O111" s="109"/>
      <c r="P111" s="4"/>
      <c r="Q111" s="114"/>
      <c r="R111" s="109"/>
    </row>
    <row r="112" spans="1:18" x14ac:dyDescent="0.25">
      <c r="A112" s="115" t="s">
        <v>5090</v>
      </c>
      <c r="B112" s="110" t="s">
        <v>5089</v>
      </c>
      <c r="C112" s="109" t="s">
        <v>1167</v>
      </c>
      <c r="D112" s="103" t="s">
        <v>4648</v>
      </c>
      <c r="E112" s="103" t="s">
        <v>1399</v>
      </c>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2018-07-02_G-056_SA_AE</v>
      </c>
      <c r="G112" s="104">
        <v>43326</v>
      </c>
      <c r="H112" s="104">
        <v>43329</v>
      </c>
      <c r="I112" s="68"/>
      <c r="J112" s="68">
        <v>51</v>
      </c>
      <c r="K112" s="73" t="str">
        <f>IF(AND(NOT(I112=""),NOT(J112=""),NOT(H112="")),J112/I112,"")</f>
        <v/>
      </c>
      <c r="L112" s="111">
        <v>43341</v>
      </c>
      <c r="M112" s="103" t="s">
        <v>0</v>
      </c>
      <c r="N112" s="109"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09" t="s">
        <v>0</v>
      </c>
      <c r="P112" s="4" t="s">
        <v>5088</v>
      </c>
      <c r="Q112" s="114" t="s">
        <v>25</v>
      </c>
      <c r="R112" s="109" t="s">
        <v>5087</v>
      </c>
    </row>
    <row r="113" spans="1:18" x14ac:dyDescent="0.25">
      <c r="A113" s="109"/>
      <c r="B113" s="109"/>
      <c r="C113" s="109"/>
      <c r="D113" s="103" t="s">
        <v>161</v>
      </c>
      <c r="E113" s="103" t="s">
        <v>1512</v>
      </c>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2018-07-02_G-056_BD</v>
      </c>
      <c r="G113" s="104">
        <v>43341</v>
      </c>
      <c r="H113" s="104">
        <v>43341</v>
      </c>
      <c r="I113" s="68">
        <v>2.5</v>
      </c>
      <c r="J113" s="68">
        <v>53</v>
      </c>
      <c r="K113" s="73">
        <f>IF(AND(NOT(I113=""),NOT(J113=""),NOT(H113="")),J113/I113,"")</f>
        <v>21.2</v>
      </c>
      <c r="L113" s="109"/>
      <c r="M113" s="103" t="str">
        <f>IF(AND(NOT(OR(G113="",G113="Ø")),H113=""),"In Progress",IF(AND(NOT(OR(H113="Ø",H113="")),NOT(OR(G113="Ø",G113=""))),"Completed",IF(AND(NOT(A112=""),NOT(OR(D113="",D113="???")),G113=""),"Waiting",IF(D113="???","Waiting",""))))</f>
        <v>Completed</v>
      </c>
      <c r="N113" s="109"/>
      <c r="O113" s="109"/>
      <c r="P113" s="4"/>
      <c r="Q113" s="114"/>
      <c r="R113" s="109"/>
    </row>
    <row r="114" spans="1:18" x14ac:dyDescent="0.25">
      <c r="A114" s="115" t="s">
        <v>5086</v>
      </c>
      <c r="B114" s="110" t="s">
        <v>5085</v>
      </c>
      <c r="C114" s="109" t="s">
        <v>1167</v>
      </c>
      <c r="D114" s="103" t="s">
        <v>4153</v>
      </c>
      <c r="E114" s="103" t="s">
        <v>1399</v>
      </c>
      <c r="F114" s="7" t="s">
        <v>5084</v>
      </c>
      <c r="G114" s="104">
        <v>43321</v>
      </c>
      <c r="H114" s="104">
        <v>43322</v>
      </c>
      <c r="I114" s="68">
        <v>1</v>
      </c>
      <c r="J114" s="68">
        <v>11</v>
      </c>
      <c r="K114" s="73">
        <f>IF(AND(NOT(I114=""),NOT(J114=""),NOT(H114="")),J114/I114,"")</f>
        <v>11</v>
      </c>
      <c r="L114" s="111">
        <v>43333</v>
      </c>
      <c r="M114" s="103" t="str">
        <f>IF(AND(NOT(OR(G114="",G114="Ø")),H114=""),"In Progress",IF(AND(NOT(OR(H114="Ø",H114="")),NOT(OR(G114="Ø",G114=""))),"Completed",IF(AND(NOT(A114=""),NOT(OR(D114="",D114="???")),G114=""),"Waiting",IF(D114="???","Waiting",""))))</f>
        <v>Completed</v>
      </c>
      <c r="N114" s="109"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09" t="s">
        <v>0</v>
      </c>
      <c r="P114" s="4"/>
      <c r="Q114" s="114" t="s">
        <v>25</v>
      </c>
      <c r="R114" s="109" t="s">
        <v>5083</v>
      </c>
    </row>
    <row r="115" spans="1:18" x14ac:dyDescent="0.25">
      <c r="A115" s="109"/>
      <c r="B115" s="109"/>
      <c r="C115" s="109"/>
      <c r="D115" s="103" t="s">
        <v>161</v>
      </c>
      <c r="E115" s="103" t="s">
        <v>1512</v>
      </c>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2018-07-02_G-057_BD</v>
      </c>
      <c r="G115" s="104">
        <v>43333</v>
      </c>
      <c r="H115" s="104">
        <v>43333</v>
      </c>
      <c r="I115" s="68">
        <v>1.25</v>
      </c>
      <c r="J115" s="68">
        <v>16</v>
      </c>
      <c r="K115" s="73">
        <f>IF(AND(NOT(I115=""),NOT(J115=""),NOT(H115="")),J115/I115,"")</f>
        <v>12.8</v>
      </c>
      <c r="L115" s="109"/>
      <c r="M115" s="103" t="str">
        <f>IF(AND(NOT(OR(G115="",G115="Ø")),H115=""),"In Progress",IF(AND(NOT(OR(H115="Ø",H115="")),NOT(OR(G115="Ø",G115=""))),"Completed",IF(AND(NOT(A114=""),NOT(OR(D115="",D115="???")),G115=""),"Waiting",IF(D115="???","Waiting",""))))</f>
        <v>Completed</v>
      </c>
      <c r="N115" s="109"/>
      <c r="O115" s="109"/>
      <c r="P115" s="4"/>
      <c r="Q115" s="114"/>
      <c r="R115" s="109"/>
    </row>
    <row r="116" spans="1:18" x14ac:dyDescent="0.25">
      <c r="A116" s="115" t="s">
        <v>5082</v>
      </c>
      <c r="B116" s="110" t="s">
        <v>5081</v>
      </c>
      <c r="C116" s="109" t="s">
        <v>2065</v>
      </c>
      <c r="D116" s="103" t="s">
        <v>161</v>
      </c>
      <c r="E116" s="103" t="s">
        <v>24</v>
      </c>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2018-07-02_G-058_BD</v>
      </c>
      <c r="G116" s="104">
        <v>43340</v>
      </c>
      <c r="H116" s="104">
        <v>43340</v>
      </c>
      <c r="I116" s="68">
        <v>1.25</v>
      </c>
      <c r="J116" s="68">
        <v>34</v>
      </c>
      <c r="K116" s="73">
        <f>J116/I116</f>
        <v>27.2</v>
      </c>
      <c r="L116" s="111">
        <v>43342</v>
      </c>
      <c r="M116" s="103" t="s">
        <v>0</v>
      </c>
      <c r="N116" s="109"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09" t="s">
        <v>0</v>
      </c>
      <c r="P116" s="4"/>
      <c r="Q116" s="114" t="s">
        <v>25</v>
      </c>
      <c r="R116" s="109" t="s">
        <v>5080</v>
      </c>
    </row>
    <row r="117" spans="1:18" x14ac:dyDescent="0.25">
      <c r="A117" s="109"/>
      <c r="B117" s="109"/>
      <c r="C117" s="109"/>
      <c r="D117" s="103" t="s">
        <v>23</v>
      </c>
      <c r="E117" s="103" t="s">
        <v>1512</v>
      </c>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2018-07-02_G-058_CA</v>
      </c>
      <c r="G117" s="104">
        <v>43342</v>
      </c>
      <c r="H117" s="104">
        <v>43342</v>
      </c>
      <c r="I117" s="68">
        <v>1</v>
      </c>
      <c r="J117" s="68">
        <v>36</v>
      </c>
      <c r="K117" s="73">
        <v>36</v>
      </c>
      <c r="L117" s="109"/>
      <c r="M117" s="103" t="str">
        <f>IF(AND(NOT(OR(G117="",G117="Ø")),H117=""),"In Progress",IF(AND(NOT(OR(H117="Ø",H117="")),NOT(OR(G117="Ø",G117=""))),"Completed",IF(AND(NOT(A116=""),NOT(OR(D117="",D117="???")),G117=""),"Waiting",IF(D117="???","Waiting",""))))</f>
        <v>Completed</v>
      </c>
      <c r="N117" s="109"/>
      <c r="O117" s="109"/>
      <c r="P117" s="4"/>
      <c r="Q117" s="114"/>
      <c r="R117" s="109"/>
    </row>
    <row r="118" spans="1:18" x14ac:dyDescent="0.25">
      <c r="A118" s="115" t="s">
        <v>5079</v>
      </c>
      <c r="B118" s="110" t="s">
        <v>5078</v>
      </c>
      <c r="C118" s="109" t="s">
        <v>1167</v>
      </c>
      <c r="D118" s="103" t="s">
        <v>27</v>
      </c>
      <c r="E118" s="103" t="s">
        <v>1399</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2018-07-02_G-059_SA_GB</v>
      </c>
      <c r="G118" s="104">
        <v>43321</v>
      </c>
      <c r="H118" s="104">
        <v>43325</v>
      </c>
      <c r="I118" s="68">
        <v>2</v>
      </c>
      <c r="J118" s="68">
        <v>46.31</v>
      </c>
      <c r="K118" s="73">
        <f>IF(AND(NOT(I118=""),NOT(J118=""),NOT(H118="")),J118/I118,"")</f>
        <v>23.155000000000001</v>
      </c>
      <c r="L118" s="111">
        <v>43342</v>
      </c>
      <c r="M118" s="103" t="str">
        <f>IF(AND(NOT(OR(G118="",G118="Ø")),H118=""),"In Progress",IF(AND(NOT(OR(H118="Ø",H118="")),NOT(OR(G118="Ø",G118=""))),"Completed",IF(AND(NOT(A118=""),NOT(OR(D118="",D118="???")),G118=""),"Waiting",IF(D118="???","Waiting",""))))</f>
        <v>Completed</v>
      </c>
      <c r="N118" s="109"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09" t="s">
        <v>0</v>
      </c>
      <c r="P118" s="4"/>
      <c r="Q118" s="114" t="s">
        <v>25</v>
      </c>
      <c r="R118" s="109" t="s">
        <v>5077</v>
      </c>
    </row>
    <row r="119" spans="1:18" x14ac:dyDescent="0.25">
      <c r="A119" s="109"/>
      <c r="B119" s="109"/>
      <c r="C119" s="109"/>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2018-07-02_G-059_BD</v>
      </c>
      <c r="G119" s="104">
        <v>43333</v>
      </c>
      <c r="H119" s="104">
        <v>43333</v>
      </c>
      <c r="I119" s="68">
        <v>1.25</v>
      </c>
      <c r="J119" s="68">
        <v>29</v>
      </c>
      <c r="K119" s="73">
        <f>IF(AND(NOT(I119=""),NOT(J119=""),NOT(H119="")),J119/I119,"")</f>
        <v>23.2</v>
      </c>
      <c r="L119" s="109"/>
      <c r="M119" s="103" t="str">
        <f>IF(AND(NOT(OR(G119="",G119="Ø")),H119=""),"In Progress",IF(AND(NOT(OR(H119="Ø",H119="")),NOT(OR(G119="Ø",G119=""))),"Completed",IF(AND(NOT(A118=""),NOT(OR(D119="",D119="???")),G119=""),"Waiting",IF(D119="???","Waiting",""))))</f>
        <v>Completed</v>
      </c>
      <c r="N119" s="109"/>
      <c r="O119" s="109"/>
      <c r="P119" s="4" t="s">
        <v>5076</v>
      </c>
      <c r="Q119" s="114"/>
      <c r="R119" s="109"/>
    </row>
    <row r="120" spans="1:18" x14ac:dyDescent="0.25">
      <c r="A120" s="115" t="s">
        <v>5075</v>
      </c>
      <c r="B120" s="110" t="s">
        <v>5074</v>
      </c>
      <c r="C120" s="109" t="s">
        <v>1167</v>
      </c>
      <c r="D120" s="103" t="s">
        <v>161</v>
      </c>
      <c r="E120" s="103" t="s">
        <v>24</v>
      </c>
      <c r="F120" s="7" t="s">
        <v>5073</v>
      </c>
      <c r="G120" s="104">
        <v>43342</v>
      </c>
      <c r="H120" s="104">
        <v>43342</v>
      </c>
      <c r="I120" s="68"/>
      <c r="J120" s="68">
        <v>20</v>
      </c>
      <c r="K120" s="73" t="str">
        <f>IF(AND(NOT(I120=""),NOT(J120=""),NOT(H120="")),J120/I120,"")</f>
        <v/>
      </c>
      <c r="L120" s="111">
        <v>43356</v>
      </c>
      <c r="M120" s="103" t="str">
        <f>IF(AND(NOT(OR(G120="",G120="Ø")),H120=""),"In Progress",IF(AND(NOT(OR(H120="Ø",H120="")),NOT(OR(G120="Ø",G120=""))),"Completed",IF(AND(NOT(A120=""),NOT(OR(D120="",D120="???")),G120=""),"Waiting",IF(D120="???","Waiting",""))))</f>
        <v>Completed</v>
      </c>
      <c r="N120" s="109"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09" t="s">
        <v>0</v>
      </c>
      <c r="P120" s="4"/>
      <c r="Q120" s="114" t="s">
        <v>25</v>
      </c>
      <c r="R120" s="109" t="s">
        <v>5072</v>
      </c>
    </row>
    <row r="121" spans="1:18" x14ac:dyDescent="0.25">
      <c r="A121" s="109"/>
      <c r="B121" s="109"/>
      <c r="C121" s="109"/>
      <c r="D121" s="103" t="s">
        <v>23</v>
      </c>
      <c r="E121" s="103" t="s">
        <v>1512</v>
      </c>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2018-07-02_G-060_CA</v>
      </c>
      <c r="G121" s="104">
        <v>43343</v>
      </c>
      <c r="H121" s="104">
        <v>43343</v>
      </c>
      <c r="I121" s="68">
        <v>1.4</v>
      </c>
      <c r="J121" s="68">
        <v>20</v>
      </c>
      <c r="K121" s="73">
        <f>IF(AND(NOT(I121=""),NOT(J121=""),NOT(H121="")),J121/I121,"")</f>
        <v>14.285714285714286</v>
      </c>
      <c r="L121" s="109"/>
      <c r="M121" s="103" t="str">
        <f>IF(AND(NOT(OR(G121="",G121="Ø")),H121=""),"In Progress",IF(AND(NOT(OR(H121="Ø",H121="")),NOT(OR(G121="Ø",G121=""))),"Completed",IF(AND(NOT(A120=""),NOT(OR(D121="",D121="???")),G121=""),"Waiting",IF(D121="???","Waiting",""))))</f>
        <v>Completed</v>
      </c>
      <c r="N121" s="109"/>
      <c r="O121" s="109"/>
      <c r="P121" s="4"/>
      <c r="Q121" s="114"/>
      <c r="R121" s="109"/>
    </row>
    <row r="122" spans="1:18" x14ac:dyDescent="0.25">
      <c r="A122" s="115" t="s">
        <v>5071</v>
      </c>
      <c r="B122" s="110" t="s">
        <v>5070</v>
      </c>
      <c r="C122" s="109" t="s">
        <v>1372</v>
      </c>
      <c r="D122" s="103" t="s">
        <v>27</v>
      </c>
      <c r="E122" s="103" t="s">
        <v>1399</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2018-07-02_G-061_SA_GB</v>
      </c>
      <c r="G122" s="104">
        <v>43325</v>
      </c>
      <c r="H122" s="104">
        <v>43326</v>
      </c>
      <c r="I122" s="68">
        <v>3</v>
      </c>
      <c r="J122" s="68">
        <v>20.73</v>
      </c>
      <c r="K122" s="73">
        <f>IF(AND(NOT(I122=""),NOT(J122=""),NOT(H122="")),J122/I122,"")</f>
        <v>6.91</v>
      </c>
      <c r="L122" s="111">
        <v>43367</v>
      </c>
      <c r="M122" s="103" t="str">
        <f>IF(AND(NOT(OR(G122="",G122="Ø")),H122=""),"In Progress",IF(AND(NOT(OR(H122="Ø",H122="")),NOT(OR(G122="Ø",G122=""))),"Completed",IF(AND(NOT(A122=""),NOT(OR(D122="",D122="???")),G122=""),"Waiting",IF(D122="???","Waiting",""))))</f>
        <v>Completed</v>
      </c>
      <c r="N122" s="109"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09" t="s">
        <v>0</v>
      </c>
      <c r="P122" s="4" t="s">
        <v>5069</v>
      </c>
      <c r="Q122" s="114" t="s">
        <v>25</v>
      </c>
      <c r="R122" s="109" t="s">
        <v>5068</v>
      </c>
    </row>
    <row r="123" spans="1:18" x14ac:dyDescent="0.25">
      <c r="A123" s="109"/>
      <c r="B123" s="109"/>
      <c r="C123" s="109"/>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2018-07-02_G-061_BD</v>
      </c>
      <c r="G123" s="104">
        <v>43333</v>
      </c>
      <c r="H123" s="104">
        <v>43334</v>
      </c>
      <c r="I123" s="68">
        <v>1.25</v>
      </c>
      <c r="J123" s="68">
        <v>19</v>
      </c>
      <c r="K123" s="73">
        <f>IF(AND(NOT(I123=""),NOT(J123=""),NOT(H123="")),J123/I123,"")</f>
        <v>15.2</v>
      </c>
      <c r="L123" s="109"/>
      <c r="M123" s="103" t="str">
        <f>IF(AND(NOT(OR(G123="",G123="Ø")),H123=""),"In Progress",IF(AND(NOT(OR(H123="Ø",H123="")),NOT(OR(G123="Ø",G123=""))),"Completed",IF(AND(NOT(A122=""),NOT(OR(D123="",D123="???")),G123=""),"Waiting",IF(D123="???","Waiting",""))))</f>
        <v>Completed</v>
      </c>
      <c r="N123" s="109"/>
      <c r="O123" s="109"/>
      <c r="P123" s="4"/>
      <c r="Q123" s="114"/>
      <c r="R123" s="109"/>
    </row>
    <row r="124" spans="1:18" x14ac:dyDescent="0.25">
      <c r="A124" s="115" t="s">
        <v>5067</v>
      </c>
      <c r="B124" s="110" t="s">
        <v>5066</v>
      </c>
      <c r="C124" s="109"/>
      <c r="D124" s="103" t="s">
        <v>187</v>
      </c>
      <c r="E124" s="103" t="s">
        <v>1399</v>
      </c>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2018-07-02_G-062_SA_MW</v>
      </c>
      <c r="G124" s="104">
        <v>43320</v>
      </c>
      <c r="H124" s="104" t="s">
        <v>51</v>
      </c>
      <c r="I124" s="68"/>
      <c r="J124" s="68"/>
      <c r="K124" s="73" t="str">
        <f>IF(AND(NOT(I124=""),NOT(J124=""),NOT(H124="")),J124/I124,"")</f>
        <v/>
      </c>
      <c r="L124" s="111" t="str">
        <f>IF(AND(NOT(OR(H124="",H124="Ø")),NOT(OR(H125="",H125="Ø"))),"Needs to be Split","")</f>
        <v/>
      </c>
      <c r="M124" s="103" t="s">
        <v>1</v>
      </c>
      <c r="N124" s="109"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Untraceable</v>
      </c>
      <c r="O124" s="109" t="str">
        <f>IF(OR(N124="Untraceable",N124="Incomplete"),"Ignore",IF(N124="Completed","Waiting",IF(OR(N124="Waiting",N124="In Progress",N124="Review",N124="Other"),"HOLD","")))</f>
        <v>Ignore</v>
      </c>
      <c r="P124" s="4"/>
      <c r="Q124" s="114" t="str">
        <f>IF(OR(N124="Untraceable",N124="Incomplete"),"No",IF(N124="Completed","In Progress",""))</f>
        <v>No</v>
      </c>
      <c r="R124" s="109"/>
    </row>
    <row r="125" spans="1:18" x14ac:dyDescent="0.25">
      <c r="A125" s="109"/>
      <c r="B125" s="109"/>
      <c r="C125" s="109"/>
      <c r="D125" s="103" t="str">
        <f>IF(AND(NOT(A124=""),NOT(B124=""),NOT(M124="Untraceable")),"???","")</f>
        <v/>
      </c>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IF(AND(NOT(I125=""),NOT(J125=""),NOT(H125="")),J125/I125,"")</f>
        <v/>
      </c>
      <c r="L125" s="109"/>
      <c r="M125" s="103" t="str">
        <f>IF(AND(NOT(OR(G125="",G125="Ø")),H125=""),"In Progress",IF(AND(NOT(OR(H125="Ø",H125="")),NOT(OR(G125="Ø",G125=""))),"Completed",IF(AND(NOT(A124=""),NOT(OR(D125="",D125="???")),G125=""),"Waiting",IF(D125="???","Waiting",""))))</f>
        <v/>
      </c>
      <c r="N125" s="109"/>
      <c r="O125" s="109"/>
      <c r="P125" s="4"/>
      <c r="Q125" s="114"/>
      <c r="R125" s="109"/>
    </row>
    <row r="126" spans="1:18" x14ac:dyDescent="0.25">
      <c r="A126" s="115" t="s">
        <v>5065</v>
      </c>
      <c r="B126" s="110" t="s">
        <v>5064</v>
      </c>
      <c r="C126" s="109" t="s">
        <v>1167</v>
      </c>
      <c r="D126" s="103" t="s">
        <v>23</v>
      </c>
      <c r="E126" s="103" t="s">
        <v>1399</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2018-07-02_G-063_SA_CA</v>
      </c>
      <c r="G126" s="104">
        <v>43321</v>
      </c>
      <c r="H126" s="104">
        <v>43322</v>
      </c>
      <c r="I126" s="68">
        <v>2</v>
      </c>
      <c r="J126" s="68">
        <v>22</v>
      </c>
      <c r="K126" s="73">
        <f>IF(AND(NOT(I126=""),NOT(J126=""),NOT(H126="")),J126/I126,"")</f>
        <v>11</v>
      </c>
      <c r="L126" s="111">
        <v>43347</v>
      </c>
      <c r="M126" s="103" t="str">
        <f>IF(AND(NOT(OR(G126="",G126="Ø")),H126=""),"In Progress",IF(AND(NOT(OR(H126="Ø",H126="")),NOT(OR(G126="Ø",G126=""))),"Completed",IF(AND(NOT(A126=""),NOT(OR(D126="",D126="???")),G126=""),"Waiting",IF(D126="???","Waiting",""))))</f>
        <v>Completed</v>
      </c>
      <c r="N126" s="109"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09" t="s">
        <v>0</v>
      </c>
      <c r="P126" s="4" t="s">
        <v>5063</v>
      </c>
      <c r="Q126" s="114" t="s">
        <v>25</v>
      </c>
      <c r="R126" s="109" t="s">
        <v>5062</v>
      </c>
    </row>
    <row r="127" spans="1:18" x14ac:dyDescent="0.25">
      <c r="A127" s="109"/>
      <c r="B127" s="109"/>
      <c r="C127" s="109"/>
      <c r="D127" s="103" t="s">
        <v>113</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2018-07-02_G-063_DR</v>
      </c>
      <c r="G127" s="104">
        <v>43343</v>
      </c>
      <c r="H127" s="104">
        <v>43343</v>
      </c>
      <c r="I127" s="68">
        <v>1</v>
      </c>
      <c r="J127" s="68">
        <v>21.684000000000001</v>
      </c>
      <c r="K127" s="73">
        <f>IF(AND(NOT(I127=""),NOT(J127=""),NOT(H127="")),J127/I127,"")</f>
        <v>21.684000000000001</v>
      </c>
      <c r="L127" s="109"/>
      <c r="M127" s="103" t="str">
        <f>IF(AND(NOT(OR(G127="",G127="Ø")),H127=""),"In Progress",IF(AND(NOT(OR(H127="Ø",H127="")),NOT(OR(G127="Ø",G127=""))),"Completed",IF(AND(NOT(A126=""),NOT(OR(D127="",D127="???")),G127=""),"Waiting",IF(D127="???","Waiting",""))))</f>
        <v>Completed</v>
      </c>
      <c r="N127" s="109"/>
      <c r="O127" s="109"/>
      <c r="P127" s="4"/>
      <c r="Q127" s="114"/>
      <c r="R127" s="109"/>
    </row>
    <row r="128" spans="1:18" x14ac:dyDescent="0.25">
      <c r="A128" s="115" t="s">
        <v>5061</v>
      </c>
      <c r="B128" s="110" t="s">
        <v>5060</v>
      </c>
      <c r="C128" s="109" t="s">
        <v>1167</v>
      </c>
      <c r="D128" s="103" t="s">
        <v>161</v>
      </c>
      <c r="E128" s="103" t="s">
        <v>1399</v>
      </c>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2018-07-02_G-064_SA_BD</v>
      </c>
      <c r="G128" s="104">
        <v>43326</v>
      </c>
      <c r="H128" s="104">
        <v>43326</v>
      </c>
      <c r="I128" s="68">
        <v>1.25</v>
      </c>
      <c r="J128" s="68">
        <v>21</v>
      </c>
      <c r="K128" s="73">
        <f>IF(AND(NOT(I128=""),NOT(J128=""),NOT(H128="")),J128/I128,"")</f>
        <v>16.8</v>
      </c>
      <c r="L128" s="111">
        <v>43341</v>
      </c>
      <c r="M128" s="103" t="str">
        <f>IF(AND(NOT(OR(G128="",G128="Ø")),H128=""),"In Progress",IF(AND(NOT(OR(H128="Ø",H128="")),NOT(OR(G128="Ø",G128=""))),"Completed",IF(AND(NOT(A128=""),NOT(OR(D128="",D128="???")),G128=""),"Waiting",IF(D128="???","Waiting",""))))</f>
        <v>Completed</v>
      </c>
      <c r="N128" s="109"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09" t="s">
        <v>0</v>
      </c>
      <c r="P128" s="4"/>
      <c r="Q128" s="114" t="s">
        <v>25</v>
      </c>
      <c r="R128" s="109" t="s">
        <v>5059</v>
      </c>
    </row>
    <row r="129" spans="1:18" x14ac:dyDescent="0.25">
      <c r="A129" s="109"/>
      <c r="B129" s="109"/>
      <c r="C129" s="109"/>
      <c r="D129" s="103" t="s">
        <v>23</v>
      </c>
      <c r="E129" s="103" t="s">
        <v>1512</v>
      </c>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2018-07-02_G-064_CA</v>
      </c>
      <c r="G129" s="104">
        <v>43336</v>
      </c>
      <c r="H129" s="104">
        <v>43336</v>
      </c>
      <c r="I129" s="68">
        <v>0.85</v>
      </c>
      <c r="J129" s="68">
        <v>22</v>
      </c>
      <c r="K129" s="73">
        <f>IF(AND(NOT(I129=""),NOT(J129=""),NOT(H129="")),J129/I129,"")</f>
        <v>25.882352941176471</v>
      </c>
      <c r="L129" s="109"/>
      <c r="M129" s="103" t="str">
        <f>IF(AND(NOT(OR(G129="",G129="Ø")),H129=""),"In Progress",IF(AND(NOT(OR(H129="Ø",H129="")),NOT(OR(G129="Ø",G129=""))),"Completed",IF(AND(NOT(A128=""),NOT(OR(D129="",D129="???")),G129=""),"Waiting",IF(D129="???","Waiting",""))))</f>
        <v>Completed</v>
      </c>
      <c r="N129" s="109"/>
      <c r="O129" s="109"/>
      <c r="P129" s="4"/>
      <c r="Q129" s="114"/>
      <c r="R129" s="109"/>
    </row>
    <row r="130" spans="1:18" x14ac:dyDescent="0.25">
      <c r="A130" s="115" t="s">
        <v>5058</v>
      </c>
      <c r="B130" s="110" t="s">
        <v>5057</v>
      </c>
      <c r="C130" s="109" t="s">
        <v>1167</v>
      </c>
      <c r="D130" s="103" t="s">
        <v>23</v>
      </c>
      <c r="E130" s="103" t="s">
        <v>1399</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2018-07-02_G-065_SA_CA</v>
      </c>
      <c r="G130" s="104">
        <v>43322</v>
      </c>
      <c r="H130" s="104">
        <v>43326</v>
      </c>
      <c r="I130" s="68"/>
      <c r="J130" s="68"/>
      <c r="K130" s="73" t="str">
        <f>IF(AND(NOT(I130=""),NOT(J130=""),NOT(H130="")),J130/I130,"")</f>
        <v/>
      </c>
      <c r="L130" s="111">
        <v>43343</v>
      </c>
      <c r="M130" s="103" t="str">
        <f>IF(AND(NOT(OR(G130="",G130="Ø")),H130=""),"In Progress",IF(AND(NOT(OR(H130="Ø",H130="")),NOT(OR(G130="Ø",G130=""))),"Completed",IF(AND(NOT(A130=""),NOT(OR(D130="",D130="???")),G130=""),"Waiting",IF(D130="???","Waiting",""))))</f>
        <v>Completed</v>
      </c>
      <c r="N130" s="109"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09" t="s">
        <v>0</v>
      </c>
      <c r="P130" s="4"/>
      <c r="Q130" s="114" t="s">
        <v>25</v>
      </c>
      <c r="R130" s="109" t="s">
        <v>5056</v>
      </c>
    </row>
    <row r="131" spans="1:18" x14ac:dyDescent="0.25">
      <c r="A131" s="109"/>
      <c r="B131" s="109"/>
      <c r="C131" s="109"/>
      <c r="D131" s="103" t="s">
        <v>27</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2018-07-02_G-065_GB</v>
      </c>
      <c r="G131" s="104">
        <v>43343</v>
      </c>
      <c r="H131" s="104">
        <v>43343</v>
      </c>
      <c r="I131" s="68">
        <v>1.75</v>
      </c>
      <c r="J131" s="68">
        <v>42</v>
      </c>
      <c r="K131" s="73">
        <f>IF(AND(NOT(I131=""),NOT(J131=""),NOT(H131="")),J131/I131,"")</f>
        <v>24</v>
      </c>
      <c r="L131" s="109"/>
      <c r="M131" s="103" t="str">
        <f>IF(AND(NOT(OR(G131="",G131="Ø")),H131=""),"In Progress",IF(AND(NOT(OR(H131="Ø",H131="")),NOT(OR(G131="Ø",G131=""))),"Completed",IF(AND(NOT(A130=""),NOT(OR(D131="",D131="???")),G131=""),"Waiting",IF(D131="???","Waiting",""))))</f>
        <v>Completed</v>
      </c>
      <c r="N131" s="109"/>
      <c r="O131" s="109"/>
      <c r="P131" s="4"/>
      <c r="Q131" s="114"/>
      <c r="R131" s="109"/>
    </row>
    <row r="132" spans="1:18" x14ac:dyDescent="0.25">
      <c r="A132" s="115" t="s">
        <v>5055</v>
      </c>
      <c r="B132" s="110" t="s">
        <v>5054</v>
      </c>
      <c r="C132" s="109" t="s">
        <v>1167</v>
      </c>
      <c r="D132" s="103" t="s">
        <v>27</v>
      </c>
      <c r="E132" s="103" t="s">
        <v>1399</v>
      </c>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2018-07-02_G-066_SA_GB</v>
      </c>
      <c r="G132" s="104">
        <v>43326</v>
      </c>
      <c r="H132" s="104">
        <v>43327</v>
      </c>
      <c r="I132" s="68">
        <v>2.75</v>
      </c>
      <c r="J132" s="68">
        <v>32</v>
      </c>
      <c r="K132" s="73">
        <f>IF(AND(NOT(I132=""),NOT(J132=""),NOT(H132="")),J132/I132,"")</f>
        <v>11.636363636363637</v>
      </c>
      <c r="L132" s="111">
        <v>43353</v>
      </c>
      <c r="M132" s="103" t="str">
        <f>IF(AND(NOT(OR(G132="",G132="Ø")),H132=""),"In Progress",IF(AND(NOT(OR(H132="Ø",H132="")),NOT(OR(G132="Ø",G132=""))),"Completed",IF(AND(NOT(A132=""),NOT(OR(D132="",D132="???")),G132=""),"Waiting",IF(D132="???","Waiting",""))))</f>
        <v>Completed</v>
      </c>
      <c r="N132" s="109"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09" t="s">
        <v>0</v>
      </c>
      <c r="P132" s="4" t="s">
        <v>5053</v>
      </c>
      <c r="Q132" s="114" t="s">
        <v>25</v>
      </c>
      <c r="R132" s="109" t="s">
        <v>5052</v>
      </c>
    </row>
    <row r="133" spans="1:18" x14ac:dyDescent="0.25">
      <c r="A133" s="109"/>
      <c r="B133" s="109"/>
      <c r="C133" s="109"/>
      <c r="D133" s="103" t="s">
        <v>161</v>
      </c>
      <c r="E133" s="103" t="s">
        <v>1512</v>
      </c>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2018-07-02_G-066_BD</v>
      </c>
      <c r="G133" s="104">
        <v>43334</v>
      </c>
      <c r="H133" s="104">
        <v>43334</v>
      </c>
      <c r="I133" s="68">
        <v>2</v>
      </c>
      <c r="J133" s="68">
        <v>29</v>
      </c>
      <c r="K133" s="73">
        <f>IF(AND(NOT(I133=""),NOT(J133=""),NOT(H133="")),J133/I133,"")</f>
        <v>14.5</v>
      </c>
      <c r="L133" s="109"/>
      <c r="M133" s="103" t="str">
        <f>IF(AND(NOT(OR(G133="",G133="Ø")),H133=""),"In Progress",IF(AND(NOT(OR(H133="Ø",H133="")),NOT(OR(G133="Ø",G133=""))),"Completed",IF(AND(NOT(A132=""),NOT(OR(D133="",D133="???")),G133=""),"Waiting",IF(D133="???","Waiting",""))))</f>
        <v>Completed</v>
      </c>
      <c r="N133" s="109"/>
      <c r="O133" s="109"/>
      <c r="P133" s="4"/>
      <c r="Q133" s="114"/>
      <c r="R133" s="109"/>
    </row>
    <row r="134" spans="1:18" x14ac:dyDescent="0.25">
      <c r="A134" s="115" t="s">
        <v>5051</v>
      </c>
      <c r="B134" s="110" t="s">
        <v>5050</v>
      </c>
      <c r="C134" s="109" t="s">
        <v>1167</v>
      </c>
      <c r="D134" s="103" t="s">
        <v>161</v>
      </c>
      <c r="E134" s="103" t="s">
        <v>1399</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2018-07-02_G-067_SA_BD</v>
      </c>
      <c r="G134" s="104">
        <v>43326</v>
      </c>
      <c r="H134" s="104" t="s">
        <v>51</v>
      </c>
      <c r="I134" s="68">
        <v>0.5</v>
      </c>
      <c r="J134" s="68"/>
      <c r="K134" s="73" t="str">
        <f>IF(AND(NOT(I134=""),NOT(J134=""),NOT(H134="")),J134/I134,"")</f>
        <v/>
      </c>
      <c r="L134" s="111" t="str">
        <f>IF(AND(NOT(OR(H134="",H134="Ø")),NOT(OR(H135="",H135="Ø"))),"Needs to be Split","")</f>
        <v/>
      </c>
      <c r="M134" s="103" t="s">
        <v>2</v>
      </c>
      <c r="N134" s="109" t="s">
        <v>2</v>
      </c>
      <c r="O134" s="109" t="str">
        <f>IF(OR(N134="Untraceable",N134="Incomplete"),"Ignore",IF(N134="Completed","Waiting",IF(OR(N134="Waiting",N134="In Progress",N134="Review",N134="Other"),"HOLD","")))</f>
        <v>Ignore</v>
      </c>
      <c r="P134" s="4" t="s">
        <v>1575</v>
      </c>
      <c r="Q134" s="114" t="str">
        <f>IF(OR(N134="Untraceable",N134="Incomplete"),"No",IF(N134="Completed","In Progress",""))</f>
        <v>No</v>
      </c>
      <c r="R134" s="109"/>
    </row>
    <row r="135" spans="1:18" x14ac:dyDescent="0.25">
      <c r="A135" s="109"/>
      <c r="B135" s="109"/>
      <c r="C135" s="109"/>
      <c r="D135" s="103"/>
      <c r="E135" s="103"/>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
      </c>
      <c r="G135" s="104"/>
      <c r="H135" s="104"/>
      <c r="I135" s="68"/>
      <c r="J135" s="68"/>
      <c r="K135" s="73" t="str">
        <f>IF(AND(NOT(I135=""),NOT(J135=""),NOT(H135="")),J135/I135,"")</f>
        <v/>
      </c>
      <c r="L135" s="109"/>
      <c r="M135" s="103" t="str">
        <f>IF(AND(NOT(OR(G135="",G135="Ø")),H135=""),"In Progress",IF(AND(NOT(OR(H135="Ø",H135="")),NOT(OR(G135="Ø",G135=""))),"Completed",IF(AND(NOT(A134=""),NOT(OR(D135="",D135="???")),G135=""),"Waiting",IF(D135="???","Waiting",""))))</f>
        <v/>
      </c>
      <c r="N135" s="109"/>
      <c r="O135" s="109"/>
      <c r="P135" s="4"/>
      <c r="Q135" s="114"/>
      <c r="R135" s="109"/>
    </row>
    <row r="136" spans="1:18" x14ac:dyDescent="0.25">
      <c r="A136" s="115" t="s">
        <v>5049</v>
      </c>
      <c r="B136" s="110" t="s">
        <v>5048</v>
      </c>
      <c r="C136" s="109" t="s">
        <v>1167</v>
      </c>
      <c r="D136" s="103" t="s">
        <v>161</v>
      </c>
      <c r="E136" s="103" t="s">
        <v>1399</v>
      </c>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2018-07-02_G-068_SA_BD</v>
      </c>
      <c r="G136" s="104">
        <v>43326</v>
      </c>
      <c r="H136" s="104">
        <v>43326</v>
      </c>
      <c r="I136" s="68">
        <v>2</v>
      </c>
      <c r="J136" s="68">
        <v>24</v>
      </c>
      <c r="K136" s="73">
        <f>IF(AND(NOT(I136=""),NOT(J136=""),NOT(H136="")),J136/I136,"")</f>
        <v>12</v>
      </c>
      <c r="L136" s="111">
        <v>43342</v>
      </c>
      <c r="M136" s="103" t="str">
        <f>IF(AND(NOT(OR(G136="",G136="Ø")),H136=""),"In Progress",IF(AND(NOT(OR(H136="Ø",H136="")),NOT(OR(G136="Ø",G136=""))),"Completed",IF(AND(NOT(A136=""),NOT(OR(D136="",D136="???")),G136=""),"Waiting",IF(D136="???","Waiting",""))))</f>
        <v>Completed</v>
      </c>
      <c r="N136" s="109"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09" t="s">
        <v>0</v>
      </c>
      <c r="P136" s="4"/>
      <c r="Q136" s="114" t="s">
        <v>25</v>
      </c>
      <c r="R136" s="109" t="s">
        <v>5047</v>
      </c>
    </row>
    <row r="137" spans="1:18" x14ac:dyDescent="0.25">
      <c r="A137" s="109"/>
      <c r="B137" s="109"/>
      <c r="C137" s="109"/>
      <c r="D137" s="103" t="s">
        <v>23</v>
      </c>
      <c r="E137" s="103" t="s">
        <v>1512</v>
      </c>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2018-07-02_G-068_CA</v>
      </c>
      <c r="G137" s="104">
        <v>43336</v>
      </c>
      <c r="H137" s="104">
        <v>43336</v>
      </c>
      <c r="I137" s="68">
        <v>1.45</v>
      </c>
      <c r="J137" s="68">
        <v>28</v>
      </c>
      <c r="K137" s="73">
        <f>IF(AND(NOT(I137=""),NOT(J137=""),NOT(H137="")),J137/I137,"")</f>
        <v>19.310344827586206</v>
      </c>
      <c r="L137" s="109"/>
      <c r="M137" s="103" t="str">
        <f>IF(AND(NOT(OR(G137="",G137="Ø")),H137=""),"In Progress",IF(AND(NOT(OR(H137="Ø",H137="")),NOT(OR(G137="Ø",G137=""))),"Completed",IF(AND(NOT(A136=""),NOT(OR(D137="",D137="???")),G137=""),"Waiting",IF(D137="???","Waiting",""))))</f>
        <v>Completed</v>
      </c>
      <c r="N137" s="109"/>
      <c r="O137" s="109"/>
      <c r="P137" s="4"/>
      <c r="Q137" s="114"/>
      <c r="R137" s="109"/>
    </row>
    <row r="138" spans="1:18" x14ac:dyDescent="0.25">
      <c r="A138" s="115" t="s">
        <v>5046</v>
      </c>
      <c r="B138" s="110" t="s">
        <v>5045</v>
      </c>
      <c r="C138" s="109" t="s">
        <v>1167</v>
      </c>
      <c r="D138" s="103" t="s">
        <v>161</v>
      </c>
      <c r="E138" s="103" t="s">
        <v>1399</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2018-07-02_G-069_SA_BD</v>
      </c>
      <c r="G138" s="104">
        <v>43327</v>
      </c>
      <c r="H138" s="104">
        <v>43327</v>
      </c>
      <c r="I138" s="68">
        <v>1.5</v>
      </c>
      <c r="J138" s="68">
        <v>40</v>
      </c>
      <c r="K138" s="73">
        <f>IF(AND(NOT(I138=""),NOT(J138=""),NOT(H138="")),J138/I138,"")</f>
        <v>26.666666666666668</v>
      </c>
      <c r="L138" s="111">
        <v>43342</v>
      </c>
      <c r="M138" s="103" t="str">
        <f>IF(AND(NOT(OR(G138="",G138="Ø")),H138=""),"In Progress",IF(AND(NOT(OR(H138="Ø",H138="")),NOT(OR(G138="Ø",G138=""))),"Completed",IF(AND(NOT(A138=""),NOT(OR(D138="",D138="???")),G138=""),"Waiting",IF(D138="???","Waiting",""))))</f>
        <v>Completed</v>
      </c>
      <c r="N138" s="109"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09" t="s">
        <v>0</v>
      </c>
      <c r="P138" s="4"/>
      <c r="Q138" s="114" t="s">
        <v>25</v>
      </c>
      <c r="R138" s="109" t="s">
        <v>5044</v>
      </c>
    </row>
    <row r="139" spans="1:18" x14ac:dyDescent="0.25">
      <c r="A139" s="109"/>
      <c r="B139" s="109"/>
      <c r="C139" s="109"/>
      <c r="D139" s="103" t="s">
        <v>23</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2018-07-02_G-069_CA</v>
      </c>
      <c r="G139" s="104">
        <v>43336</v>
      </c>
      <c r="H139" s="104">
        <v>43336</v>
      </c>
      <c r="I139" s="68">
        <v>1.3</v>
      </c>
      <c r="J139" s="68">
        <v>40</v>
      </c>
      <c r="K139" s="73">
        <f>IF(AND(NOT(I139=""),NOT(J139=""),NOT(H139="")),J139/I139,"")</f>
        <v>30.769230769230766</v>
      </c>
      <c r="L139" s="109"/>
      <c r="M139" s="103" t="str">
        <f>IF(AND(NOT(OR(G139="",G139="Ø")),H139=""),"In Progress",IF(AND(NOT(OR(H139="Ø",H139="")),NOT(OR(G139="Ø",G139=""))),"Completed",IF(AND(NOT(A138=""),NOT(OR(D139="",D139="???")),G139=""),"Waiting",IF(D139="???","Waiting",""))))</f>
        <v>Completed</v>
      </c>
      <c r="N139" s="109"/>
      <c r="O139" s="109"/>
      <c r="P139" s="4"/>
      <c r="Q139" s="114"/>
      <c r="R139" s="109"/>
    </row>
    <row r="140" spans="1:18" x14ac:dyDescent="0.25">
      <c r="A140" s="115" t="s">
        <v>5043</v>
      </c>
      <c r="B140" s="110" t="s">
        <v>5042</v>
      </c>
      <c r="C140" s="109" t="s">
        <v>1167</v>
      </c>
      <c r="D140" s="103" t="s">
        <v>161</v>
      </c>
      <c r="E140" s="103" t="s">
        <v>1399</v>
      </c>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2018-07-02_G-070_SA_BD</v>
      </c>
      <c r="G140" s="104">
        <v>43327</v>
      </c>
      <c r="H140" s="104">
        <v>43327</v>
      </c>
      <c r="I140" s="68">
        <v>1.75</v>
      </c>
      <c r="J140" s="68">
        <v>34</v>
      </c>
      <c r="K140" s="73">
        <f>IF(AND(NOT(I140=""),NOT(J140=""),NOT(H140="")),J140/I140,"")</f>
        <v>19.428571428571427</v>
      </c>
      <c r="L140" s="111">
        <v>43342</v>
      </c>
      <c r="M140" s="103" t="str">
        <f>IF(AND(NOT(OR(G140="",G140="Ø")),H140=""),"In Progress",IF(AND(NOT(OR(H140="Ø",H140="")),NOT(OR(G140="Ø",G140=""))),"Completed",IF(AND(NOT(A140=""),NOT(OR(D140="",D140="???")),G140=""),"Waiting",IF(D140="???","Waiting",""))))</f>
        <v>Completed</v>
      </c>
      <c r="N140" s="109"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09" t="s">
        <v>0</v>
      </c>
      <c r="P140" s="4"/>
      <c r="Q140" s="114" t="s">
        <v>25</v>
      </c>
      <c r="R140" s="109" t="s">
        <v>5041</v>
      </c>
    </row>
    <row r="141" spans="1:18" x14ac:dyDescent="0.25">
      <c r="A141" s="109"/>
      <c r="B141" s="109"/>
      <c r="C141" s="109"/>
      <c r="D141" s="103" t="s">
        <v>23</v>
      </c>
      <c r="E141" s="103" t="s">
        <v>1512</v>
      </c>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2018-07-02_G-070_CA</v>
      </c>
      <c r="G141" s="104">
        <v>43339</v>
      </c>
      <c r="H141" s="104">
        <v>43339</v>
      </c>
      <c r="I141" s="68">
        <v>1.32</v>
      </c>
      <c r="J141" s="68">
        <v>38.6</v>
      </c>
      <c r="K141" s="73">
        <f>IF(AND(NOT(I141=""),NOT(J141=""),NOT(H141="")),J141/I141,"")</f>
        <v>29.242424242424242</v>
      </c>
      <c r="L141" s="109"/>
      <c r="M141" s="103" t="str">
        <f>IF(AND(NOT(OR(G141="",G141="Ø")),H141=""),"In Progress",IF(AND(NOT(OR(H141="Ø",H141="")),NOT(OR(G141="Ø",G141=""))),"Completed",IF(AND(NOT(A140=""),NOT(OR(D141="",D141="???")),G141=""),"Waiting",IF(D141="???","Waiting",""))))</f>
        <v>Completed</v>
      </c>
      <c r="N141" s="109"/>
      <c r="O141" s="109"/>
      <c r="P141" s="4"/>
      <c r="Q141" s="114"/>
      <c r="R141" s="109"/>
    </row>
    <row r="142" spans="1:18" x14ac:dyDescent="0.25">
      <c r="A142" s="115" t="s">
        <v>5040</v>
      </c>
      <c r="B142" s="110" t="s">
        <v>5039</v>
      </c>
      <c r="C142" s="109" t="s">
        <v>1052</v>
      </c>
      <c r="D142" s="103" t="s">
        <v>23</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2018-07-02_G-071_CA</v>
      </c>
      <c r="G142" s="104">
        <v>43314</v>
      </c>
      <c r="H142" s="104">
        <v>43315</v>
      </c>
      <c r="I142" s="68"/>
      <c r="J142" s="68"/>
      <c r="K142" s="73" t="str">
        <f>IF(AND(NOT(I142=""),NOT(J142=""),NOT(H142="")),J142/I142,"")</f>
        <v/>
      </c>
      <c r="L142" s="111" t="str">
        <f>IF(AND(NOT(OR(H142="",H142="Ø")),NOT(OR(H143="",H143="Ø"))),"Needs to be Split","")</f>
        <v/>
      </c>
      <c r="M142" s="103" t="s">
        <v>2</v>
      </c>
      <c r="N142" s="109" t="s">
        <v>2</v>
      </c>
      <c r="O142" s="109" t="str">
        <f>IF(OR(N142="Untraceable",N142="Incomplete"),"Ignore",IF(N142="Completed","Waiting",IF(OR(N142="Waiting",N142="In Progress",N142="Review",N142="Other"),"HOLD","")))</f>
        <v>Ignore</v>
      </c>
      <c r="P142" s="4" t="s">
        <v>5038</v>
      </c>
      <c r="Q142" s="114" t="str">
        <f>IF(OR(N142="Untraceable",N142="Incomplete"),"No",IF(N142="Completed","In Progress",""))</f>
        <v>No</v>
      </c>
      <c r="R142" s="109"/>
    </row>
    <row r="143" spans="1:18" x14ac:dyDescent="0.25">
      <c r="A143" s="109"/>
      <c r="B143" s="109"/>
      <c r="C143" s="109"/>
      <c r="D143" s="103"/>
      <c r="E143" s="103"/>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
      </c>
      <c r="G143" s="104"/>
      <c r="H143" s="104"/>
      <c r="I143" s="68"/>
      <c r="J143" s="68"/>
      <c r="K143" s="73" t="str">
        <f>IF(AND(NOT(I143=""),NOT(J143=""),NOT(H143="")),J143/I143,"")</f>
        <v/>
      </c>
      <c r="L143" s="109"/>
      <c r="M143" s="103" t="str">
        <f>IF(AND(NOT(OR(G143="",G143="Ø")),H143=""),"In Progress",IF(AND(NOT(OR(H143="Ø",H143="")),NOT(OR(G143="Ø",G143=""))),"Completed",IF(AND(NOT(A142=""),NOT(OR(D143="",D143="???")),G143=""),"Waiting",IF(D143="???","Waiting",""))))</f>
        <v/>
      </c>
      <c r="N143" s="109"/>
      <c r="O143" s="109"/>
      <c r="P143" s="4"/>
      <c r="Q143" s="114"/>
      <c r="R143" s="109"/>
    </row>
    <row r="144" spans="1:18" x14ac:dyDescent="0.25">
      <c r="A144" s="115" t="s">
        <v>5037</v>
      </c>
      <c r="B144" s="110" t="s">
        <v>5036</v>
      </c>
      <c r="C144" s="109" t="s">
        <v>1167</v>
      </c>
      <c r="D144" s="103" t="s">
        <v>4153</v>
      </c>
      <c r="E144" s="103" t="s">
        <v>1399</v>
      </c>
      <c r="F144" s="7" t="s">
        <v>5035</v>
      </c>
      <c r="G144" s="104">
        <v>43320</v>
      </c>
      <c r="H144" s="104">
        <v>43321</v>
      </c>
      <c r="I144" s="68">
        <v>4</v>
      </c>
      <c r="J144" s="68">
        <v>51</v>
      </c>
      <c r="K144" s="73">
        <f>IF(AND(NOT(I144=""),NOT(J144=""),NOT(H144="")),J144/I144,"")</f>
        <v>12.75</v>
      </c>
      <c r="L144" s="111">
        <v>43336</v>
      </c>
      <c r="M144" s="103" t="str">
        <f>IF(AND(NOT(OR(G144="",G144="Ø")),H144=""),"In Progress",IF(AND(NOT(OR(H144="Ø",H144="")),NOT(OR(G144="Ø",G144=""))),"Completed",IF(AND(NOT(A144=""),NOT(OR(D144="",D144="???")),G144=""),"Waiting",IF(D144="???","Waiting",""))))</f>
        <v>Completed</v>
      </c>
      <c r="N144" s="109"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09" t="s">
        <v>0</v>
      </c>
      <c r="P144" s="4"/>
      <c r="Q144" s="114" t="s">
        <v>25</v>
      </c>
      <c r="R144" s="109" t="s">
        <v>5034</v>
      </c>
    </row>
    <row r="145" spans="1:18" x14ac:dyDescent="0.25">
      <c r="A145" s="109"/>
      <c r="B145" s="109"/>
      <c r="C145" s="109"/>
      <c r="D145" s="103" t="s">
        <v>27</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2018-07-02_G-072_GB</v>
      </c>
      <c r="G145" s="104">
        <v>43335</v>
      </c>
      <c r="H145" s="104">
        <v>43336</v>
      </c>
      <c r="I145" s="68">
        <v>3</v>
      </c>
      <c r="J145" s="68"/>
      <c r="K145" s="73" t="str">
        <f>IF(AND(NOT(I145=""),NOT(J145=""),NOT(H145="")),J145/I145,"")</f>
        <v/>
      </c>
      <c r="L145" s="109"/>
      <c r="M145" s="103" t="str">
        <f>IF(AND(NOT(OR(G145="",G145="Ø")),H145=""),"In Progress",IF(AND(NOT(OR(H145="Ø",H145="")),NOT(OR(G145="Ø",G145=""))),"Completed",IF(AND(NOT(A144=""),NOT(OR(D145="",D145="???")),G145=""),"Waiting",IF(D145="???","Waiting",""))))</f>
        <v>Completed</v>
      </c>
      <c r="N145" s="109"/>
      <c r="O145" s="109"/>
      <c r="P145" s="4"/>
      <c r="Q145" s="114"/>
      <c r="R145" s="109"/>
    </row>
    <row r="146" spans="1:18" x14ac:dyDescent="0.25">
      <c r="A146" s="115" t="s">
        <v>5033</v>
      </c>
      <c r="B146" s="110" t="s">
        <v>5032</v>
      </c>
      <c r="C146" s="109" t="s">
        <v>1167</v>
      </c>
      <c r="D146" s="103" t="s">
        <v>23</v>
      </c>
      <c r="E146" s="103" t="s">
        <v>1399</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2018-07-02_G-073_SA_CA</v>
      </c>
      <c r="G146" s="104">
        <v>43326</v>
      </c>
      <c r="H146" s="104">
        <v>43326</v>
      </c>
      <c r="I146" s="68">
        <v>1.3</v>
      </c>
      <c r="J146" s="68">
        <v>34</v>
      </c>
      <c r="K146" s="73">
        <f>IF(AND(NOT(I146=""),NOT(J146=""),NOT(H146="")),J146/I146,"")</f>
        <v>26.153846153846153</v>
      </c>
      <c r="L146" s="111">
        <v>43369</v>
      </c>
      <c r="M146" s="103" t="str">
        <f>IF(AND(NOT(OR(G146="",G146="Ø")),H146=""),"In Progress",IF(AND(NOT(OR(H146="Ø",H146="")),NOT(OR(G146="Ø",G146=""))),"Completed",IF(AND(NOT(A146=""),NOT(OR(D146="",D146="???")),G146=""),"Waiting",IF(D146="???","Waiting",""))))</f>
        <v>Completed</v>
      </c>
      <c r="N146" s="109"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09" t="s">
        <v>0</v>
      </c>
      <c r="P146" s="4"/>
      <c r="Q146" s="114" t="s">
        <v>25</v>
      </c>
      <c r="R146" s="109" t="s">
        <v>5031</v>
      </c>
    </row>
    <row r="147" spans="1:18" x14ac:dyDescent="0.25">
      <c r="A147" s="109"/>
      <c r="B147" s="109"/>
      <c r="C147" s="109"/>
      <c r="D147" s="103" t="s">
        <v>187</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2018-07-02_G-073_MW</v>
      </c>
      <c r="G147" s="104">
        <v>43340</v>
      </c>
      <c r="H147" s="104">
        <v>43350</v>
      </c>
      <c r="I147" s="68"/>
      <c r="J147" s="68"/>
      <c r="K147" s="73" t="str">
        <f>IF(AND(NOT(I147=""),NOT(J147=""),NOT(H147="")),J147/I147,"")</f>
        <v/>
      </c>
      <c r="L147" s="109"/>
      <c r="M147" s="103" t="str">
        <f>IF(AND(NOT(OR(G147="",G147="Ø")),H147=""),"In Progress",IF(AND(NOT(OR(H147="Ø",H147="")),NOT(OR(G147="Ø",G147=""))),"Completed",IF(AND(NOT(A146=""),NOT(OR(D147="",D147="???")),G147=""),"Waiting",IF(D147="???","Waiting",""))))</f>
        <v>Completed</v>
      </c>
      <c r="N147" s="109"/>
      <c r="O147" s="109"/>
      <c r="P147" s="4"/>
      <c r="Q147" s="114"/>
      <c r="R147" s="109"/>
    </row>
    <row r="148" spans="1:18" x14ac:dyDescent="0.25">
      <c r="A148" s="115" t="s">
        <v>5030</v>
      </c>
      <c r="B148" s="110" t="s">
        <v>5029</v>
      </c>
      <c r="C148" s="109" t="s">
        <v>1372</v>
      </c>
      <c r="D148" s="103" t="s">
        <v>161</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2018-07-02_G-074_BD</v>
      </c>
      <c r="G148" s="104">
        <v>43336</v>
      </c>
      <c r="H148" s="104">
        <v>43339</v>
      </c>
      <c r="I148" s="68">
        <v>1.25</v>
      </c>
      <c r="J148" s="68">
        <v>63</v>
      </c>
      <c r="K148" s="73">
        <f>IF(AND(NOT(I148=""),NOT(J148=""),NOT(H148="")),J148/I148,"")</f>
        <v>50.4</v>
      </c>
      <c r="L148" s="111">
        <v>43342</v>
      </c>
      <c r="M148" s="103" t="str">
        <f>IF(AND(NOT(OR(G148="",G148="Ø")),H148=""),"In Progress",IF(AND(NOT(OR(H148="Ø",H148="")),NOT(OR(G148="Ø",G148=""))),"Completed",IF(AND(NOT(A148=""),NOT(OR(D148="",D148="???")),G148=""),"Waiting",IF(D148="???","Waiting",""))))</f>
        <v>Completed</v>
      </c>
      <c r="N148" s="109"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09" t="s">
        <v>0</v>
      </c>
      <c r="P148" s="4"/>
      <c r="Q148" s="114" t="s">
        <v>25</v>
      </c>
      <c r="R148" s="109" t="s">
        <v>5028</v>
      </c>
    </row>
    <row r="149" spans="1:18" x14ac:dyDescent="0.25">
      <c r="A149" s="109"/>
      <c r="B149" s="109"/>
      <c r="C149" s="109"/>
      <c r="D149" s="103" t="s">
        <v>23</v>
      </c>
      <c r="E149" s="103" t="s">
        <v>1512</v>
      </c>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2018-07-02_G-074_CA</v>
      </c>
      <c r="G149" s="104">
        <v>43339</v>
      </c>
      <c r="H149" s="104">
        <v>43339</v>
      </c>
      <c r="I149" s="68">
        <v>1.17</v>
      </c>
      <c r="J149" s="68">
        <v>65</v>
      </c>
      <c r="K149" s="73">
        <f>IF(AND(NOT(I149=""),NOT(J149=""),NOT(H149="")),J149/I149,"")</f>
        <v>55.555555555555557</v>
      </c>
      <c r="L149" s="109"/>
      <c r="M149" s="103" t="str">
        <f>IF(AND(NOT(OR(G149="",G149="Ø")),H149=""),"In Progress",IF(AND(NOT(OR(H149="Ø",H149="")),NOT(OR(G149="Ø",G149=""))),"Completed",IF(AND(NOT(A148=""),NOT(OR(D149="",D149="???")),G149=""),"Waiting",IF(D149="???","Waiting",""))))</f>
        <v>Completed</v>
      </c>
      <c r="N149" s="109"/>
      <c r="O149" s="109"/>
      <c r="P149" s="4"/>
      <c r="Q149" s="114"/>
      <c r="R149" s="109"/>
    </row>
    <row r="150" spans="1:18" x14ac:dyDescent="0.25">
      <c r="A150" s="115" t="s">
        <v>5027</v>
      </c>
      <c r="B150" s="110" t="s">
        <v>5026</v>
      </c>
      <c r="C150" s="109" t="s">
        <v>1372</v>
      </c>
      <c r="D150" s="103" t="s">
        <v>161</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2018-07-02_G-075_BD</v>
      </c>
      <c r="G150" s="104">
        <v>43339</v>
      </c>
      <c r="H150" s="104">
        <v>43339</v>
      </c>
      <c r="I150" s="68">
        <v>2</v>
      </c>
      <c r="J150" s="68">
        <v>74</v>
      </c>
      <c r="K150" s="73">
        <f>IF(AND(NOT(I150=""),NOT(J150=""),NOT(H150="")),J150/I150,"")</f>
        <v>37</v>
      </c>
      <c r="L150" s="111">
        <v>43341</v>
      </c>
      <c r="M150" s="103" t="str">
        <f>IF(AND(NOT(OR(G150="",G150="Ø")),H150=""),"In Progress",IF(AND(NOT(OR(H150="Ø",H150="")),NOT(OR(G150="Ø",G150=""))),"Completed",IF(AND(NOT(A150=""),NOT(OR(D150="",D150="???")),G150=""),"Waiting",IF(D150="???","Waiting",""))))</f>
        <v>Completed</v>
      </c>
      <c r="N150" s="109"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09" t="s">
        <v>0</v>
      </c>
      <c r="P150" s="4"/>
      <c r="Q150" s="114" t="s">
        <v>25</v>
      </c>
      <c r="R150" s="109" t="s">
        <v>5025</v>
      </c>
    </row>
    <row r="151" spans="1:18" x14ac:dyDescent="0.25">
      <c r="A151" s="109"/>
      <c r="B151" s="109"/>
      <c r="C151" s="109"/>
      <c r="D151" s="103" t="s">
        <v>23</v>
      </c>
      <c r="E151" s="103" t="s">
        <v>1512</v>
      </c>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2018-07-02_G-075_CA</v>
      </c>
      <c r="G151" s="104">
        <v>43339</v>
      </c>
      <c r="H151" s="104">
        <v>43339</v>
      </c>
      <c r="I151" s="68">
        <v>1.82</v>
      </c>
      <c r="J151" s="68">
        <v>75.599999999999994</v>
      </c>
      <c r="K151" s="73">
        <f>IF(AND(NOT(I151=""),NOT(J151=""),NOT(H151="")),J151/I151,"")</f>
        <v>41.538461538461533</v>
      </c>
      <c r="L151" s="109"/>
      <c r="M151" s="103" t="str">
        <f>IF(AND(NOT(OR(G151="",G151="Ø")),H151=""),"In Progress",IF(AND(NOT(OR(H151="Ø",H151="")),NOT(OR(G151="Ø",G151=""))),"Completed",IF(AND(NOT(A150=""),NOT(OR(D151="",D151="???")),G151=""),"Waiting",IF(D151="???","Waiting",""))))</f>
        <v>Completed</v>
      </c>
      <c r="N151" s="109"/>
      <c r="O151" s="109"/>
      <c r="P151" s="4"/>
      <c r="Q151" s="114"/>
      <c r="R151" s="109"/>
    </row>
    <row r="152" spans="1:18" x14ac:dyDescent="0.25">
      <c r="A152" s="115" t="s">
        <v>5024</v>
      </c>
      <c r="B152" s="110" t="s">
        <v>5023</v>
      </c>
      <c r="C152" s="109" t="s">
        <v>2270</v>
      </c>
      <c r="D152" s="103" t="s">
        <v>161</v>
      </c>
      <c r="E152" s="103" t="s">
        <v>24</v>
      </c>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2018-07-02_G-076_BD</v>
      </c>
      <c r="G152" s="104">
        <v>43339</v>
      </c>
      <c r="H152" s="104">
        <v>43339</v>
      </c>
      <c r="I152" s="68">
        <v>1.75</v>
      </c>
      <c r="J152" s="68">
        <v>77</v>
      </c>
      <c r="K152" s="73">
        <f>IF(AND(NOT(I152=""),NOT(J152=""),NOT(H152="")),J152/I152,"")</f>
        <v>44</v>
      </c>
      <c r="L152" s="111">
        <v>43342</v>
      </c>
      <c r="M152" s="103" t="str">
        <f>IF(AND(NOT(OR(G152="",G152="Ø")),H152=""),"In Progress",IF(AND(NOT(OR(H152="Ø",H152="")),NOT(OR(G152="Ø",G152=""))),"Completed",IF(AND(NOT(A152=""),NOT(OR(D152="",D152="???")),G152=""),"Waiting",IF(D152="???","Waiting",""))))</f>
        <v>Completed</v>
      </c>
      <c r="N152" s="109"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09" t="s">
        <v>0</v>
      </c>
      <c r="P152" s="4"/>
      <c r="Q152" s="114" t="s">
        <v>25</v>
      </c>
      <c r="R152" s="109" t="s">
        <v>5022</v>
      </c>
    </row>
    <row r="153" spans="1:18" x14ac:dyDescent="0.25">
      <c r="A153" s="109"/>
      <c r="B153" s="109"/>
      <c r="C153" s="109"/>
      <c r="D153" s="103" t="s">
        <v>23</v>
      </c>
      <c r="E153" s="103" t="s">
        <v>1512</v>
      </c>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2018-07-02_G-076_CA</v>
      </c>
      <c r="G153" s="104">
        <v>43339</v>
      </c>
      <c r="H153" s="104">
        <v>43339</v>
      </c>
      <c r="I153" s="68">
        <v>1.62</v>
      </c>
      <c r="J153" s="68">
        <v>81.400000000000006</v>
      </c>
      <c r="K153" s="73">
        <f>IF(AND(NOT(I153=""),NOT(J153=""),NOT(H153="")),J153/I153,"")</f>
        <v>50.246913580246911</v>
      </c>
      <c r="L153" s="109"/>
      <c r="M153" s="103" t="str">
        <f>IF(AND(NOT(OR(G153="",G153="Ø")),H153=""),"In Progress",IF(AND(NOT(OR(H153="Ø",H153="")),NOT(OR(G153="Ø",G153=""))),"Completed",IF(AND(NOT(A152=""),NOT(OR(D153="",D153="???")),G153=""),"Waiting",IF(D153="???","Waiting",""))))</f>
        <v>Completed</v>
      </c>
      <c r="N153" s="109"/>
      <c r="O153" s="109"/>
      <c r="P153" s="4"/>
      <c r="Q153" s="114"/>
      <c r="R153" s="109"/>
    </row>
    <row r="154" spans="1:18" x14ac:dyDescent="0.25">
      <c r="A154" s="115" t="s">
        <v>5021</v>
      </c>
      <c r="B154" s="110" t="s">
        <v>5020</v>
      </c>
      <c r="C154" s="109" t="s">
        <v>2065</v>
      </c>
      <c r="D154" s="103" t="s">
        <v>161</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2018-07-02_G-077_BD</v>
      </c>
      <c r="G154" s="104">
        <v>43339</v>
      </c>
      <c r="H154" s="104">
        <v>43340</v>
      </c>
      <c r="I154" s="68">
        <v>1.5</v>
      </c>
      <c r="J154" s="68">
        <v>44</v>
      </c>
      <c r="K154" s="73">
        <f>IF(AND(NOT(I154=""),NOT(J154=""),NOT(H154="")),J154/I154,"")</f>
        <v>29.333333333333332</v>
      </c>
      <c r="L154" s="111">
        <v>43340</v>
      </c>
      <c r="M154" s="103" t="str">
        <f>IF(AND(NOT(OR(G154="",G154="Ø")),H154=""),"In Progress",IF(AND(NOT(OR(H154="Ø",H154="")),NOT(OR(G154="Ø",G154=""))),"Completed",IF(AND(NOT(A154=""),NOT(OR(D154="",D154="???")),G154=""),"Waiting",IF(D154="???","Waiting",""))))</f>
        <v>Completed</v>
      </c>
      <c r="N154" s="109"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09" t="s">
        <v>0</v>
      </c>
      <c r="P154" s="4" t="s">
        <v>5019</v>
      </c>
      <c r="Q154" s="114" t="s">
        <v>25</v>
      </c>
      <c r="R154" s="109" t="s">
        <v>5018</v>
      </c>
    </row>
    <row r="155" spans="1:18" x14ac:dyDescent="0.25">
      <c r="A155" s="109"/>
      <c r="B155" s="109"/>
      <c r="C155" s="109"/>
      <c r="D155" s="103" t="s">
        <v>23</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2018-07-02_G-077_CA</v>
      </c>
      <c r="G155" s="104">
        <v>43340</v>
      </c>
      <c r="H155" s="104">
        <v>43340</v>
      </c>
      <c r="I155" s="68">
        <v>1.1000000000000001</v>
      </c>
      <c r="J155" s="68">
        <v>45</v>
      </c>
      <c r="K155" s="73">
        <f>IF(AND(NOT(I155=""),NOT(J155=""),NOT(H155="")),J155/I155,"")</f>
        <v>40.909090909090907</v>
      </c>
      <c r="L155" s="109"/>
      <c r="M155" s="103" t="str">
        <f>IF(AND(NOT(OR(G155="",G155="Ø")),H155=""),"In Progress",IF(AND(NOT(OR(H155="Ø",H155="")),NOT(OR(G155="Ø",G155=""))),"Completed",IF(AND(NOT(A154=""),NOT(OR(D155="",D155="???")),G155=""),"Waiting",IF(D155="???","Waiting",""))))</f>
        <v>Completed</v>
      </c>
      <c r="N155" s="109"/>
      <c r="O155" s="109"/>
      <c r="P155" s="4"/>
      <c r="Q155" s="114"/>
      <c r="R155" s="109"/>
    </row>
    <row r="156" spans="1:18" x14ac:dyDescent="0.25">
      <c r="A156" s="115" t="s">
        <v>5017</v>
      </c>
      <c r="B156" s="110" t="s">
        <v>5016</v>
      </c>
      <c r="C156" s="109" t="s">
        <v>1167</v>
      </c>
      <c r="D156" s="103" t="s">
        <v>32</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2018-07-02_G-078_AZ</v>
      </c>
      <c r="G156" s="104">
        <v>43340</v>
      </c>
      <c r="H156" s="104">
        <v>43349</v>
      </c>
      <c r="I156" s="68"/>
      <c r="J156" s="68">
        <v>42</v>
      </c>
      <c r="K156" s="73" t="str">
        <f>IF(AND(NOT(I156=""),NOT(J156=""),NOT(H156="")),J156/I156,"")</f>
        <v/>
      </c>
      <c r="L156" s="111">
        <v>43353</v>
      </c>
      <c r="M156" s="103" t="str">
        <f>IF(AND(NOT(OR(G156="",G156="Ø")),H156=""),"In Progress",IF(AND(NOT(OR(H156="Ø",H156="")),NOT(OR(G156="Ø",G156=""))),"Completed",IF(AND(NOT(A156=""),NOT(OR(D156="",D156="???")),G156=""),"Waiting",IF(D156="???","Waiting",""))))</f>
        <v>Completed</v>
      </c>
      <c r="N156" s="109"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09" t="s">
        <v>0</v>
      </c>
      <c r="P156" s="4" t="s">
        <v>5015</v>
      </c>
      <c r="Q156" s="114" t="s">
        <v>25</v>
      </c>
      <c r="R156" s="109" t="s">
        <v>5014</v>
      </c>
    </row>
    <row r="157" spans="1:18" x14ac:dyDescent="0.25">
      <c r="A157" s="109"/>
      <c r="B157" s="109"/>
      <c r="C157" s="109"/>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2018-07-02_G-078_BD</v>
      </c>
      <c r="G157" s="104">
        <v>43350</v>
      </c>
      <c r="H157" s="104">
        <v>43353</v>
      </c>
      <c r="I157" s="68">
        <v>2</v>
      </c>
      <c r="J157" s="68">
        <v>41</v>
      </c>
      <c r="K157" s="73">
        <f>IF(AND(NOT(I157=""),NOT(J157=""),NOT(H157="")),J157/I157,"")</f>
        <v>20.5</v>
      </c>
      <c r="L157" s="109"/>
      <c r="M157" s="103" t="str">
        <f>IF(AND(NOT(OR(G157="",G157="Ø")),H157=""),"In Progress",IF(AND(NOT(OR(H157="Ø",H157="")),NOT(OR(G157="Ø",G157=""))),"Completed",IF(AND(NOT(A156=""),NOT(OR(D157="",D157="???")),G157=""),"Waiting",IF(D157="???","Waiting",""))))</f>
        <v>Completed</v>
      </c>
      <c r="N157" s="109"/>
      <c r="O157" s="109"/>
      <c r="P157" s="4"/>
      <c r="Q157" s="114"/>
      <c r="R157" s="109"/>
    </row>
    <row r="158" spans="1:18" x14ac:dyDescent="0.25">
      <c r="A158" s="115" t="s">
        <v>5013</v>
      </c>
      <c r="B158" s="110" t="s">
        <v>5012</v>
      </c>
      <c r="C158" s="109" t="s">
        <v>2065</v>
      </c>
      <c r="D158" s="103" t="s">
        <v>161</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2018-07-02_G-079_BD</v>
      </c>
      <c r="G158" s="104">
        <v>43340</v>
      </c>
      <c r="H158" s="104">
        <v>43341</v>
      </c>
      <c r="I158" s="68">
        <v>1.75</v>
      </c>
      <c r="J158" s="68">
        <v>38</v>
      </c>
      <c r="K158" s="73">
        <f>IF(AND(NOT(I158=""),NOT(J158=""),NOT(H158="")),J158/I158,"")</f>
        <v>21.714285714285715</v>
      </c>
      <c r="L158" s="111">
        <v>43343</v>
      </c>
      <c r="M158" s="103" t="str">
        <f>IF(AND(NOT(OR(G158="",G158="Ø")),H158=""),"In Progress",IF(AND(NOT(OR(H158="Ø",H158="")),NOT(OR(G158="Ø",G158=""))),"Completed",IF(AND(NOT(A158=""),NOT(OR(D158="",D158="???")),G158=""),"Waiting",IF(D158="???","Waiting",""))))</f>
        <v>Completed</v>
      </c>
      <c r="N158" s="109"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09" t="s">
        <v>0</v>
      </c>
      <c r="P158" s="4"/>
      <c r="Q158" s="114" t="s">
        <v>25</v>
      </c>
      <c r="R158" s="109" t="s">
        <v>5011</v>
      </c>
    </row>
    <row r="159" spans="1:18" x14ac:dyDescent="0.25">
      <c r="A159" s="109"/>
      <c r="B159" s="109"/>
      <c r="C159" s="109"/>
      <c r="D159" s="103" t="s">
        <v>23</v>
      </c>
      <c r="E159" s="103" t="s">
        <v>1512</v>
      </c>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2018-07-02_G-079_CA</v>
      </c>
      <c r="G159" s="104">
        <v>43342</v>
      </c>
      <c r="H159" s="104">
        <v>43342</v>
      </c>
      <c r="I159" s="68">
        <v>1.27</v>
      </c>
      <c r="J159" s="68">
        <v>38</v>
      </c>
      <c r="K159" s="73">
        <f>IF(AND(NOT(I159=""),NOT(J159=""),NOT(H159="")),J159/I159,"")</f>
        <v>29.921259842519685</v>
      </c>
      <c r="L159" s="109"/>
      <c r="M159" s="103" t="str">
        <f>IF(AND(NOT(OR(G159="",G159="Ø")),H159=""),"In Progress",IF(AND(NOT(OR(H159="Ø",H159="")),NOT(OR(G159="Ø",G159=""))),"Completed",IF(AND(NOT(A158=""),NOT(OR(D159="",D159="???")),G159=""),"Waiting",IF(D159="???","Waiting",""))))</f>
        <v>Completed</v>
      </c>
      <c r="N159" s="109"/>
      <c r="O159" s="109"/>
      <c r="P159" s="4"/>
      <c r="Q159" s="114"/>
      <c r="R159" s="109"/>
    </row>
    <row r="160" spans="1:18" x14ac:dyDescent="0.25">
      <c r="A160" s="115" t="s">
        <v>5010</v>
      </c>
      <c r="B160" s="110" t="s">
        <v>5009</v>
      </c>
      <c r="C160" s="109" t="s">
        <v>2065</v>
      </c>
      <c r="D160" s="103" t="s">
        <v>161</v>
      </c>
      <c r="E160" s="103" t="s">
        <v>24</v>
      </c>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2018-07-02_G-080_BD</v>
      </c>
      <c r="G160" s="104">
        <v>43342</v>
      </c>
      <c r="H160" s="104">
        <v>43342</v>
      </c>
      <c r="I160" s="68">
        <v>1.25</v>
      </c>
      <c r="J160" s="68">
        <v>33</v>
      </c>
      <c r="K160" s="73">
        <f>IF(AND(NOT(I160=""),NOT(J160=""),NOT(H160="")),J160/I160,"")</f>
        <v>26.4</v>
      </c>
      <c r="L160" s="111">
        <v>43343</v>
      </c>
      <c r="M160" s="103" t="str">
        <f>IF(AND(NOT(OR(G160="",G160="Ø")),H160=""),"In Progress",IF(AND(NOT(OR(H160="Ø",H160="")),NOT(OR(G160="Ø",G160=""))),"Completed",IF(AND(NOT(A160=""),NOT(OR(D160="",D160="???")),G160=""),"Waiting",IF(D160="???","Waiting",""))))</f>
        <v>Completed</v>
      </c>
      <c r="N160" s="109"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09" t="s">
        <v>0</v>
      </c>
      <c r="P160" s="4"/>
      <c r="Q160" s="114" t="s">
        <v>25</v>
      </c>
      <c r="R160" s="109" t="s">
        <v>5008</v>
      </c>
    </row>
    <row r="161" spans="1:18" x14ac:dyDescent="0.25">
      <c r="A161" s="109"/>
      <c r="B161" s="117"/>
      <c r="C161" s="117"/>
      <c r="D161" s="103" t="s">
        <v>23</v>
      </c>
      <c r="E161" s="103" t="s">
        <v>1512</v>
      </c>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2018-07-02_G-080_CA</v>
      </c>
      <c r="G161" s="104">
        <v>43342</v>
      </c>
      <c r="H161" s="104">
        <v>43342</v>
      </c>
      <c r="I161" s="68">
        <v>1</v>
      </c>
      <c r="J161" s="68">
        <v>34</v>
      </c>
      <c r="K161" s="73">
        <f>IF(AND(NOT(I161=""),NOT(J161=""),NOT(H161="")),J161/I161,"")</f>
        <v>34</v>
      </c>
      <c r="L161" s="109"/>
      <c r="M161" s="103" t="str">
        <f>IF(AND(NOT(OR(G161="",G161="Ø")),H161=""),"In Progress",IF(AND(NOT(OR(H161="Ø",H161="")),NOT(OR(G161="Ø",G161=""))),"Completed",IF(AND(NOT(A160=""),NOT(OR(D161="",D161="???")),G161=""),"Waiting",IF(D161="???","Waiting",""))))</f>
        <v>Completed</v>
      </c>
      <c r="N161" s="109"/>
      <c r="O161" s="109"/>
      <c r="P161" s="4"/>
      <c r="Q161" s="114"/>
      <c r="R161" s="109"/>
    </row>
    <row r="162" spans="1:18" x14ac:dyDescent="0.25">
      <c r="A162" s="115" t="s">
        <v>5007</v>
      </c>
      <c r="B162" s="110" t="s">
        <v>5006</v>
      </c>
      <c r="C162" s="109" t="s">
        <v>2065</v>
      </c>
      <c r="D162" s="103" t="s">
        <v>161</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2018-07-02_G-081_BD</v>
      </c>
      <c r="G162" s="104">
        <v>43342</v>
      </c>
      <c r="H162" s="104">
        <v>43342</v>
      </c>
      <c r="I162" s="68">
        <v>2.25</v>
      </c>
      <c r="J162" s="68">
        <v>31</v>
      </c>
      <c r="K162" s="73">
        <f>IF(AND(NOT(I162=""),NOT(J162=""),NOT(H162="")),J162/I162,"")</f>
        <v>13.777777777777779</v>
      </c>
      <c r="L162" s="111">
        <v>43343</v>
      </c>
      <c r="M162" s="103" t="str">
        <f>IF(AND(NOT(OR(G162="",G162="Ø")),H162=""),"In Progress",IF(AND(NOT(OR(H162="Ø",H162="")),NOT(OR(G162="Ø",G162=""))),"Completed",IF(AND(NOT(A162=""),NOT(OR(D162="",D162="???")),G162=""),"Waiting",IF(D162="???","Waiting",""))))</f>
        <v>Completed</v>
      </c>
      <c r="N162" s="109"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09" t="s">
        <v>0</v>
      </c>
      <c r="P162" s="4"/>
      <c r="Q162" s="114" t="s">
        <v>25</v>
      </c>
      <c r="R162" s="109" t="s">
        <v>5005</v>
      </c>
    </row>
    <row r="163" spans="1:18" x14ac:dyDescent="0.25">
      <c r="A163" s="109"/>
      <c r="B163" s="109"/>
      <c r="C163" s="117"/>
      <c r="D163" s="103" t="s">
        <v>23</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2018-07-02_G-081_CA</v>
      </c>
      <c r="G163" s="104">
        <v>43343</v>
      </c>
      <c r="H163" s="104">
        <v>43343</v>
      </c>
      <c r="I163" s="68">
        <v>1.25</v>
      </c>
      <c r="J163" s="68">
        <v>31</v>
      </c>
      <c r="K163" s="73">
        <f>IF(AND(NOT(I163=""),NOT(J163=""),NOT(H163="")),J163/I163,"")</f>
        <v>24.8</v>
      </c>
      <c r="L163" s="109"/>
      <c r="M163" s="103" t="str">
        <f>IF(AND(NOT(OR(G163="",G163="Ø")),H163=""),"In Progress",IF(AND(NOT(OR(H163="Ø",H163="")),NOT(OR(G163="Ø",G163=""))),"Completed",IF(AND(NOT(A162=""),NOT(OR(D163="",D163="???")),G163=""),"Waiting",IF(D163="???","Waiting",""))))</f>
        <v>Completed</v>
      </c>
      <c r="N163" s="109"/>
      <c r="O163" s="109"/>
      <c r="P163" s="4"/>
      <c r="Q163" s="114"/>
      <c r="R163" s="109"/>
    </row>
    <row r="164" spans="1:18" x14ac:dyDescent="0.25">
      <c r="A164" s="115" t="s">
        <v>5004</v>
      </c>
      <c r="B164" s="110" t="s">
        <v>5003</v>
      </c>
      <c r="C164" s="109" t="s">
        <v>2065</v>
      </c>
      <c r="D164" s="103" t="s">
        <v>161</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2018-07-02_G-082_BD</v>
      </c>
      <c r="G164" s="104">
        <v>43342</v>
      </c>
      <c r="H164" s="104">
        <v>43347</v>
      </c>
      <c r="I164" s="68">
        <v>2.5</v>
      </c>
      <c r="J164" s="68">
        <v>41</v>
      </c>
      <c r="K164" s="73">
        <f>IF(AND(NOT(I164=""),NOT(J164=""),NOT(H164="")),J164/I164,"")</f>
        <v>16.399999999999999</v>
      </c>
      <c r="L164" s="111">
        <v>43347</v>
      </c>
      <c r="M164" s="103" t="str">
        <f>IF(AND(NOT(OR(G164="",G164="Ø")),H164=""),"In Progress",IF(AND(NOT(OR(H164="Ø",H164="")),NOT(OR(G164="Ø",G164=""))),"Completed",IF(AND(NOT(A164=""),NOT(OR(D164="",D164="???")),G164=""),"Waiting",IF(D164="???","Waiting",""))))</f>
        <v>Completed</v>
      </c>
      <c r="N164" s="109"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09" t="s">
        <v>0</v>
      </c>
      <c r="P164" s="4"/>
      <c r="Q164" s="114" t="s">
        <v>25</v>
      </c>
      <c r="R164" s="109" t="s">
        <v>5002</v>
      </c>
    </row>
    <row r="165" spans="1:18" x14ac:dyDescent="0.25">
      <c r="A165" s="109"/>
      <c r="B165" s="109"/>
      <c r="C165" s="117"/>
      <c r="D165" s="103" t="s">
        <v>23</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2018-07-02_G-082_CA</v>
      </c>
      <c r="G165" s="104">
        <v>43343</v>
      </c>
      <c r="H165" s="104">
        <v>43343</v>
      </c>
      <c r="I165" s="68">
        <v>2</v>
      </c>
      <c r="J165" s="68">
        <v>55</v>
      </c>
      <c r="K165" s="73">
        <f>IF(AND(NOT(I165=""),NOT(J165=""),NOT(H165="")),J165/I165,"")</f>
        <v>27.5</v>
      </c>
      <c r="L165" s="109"/>
      <c r="M165" s="103" t="str">
        <f>IF(AND(NOT(OR(G165="",G165="Ø")),H165=""),"In Progress",IF(AND(NOT(OR(H165="Ø",H165="")),NOT(OR(G165="Ø",G165=""))),"Completed",IF(AND(NOT(A164=""),NOT(OR(D165="",D165="???")),G165=""),"Waiting",IF(D165="???","Waiting",""))))</f>
        <v>Completed</v>
      </c>
      <c r="N165" s="109"/>
      <c r="O165" s="109"/>
      <c r="P165" s="4"/>
      <c r="Q165" s="114"/>
      <c r="R165" s="109"/>
    </row>
    <row r="166" spans="1:18" x14ac:dyDescent="0.25">
      <c r="A166" s="115" t="s">
        <v>5001</v>
      </c>
      <c r="B166" s="110" t="s">
        <v>5000</v>
      </c>
      <c r="C166" s="109" t="s">
        <v>2065</v>
      </c>
      <c r="D166" s="103" t="s">
        <v>161</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2018-07-02_G-083_BD</v>
      </c>
      <c r="G166" s="104">
        <v>43347</v>
      </c>
      <c r="H166" s="104">
        <v>43347</v>
      </c>
      <c r="I166" s="68">
        <v>0.75</v>
      </c>
      <c r="J166" s="68">
        <v>39</v>
      </c>
      <c r="K166" s="73">
        <f>IF(AND(NOT(I166=""),NOT(J166=""),NOT(H166="")),J166/I166,"")</f>
        <v>52</v>
      </c>
      <c r="L166" s="111">
        <v>43356</v>
      </c>
      <c r="M166" s="103" t="str">
        <f>IF(AND(NOT(OR(G166="",G166="Ø")),H166=""),"In Progress",IF(AND(NOT(OR(H166="Ø",H166="")),NOT(OR(G166="Ø",G166=""))),"Completed",IF(AND(NOT(A166=""),NOT(OR(D166="",D166="???")),G166=""),"Waiting",IF(D166="???","Waiting",""))))</f>
        <v>Completed</v>
      </c>
      <c r="N166" s="109"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09" t="s">
        <v>0</v>
      </c>
      <c r="P166" s="4"/>
      <c r="Q166" s="114" t="s">
        <v>25</v>
      </c>
      <c r="R166" s="109" t="s">
        <v>4999</v>
      </c>
    </row>
    <row r="167" spans="1:18" x14ac:dyDescent="0.25">
      <c r="A167" s="109"/>
      <c r="B167" s="109"/>
      <c r="C167" s="117"/>
      <c r="D167" s="103" t="s">
        <v>113</v>
      </c>
      <c r="E167" s="103" t="s">
        <v>1512</v>
      </c>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2018-07-02_G-083_DR</v>
      </c>
      <c r="G167" s="104">
        <v>43350</v>
      </c>
      <c r="H167" s="104">
        <v>43353</v>
      </c>
      <c r="I167" s="68">
        <v>2.5</v>
      </c>
      <c r="J167" s="68">
        <v>44.991999999999997</v>
      </c>
      <c r="K167" s="73">
        <f>IF(AND(NOT(I167=""),NOT(J167=""),NOT(H167="")),J167/I167,"")</f>
        <v>17.9968</v>
      </c>
      <c r="L167" s="109"/>
      <c r="M167" s="103" t="str">
        <f>IF(AND(NOT(OR(G167="",G167="Ø")),H167=""),"In Progress",IF(AND(NOT(OR(H167="Ø",H167="")),NOT(OR(G167="Ø",G167=""))),"Completed",IF(AND(NOT(A166=""),NOT(OR(D167="",D167="???")),G167=""),"Waiting",IF(D167="???","Waiting",""))))</f>
        <v>Completed</v>
      </c>
      <c r="N167" s="109"/>
      <c r="O167" s="109"/>
      <c r="P167" s="4"/>
      <c r="Q167" s="114"/>
      <c r="R167" s="109"/>
    </row>
    <row r="168" spans="1:18" x14ac:dyDescent="0.25">
      <c r="A168" s="115" t="s">
        <v>4998</v>
      </c>
      <c r="B168" s="110" t="s">
        <v>4997</v>
      </c>
      <c r="C168" s="109" t="s">
        <v>2065</v>
      </c>
      <c r="D168" s="103" t="s">
        <v>161</v>
      </c>
      <c r="E168" s="103" t="s">
        <v>24</v>
      </c>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2018-07-02_G-084_BD</v>
      </c>
      <c r="G168" s="104">
        <v>43347</v>
      </c>
      <c r="H168" s="104">
        <v>43348</v>
      </c>
      <c r="I168" s="68">
        <v>4.5</v>
      </c>
      <c r="J168" s="68">
        <v>207</v>
      </c>
      <c r="K168" s="73">
        <f>IF(AND(NOT(I168=""),NOT(J168=""),NOT(H168="")),J168/I168,"")</f>
        <v>46</v>
      </c>
      <c r="L168" s="111">
        <v>43356</v>
      </c>
      <c r="M168" s="103" t="str">
        <f>IF(AND(NOT(OR(G168="",G168="Ø")),H168=""),"In Progress",IF(AND(NOT(OR(H168="Ø",H168="")),NOT(OR(G168="Ø",G168=""))),"Completed",IF(AND(NOT(A168=""),NOT(OR(D168="",D168="???")),G168=""),"Waiting",IF(D168="???","Waiting",""))))</f>
        <v>Completed</v>
      </c>
      <c r="N168" s="109"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09" t="s">
        <v>0</v>
      </c>
      <c r="P168" s="4" t="s">
        <v>4996</v>
      </c>
      <c r="Q168" s="114" t="s">
        <v>25</v>
      </c>
      <c r="R168" s="109" t="s">
        <v>4995</v>
      </c>
    </row>
    <row r="169" spans="1:18" x14ac:dyDescent="0.25">
      <c r="A169" s="109"/>
      <c r="B169" s="109"/>
      <c r="C169" s="117"/>
      <c r="D169" s="103" t="s">
        <v>23</v>
      </c>
      <c r="E169" s="103" t="s">
        <v>1512</v>
      </c>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2018-07-02_G-084_CA</v>
      </c>
      <c r="G169" s="104">
        <v>43348</v>
      </c>
      <c r="H169" s="104">
        <v>43349</v>
      </c>
      <c r="I169" s="68">
        <v>4.3499999999999996</v>
      </c>
      <c r="J169" s="68">
        <v>211</v>
      </c>
      <c r="K169" s="73">
        <f>IF(AND(NOT(I169=""),NOT(J169=""),NOT(H169="")),J169/I169,"")</f>
        <v>48.505747126436788</v>
      </c>
      <c r="L169" s="109"/>
      <c r="M169" s="103" t="str">
        <f>IF(AND(NOT(OR(G169="",G169="Ø")),H169=""),"In Progress",IF(AND(NOT(OR(H169="Ø",H169="")),NOT(OR(G169="Ø",G169=""))),"Completed",IF(AND(NOT(A168=""),NOT(OR(D169="",D169="???")),G169=""),"Waiting",IF(D169="???","Waiting",""))))</f>
        <v>Completed</v>
      </c>
      <c r="N169" s="109"/>
      <c r="O169" s="109"/>
      <c r="P169" s="4"/>
      <c r="Q169" s="114"/>
      <c r="R169" s="109"/>
    </row>
    <row r="170" spans="1:18" x14ac:dyDescent="0.25">
      <c r="A170" s="115" t="s">
        <v>4994</v>
      </c>
      <c r="B170" s="110" t="s">
        <v>4993</v>
      </c>
      <c r="C170" s="109" t="s">
        <v>2065</v>
      </c>
      <c r="D170" s="103" t="s">
        <v>161</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2018-07-02_G-085_BD</v>
      </c>
      <c r="G170" s="104">
        <v>43348</v>
      </c>
      <c r="H170" s="104">
        <v>43348</v>
      </c>
      <c r="I170" s="68">
        <v>2.25</v>
      </c>
      <c r="J170" s="68">
        <v>88</v>
      </c>
      <c r="K170" s="73">
        <f>IF(AND(NOT(I170=""),NOT(J170=""),NOT(H170="")),J170/I170,"")</f>
        <v>39.111111111111114</v>
      </c>
      <c r="L170" s="111">
        <v>43367</v>
      </c>
      <c r="M170" s="103" t="str">
        <f>IF(AND(NOT(OR(G170="",G170="Ø")),H170=""),"In Progress",IF(AND(NOT(OR(H170="Ø",H170="")),NOT(OR(G170="Ø",G170=""))),"Completed",IF(AND(NOT(A170=""),NOT(OR(D170="",D170="???")),G170=""),"Waiting",IF(D170="???","Waiting",""))))</f>
        <v>Completed</v>
      </c>
      <c r="N170" s="109"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09" t="s">
        <v>0</v>
      </c>
      <c r="P170" s="4"/>
      <c r="Q170" s="114" t="s">
        <v>25</v>
      </c>
      <c r="R170" s="109" t="s">
        <v>4992</v>
      </c>
    </row>
    <row r="171" spans="1:18" x14ac:dyDescent="0.25">
      <c r="A171" s="109"/>
      <c r="B171" s="109"/>
      <c r="C171" s="117"/>
      <c r="D171" s="103" t="s">
        <v>187</v>
      </c>
      <c r="E171" s="103" t="s">
        <v>1379</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2018-07-02_G-085_SA_MW</v>
      </c>
      <c r="G171" s="104">
        <v>43350</v>
      </c>
      <c r="H171" s="104">
        <v>43353</v>
      </c>
      <c r="I171" s="68">
        <v>3</v>
      </c>
      <c r="J171" s="68"/>
      <c r="K171" s="73" t="str">
        <f>IF(AND(NOT(I171=""),NOT(J171=""),NOT(H171="")),J171/I171,"")</f>
        <v/>
      </c>
      <c r="L171" s="109"/>
      <c r="M171" s="103" t="str">
        <f>IF(AND(NOT(OR(G171="",G171="Ø")),H171=""),"In Progress",IF(AND(NOT(OR(H171="Ø",H171="")),NOT(OR(G171="Ø",G171=""))),"Completed",IF(AND(NOT(A170=""),NOT(OR(D171="",D171="???")),G171=""),"Waiting",IF(D171="???","Waiting",""))))</f>
        <v>Completed</v>
      </c>
      <c r="N171" s="109"/>
      <c r="O171" s="109"/>
      <c r="P171" s="4" t="s">
        <v>4991</v>
      </c>
      <c r="Q171" s="114"/>
      <c r="R171" s="109"/>
    </row>
    <row r="172" spans="1:18" x14ac:dyDescent="0.25">
      <c r="A172" s="115" t="s">
        <v>4990</v>
      </c>
      <c r="B172" s="110" t="s">
        <v>4989</v>
      </c>
      <c r="C172" s="109" t="s">
        <v>2065</v>
      </c>
      <c r="D172" s="103" t="s">
        <v>161</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2018-07-02_G-086_BD</v>
      </c>
      <c r="G172" s="104">
        <v>43348</v>
      </c>
      <c r="H172" s="104">
        <v>43349</v>
      </c>
      <c r="I172" s="68">
        <v>4.75</v>
      </c>
      <c r="J172" s="68">
        <v>206</v>
      </c>
      <c r="K172" s="73">
        <f>IF(AND(NOT(I172=""),NOT(J172=""),NOT(H172="")),J172/I172,"")</f>
        <v>43.368421052631582</v>
      </c>
      <c r="L172" s="111">
        <v>43356</v>
      </c>
      <c r="M172" s="103" t="str">
        <f>IF(AND(NOT(OR(G172="",G172="Ø")),H172=""),"In Progress",IF(AND(NOT(OR(H172="Ø",H172="")),NOT(OR(G172="Ø",G172=""))),"Completed",IF(AND(NOT(A172=""),NOT(OR(D172="",D172="???")),G172=""),"Waiting",IF(D172="???","Waiting",""))))</f>
        <v>Completed</v>
      </c>
      <c r="N172" s="109"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09" t="s">
        <v>0</v>
      </c>
      <c r="P172" s="4"/>
      <c r="Q172" s="114" t="s">
        <v>25</v>
      </c>
      <c r="R172" s="109" t="s">
        <v>4988</v>
      </c>
    </row>
    <row r="173" spans="1:18" x14ac:dyDescent="0.25">
      <c r="A173" s="109"/>
      <c r="B173" s="109"/>
      <c r="C173" s="117"/>
      <c r="D173" s="103" t="s">
        <v>23</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2018-07-02_G-086_CA</v>
      </c>
      <c r="G173" s="104">
        <v>43349</v>
      </c>
      <c r="H173" s="104">
        <v>43350</v>
      </c>
      <c r="I173" s="68">
        <v>6.5</v>
      </c>
      <c r="J173" s="68">
        <v>219.2</v>
      </c>
      <c r="K173" s="73">
        <f>IF(AND(NOT(I173=""),NOT(J173=""),NOT(H173="")),J173/I173,"")</f>
        <v>33.723076923076924</v>
      </c>
      <c r="L173" s="109"/>
      <c r="M173" s="103" t="str">
        <f>IF(AND(NOT(OR(G173="",G173="Ø")),H173=""),"In Progress",IF(AND(NOT(OR(H173="Ø",H173="")),NOT(OR(G173="Ø",G173=""))),"Completed",IF(AND(NOT(A172=""),NOT(OR(D173="",D173="???")),G173=""),"Waiting",IF(D173="???","Waiting",""))))</f>
        <v>Completed</v>
      </c>
      <c r="N173" s="109"/>
      <c r="O173" s="109"/>
      <c r="P173" s="4"/>
      <c r="Q173" s="114"/>
      <c r="R173" s="109"/>
    </row>
    <row r="174" spans="1:18" x14ac:dyDescent="0.25">
      <c r="A174" s="115" t="s">
        <v>4987</v>
      </c>
      <c r="B174" s="110" t="s">
        <v>4986</v>
      </c>
      <c r="C174" s="109" t="s">
        <v>1167</v>
      </c>
      <c r="D174" s="103" t="s">
        <v>161</v>
      </c>
      <c r="E174" s="103" t="s">
        <v>24</v>
      </c>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2018-07-02_G-087_BD</v>
      </c>
      <c r="G174" s="104">
        <v>43354</v>
      </c>
      <c r="H174" s="104">
        <v>43368</v>
      </c>
      <c r="I174" s="68"/>
      <c r="J174" s="68">
        <v>25</v>
      </c>
      <c r="K174" s="73" t="str">
        <f>IF(AND(NOT(I174=""),NOT(J174=""),NOT(H174="")),J174/I174,"")</f>
        <v/>
      </c>
      <c r="L174" s="111">
        <v>43371</v>
      </c>
      <c r="M174" s="103" t="str">
        <f>IF(AND(NOT(OR(G174="",G174="Ø")),H174=""),"In Progress",IF(AND(NOT(OR(H174="Ø",H174="")),NOT(OR(G174="Ø",G174=""))),"Completed",IF(AND(NOT(A174=""),NOT(OR(D174="",D174="???")),G174=""),"Waiting",IF(D174="???","Waiting",""))))</f>
        <v>Completed</v>
      </c>
      <c r="N174" s="109"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09" t="s">
        <v>0</v>
      </c>
      <c r="P174" s="4" t="s">
        <v>4985</v>
      </c>
      <c r="Q174" s="114" t="s">
        <v>25</v>
      </c>
      <c r="R174" s="109" t="s">
        <v>4984</v>
      </c>
    </row>
    <row r="175" spans="1:18" x14ac:dyDescent="0.25">
      <c r="A175" s="109"/>
      <c r="B175" s="109"/>
      <c r="C175" s="109"/>
      <c r="D175" s="103" t="s">
        <v>4648</v>
      </c>
      <c r="E175" s="103" t="s">
        <v>1512</v>
      </c>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2018-07-02_G-087_AE</v>
      </c>
      <c r="G175" s="104">
        <v>43371</v>
      </c>
      <c r="H175" s="104">
        <v>43371</v>
      </c>
      <c r="I175" s="68">
        <v>1.67</v>
      </c>
      <c r="J175" s="68">
        <v>27.7</v>
      </c>
      <c r="K175" s="73">
        <f>IF(AND(NOT(I175=""),NOT(J175=""),NOT(H175="")),J175/I175,"")</f>
        <v>16.58682634730539</v>
      </c>
      <c r="L175" s="109"/>
      <c r="M175" s="103" t="str">
        <f>IF(AND(NOT(OR(G175="",G175="Ø")),H175=""),"In Progress",IF(AND(NOT(OR(H175="Ø",H175="")),NOT(OR(G175="Ø",G175=""))),"Completed",IF(AND(NOT(A174=""),NOT(OR(D175="",D175="???")),G175=""),"Waiting",IF(D175="???","Waiting",""))))</f>
        <v>Completed</v>
      </c>
      <c r="N175" s="109"/>
      <c r="O175" s="109"/>
      <c r="P175" s="4"/>
      <c r="Q175" s="114"/>
      <c r="R175" s="109"/>
    </row>
    <row r="176" spans="1:18" x14ac:dyDescent="0.25">
      <c r="A176" s="115" t="s">
        <v>4983</v>
      </c>
      <c r="B176" s="110" t="s">
        <v>4982</v>
      </c>
      <c r="C176" s="109" t="s">
        <v>2065</v>
      </c>
      <c r="D176" s="103" t="s">
        <v>32</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2018-07-02_G-088_AZ</v>
      </c>
      <c r="G176" s="104">
        <v>43349</v>
      </c>
      <c r="H176" s="104">
        <v>43350</v>
      </c>
      <c r="I176" s="68">
        <v>3</v>
      </c>
      <c r="J176" s="68"/>
      <c r="K176" s="73" t="str">
        <f>IF(AND(NOT(I176=""),NOT(J176=""),NOT(H176="")),J176/I176,"")</f>
        <v/>
      </c>
      <c r="L176" s="111">
        <v>43369</v>
      </c>
      <c r="M176" s="103" t="str">
        <f>IF(AND(NOT(OR(G176="",G176="Ø")),H176=""),"In Progress",IF(AND(NOT(OR(H176="Ø",H176="")),NOT(OR(G176="Ø",G176=""))),"Completed",IF(AND(NOT(A176=""),NOT(OR(D176="",D176="???")),G176=""),"Waiting",IF(D176="???","Waiting",""))))</f>
        <v>Completed</v>
      </c>
      <c r="N176" s="109"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09" t="s">
        <v>0</v>
      </c>
      <c r="P176" s="4"/>
      <c r="Q176" s="114" t="s">
        <v>25</v>
      </c>
      <c r="R176" s="109" t="s">
        <v>4981</v>
      </c>
    </row>
    <row r="177" spans="1:18" x14ac:dyDescent="0.25">
      <c r="A177" s="109"/>
      <c r="B177" s="109"/>
      <c r="C177" s="109"/>
      <c r="D177" s="103" t="s">
        <v>23</v>
      </c>
      <c r="E177" s="103" t="s">
        <v>1512</v>
      </c>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2018-07-02_G-088_CA</v>
      </c>
      <c r="G177" s="104">
        <v>43350</v>
      </c>
      <c r="H177" s="104">
        <v>43350</v>
      </c>
      <c r="I177" s="68">
        <v>1.5</v>
      </c>
      <c r="J177" s="68">
        <v>47</v>
      </c>
      <c r="K177" s="73">
        <f>IF(AND(NOT(I177=""),NOT(J177=""),NOT(H177="")),J177/I177,"")</f>
        <v>31.333333333333332</v>
      </c>
      <c r="L177" s="109"/>
      <c r="M177" s="103" t="str">
        <f>IF(AND(NOT(OR(G177="",G177="Ø")),H177=""),"In Progress",IF(AND(NOT(OR(H177="Ø",H177="")),NOT(OR(G177="Ø",G177=""))),"Completed",IF(AND(NOT(A176=""),NOT(OR(D177="",D177="???")),G177=""),"Waiting",IF(D177="???","Waiting",""))))</f>
        <v>Completed</v>
      </c>
      <c r="N177" s="109"/>
      <c r="O177" s="109"/>
      <c r="P177" s="4"/>
      <c r="Q177" s="114"/>
      <c r="R177" s="109"/>
    </row>
    <row r="178" spans="1:18" x14ac:dyDescent="0.25">
      <c r="A178" s="115" t="s">
        <v>4980</v>
      </c>
      <c r="B178" s="110" t="s">
        <v>4979</v>
      </c>
      <c r="C178" s="109" t="s">
        <v>2065</v>
      </c>
      <c r="D178" s="103" t="s">
        <v>161</v>
      </c>
      <c r="E178" s="103" t="s">
        <v>24</v>
      </c>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2018-07-02_G-089_BD</v>
      </c>
      <c r="G178" s="104">
        <v>43349</v>
      </c>
      <c r="H178" s="104">
        <v>43354</v>
      </c>
      <c r="I178" s="68">
        <v>1.25</v>
      </c>
      <c r="J178" s="68">
        <v>53</v>
      </c>
      <c r="K178" s="73">
        <f>IF(AND(NOT(I178=""),NOT(J178=""),NOT(H178="")),J178/I178,"")</f>
        <v>42.4</v>
      </c>
      <c r="L178" s="111">
        <v>43367</v>
      </c>
      <c r="M178" s="103" t="str">
        <f>IF(AND(NOT(OR(G178="",G178="Ø")),H178=""),"In Progress",IF(AND(NOT(OR(H178="Ø",H178="")),NOT(OR(G178="Ø",G178=""))),"Completed",IF(AND(NOT(A178=""),NOT(OR(D178="",D178="???")),G178=""),"Waiting",IF(D178="???","Waiting",""))))</f>
        <v>Completed</v>
      </c>
      <c r="N178" s="109"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09" t="s">
        <v>0</v>
      </c>
      <c r="P178" s="4"/>
      <c r="Q178" s="114" t="s">
        <v>25</v>
      </c>
      <c r="R178" s="109" t="s">
        <v>4978</v>
      </c>
    </row>
    <row r="179" spans="1:18" x14ac:dyDescent="0.25">
      <c r="A179" s="109"/>
      <c r="B179" s="109"/>
      <c r="C179" s="109"/>
      <c r="D179" s="103" t="s">
        <v>113</v>
      </c>
      <c r="E179" s="103" t="s">
        <v>1512</v>
      </c>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2018-07-02_G-089_DR</v>
      </c>
      <c r="G179" s="104">
        <v>43353</v>
      </c>
      <c r="H179" s="104">
        <v>43355</v>
      </c>
      <c r="I179" s="68">
        <v>2</v>
      </c>
      <c r="J179" s="68">
        <v>60.624000000000002</v>
      </c>
      <c r="K179" s="73">
        <f>IF(AND(NOT(I179=""),NOT(J179=""),NOT(H179="")),J179/I179,"")</f>
        <v>30.312000000000001</v>
      </c>
      <c r="L179" s="109"/>
      <c r="M179" s="103" t="str">
        <f>IF(AND(NOT(OR(G179="",G179="Ø")),H179=""),"In Progress",IF(AND(NOT(OR(H179="Ø",H179="")),NOT(OR(G179="Ø",G179=""))),"Completed",IF(AND(NOT(A178=""),NOT(OR(D179="",D179="???")),G179=""),"Waiting",IF(D179="???","Waiting",""))))</f>
        <v>Completed</v>
      </c>
      <c r="N179" s="109"/>
      <c r="O179" s="109"/>
      <c r="P179" s="4"/>
      <c r="Q179" s="114"/>
      <c r="R179" s="109"/>
    </row>
    <row r="180" spans="1:18" x14ac:dyDescent="0.25">
      <c r="A180" s="115" t="s">
        <v>4977</v>
      </c>
      <c r="B180" s="110" t="s">
        <v>4976</v>
      </c>
      <c r="C180" s="109" t="s">
        <v>2065</v>
      </c>
      <c r="D180" s="103" t="s">
        <v>161</v>
      </c>
      <c r="E180" s="103" t="s">
        <v>24</v>
      </c>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2018-07-02_G-090_BD</v>
      </c>
      <c r="G180" s="104">
        <v>43349</v>
      </c>
      <c r="H180" s="104">
        <v>43349</v>
      </c>
      <c r="I180" s="68">
        <v>1.5</v>
      </c>
      <c r="J180" s="68">
        <v>30</v>
      </c>
      <c r="K180" s="73">
        <f>IF(AND(NOT(I180=""),NOT(J180=""),NOT(H180="")),J180/I180,"")</f>
        <v>20</v>
      </c>
      <c r="L180" s="111">
        <v>43367</v>
      </c>
      <c r="M180" s="103" t="str">
        <f>IF(AND(NOT(OR(G180="",G180="Ø")),H180=""),"In Progress",IF(AND(NOT(OR(H180="Ø",H180="")),NOT(OR(G180="Ø",G180=""))),"Completed",IF(AND(NOT(A180=""),NOT(OR(D180="",D180="???")),G180=""),"Waiting",IF(D180="???","Waiting",""))))</f>
        <v>Completed</v>
      </c>
      <c r="N180" s="109"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09" t="s">
        <v>0</v>
      </c>
      <c r="P180" s="4"/>
      <c r="Q180" s="114" t="s">
        <v>25</v>
      </c>
      <c r="R180" s="109" t="s">
        <v>4975</v>
      </c>
    </row>
    <row r="181" spans="1:18" x14ac:dyDescent="0.25">
      <c r="A181" s="109"/>
      <c r="B181" s="109"/>
      <c r="C181" s="109"/>
      <c r="D181" s="103" t="s">
        <v>113</v>
      </c>
      <c r="E181" s="103" t="s">
        <v>1512</v>
      </c>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2018-07-02_G-090_DR</v>
      </c>
      <c r="G181" s="104">
        <v>43353</v>
      </c>
      <c r="H181" s="104">
        <v>43353</v>
      </c>
      <c r="I181" s="68">
        <v>1.33</v>
      </c>
      <c r="J181" s="68">
        <v>30.83</v>
      </c>
      <c r="K181" s="73">
        <f>IF(AND(NOT(I181=""),NOT(J181=""),NOT(H181="")),J181/I181,"")</f>
        <v>23.180451127819545</v>
      </c>
      <c r="L181" s="109"/>
      <c r="M181" s="103" t="str">
        <f>IF(AND(NOT(OR(G181="",G181="Ø")),H181=""),"In Progress",IF(AND(NOT(OR(H181="Ø",H181="")),NOT(OR(G181="Ø",G181=""))),"Completed",IF(AND(NOT(A180=""),NOT(OR(D181="",D181="???")),G181=""),"Waiting",IF(D181="???","Waiting",""))))</f>
        <v>Completed</v>
      </c>
      <c r="N181" s="109"/>
      <c r="O181" s="109"/>
      <c r="P181" s="4"/>
      <c r="Q181" s="114"/>
      <c r="R181" s="109"/>
    </row>
    <row r="182" spans="1:18" x14ac:dyDescent="0.25">
      <c r="A182" s="115" t="s">
        <v>4974</v>
      </c>
      <c r="B182" s="110" t="s">
        <v>4973</v>
      </c>
      <c r="C182" s="109" t="s">
        <v>1167</v>
      </c>
      <c r="D182" s="103" t="s">
        <v>161</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2018-07-02_G-091_BD</v>
      </c>
      <c r="G182" s="104">
        <v>43349</v>
      </c>
      <c r="H182" s="104">
        <v>43349</v>
      </c>
      <c r="I182" s="68">
        <v>1</v>
      </c>
      <c r="J182" s="68">
        <v>24</v>
      </c>
      <c r="K182" s="73">
        <f>IF(AND(NOT(I182=""),NOT(J182=""),NOT(H182="")),J182/I182,"")</f>
        <v>24</v>
      </c>
      <c r="L182" s="111">
        <v>43360</v>
      </c>
      <c r="M182" s="103" t="str">
        <f>IF(AND(NOT(OR(G182="",G182="Ø")),H182=""),"In Progress",IF(AND(NOT(OR(H182="Ø",H182="")),NOT(OR(G182="Ø",G182=""))),"Completed",IF(AND(NOT(A182=""),NOT(OR(D182="",D182="???")),G182=""),"Waiting",IF(D182="???","Waiting",""))))</f>
        <v>Completed</v>
      </c>
      <c r="N182" s="109"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17" t="s">
        <v>0</v>
      </c>
      <c r="P182" s="4"/>
      <c r="Q182" s="114" t="s">
        <v>25</v>
      </c>
      <c r="R182" s="109" t="s">
        <v>4972</v>
      </c>
    </row>
    <row r="183" spans="1:18" x14ac:dyDescent="0.25">
      <c r="A183" s="109"/>
      <c r="B183" s="109"/>
      <c r="C183" s="109"/>
      <c r="D183" s="103" t="s">
        <v>4851</v>
      </c>
      <c r="E183" s="103" t="s">
        <v>1512</v>
      </c>
      <c r="F183" s="7" t="s">
        <v>4971</v>
      </c>
      <c r="G183" s="104">
        <v>43353</v>
      </c>
      <c r="H183" s="104">
        <v>43360</v>
      </c>
      <c r="I183" s="68"/>
      <c r="J183" s="68"/>
      <c r="K183" s="73" t="str">
        <f>IF(AND(NOT(I183=""),NOT(J183=""),NOT(H183="")),J183/I183,"")</f>
        <v/>
      </c>
      <c r="L183" s="109"/>
      <c r="M183" s="103" t="s">
        <v>0</v>
      </c>
      <c r="N183" s="109"/>
      <c r="O183" s="118"/>
      <c r="P183" s="4"/>
      <c r="Q183" s="114"/>
      <c r="R183" s="109"/>
    </row>
    <row r="184" spans="1:18" x14ac:dyDescent="0.25">
      <c r="A184" s="115" t="s">
        <v>4970</v>
      </c>
      <c r="B184" s="110" t="s">
        <v>4969</v>
      </c>
      <c r="C184" s="109" t="s">
        <v>1167</v>
      </c>
      <c r="D184" s="103" t="s">
        <v>32</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2018-07-02_G-092_AZ</v>
      </c>
      <c r="G184" s="104">
        <v>43350</v>
      </c>
      <c r="H184" s="104">
        <v>43350</v>
      </c>
      <c r="I184" s="68">
        <v>1</v>
      </c>
      <c r="J184" s="68"/>
      <c r="K184" s="73" t="str">
        <f>IF(AND(NOT(I184=""),NOT(J184=""),NOT(H184="")),J184/I184,"")</f>
        <v/>
      </c>
      <c r="L184" s="111">
        <v>43370</v>
      </c>
      <c r="M184" s="103" t="str">
        <f>IF(AND(NOT(OR(G184="",G184="Ø")),H184=""),"In Progress",IF(AND(NOT(OR(H184="Ø",H184="")),NOT(OR(G184="Ø",G184=""))),"Completed",IF(AND(NOT(A184=""),NOT(OR(D184="",D184="???")),G184=""),"Waiting",IF(D184="???","Waiting",""))))</f>
        <v>Completed</v>
      </c>
      <c r="N184" s="109"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09" t="s">
        <v>0</v>
      </c>
      <c r="P184" s="4"/>
      <c r="Q184" s="114" t="s">
        <v>25</v>
      </c>
      <c r="R184" s="109" t="s">
        <v>4968</v>
      </c>
    </row>
    <row r="185" spans="1:18" x14ac:dyDescent="0.25">
      <c r="A185" s="109"/>
      <c r="B185" s="109"/>
      <c r="C185" s="109"/>
      <c r="D185" s="103" t="s">
        <v>187</v>
      </c>
      <c r="E185" s="103" t="s">
        <v>1512</v>
      </c>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2018-07-02_G-092_MW</v>
      </c>
      <c r="G185" s="104">
        <v>43350</v>
      </c>
      <c r="H185" s="104">
        <v>43350</v>
      </c>
      <c r="I185" s="68"/>
      <c r="J185" s="68"/>
      <c r="K185" s="73" t="str">
        <f>IF(AND(NOT(I185=""),NOT(J185=""),NOT(H185="")),J185/I185,"")</f>
        <v/>
      </c>
      <c r="L185" s="109"/>
      <c r="M185" s="103" t="str">
        <f>IF(AND(NOT(OR(G185="",G185="Ø")),H185=""),"In Progress",IF(AND(NOT(OR(H185="Ø",H185="")),NOT(OR(G185="Ø",G185=""))),"Completed",IF(AND(NOT(A184=""),NOT(OR(D185="",D185="???")),G185=""),"Waiting",IF(D185="???","Waiting",""))))</f>
        <v>Completed</v>
      </c>
      <c r="N185" s="109"/>
      <c r="O185" s="109"/>
      <c r="P185" s="4"/>
      <c r="Q185" s="114"/>
      <c r="R185" s="109"/>
    </row>
    <row r="186" spans="1:18" x14ac:dyDescent="0.25">
      <c r="A186" s="115" t="s">
        <v>4967</v>
      </c>
      <c r="B186" s="110" t="s">
        <v>4966</v>
      </c>
      <c r="C186" s="109" t="s">
        <v>1167</v>
      </c>
      <c r="D186" s="103" t="s">
        <v>161</v>
      </c>
      <c r="E186" s="103" t="s">
        <v>24</v>
      </c>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2018-07-02_G-093_BD</v>
      </c>
      <c r="G186" s="104">
        <v>43350</v>
      </c>
      <c r="H186" s="104">
        <v>43350</v>
      </c>
      <c r="I186" s="68">
        <v>1.25</v>
      </c>
      <c r="J186" s="68">
        <v>23</v>
      </c>
      <c r="K186" s="73">
        <f>IF(AND(NOT(I186=""),NOT(J186=""),NOT(H186="")),J186/I186,"")</f>
        <v>18.399999999999999</v>
      </c>
      <c r="L186" s="111">
        <v>43367</v>
      </c>
      <c r="M186" s="103" t="str">
        <f>IF(AND(NOT(OR(G186="",G186="Ø")),H186=""),"In Progress",IF(AND(NOT(OR(H186="Ø",H186="")),NOT(OR(G186="Ø",G186=""))),"Completed",IF(AND(NOT(A186=""),NOT(OR(D186="",D186="???")),G186=""),"Waiting",IF(D186="???","Waiting",""))))</f>
        <v>Completed</v>
      </c>
      <c r="N186" s="109"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09" t="s">
        <v>0</v>
      </c>
      <c r="P186" s="4"/>
      <c r="Q186" s="114" t="s">
        <v>25</v>
      </c>
      <c r="R186" s="109" t="s">
        <v>4965</v>
      </c>
    </row>
    <row r="187" spans="1:18" x14ac:dyDescent="0.25">
      <c r="A187" s="109"/>
      <c r="B187" s="109"/>
      <c r="C187" s="109"/>
      <c r="D187" s="103" t="s">
        <v>187</v>
      </c>
      <c r="E187" s="103" t="s">
        <v>1512</v>
      </c>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2018-07-02_G-093_MW</v>
      </c>
      <c r="G187" s="104">
        <v>43353</v>
      </c>
      <c r="H187" s="104">
        <v>43354</v>
      </c>
      <c r="I187" s="68">
        <v>1</v>
      </c>
      <c r="J187" s="68"/>
      <c r="K187" s="73" t="str">
        <f>IF(AND(NOT(I187=""),NOT(J187=""),NOT(H187="")),J187/I187,"")</f>
        <v/>
      </c>
      <c r="L187" s="109"/>
      <c r="M187" s="103" t="str">
        <f>IF(AND(NOT(OR(G187="",G187="Ø")),H187=""),"In Progress",IF(AND(NOT(OR(H187="Ø",H187="")),NOT(OR(G187="Ø",G187=""))),"Completed",IF(AND(NOT(A186=""),NOT(OR(D187="",D187="???")),G187=""),"Waiting",IF(D187="???","Waiting",""))))</f>
        <v>Completed</v>
      </c>
      <c r="N187" s="109"/>
      <c r="O187" s="109"/>
      <c r="P187" s="4"/>
      <c r="Q187" s="114"/>
      <c r="R187" s="109"/>
    </row>
    <row r="188" spans="1:18" x14ac:dyDescent="0.25">
      <c r="A188" s="115" t="s">
        <v>4964</v>
      </c>
      <c r="B188" s="110" t="s">
        <v>4963</v>
      </c>
      <c r="C188" s="109" t="s">
        <v>1167</v>
      </c>
      <c r="D188" s="103" t="s">
        <v>161</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2018-07-02_G-094_BD</v>
      </c>
      <c r="G188" s="104">
        <v>43350</v>
      </c>
      <c r="H188" s="104">
        <v>43350</v>
      </c>
      <c r="I188" s="68">
        <v>2.25</v>
      </c>
      <c r="J188" s="68">
        <v>37</v>
      </c>
      <c r="K188" s="73">
        <f>IF(AND(NOT(I188=""),NOT(J188=""),NOT(H188="")),J188/I188,"")</f>
        <v>16.444444444444443</v>
      </c>
      <c r="L188" s="111">
        <v>43367</v>
      </c>
      <c r="M188" s="103" t="str">
        <f>IF(AND(NOT(OR(G188="",G188="Ø")),H188=""),"In Progress",IF(AND(NOT(OR(H188="Ø",H188="")),NOT(OR(G188="Ø",G188=""))),"Completed",IF(AND(NOT(A188=""),NOT(OR(D188="",D188="???")),G188=""),"Waiting",IF(D188="???","Waiting",""))))</f>
        <v>Completed</v>
      </c>
      <c r="N188" s="109"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09" t="s">
        <v>0</v>
      </c>
      <c r="P188" s="4"/>
      <c r="Q188" s="114" t="s">
        <v>25</v>
      </c>
      <c r="R188" s="109" t="s">
        <v>4962</v>
      </c>
    </row>
    <row r="189" spans="1:18" x14ac:dyDescent="0.25">
      <c r="A189" s="109"/>
      <c r="B189" s="109"/>
      <c r="C189" s="109"/>
      <c r="D189" s="103" t="s">
        <v>32</v>
      </c>
      <c r="E189" s="103" t="s">
        <v>1512</v>
      </c>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2018-07-02_G-094_AZ</v>
      </c>
      <c r="G189" s="104">
        <v>43355</v>
      </c>
      <c r="H189" s="104">
        <v>43356</v>
      </c>
      <c r="I189" s="68"/>
      <c r="J189" s="68"/>
      <c r="K189" s="73" t="str">
        <f>IF(AND(NOT(I189=""),NOT(J189=""),NOT(H189="")),J189/I189,"")</f>
        <v/>
      </c>
      <c r="L189" s="109"/>
      <c r="M189" s="103" t="str">
        <f>IF(AND(NOT(OR(G189="",G189="Ø")),H189=""),"In Progress",IF(AND(NOT(OR(H189="Ø",H189="")),NOT(OR(G189="Ø",G189=""))),"Completed",IF(AND(NOT(A188=""),NOT(OR(D189="",D189="???")),G189=""),"Waiting",IF(D189="???","Waiting",""))))</f>
        <v>Completed</v>
      </c>
      <c r="N189" s="109"/>
      <c r="O189" s="109"/>
      <c r="P189" s="4"/>
      <c r="Q189" s="114"/>
      <c r="R189" s="109"/>
    </row>
    <row r="190" spans="1:18" x14ac:dyDescent="0.25">
      <c r="A190" s="115" t="s">
        <v>4961</v>
      </c>
      <c r="B190" s="110" t="s">
        <v>4960</v>
      </c>
      <c r="C190" s="109" t="s">
        <v>1167</v>
      </c>
      <c r="D190" s="103" t="s">
        <v>4648</v>
      </c>
      <c r="E190" s="103" t="s">
        <v>24</v>
      </c>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2018-07-02_G-095_AE</v>
      </c>
      <c r="G190" s="104">
        <v>43349</v>
      </c>
      <c r="H190" s="104">
        <v>43350</v>
      </c>
      <c r="I190" s="68"/>
      <c r="J190" s="68"/>
      <c r="K190" s="73" t="str">
        <f>IF(AND(NOT(I190=""),NOT(J190=""),NOT(H190="")),J190/I190,"")</f>
        <v/>
      </c>
      <c r="L190" s="111" t="s">
        <v>4959</v>
      </c>
      <c r="M190" s="103" t="str">
        <f>IF(AND(NOT(OR(G190="",G190="Ø")),H190=""),"In Progress",IF(AND(NOT(OR(H190="Ø",H190="")),NOT(OR(G190="Ø",G190=""))),"Completed",IF(AND(NOT(A190=""),NOT(OR(D190="",D190="???")),G190=""),"Waiting",IF(D190="???","Waiting",""))))</f>
        <v>Completed</v>
      </c>
      <c r="N190" s="109" t="s">
        <v>0</v>
      </c>
      <c r="O190" s="109" t="s">
        <v>0</v>
      </c>
      <c r="P190" s="4" t="s">
        <v>4958</v>
      </c>
      <c r="Q190" s="114" t="s">
        <v>25</v>
      </c>
      <c r="R190" s="109" t="s">
        <v>4957</v>
      </c>
    </row>
    <row r="191" spans="1:18" x14ac:dyDescent="0.25">
      <c r="A191" s="109"/>
      <c r="B191" s="109"/>
      <c r="C191" s="109"/>
      <c r="D191" s="103" t="s">
        <v>113</v>
      </c>
      <c r="E191" s="103" t="s">
        <v>1512</v>
      </c>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2018-07-02_G-095_DR</v>
      </c>
      <c r="G191" s="104">
        <v>43364</v>
      </c>
      <c r="H191" s="104">
        <v>43371</v>
      </c>
      <c r="I191" s="68">
        <v>1.25</v>
      </c>
      <c r="J191" s="68">
        <v>11.416</v>
      </c>
      <c r="K191" s="73">
        <f>IF(AND(NOT(I191=""),NOT(J191=""),NOT(H191="")),J191/I191,"")</f>
        <v>9.1327999999999996</v>
      </c>
      <c r="L191" s="109"/>
      <c r="M191" s="103" t="str">
        <f>IF(AND(NOT(OR(G191="",G191="Ø")),H191=""),"In Progress",IF(AND(NOT(OR(H191="Ø",H191="")),NOT(OR(G191="Ø",G191=""))),"Completed",IF(AND(NOT(A190=""),NOT(OR(D191="",D191="???")),G191=""),"Waiting",IF(D191="???","Waiting",""))))</f>
        <v>Completed</v>
      </c>
      <c r="N191" s="109"/>
      <c r="O191" s="109"/>
      <c r="P191" s="4"/>
      <c r="Q191" s="114"/>
      <c r="R191" s="109"/>
    </row>
    <row r="192" spans="1:18" x14ac:dyDescent="0.25">
      <c r="A192" s="115" t="s">
        <v>4956</v>
      </c>
      <c r="B192" s="110" t="s">
        <v>4955</v>
      </c>
      <c r="C192" s="109" t="s">
        <v>2065</v>
      </c>
      <c r="D192" s="103" t="s">
        <v>4648</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2018-07-02_G-096_AE</v>
      </c>
      <c r="G192" s="104">
        <v>43350</v>
      </c>
      <c r="H192" s="104">
        <v>43350</v>
      </c>
      <c r="I192" s="68"/>
      <c r="J192" s="68">
        <v>45</v>
      </c>
      <c r="K192" s="73" t="str">
        <f>IF(AND(NOT(I192=""),NOT(J192=""),NOT(H192="")),J192/I192,"")</f>
        <v/>
      </c>
      <c r="L192" s="111">
        <v>43353</v>
      </c>
      <c r="M192" s="103" t="str">
        <f>IF(AND(NOT(OR(G192="",G192="Ø")),H192=""),"In Progress",IF(AND(NOT(OR(H192="Ø",H192="")),NOT(OR(G192="Ø",G192=""))),"Completed",IF(AND(NOT(A192=""),NOT(OR(D192="",D192="???")),G192=""),"Waiting",IF(D192="???","Waiting",""))))</f>
        <v>Completed</v>
      </c>
      <c r="N192" s="109"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09" t="s">
        <v>0</v>
      </c>
      <c r="P192" s="4" t="s">
        <v>4954</v>
      </c>
      <c r="Q192" s="114" t="s">
        <v>25</v>
      </c>
      <c r="R192" s="109" t="s">
        <v>4953</v>
      </c>
    </row>
    <row r="193" spans="1:18" x14ac:dyDescent="0.25">
      <c r="A193" s="109"/>
      <c r="B193" s="109"/>
      <c r="C193" s="109"/>
      <c r="D193" s="103" t="s">
        <v>161</v>
      </c>
      <c r="E193" s="103" t="s">
        <v>1512</v>
      </c>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2018-07-02_G-096_BD</v>
      </c>
      <c r="G193" s="104">
        <v>43353</v>
      </c>
      <c r="H193" s="104">
        <v>43353</v>
      </c>
      <c r="I193" s="68">
        <v>1.75</v>
      </c>
      <c r="J193" s="68">
        <v>48</v>
      </c>
      <c r="K193" s="73">
        <f>IF(AND(NOT(I193=""),NOT(J193=""),NOT(H193="")),J193/I193,"")</f>
        <v>27.428571428571427</v>
      </c>
      <c r="L193" s="109"/>
      <c r="M193" s="103" t="str">
        <f>IF(AND(NOT(OR(G193="",G193="Ø")),H193=""),"In Progress",IF(AND(NOT(OR(H193="Ø",H193="")),NOT(OR(G193="Ø",G193=""))),"Completed",IF(AND(NOT(A192=""),NOT(OR(D193="",D193="???")),G193=""),"Waiting",IF(D193="???","Waiting",""))))</f>
        <v>Completed</v>
      </c>
      <c r="N193" s="109"/>
      <c r="O193" s="109"/>
      <c r="P193" s="4"/>
      <c r="Q193" s="114"/>
      <c r="R193" s="109"/>
    </row>
    <row r="194" spans="1:18" x14ac:dyDescent="0.25">
      <c r="A194" s="115" t="s">
        <v>4952</v>
      </c>
      <c r="B194" s="110" t="s">
        <v>4951</v>
      </c>
      <c r="C194" s="109" t="s">
        <v>2065</v>
      </c>
      <c r="D194" s="103" t="s">
        <v>23</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2018-07-02_G-097_CA</v>
      </c>
      <c r="G194" s="104">
        <v>43350</v>
      </c>
      <c r="H194" s="104">
        <v>43353</v>
      </c>
      <c r="I194" s="68">
        <v>6</v>
      </c>
      <c r="J194" s="68">
        <v>165</v>
      </c>
      <c r="K194" s="73">
        <f>IF(AND(NOT(I194=""),NOT(J194=""),NOT(H194="")),J194/I194,"")</f>
        <v>27.5</v>
      </c>
      <c r="L194" s="111">
        <v>43369</v>
      </c>
      <c r="M194" s="103" t="str">
        <f>IF(AND(NOT(OR(G194="",G194="Ø")),H194=""),"In Progress",IF(AND(NOT(OR(H194="Ø",H194="")),NOT(OR(G194="Ø",G194=""))),"Completed",IF(AND(NOT(A194=""),NOT(OR(D194="",D194="???")),G194=""),"Waiting",IF(D194="???","Waiting",""))))</f>
        <v>Completed</v>
      </c>
      <c r="N194" s="109"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Completed</v>
      </c>
      <c r="O194" s="109" t="s">
        <v>0</v>
      </c>
      <c r="P194" s="4"/>
      <c r="Q194" s="114" t="s">
        <v>25</v>
      </c>
      <c r="R194" s="109" t="s">
        <v>4950</v>
      </c>
    </row>
    <row r="195" spans="1:18" x14ac:dyDescent="0.25">
      <c r="A195" s="109"/>
      <c r="B195" s="109"/>
      <c r="C195" s="109"/>
      <c r="D195" s="103" t="s">
        <v>187</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2018-07-02_G-097_MW</v>
      </c>
      <c r="G195" s="104">
        <v>43354</v>
      </c>
      <c r="H195" s="104">
        <v>43355</v>
      </c>
      <c r="I195" s="68"/>
      <c r="J195" s="68"/>
      <c r="K195" s="73" t="str">
        <f>IF(AND(NOT(I195=""),NOT(J195=""),NOT(H195="")),J195/I195,"")</f>
        <v/>
      </c>
      <c r="L195" s="109"/>
      <c r="M195" s="103" t="str">
        <f>IF(AND(NOT(OR(G195="",G195="Ø")),H195=""),"In Progress",IF(AND(NOT(OR(H195="Ø",H195="")),NOT(OR(G195="Ø",G195=""))),"Completed",IF(AND(NOT(A194=""),NOT(OR(D195="",D195="???")),G195=""),"Waiting",IF(D195="???","Waiting",""))))</f>
        <v>Completed</v>
      </c>
      <c r="N195" s="109"/>
      <c r="O195" s="109"/>
      <c r="P195" s="4"/>
      <c r="Q195" s="114"/>
      <c r="R195" s="109"/>
    </row>
    <row r="196" spans="1:18" x14ac:dyDescent="0.25">
      <c r="A196" s="115" t="s">
        <v>4949</v>
      </c>
      <c r="B196" s="110" t="s">
        <v>4948</v>
      </c>
      <c r="C196" s="109" t="s">
        <v>2065</v>
      </c>
      <c r="D196" s="103" t="s">
        <v>161</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2018-07-02_G-098_BD</v>
      </c>
      <c r="G196" s="104">
        <v>43354</v>
      </c>
      <c r="H196" s="104">
        <v>43354</v>
      </c>
      <c r="I196" s="68">
        <v>1</v>
      </c>
      <c r="J196" s="68">
        <v>25</v>
      </c>
      <c r="K196" s="73">
        <f>IF(AND(NOT(I196=""),NOT(J196=""),NOT(H196="")),J196/I196,"")</f>
        <v>25</v>
      </c>
      <c r="L196" s="111">
        <v>43367</v>
      </c>
      <c r="M196" s="103" t="str">
        <f>IF(AND(NOT(OR(G196="",G196="Ø")),H196=""),"In Progress",IF(AND(NOT(OR(H196="Ø",H196="")),NOT(OR(G196="Ø",G196=""))),"Completed",IF(AND(NOT(A196=""),NOT(OR(D196="",D196="???")),G196=""),"Waiting",IF(D196="???","Waiting",""))))</f>
        <v>Completed</v>
      </c>
      <c r="N196" s="109"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09" t="s">
        <v>0</v>
      </c>
      <c r="P196" s="4"/>
      <c r="Q196" s="114" t="s">
        <v>25</v>
      </c>
      <c r="R196" s="109" t="s">
        <v>4947</v>
      </c>
    </row>
    <row r="197" spans="1:18" x14ac:dyDescent="0.25">
      <c r="A197" s="109"/>
      <c r="B197" s="109"/>
      <c r="C197" s="109"/>
      <c r="D197" s="103" t="s">
        <v>23</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2018-07-02_G-098_CA</v>
      </c>
      <c r="G197" s="104">
        <v>43354</v>
      </c>
      <c r="H197" s="104">
        <v>43354</v>
      </c>
      <c r="I197" s="68">
        <v>1.5</v>
      </c>
      <c r="J197" s="68">
        <v>34.5</v>
      </c>
      <c r="K197" s="73">
        <f>IF(AND(NOT(I197=""),NOT(J197=""),NOT(H197="")),J197/I197,"")</f>
        <v>23</v>
      </c>
      <c r="L197" s="109"/>
      <c r="M197" s="103" t="str">
        <f>IF(AND(NOT(OR(G197="",G197="Ø")),H197=""),"In Progress",IF(AND(NOT(OR(H197="Ø",H197="")),NOT(OR(G197="Ø",G197=""))),"Completed",IF(AND(NOT(A196=""),NOT(OR(D197="",D197="???")),G197=""),"Waiting",IF(D197="???","Waiting",""))))</f>
        <v>Completed</v>
      </c>
      <c r="N197" s="109"/>
      <c r="O197" s="109"/>
      <c r="P197" s="4"/>
      <c r="Q197" s="114"/>
      <c r="R197" s="109"/>
    </row>
    <row r="198" spans="1:18" x14ac:dyDescent="0.25">
      <c r="A198" s="115" t="s">
        <v>4946</v>
      </c>
      <c r="B198" s="110" t="s">
        <v>4945</v>
      </c>
      <c r="C198" s="109" t="s">
        <v>1167</v>
      </c>
      <c r="D198" s="103" t="s">
        <v>32</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2018-07-02_G-099_AZ</v>
      </c>
      <c r="G198" s="104">
        <v>43350</v>
      </c>
      <c r="H198" s="104">
        <v>43350</v>
      </c>
      <c r="I198" s="68">
        <v>2</v>
      </c>
      <c r="J198" s="68"/>
      <c r="K198" s="73" t="str">
        <f>IF(AND(NOT(I198=""),NOT(J198=""),NOT(H198="")),J198/I198,"")</f>
        <v/>
      </c>
      <c r="L198" s="111">
        <v>43370</v>
      </c>
      <c r="M198" s="103" t="str">
        <f>IF(AND(NOT(OR(G198="",G198="Ø")),H198=""),"In Progress",IF(AND(NOT(OR(H198="Ø",H198="")),NOT(OR(G198="Ø",G198=""))),"Completed",IF(AND(NOT(A198=""),NOT(OR(D198="",D198="???")),G198=""),"Waiting",IF(D198="???","Waiting",""))))</f>
        <v>Completed</v>
      </c>
      <c r="N198" s="109"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09" t="s">
        <v>0</v>
      </c>
      <c r="P198" s="4"/>
      <c r="Q198" s="114" t="s">
        <v>25</v>
      </c>
      <c r="R198" s="109" t="s">
        <v>4944</v>
      </c>
    </row>
    <row r="199" spans="1:18" x14ac:dyDescent="0.25">
      <c r="A199" s="109"/>
      <c r="B199" s="109"/>
      <c r="C199" s="109"/>
      <c r="D199" s="103" t="s">
        <v>187</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2018-07-02_G-099_MW</v>
      </c>
      <c r="G199" s="104">
        <v>43353</v>
      </c>
      <c r="H199" s="104">
        <v>43353</v>
      </c>
      <c r="I199" s="68">
        <v>2</v>
      </c>
      <c r="J199" s="68"/>
      <c r="K199" s="73" t="str">
        <f>IF(AND(NOT(I199=""),NOT(J199=""),NOT(H199="")),J199/I199,"")</f>
        <v/>
      </c>
      <c r="L199" s="109"/>
      <c r="M199" s="103" t="str">
        <f>IF(AND(NOT(OR(G199="",G199="Ø")),H199=""),"In Progress",IF(AND(NOT(OR(H199="Ø",H199="")),NOT(OR(G199="Ø",G199=""))),"Completed",IF(AND(NOT(A198=""),NOT(OR(D199="",D199="???")),G199=""),"Waiting",IF(D199="???","Waiting",""))))</f>
        <v>Completed</v>
      </c>
      <c r="N199" s="109"/>
      <c r="O199" s="109"/>
      <c r="P199" s="4"/>
      <c r="Q199" s="114"/>
      <c r="R199" s="109"/>
    </row>
    <row r="200" spans="1:18" x14ac:dyDescent="0.25">
      <c r="A200" s="115" t="s">
        <v>4943</v>
      </c>
      <c r="B200" s="110" t="s">
        <v>4942</v>
      </c>
      <c r="C200" s="109" t="s">
        <v>2065</v>
      </c>
      <c r="D200" s="103" t="s">
        <v>4648</v>
      </c>
      <c r="E200" s="103" t="s">
        <v>24</v>
      </c>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2018-07-02_G-100_AE</v>
      </c>
      <c r="G200" s="104">
        <v>43353</v>
      </c>
      <c r="H200" s="104">
        <v>43353</v>
      </c>
      <c r="I200" s="68"/>
      <c r="J200" s="68"/>
      <c r="K200" s="73" t="str">
        <f>IF(AND(NOT(I200=""),NOT(J200=""),NOT(H200="")),J200/I200,"")</f>
        <v/>
      </c>
      <c r="L200" s="111">
        <v>43370</v>
      </c>
      <c r="M200" s="103" t="str">
        <f>IF(AND(NOT(OR(G200="",G200="Ø")),H200=""),"In Progress",IF(AND(NOT(OR(H200="Ø",H200="")),NOT(OR(G200="Ø",G200=""))),"Completed",IF(AND(NOT(A200=""),NOT(OR(D200="",D200="???")),G200=""),"Waiting",IF(D200="???","Waiting",""))))</f>
        <v>Completed</v>
      </c>
      <c r="N200" s="109" t="s">
        <v>0</v>
      </c>
      <c r="O200" s="109" t="s">
        <v>0</v>
      </c>
      <c r="P200" s="4"/>
      <c r="Q200" s="114" t="s">
        <v>25</v>
      </c>
      <c r="R200" s="109" t="s">
        <v>4941</v>
      </c>
    </row>
    <row r="201" spans="1:18" x14ac:dyDescent="0.25">
      <c r="A201" s="109"/>
      <c r="B201" s="117"/>
      <c r="C201" s="117"/>
      <c r="D201" s="103" t="s">
        <v>23</v>
      </c>
      <c r="E201" s="103" t="s">
        <v>1512</v>
      </c>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2018-07-02_G-100_CA</v>
      </c>
      <c r="G201" s="104">
        <v>43353</v>
      </c>
      <c r="H201" s="104">
        <v>43354</v>
      </c>
      <c r="I201" s="68">
        <v>2.25</v>
      </c>
      <c r="J201" s="68">
        <v>79.7</v>
      </c>
      <c r="K201" s="73">
        <f>IF(AND(NOT(I201=""),NOT(J201=""),NOT(H201="")),J201/I201,"")</f>
        <v>35.422222222222224</v>
      </c>
      <c r="L201" s="109"/>
      <c r="M201" s="103" t="str">
        <f>IF(AND(NOT(OR(G201="",G201="Ø")),H201=""),"In Progress",IF(AND(NOT(OR(H201="Ø",H201="")),NOT(OR(G201="Ø",G201=""))),"Completed",IF(AND(NOT(A200=""),NOT(OR(D201="",D201="???")),G201=""),"Waiting",IF(D201="???","Waiting",""))))</f>
        <v>Completed</v>
      </c>
      <c r="N201" s="109"/>
      <c r="O201" s="109"/>
      <c r="P201" s="4"/>
      <c r="Q201" s="114"/>
      <c r="R201" s="109"/>
    </row>
    <row r="202" spans="1:18" x14ac:dyDescent="0.25">
      <c r="A202" s="115" t="s">
        <v>4940</v>
      </c>
      <c r="B202" s="110" t="s">
        <v>4939</v>
      </c>
      <c r="C202" s="109" t="s">
        <v>2065</v>
      </c>
      <c r="D202" s="103" t="s">
        <v>32</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2018-07-02_G-101_AZ</v>
      </c>
      <c r="G202" s="104">
        <v>43353</v>
      </c>
      <c r="H202" s="104">
        <v>43353</v>
      </c>
      <c r="I202" s="68">
        <v>2</v>
      </c>
      <c r="J202" s="68"/>
      <c r="K202" s="73" t="str">
        <f>IF(AND(NOT(I202=""),NOT(J202=""),NOT(H202="")),J202/I202,"")</f>
        <v/>
      </c>
      <c r="L202" s="111">
        <v>43370</v>
      </c>
      <c r="M202" s="103" t="str">
        <f>IF(AND(NOT(OR(G202="",G202="Ø")),H202=""),"In Progress",IF(AND(NOT(OR(H202="Ø",H202="")),NOT(OR(G202="Ø",G202=""))),"Completed",IF(AND(NOT(A202=""),NOT(OR(D202="",D202="???")),G202=""),"Waiting",IF(D202="???","Waiting",""))))</f>
        <v>Completed</v>
      </c>
      <c r="N202" s="109"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09" t="s">
        <v>0</v>
      </c>
      <c r="P202" s="4"/>
      <c r="Q202" s="114" t="s">
        <v>25</v>
      </c>
      <c r="R202" s="109" t="s">
        <v>4938</v>
      </c>
    </row>
    <row r="203" spans="1:18" x14ac:dyDescent="0.25">
      <c r="A203" s="109"/>
      <c r="B203" s="109"/>
      <c r="C203" s="117"/>
      <c r="D203" s="103" t="s">
        <v>187</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2018-07-02_G-101_MW</v>
      </c>
      <c r="G203" s="104">
        <v>43353</v>
      </c>
      <c r="H203" s="104">
        <v>43353</v>
      </c>
      <c r="I203" s="68">
        <v>0.75</v>
      </c>
      <c r="J203" s="68"/>
      <c r="K203" s="73" t="str">
        <f>IF(AND(NOT(I203=""),NOT(J203=""),NOT(H203="")),J203/I203,"")</f>
        <v/>
      </c>
      <c r="L203" s="109"/>
      <c r="M203" s="103" t="str">
        <f>IF(AND(NOT(OR(G203="",G203="Ø")),H203=""),"In Progress",IF(AND(NOT(OR(H203="Ø",H203="")),NOT(OR(G203="Ø",G203=""))),"Completed",IF(AND(NOT(A202=""),NOT(OR(D203="",D203="???")),G203=""),"Waiting",IF(D203="???","Waiting",""))))</f>
        <v>Completed</v>
      </c>
      <c r="N203" s="109"/>
      <c r="O203" s="109"/>
      <c r="P203" s="4"/>
      <c r="Q203" s="114"/>
      <c r="R203" s="109"/>
    </row>
    <row r="204" spans="1:18" x14ac:dyDescent="0.25">
      <c r="A204" s="115" t="s">
        <v>4937</v>
      </c>
      <c r="B204" s="110" t="s">
        <v>4936</v>
      </c>
      <c r="C204" s="109" t="s">
        <v>2065</v>
      </c>
      <c r="D204" s="103" t="s">
        <v>161</v>
      </c>
      <c r="E204" s="103" t="s">
        <v>24</v>
      </c>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2018-07-02_G-102_BD</v>
      </c>
      <c r="G204" s="104">
        <v>43354</v>
      </c>
      <c r="H204" s="104">
        <v>43354</v>
      </c>
      <c r="I204" s="68">
        <v>2</v>
      </c>
      <c r="J204" s="68">
        <v>71</v>
      </c>
      <c r="K204" s="73">
        <f>IF(AND(NOT(I204=""),NOT(J204=""),NOT(H204="")),J204/I204,"")</f>
        <v>35.5</v>
      </c>
      <c r="L204" s="111">
        <v>43367</v>
      </c>
      <c r="M204" s="103" t="str">
        <f>IF(AND(NOT(OR(G204="",G204="Ø")),H204=""),"In Progress",IF(AND(NOT(OR(H204="Ø",H204="")),NOT(OR(G204="Ø",G204=""))),"Completed",IF(AND(NOT(A204=""),NOT(OR(D204="",D204="???")),G204=""),"Waiting",IF(D204="???","Waiting",""))))</f>
        <v>Completed</v>
      </c>
      <c r="N204" s="109"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09" t="s">
        <v>0</v>
      </c>
      <c r="P204" s="4"/>
      <c r="Q204" s="114" t="s">
        <v>25</v>
      </c>
      <c r="R204" s="109" t="s">
        <v>4935</v>
      </c>
    </row>
    <row r="205" spans="1:18" x14ac:dyDescent="0.25">
      <c r="A205" s="109"/>
      <c r="B205" s="109"/>
      <c r="C205" s="109"/>
      <c r="D205" s="103" t="s">
        <v>23</v>
      </c>
      <c r="E205" s="103" t="s">
        <v>24</v>
      </c>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2018-07-02_G-102_CA</v>
      </c>
      <c r="G205" s="104">
        <v>43354</v>
      </c>
      <c r="H205" s="104">
        <v>43354</v>
      </c>
      <c r="I205" s="68">
        <v>2</v>
      </c>
      <c r="J205" s="68">
        <v>73</v>
      </c>
      <c r="K205" s="73">
        <f>IF(AND(NOT(I205=""),NOT(J205=""),NOT(H205="")),J205/I205,"")</f>
        <v>36.5</v>
      </c>
      <c r="L205" s="109"/>
      <c r="M205" s="103" t="str">
        <f>IF(AND(NOT(OR(G205="",G205="Ø")),H205=""),"In Progress",IF(AND(NOT(OR(H205="Ø",H205="")),NOT(OR(G205="Ø",G205=""))),"Completed",IF(AND(NOT(A204=""),NOT(OR(D205="",D205="???")),G205=""),"Waiting",IF(D205="???","Waiting",""))))</f>
        <v>Completed</v>
      </c>
      <c r="N205" s="109"/>
      <c r="O205" s="109"/>
      <c r="P205" s="4"/>
      <c r="Q205" s="114"/>
      <c r="R205" s="109"/>
    </row>
    <row r="206" spans="1:18" x14ac:dyDescent="0.25">
      <c r="A206" s="115" t="s">
        <v>4934</v>
      </c>
      <c r="B206" s="110" t="s">
        <v>4933</v>
      </c>
      <c r="C206" s="109" t="s">
        <v>2065</v>
      </c>
      <c r="D206" s="103" t="s">
        <v>4648</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2018-07-02_G-103_AE</v>
      </c>
      <c r="G206" s="104">
        <v>43353</v>
      </c>
      <c r="H206" s="104">
        <v>43354</v>
      </c>
      <c r="I206" s="68"/>
      <c r="J206" s="68"/>
      <c r="K206" s="73" t="str">
        <f>IF(AND(NOT(I206=""),NOT(J206=""),NOT(H206="")),J206/I206,"")</f>
        <v/>
      </c>
      <c r="L206" s="111">
        <v>43370</v>
      </c>
      <c r="M206" s="103" t="str">
        <f>IF(AND(NOT(OR(G206="",G206="Ø")),H206=""),"In Progress",IF(AND(NOT(OR(H206="Ø",H206="")),NOT(OR(G206="Ø",G206=""))),"Completed",IF(AND(NOT(A206=""),NOT(OR(D206="",D206="???")),G206=""),"Waiting",IF(D206="???","Waiting",""))))</f>
        <v>Completed</v>
      </c>
      <c r="N206" s="109"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09" t="s">
        <v>0</v>
      </c>
      <c r="P206" s="4" t="s">
        <v>4932</v>
      </c>
      <c r="Q206" s="114" t="s">
        <v>25</v>
      </c>
      <c r="R206" s="109" t="s">
        <v>4931</v>
      </c>
    </row>
    <row r="207" spans="1:18" x14ac:dyDescent="0.25">
      <c r="A207" s="109"/>
      <c r="B207" s="109"/>
      <c r="C207" s="109"/>
      <c r="D207" s="103" t="s">
        <v>23</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2018-07-02_G-103_CA</v>
      </c>
      <c r="G207" s="104">
        <v>43361</v>
      </c>
      <c r="H207" s="104">
        <v>43361</v>
      </c>
      <c r="I207" s="68">
        <v>4</v>
      </c>
      <c r="J207" s="68">
        <v>62</v>
      </c>
      <c r="K207" s="73">
        <f>IF(AND(NOT(I207=""),NOT(J207=""),NOT(H207="")),J207/I207,"")</f>
        <v>15.5</v>
      </c>
      <c r="L207" s="109"/>
      <c r="M207" s="103" t="str">
        <f>IF(AND(NOT(OR(G207="",G207="Ø")),H207=""),"In Progress",IF(AND(NOT(OR(H207="Ø",H207="")),NOT(OR(G207="Ø",G207=""))),"Completed",IF(AND(NOT(A206=""),NOT(OR(D207="",D207="???")),G207=""),"Waiting",IF(D207="???","Waiting",""))))</f>
        <v>Completed</v>
      </c>
      <c r="N207" s="109"/>
      <c r="O207" s="109"/>
      <c r="P207" s="4"/>
      <c r="Q207" s="114"/>
      <c r="R207" s="109"/>
    </row>
    <row r="208" spans="1:18" x14ac:dyDescent="0.25">
      <c r="A208" s="115" t="s">
        <v>4930</v>
      </c>
      <c r="B208" s="110" t="s">
        <v>4929</v>
      </c>
      <c r="C208" s="109" t="s">
        <v>1167</v>
      </c>
      <c r="D208" s="103" t="s">
        <v>32</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2018-07-02_G-104_AZ</v>
      </c>
      <c r="G208" s="104">
        <v>43353</v>
      </c>
      <c r="H208" s="104">
        <v>43357</v>
      </c>
      <c r="I208" s="68"/>
      <c r="J208" s="68"/>
      <c r="K208" s="73" t="str">
        <f>IF(AND(NOT(I208=""),NOT(J208=""),NOT(H208="")),J208/I208,"")</f>
        <v/>
      </c>
      <c r="L208" s="111">
        <v>43370</v>
      </c>
      <c r="M208" s="103" t="str">
        <f>IF(AND(NOT(OR(G208="",G208="Ø")),H208=""),"In Progress",IF(AND(NOT(OR(H208="Ø",H208="")),NOT(OR(G208="Ø",G208=""))),"Completed",IF(AND(NOT(A208=""),NOT(OR(D208="",D208="???")),G208=""),"Waiting",IF(D208="???","Waiting",""))))</f>
        <v>Completed</v>
      </c>
      <c r="N208" s="109"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Completed</v>
      </c>
      <c r="O208" s="109" t="s">
        <v>0</v>
      </c>
      <c r="P208" s="4"/>
      <c r="Q208" s="114" t="s">
        <v>25</v>
      </c>
      <c r="R208" s="109" t="s">
        <v>4928</v>
      </c>
    </row>
    <row r="209" spans="1:18" x14ac:dyDescent="0.25">
      <c r="A209" s="109"/>
      <c r="B209" s="109"/>
      <c r="C209" s="109"/>
      <c r="D209" s="103" t="s">
        <v>187</v>
      </c>
      <c r="E209" s="103" t="s">
        <v>1512</v>
      </c>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2018-07-02_G-104_MW</v>
      </c>
      <c r="G209" s="104">
        <v>43364</v>
      </c>
      <c r="H209" s="104">
        <v>43367</v>
      </c>
      <c r="I209" s="68">
        <v>2.5</v>
      </c>
      <c r="J209" s="68"/>
      <c r="K209" s="73" t="str">
        <f>IF(AND(NOT(I209=""),NOT(J209=""),NOT(H209="")),J209/I209,"")</f>
        <v/>
      </c>
      <c r="L209" s="109"/>
      <c r="M209" s="103" t="str">
        <f>IF(AND(NOT(OR(G209="",G209="Ø")),H209=""),"In Progress",IF(AND(NOT(OR(H209="Ø",H209="")),NOT(OR(G209="Ø",G209=""))),"Completed",IF(AND(NOT(A208=""),NOT(OR(D209="",D209="???")),G209=""),"Waiting",IF(D209="???","Waiting",""))))</f>
        <v>Completed</v>
      </c>
      <c r="N209" s="109"/>
      <c r="O209" s="109"/>
      <c r="P209" s="4"/>
      <c r="Q209" s="114"/>
      <c r="R209" s="109"/>
    </row>
    <row r="210" spans="1:18" x14ac:dyDescent="0.25">
      <c r="A210" s="115" t="s">
        <v>4927</v>
      </c>
      <c r="B210" s="110" t="s">
        <v>4926</v>
      </c>
      <c r="C210" s="109" t="s">
        <v>2065</v>
      </c>
      <c r="D210" s="103" t="s">
        <v>161</v>
      </c>
      <c r="E210" s="103" t="s">
        <v>24</v>
      </c>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2018-07-02_G-105_BD</v>
      </c>
      <c r="G210" s="104">
        <v>43354</v>
      </c>
      <c r="H210" s="104"/>
      <c r="I210" s="68"/>
      <c r="J210" s="68"/>
      <c r="K210" s="73" t="str">
        <f>IF(AND(NOT(I210=""),NOT(J210=""),NOT(H210="")),J210/I210,"")</f>
        <v/>
      </c>
      <c r="L210" s="111" t="str">
        <f>IF(AND(NOT(OR(H210="",H210="Ø")),NOT(OR(H211="",H211="Ø"))),"Needs to be Split","")</f>
        <v/>
      </c>
      <c r="M210" s="103" t="s">
        <v>2</v>
      </c>
      <c r="N210" s="109" t="s">
        <v>2</v>
      </c>
      <c r="O210" s="109" t="str">
        <f>IF(OR(N210="Untraceable",N210="Incomplete"),"Ignore",IF(N210="Completed","Waiting",IF(OR(N210="Waiting",N210="In Progress",N210="Review",N210="Other"),"HOLD","")))</f>
        <v>Ignore</v>
      </c>
      <c r="P210" s="4" t="s">
        <v>1497</v>
      </c>
      <c r="Q210" s="114" t="str">
        <f>IF(OR(N210="Untraceable",N210="Incomplete"),"No",IF(N210="Completed","In Progress",""))</f>
        <v>No</v>
      </c>
      <c r="R210" s="109"/>
    </row>
    <row r="211" spans="1:18" x14ac:dyDescent="0.25">
      <c r="A211" s="109"/>
      <c r="B211" s="109"/>
      <c r="C211" s="109"/>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IF(AND(NOT(I211=""),NOT(J211=""),NOT(H211="")),J211/I211,"")</f>
        <v/>
      </c>
      <c r="L211" s="109"/>
      <c r="M211" s="103" t="str">
        <f>IF(AND(NOT(OR(G211="",G211="Ø")),H211=""),"In Progress",IF(AND(NOT(OR(H211="Ø",H211="")),NOT(OR(G211="Ø",G211=""))),"Completed",IF(AND(NOT(A210=""),NOT(OR(D211="",D211="???")),G211=""),"Waiting",IF(D211="???","Waiting",""))))</f>
        <v/>
      </c>
      <c r="N211" s="109"/>
      <c r="O211" s="109"/>
      <c r="P211" s="4"/>
      <c r="Q211" s="114"/>
      <c r="R211" s="109"/>
    </row>
    <row r="212" spans="1:18" x14ac:dyDescent="0.25">
      <c r="A212" s="115" t="s">
        <v>4925</v>
      </c>
      <c r="B212" s="110" t="s">
        <v>4924</v>
      </c>
      <c r="C212" s="109" t="s">
        <v>1167</v>
      </c>
      <c r="D212" s="103" t="s">
        <v>32</v>
      </c>
      <c r="E212" s="103" t="s">
        <v>24</v>
      </c>
      <c r="F212" s="7" t="s">
        <v>4923</v>
      </c>
      <c r="G212" s="104">
        <v>43354</v>
      </c>
      <c r="H212" s="104">
        <v>43356</v>
      </c>
      <c r="I212" s="68">
        <v>1.5</v>
      </c>
      <c r="J212" s="68">
        <v>13.5</v>
      </c>
      <c r="K212" s="73">
        <f>IF(AND(NOT(I212=""),NOT(J212=""),NOT(H212="")),J212/I212,"")</f>
        <v>9</v>
      </c>
      <c r="L212" s="111">
        <v>43369</v>
      </c>
      <c r="M212" s="103" t="str">
        <f>IF(AND(NOT(OR(G212="",G212="Ø")),H212=""),"In Progress",IF(AND(NOT(OR(H212="Ø",H212="")),NOT(OR(G212="Ø",G212=""))),"Completed",IF(AND(NOT(A212=""),NOT(OR(D212="",D212="???")),G212=""),"Waiting",IF(D212="???","Waiting",""))))</f>
        <v>Completed</v>
      </c>
      <c r="N212" s="109" t="s">
        <v>0</v>
      </c>
      <c r="O212" s="109" t="s">
        <v>0</v>
      </c>
      <c r="P212" s="4"/>
      <c r="Q212" s="114" t="s">
        <v>25</v>
      </c>
      <c r="R212" s="109" t="s">
        <v>4922</v>
      </c>
    </row>
    <row r="213" spans="1:18" x14ac:dyDescent="0.25">
      <c r="A213" s="109"/>
      <c r="B213" s="109"/>
      <c r="C213" s="109"/>
      <c r="D213" s="103" t="s">
        <v>4648</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2018-07-02_G-106_AE</v>
      </c>
      <c r="G213" s="104">
        <v>43357</v>
      </c>
      <c r="H213" s="104">
        <v>43357</v>
      </c>
      <c r="I213" s="68"/>
      <c r="J213" s="68">
        <v>32.130000000000003</v>
      </c>
      <c r="K213" s="73" t="str">
        <f>IF(AND(NOT(I213=""),NOT(J213=""),NOT(H213="")),J213/I213,"")</f>
        <v/>
      </c>
      <c r="L213" s="109"/>
      <c r="M213" s="103" t="str">
        <f>IF(AND(NOT(OR(G213="",G213="Ø")),H213=""),"In Progress",IF(AND(NOT(OR(H213="Ø",H213="")),NOT(OR(G213="Ø",G213=""))),"Completed",IF(AND(NOT(A212=""),NOT(OR(D213="",D213="???")),G213=""),"Waiting",IF(D213="???","Waiting",""))))</f>
        <v>Completed</v>
      </c>
      <c r="N213" s="109"/>
      <c r="O213" s="109"/>
      <c r="P213" s="4" t="s">
        <v>4921</v>
      </c>
      <c r="Q213" s="114"/>
      <c r="R213" s="109"/>
    </row>
    <row r="214" spans="1:18" x14ac:dyDescent="0.25">
      <c r="A214" s="115" t="s">
        <v>4920</v>
      </c>
      <c r="B214" s="110" t="s">
        <v>4919</v>
      </c>
      <c r="C214" s="109" t="s">
        <v>2065</v>
      </c>
      <c r="D214" s="103" t="s">
        <v>23</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2018-07-02_G-107_CA</v>
      </c>
      <c r="G214" s="104">
        <v>43354</v>
      </c>
      <c r="H214" s="104">
        <v>43355</v>
      </c>
      <c r="I214" s="68">
        <v>2</v>
      </c>
      <c r="J214" s="68">
        <v>35</v>
      </c>
      <c r="K214" s="73">
        <f>IF(AND(NOT(I214=""),NOT(J214=""),NOT(H214="")),J214/I214,"")</f>
        <v>17.5</v>
      </c>
      <c r="L214" s="111">
        <v>43384</v>
      </c>
      <c r="M214" s="103" t="str">
        <f>IF(AND(NOT(OR(G214="",G214="Ø")),H214=""),"In Progress",IF(AND(NOT(OR(H214="Ø",H214="")),NOT(OR(G214="Ø",G214=""))),"Completed",IF(AND(NOT(A214=""),NOT(OR(D214="",D214="???")),G214=""),"Waiting",IF(D214="???","Waiting",""))))</f>
        <v>Completed</v>
      </c>
      <c r="N214" s="109"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09" t="s">
        <v>0</v>
      </c>
      <c r="P214" s="4"/>
      <c r="Q214" s="114" t="s">
        <v>25</v>
      </c>
      <c r="R214" s="109" t="s">
        <v>4918</v>
      </c>
    </row>
    <row r="215" spans="1:18" x14ac:dyDescent="0.25">
      <c r="A215" s="109"/>
      <c r="B215" s="109"/>
      <c r="C215" s="109"/>
      <c r="D215" s="103" t="s">
        <v>113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2018-07-02_G-107_DR</v>
      </c>
      <c r="G215" s="104">
        <v>43367</v>
      </c>
      <c r="H215" s="104">
        <v>43381</v>
      </c>
      <c r="I215" s="68">
        <v>5.5</v>
      </c>
      <c r="J215" s="68">
        <v>91.887</v>
      </c>
      <c r="K215" s="73">
        <f>IF(AND(NOT(I215=""),NOT(J215=""),NOT(H215="")),J215/I215,"")</f>
        <v>16.706727272727274</v>
      </c>
      <c r="L215" s="109"/>
      <c r="M215" s="103" t="str">
        <f>IF(AND(NOT(OR(G215="",G215="Ø")),H215=""),"In Progress",IF(AND(NOT(OR(H215="Ø",H215="")),NOT(OR(G215="Ø",G215=""))),"Completed",IF(AND(NOT(A214=""),NOT(OR(D215="",D215="???")),G215=""),"Waiting",IF(D215="???","Waiting",""))))</f>
        <v>Completed</v>
      </c>
      <c r="N215" s="109"/>
      <c r="O215" s="109"/>
      <c r="P215" s="4"/>
      <c r="Q215" s="114"/>
      <c r="R215" s="109"/>
    </row>
    <row r="216" spans="1:18" x14ac:dyDescent="0.25">
      <c r="A216" s="115" t="s">
        <v>4917</v>
      </c>
      <c r="B216" s="110" t="s">
        <v>4916</v>
      </c>
      <c r="C216" s="109" t="s">
        <v>2065</v>
      </c>
      <c r="D216" s="103" t="s">
        <v>187</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2018-07-02_G-108_MW</v>
      </c>
      <c r="G216" s="104">
        <v>43369</v>
      </c>
      <c r="H216" s="104">
        <v>43369</v>
      </c>
      <c r="I216" s="68">
        <v>3</v>
      </c>
      <c r="J216" s="68">
        <v>29.25</v>
      </c>
      <c r="K216" s="73">
        <f>IF(AND(NOT(I216=""),NOT(J216=""),NOT(H216="")),J216/I216,"")</f>
        <v>9.75</v>
      </c>
      <c r="L216" s="111">
        <v>43370</v>
      </c>
      <c r="M216" s="103" t="str">
        <f>IF(AND(NOT(OR(G216="",G216="Ø")),H216=""),"In Progress",IF(AND(NOT(OR(H216="Ø",H216="")),NOT(OR(G216="Ø",G216=""))),"Completed",IF(AND(NOT(A216=""),NOT(OR(D216="",D216="???")),G216=""),"Waiting",IF(D216="???","Waiting",""))))</f>
        <v>Completed</v>
      </c>
      <c r="N216" s="109"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09" t="s">
        <v>0</v>
      </c>
      <c r="P216" s="4" t="s">
        <v>4915</v>
      </c>
      <c r="Q216" s="114" t="s">
        <v>25</v>
      </c>
      <c r="R216" s="109" t="s">
        <v>4914</v>
      </c>
    </row>
    <row r="217" spans="1:18" x14ac:dyDescent="0.25">
      <c r="A217" s="109"/>
      <c r="B217" s="109"/>
      <c r="C217" s="109"/>
      <c r="D217" s="103" t="s">
        <v>4648</v>
      </c>
      <c r="E217" s="103" t="s">
        <v>1512</v>
      </c>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2018-07-02_G-108_AE</v>
      </c>
      <c r="G217" s="104">
        <v>43370</v>
      </c>
      <c r="H217" s="104">
        <v>43370</v>
      </c>
      <c r="I217" s="68">
        <v>1.9</v>
      </c>
      <c r="J217" s="68">
        <v>30.9</v>
      </c>
      <c r="K217" s="73">
        <f>IF(AND(NOT(I217=""),NOT(J217=""),NOT(H217="")),J217/I217,"")</f>
        <v>16.263157894736842</v>
      </c>
      <c r="L217" s="109"/>
      <c r="M217" s="103" t="str">
        <f>IF(AND(NOT(OR(G217="",G217="Ø")),H217=""),"In Progress",IF(AND(NOT(OR(H217="Ø",H217="")),NOT(OR(G217="Ø",G217=""))),"Completed",IF(AND(NOT(A216=""),NOT(OR(D217="",D217="???")),G217=""),"Waiting",IF(D217="???","Waiting",""))))</f>
        <v>Completed</v>
      </c>
      <c r="N217" s="109"/>
      <c r="O217" s="109"/>
      <c r="P217" s="4"/>
      <c r="Q217" s="114"/>
      <c r="R217" s="109"/>
    </row>
    <row r="218" spans="1:18" x14ac:dyDescent="0.25">
      <c r="A218" s="115" t="s">
        <v>4913</v>
      </c>
      <c r="B218" s="110" t="s">
        <v>4912</v>
      </c>
      <c r="C218" s="109" t="s">
        <v>1167</v>
      </c>
      <c r="D218" s="103" t="s">
        <v>4648</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2018-07-02_G-109_AE</v>
      </c>
      <c r="G218" s="104">
        <v>43354</v>
      </c>
      <c r="H218" s="104">
        <v>43355</v>
      </c>
      <c r="I218" s="68"/>
      <c r="J218" s="68">
        <v>15.8</v>
      </c>
      <c r="K218" s="73" t="str">
        <f>IF(AND(NOT(I218=""),NOT(J218=""),NOT(H218="")),J218/I218,"")</f>
        <v/>
      </c>
      <c r="L218" s="111">
        <v>43370</v>
      </c>
      <c r="M218" s="103" t="str">
        <f>IF(AND(NOT(OR(G218="",G218="Ø")),H218=""),"In Progress",IF(AND(NOT(OR(H218="Ø",H218="")),NOT(OR(G218="Ø",G218=""))),"Completed",IF(AND(NOT(A218=""),NOT(OR(D218="",D218="???")),G218=""),"Waiting",IF(D218="???","Waiting",""))))</f>
        <v>Completed</v>
      </c>
      <c r="N218" s="109"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09" t="s">
        <v>0</v>
      </c>
      <c r="P218" s="4" t="s">
        <v>4911</v>
      </c>
      <c r="Q218" s="114" t="s">
        <v>25</v>
      </c>
      <c r="R218" s="109" t="s">
        <v>4910</v>
      </c>
    </row>
    <row r="219" spans="1:18" x14ac:dyDescent="0.25">
      <c r="A219" s="109"/>
      <c r="B219" s="109"/>
      <c r="C219" s="109"/>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2018-07-02_G-109_CA</v>
      </c>
      <c r="G219" s="104">
        <v>43362</v>
      </c>
      <c r="H219" s="104">
        <v>43362</v>
      </c>
      <c r="I219" s="68"/>
      <c r="J219" s="68"/>
      <c r="K219" s="73" t="str">
        <f>IF(AND(NOT(I219=""),NOT(J219=""),NOT(H219="")),J219/I219,"")</f>
        <v/>
      </c>
      <c r="L219" s="109"/>
      <c r="M219" s="103" t="str">
        <f>IF(AND(NOT(OR(G219="",G219="Ø")),H219=""),"In Progress",IF(AND(NOT(OR(H219="Ø",H219="")),NOT(OR(G219="Ø",G219=""))),"Completed",IF(AND(NOT(A218=""),NOT(OR(D219="",D219="???")),G219=""),"Waiting",IF(D219="???","Waiting",""))))</f>
        <v>Completed</v>
      </c>
      <c r="N219" s="109"/>
      <c r="O219" s="109"/>
      <c r="P219" s="4"/>
      <c r="Q219" s="114"/>
      <c r="R219" s="109"/>
    </row>
    <row r="220" spans="1:18" x14ac:dyDescent="0.25">
      <c r="A220" s="115" t="s">
        <v>4909</v>
      </c>
      <c r="B220" s="110" t="s">
        <v>4908</v>
      </c>
      <c r="C220" s="109" t="s">
        <v>2065</v>
      </c>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2018-07-02_G-110_CA</v>
      </c>
      <c r="G220" s="104">
        <v>43356</v>
      </c>
      <c r="H220" s="104">
        <v>43360</v>
      </c>
      <c r="I220" s="68">
        <v>5</v>
      </c>
      <c r="J220" s="68">
        <v>121.55</v>
      </c>
      <c r="K220" s="73">
        <f>IF(AND(NOT(I220=""),NOT(J220=""),NOT(H220="")),J220/I220,"")</f>
        <v>24.31</v>
      </c>
      <c r="L220" s="111">
        <v>43368</v>
      </c>
      <c r="M220" s="103" t="str">
        <f>IF(AND(NOT(OR(G220="",G220="Ø")),H220=""),"In Progress",IF(AND(NOT(OR(H220="Ø",H220="")),NOT(OR(G220="Ø",G220=""))),"Completed",IF(AND(NOT(A220=""),NOT(OR(D220="",D220="???")),G220=""),"Waiting",IF(D220="???","Waiting",""))))</f>
        <v>Completed</v>
      </c>
      <c r="N220" s="109"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Completed</v>
      </c>
      <c r="O220" s="109" t="s">
        <v>0</v>
      </c>
      <c r="P220" s="4"/>
      <c r="Q220" s="114" t="s">
        <v>25</v>
      </c>
      <c r="R220" s="109" t="s">
        <v>4907</v>
      </c>
    </row>
    <row r="221" spans="1:18" x14ac:dyDescent="0.25">
      <c r="A221" s="109"/>
      <c r="B221" s="109"/>
      <c r="C221" s="109"/>
      <c r="D221" s="103" t="s">
        <v>27</v>
      </c>
      <c r="E221" s="103" t="s">
        <v>1512</v>
      </c>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2018-07-02_G-110_GB</v>
      </c>
      <c r="G221" s="104">
        <v>43367</v>
      </c>
      <c r="H221" s="104">
        <v>43368</v>
      </c>
      <c r="I221" s="68">
        <v>3.25</v>
      </c>
      <c r="J221" s="68">
        <v>121.825</v>
      </c>
      <c r="K221" s="73">
        <f>IF(AND(NOT(I221=""),NOT(J221=""),NOT(H221="")),J221/I221,"")</f>
        <v>37.484615384615388</v>
      </c>
      <c r="L221" s="109"/>
      <c r="M221" s="103" t="str">
        <f>IF(AND(NOT(OR(G221="",G221="Ø")),H221=""),"In Progress",IF(AND(NOT(OR(H221="Ø",H221="")),NOT(OR(G221="Ø",G221=""))),"Completed",IF(AND(NOT(A220=""),NOT(OR(D221="",D221="???")),G221=""),"Waiting",IF(D221="???","Waiting",""))))</f>
        <v>Completed</v>
      </c>
      <c r="N221" s="109"/>
      <c r="O221" s="109"/>
      <c r="P221" s="4"/>
      <c r="Q221" s="114"/>
      <c r="R221" s="109"/>
    </row>
    <row r="222" spans="1:18" x14ac:dyDescent="0.25">
      <c r="A222" s="115" t="s">
        <v>4906</v>
      </c>
      <c r="B222" s="110" t="s">
        <v>4905</v>
      </c>
      <c r="C222" s="109" t="s">
        <v>2065</v>
      </c>
      <c r="D222" s="103" t="s">
        <v>4648</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2018-07-02_G-111_AE</v>
      </c>
      <c r="G222" s="104">
        <v>43356</v>
      </c>
      <c r="H222" s="104">
        <v>43356</v>
      </c>
      <c r="I222" s="68"/>
      <c r="J222" s="68">
        <v>30.13</v>
      </c>
      <c r="K222" s="73" t="str">
        <f>IF(AND(NOT(I222=""),NOT(J222=""),NOT(H222="")),J222/I222,"")</f>
        <v/>
      </c>
      <c r="L222" s="111">
        <v>43381</v>
      </c>
      <c r="M222" s="103" t="str">
        <f>IF(AND(NOT(OR(G222="",G222="Ø")),H222=""),"In Progress",IF(AND(NOT(OR(H222="Ø",H222="")),NOT(OR(G222="Ø",G222=""))),"Completed",IF(AND(NOT(A222=""),NOT(OR(D222="",D222="???")),G222=""),"Waiting",IF(D222="???","Waiting",""))))</f>
        <v>Completed</v>
      </c>
      <c r="N222" s="109" t="s">
        <v>0</v>
      </c>
      <c r="O222" s="109" t="s">
        <v>0</v>
      </c>
      <c r="P222" s="4" t="s">
        <v>4904</v>
      </c>
      <c r="Q222" s="114" t="s">
        <v>25</v>
      </c>
      <c r="R222" s="109" t="s">
        <v>4903</v>
      </c>
    </row>
    <row r="223" spans="1:18" x14ac:dyDescent="0.25">
      <c r="A223" s="109"/>
      <c r="B223" s="117"/>
      <c r="C223" s="109"/>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2018-07-02_G-111_CA</v>
      </c>
      <c r="G223" s="104">
        <v>43362</v>
      </c>
      <c r="H223" s="104">
        <v>43362</v>
      </c>
      <c r="I223" s="68"/>
      <c r="J223" s="68"/>
      <c r="K223" s="73" t="str">
        <f>IF(AND(NOT(I223=""),NOT(J223=""),NOT(H223="")),J223/I223,"")</f>
        <v/>
      </c>
      <c r="L223" s="109"/>
      <c r="M223" s="103" t="str">
        <f>IF(AND(NOT(OR(G223="",G223="Ø")),H223=""),"In Progress",IF(AND(NOT(OR(H223="Ø",H223="")),NOT(OR(G223="Ø",G223=""))),"Completed",IF(AND(NOT(A222=""),NOT(OR(D223="",D223="???")),G223=""),"Waiting",IF(D223="???","Waiting",""))))</f>
        <v>Completed</v>
      </c>
      <c r="N223" s="109"/>
      <c r="O223" s="109"/>
      <c r="P223" s="4"/>
      <c r="Q223" s="114"/>
      <c r="R223" s="109"/>
    </row>
    <row r="224" spans="1:18" x14ac:dyDescent="0.25">
      <c r="A224" s="115" t="s">
        <v>4902</v>
      </c>
      <c r="B224" s="110" t="s">
        <v>4901</v>
      </c>
      <c r="C224" s="109" t="s">
        <v>2065</v>
      </c>
      <c r="D224" s="103" t="s">
        <v>32</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2018-07-02_G-112_AZ</v>
      </c>
      <c r="G224" s="104">
        <v>43357</v>
      </c>
      <c r="H224" s="104">
        <v>43364</v>
      </c>
      <c r="I224" s="68"/>
      <c r="J224" s="68"/>
      <c r="K224" s="73" t="str">
        <f>IF(AND(NOT(I224=""),NOT(J224=""),NOT(H224="")),J224/I224,"")</f>
        <v/>
      </c>
      <c r="L224" s="111">
        <v>43371</v>
      </c>
      <c r="M224" s="103" t="str">
        <f>IF(AND(NOT(OR(G224="",G224="Ø")),H224=""),"In Progress",IF(AND(NOT(OR(H224="Ø",H224="")),NOT(OR(G224="Ø",G224=""))),"Completed",IF(AND(NOT(A224=""),NOT(OR(D224="",D224="???")),G224=""),"Waiting",IF(D224="???","Waiting",""))))</f>
        <v>Completed</v>
      </c>
      <c r="N224" s="109"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09" t="s">
        <v>0</v>
      </c>
      <c r="P224" s="4" t="s">
        <v>1483</v>
      </c>
      <c r="Q224" s="114" t="s">
        <v>25</v>
      </c>
      <c r="R224" s="109" t="s">
        <v>4900</v>
      </c>
    </row>
    <row r="225" spans="1:18" x14ac:dyDescent="0.25">
      <c r="A225" s="109"/>
      <c r="B225" s="109"/>
      <c r="C225" s="109"/>
      <c r="D225" s="103" t="s">
        <v>187</v>
      </c>
      <c r="E225" s="103" t="s">
        <v>1512</v>
      </c>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2018-07-02_G-112_MW</v>
      </c>
      <c r="G225" s="104">
        <v>43368</v>
      </c>
      <c r="H225" s="104">
        <v>43368</v>
      </c>
      <c r="I225" s="68">
        <v>1.5</v>
      </c>
      <c r="J225" s="68"/>
      <c r="K225" s="73" t="str">
        <f>IF(AND(NOT(I225=""),NOT(J225=""),NOT(H225="")),J225/I225,"")</f>
        <v/>
      </c>
      <c r="L225" s="109"/>
      <c r="M225" s="103" t="str">
        <f>IF(AND(NOT(OR(G225="",G225="Ø")),H225=""),"In Progress",IF(AND(NOT(OR(H225="Ø",H225="")),NOT(OR(G225="Ø",G225=""))),"Completed",IF(AND(NOT(A224=""),NOT(OR(D225="",D225="???")),G225=""),"Waiting",IF(D225="???","Waiting",""))))</f>
        <v>Completed</v>
      </c>
      <c r="N225" s="109"/>
      <c r="O225" s="109"/>
      <c r="P225" s="4"/>
      <c r="Q225" s="114"/>
      <c r="R225" s="109"/>
    </row>
    <row r="226" spans="1:18" x14ac:dyDescent="0.25">
      <c r="A226" s="115" t="s">
        <v>4899</v>
      </c>
      <c r="B226" s="110" t="s">
        <v>4898</v>
      </c>
      <c r="C226" s="109" t="s">
        <v>2065</v>
      </c>
      <c r="D226" s="103" t="s">
        <v>23</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2018-07-02_G-113_CA</v>
      </c>
      <c r="G226" s="104">
        <v>43360</v>
      </c>
      <c r="H226" s="104">
        <v>43360</v>
      </c>
      <c r="I226" s="68">
        <v>2</v>
      </c>
      <c r="J226" s="68">
        <v>35</v>
      </c>
      <c r="K226" s="73">
        <f>IF(AND(NOT(I226=""),NOT(J226=""),NOT(H226="")),J226/I226,"")</f>
        <v>17.5</v>
      </c>
      <c r="L226" s="111">
        <v>43381</v>
      </c>
      <c r="M226" s="103" t="str">
        <f>IF(AND(NOT(OR(G226="",G226="Ø")),H226=""),"In Progress",IF(AND(NOT(OR(H226="Ø",H226="")),NOT(OR(G226="Ø",G226=""))),"Completed",IF(AND(NOT(A226=""),NOT(OR(D226="",D226="???")),G226=""),"Waiting",IF(D226="???","Waiting",""))))</f>
        <v>Completed</v>
      </c>
      <c r="N226" s="109"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Completed</v>
      </c>
      <c r="O226" s="109" t="s">
        <v>0</v>
      </c>
      <c r="P226" s="4"/>
      <c r="Q226" s="114" t="s">
        <v>25</v>
      </c>
      <c r="R226" s="109" t="s">
        <v>4897</v>
      </c>
    </row>
    <row r="227" spans="1:18" x14ac:dyDescent="0.25">
      <c r="A227" s="109"/>
      <c r="B227" s="109"/>
      <c r="C227" s="109"/>
      <c r="D227" s="103" t="s">
        <v>187</v>
      </c>
      <c r="E227" s="103" t="s">
        <v>1512</v>
      </c>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2018-07-02_G-113_MW</v>
      </c>
      <c r="G227" s="104">
        <v>43368</v>
      </c>
      <c r="H227" s="104">
        <v>43368</v>
      </c>
      <c r="I227" s="68"/>
      <c r="J227" s="68"/>
      <c r="K227" s="73" t="str">
        <f>IF(AND(NOT(I227=""),NOT(J227=""),NOT(H227="")),J227/I227,"")</f>
        <v/>
      </c>
      <c r="L227" s="109"/>
      <c r="M227" s="103" t="str">
        <f>IF(AND(NOT(OR(G227="",G227="Ø")),H227=""),"In Progress",IF(AND(NOT(OR(H227="Ø",H227="")),NOT(OR(G227="Ø",G227=""))),"Completed",IF(AND(NOT(A226=""),NOT(OR(D227="",D227="???")),G227=""),"Waiting",IF(D227="???","Waiting",""))))</f>
        <v>Completed</v>
      </c>
      <c r="N227" s="109"/>
      <c r="O227" s="109"/>
      <c r="P227" s="4"/>
      <c r="Q227" s="114"/>
      <c r="R227" s="109"/>
    </row>
    <row r="228" spans="1:18" x14ac:dyDescent="0.25">
      <c r="A228" s="115" t="s">
        <v>4896</v>
      </c>
      <c r="B228" s="110" t="s">
        <v>4895</v>
      </c>
      <c r="C228" s="109" t="s">
        <v>4894</v>
      </c>
      <c r="D228" s="103" t="s">
        <v>23</v>
      </c>
      <c r="E228" s="103" t="s">
        <v>24</v>
      </c>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2018-07-02_G-114_CA</v>
      </c>
      <c r="G228" s="104">
        <v>43362</v>
      </c>
      <c r="H228" s="104">
        <v>43362</v>
      </c>
      <c r="I228" s="68">
        <v>7.0000000000000007E-2</v>
      </c>
      <c r="J228" s="68">
        <v>3</v>
      </c>
      <c r="K228" s="73">
        <f>IF(AND(NOT(I228=""),NOT(J228=""),NOT(H228="")),J228/I228,"")</f>
        <v>42.857142857142854</v>
      </c>
      <c r="L228" s="111">
        <v>43367</v>
      </c>
      <c r="M228" s="103" t="str">
        <f>IF(AND(NOT(OR(G228="",G228="Ø")),H228=""),"In Progress",IF(AND(NOT(OR(H228="Ø",H228="")),NOT(OR(G228="Ø",G228=""))),"Completed",IF(AND(NOT(A228=""),NOT(OR(D228="",D228="???")),G228=""),"Waiting",IF(D228="???","Waiting",""))))</f>
        <v>Completed</v>
      </c>
      <c r="N228" s="109"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09" t="s">
        <v>0</v>
      </c>
      <c r="P228" s="4" t="s">
        <v>4893</v>
      </c>
      <c r="Q228" s="114" t="s">
        <v>25</v>
      </c>
      <c r="R228" s="109" t="s">
        <v>4892</v>
      </c>
    </row>
    <row r="229" spans="1:18" x14ac:dyDescent="0.25">
      <c r="A229" s="109"/>
      <c r="B229" s="109"/>
      <c r="C229" s="109"/>
      <c r="D229" s="103" t="s">
        <v>161</v>
      </c>
      <c r="E229" s="103" t="s">
        <v>1512</v>
      </c>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2018-07-02_G-114_BD</v>
      </c>
      <c r="G229" s="104">
        <v>43367</v>
      </c>
      <c r="H229" s="104">
        <v>43367</v>
      </c>
      <c r="I229" s="84">
        <v>0.03</v>
      </c>
      <c r="J229" s="68">
        <v>3</v>
      </c>
      <c r="K229" s="73">
        <f>IF(AND(NOT(I229=""),NOT(J229=""),NOT(H229="")),J229/I229,"")</f>
        <v>100</v>
      </c>
      <c r="L229" s="109"/>
      <c r="M229" s="103" t="str">
        <f>IF(AND(NOT(OR(G229="",G229="Ø")),H229=""),"In Progress",IF(AND(NOT(OR(H229="Ø",H229="")),NOT(OR(G229="Ø",G229=""))),"Completed",IF(AND(NOT(A228=""),NOT(OR(D229="",D229="???")),G229=""),"Waiting",IF(D229="???","Waiting",""))))</f>
        <v>Completed</v>
      </c>
      <c r="N229" s="109"/>
      <c r="O229" s="109"/>
      <c r="P229" s="4"/>
      <c r="Q229" s="114"/>
      <c r="R229" s="109"/>
    </row>
    <row r="230" spans="1:18" x14ac:dyDescent="0.25">
      <c r="A230" s="115" t="s">
        <v>4891</v>
      </c>
      <c r="B230" s="110" t="s">
        <v>4890</v>
      </c>
      <c r="C230" s="109" t="s">
        <v>2065</v>
      </c>
      <c r="D230" s="103" t="s">
        <v>4851</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2018-07-02_G-115_RM</v>
      </c>
      <c r="G230" s="104">
        <v>43363</v>
      </c>
      <c r="H230" s="104">
        <v>43375</v>
      </c>
      <c r="I230" s="68"/>
      <c r="J230" s="68"/>
      <c r="K230" s="73" t="str">
        <f>IF(AND(NOT(I230=""),NOT(J230=""),NOT(H230="")),J230/I230,"")</f>
        <v/>
      </c>
      <c r="L230" s="111">
        <v>43378</v>
      </c>
      <c r="M230" s="103" t="str">
        <f>IF(AND(NOT(OR(G230="",G230="Ø")),H230=""),"In Progress",IF(AND(NOT(OR(H230="Ø",H230="")),NOT(OR(G230="Ø",G230=""))),"Completed",IF(AND(NOT(A230=""),NOT(OR(D230="",D230="???")),G230=""),"Waiting",IF(D230="???","Waiting",""))))</f>
        <v>Completed</v>
      </c>
      <c r="N230" s="109" t="s">
        <v>0</v>
      </c>
      <c r="O230" s="109" t="s">
        <v>0</v>
      </c>
      <c r="P230" s="4"/>
      <c r="Q230" s="114" t="s">
        <v>25</v>
      </c>
      <c r="R230" s="109" t="s">
        <v>4889</v>
      </c>
    </row>
    <row r="231" spans="1:18" x14ac:dyDescent="0.25">
      <c r="A231" s="109"/>
      <c r="B231" s="109"/>
      <c r="C231" s="109"/>
      <c r="D231" s="103" t="s">
        <v>187</v>
      </c>
      <c r="E231" s="103" t="s">
        <v>24</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2018-07-02_G-115_MW</v>
      </c>
      <c r="G231" s="104">
        <v>43370</v>
      </c>
      <c r="H231" s="104">
        <v>43371</v>
      </c>
      <c r="I231" s="68">
        <v>5</v>
      </c>
      <c r="J231" s="68"/>
      <c r="K231" s="73" t="str">
        <f>IF(AND(NOT(I231=""),NOT(J231=""),NOT(H231="")),J231/I231,"")</f>
        <v/>
      </c>
      <c r="L231" s="109"/>
      <c r="M231" s="103" t="str">
        <f>IF(AND(NOT(OR(G231="",G231="Ø")),H231=""),"In Progress",IF(AND(NOT(OR(H231="Ø",H231="")),NOT(OR(G231="Ø",G231=""))),"Completed",IF(AND(NOT(A230=""),NOT(OR(D231="",D231="???")),G231=""),"Waiting",IF(D231="???","Waiting",""))))</f>
        <v>Completed</v>
      </c>
      <c r="N231" s="109"/>
      <c r="O231" s="109"/>
      <c r="P231" s="4"/>
      <c r="Q231" s="114"/>
      <c r="R231" s="109"/>
    </row>
    <row r="232" spans="1:18" x14ac:dyDescent="0.25">
      <c r="A232" s="115" t="s">
        <v>4888</v>
      </c>
      <c r="B232" s="110" t="s">
        <v>4887</v>
      </c>
      <c r="C232" s="109" t="s">
        <v>1167</v>
      </c>
      <c r="D232" s="103" t="s">
        <v>187</v>
      </c>
      <c r="E232" s="103" t="s">
        <v>24</v>
      </c>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2018-07-02_G-116_MW</v>
      </c>
      <c r="G232" s="104">
        <v>43364</v>
      </c>
      <c r="H232" s="104">
        <v>43385</v>
      </c>
      <c r="I232" s="68"/>
      <c r="J232" s="68">
        <v>25</v>
      </c>
      <c r="K232" s="73" t="str">
        <f>IF(AND(NOT(I232=""),NOT(J232=""),NOT(H232="")),J232/I232,"")</f>
        <v/>
      </c>
      <c r="L232" s="111">
        <v>43385</v>
      </c>
      <c r="M232" s="103" t="s">
        <v>0</v>
      </c>
      <c r="N232" s="109" t="s">
        <v>0</v>
      </c>
      <c r="O232" s="109" t="s">
        <v>0</v>
      </c>
      <c r="P232" s="4"/>
      <c r="Q232" s="114" t="s">
        <v>25</v>
      </c>
      <c r="R232" s="109" t="s">
        <v>4886</v>
      </c>
    </row>
    <row r="233" spans="1:18" x14ac:dyDescent="0.25">
      <c r="A233" s="109"/>
      <c r="B233" s="109"/>
      <c r="C233" s="109"/>
      <c r="D233" s="103" t="s">
        <v>161</v>
      </c>
      <c r="E233" s="103" t="s">
        <v>1512</v>
      </c>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2018-07-02_G-116_BD</v>
      </c>
      <c r="G233" s="104">
        <v>43373</v>
      </c>
      <c r="H233" s="104">
        <v>43385</v>
      </c>
      <c r="I233" s="68">
        <v>1.25</v>
      </c>
      <c r="J233" s="68">
        <v>34</v>
      </c>
      <c r="K233" s="73">
        <f>IF(AND(NOT(I233=""),NOT(J233=""),NOT(H233="")),J233/I233,"")</f>
        <v>27.2</v>
      </c>
      <c r="L233" s="109"/>
      <c r="M233" s="103" t="s">
        <v>0</v>
      </c>
      <c r="N233" s="109"/>
      <c r="O233" s="109"/>
      <c r="P233" s="4"/>
      <c r="Q233" s="114"/>
      <c r="R233" s="109"/>
    </row>
    <row r="234" spans="1:18" x14ac:dyDescent="0.25">
      <c r="A234" s="115" t="s">
        <v>4885</v>
      </c>
      <c r="B234" s="110" t="s">
        <v>4884</v>
      </c>
      <c r="C234" s="109" t="s">
        <v>2065</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2018-07-02_G-117_CA</v>
      </c>
      <c r="G234" s="104">
        <v>43362</v>
      </c>
      <c r="H234" s="104">
        <v>43363</v>
      </c>
      <c r="I234" s="68">
        <v>3</v>
      </c>
      <c r="J234" s="68">
        <v>56</v>
      </c>
      <c r="K234" s="73">
        <f>IF(AND(NOT(I234=""),NOT(J234=""),NOT(H234="")),J234/I234,"")</f>
        <v>18.666666666666668</v>
      </c>
      <c r="L234" s="111">
        <v>43368</v>
      </c>
      <c r="M234" s="103" t="str">
        <f>IF(AND(NOT(OR(G234="",G234="Ø")),H234=""),"In Progress",IF(AND(NOT(OR(H234="Ø",H234="")),NOT(OR(G234="Ø",G234=""))),"Completed",IF(AND(NOT(A234=""),NOT(OR(D234="",D234="???")),G234=""),"Waiting",IF(D234="???","Waiting",""))))</f>
        <v>Completed</v>
      </c>
      <c r="N234" s="109"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09" t="s">
        <v>0</v>
      </c>
      <c r="P234" s="4" t="s">
        <v>4883</v>
      </c>
      <c r="Q234" s="114" t="s">
        <v>25</v>
      </c>
      <c r="R234" s="109" t="s">
        <v>4882</v>
      </c>
    </row>
    <row r="235" spans="1:18" x14ac:dyDescent="0.25">
      <c r="A235" s="109"/>
      <c r="B235" s="109"/>
      <c r="C235" s="109"/>
      <c r="D235" s="103" t="s">
        <v>161</v>
      </c>
      <c r="E235" s="103" t="s">
        <v>1512</v>
      </c>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2018-07-02_G-117_BD</v>
      </c>
      <c r="G235" s="104">
        <v>43368</v>
      </c>
      <c r="H235" s="104">
        <v>43368</v>
      </c>
      <c r="I235" s="68">
        <v>3</v>
      </c>
      <c r="J235" s="68">
        <v>56</v>
      </c>
      <c r="K235" s="73">
        <f>IF(AND(NOT(I235=""),NOT(J235=""),NOT(H235="")),J235/I235,"")</f>
        <v>18.666666666666668</v>
      </c>
      <c r="L235" s="109"/>
      <c r="M235" s="103" t="str">
        <f>IF(AND(NOT(OR(G235="",G235="Ø")),H235=""),"In Progress",IF(AND(NOT(OR(H235="Ø",H235="")),NOT(OR(G235="Ø",G235=""))),"Completed",IF(AND(NOT(A234=""),NOT(OR(D235="",D235="???")),G235=""),"Waiting",IF(D235="???","Waiting",""))))</f>
        <v>Completed</v>
      </c>
      <c r="N235" s="109"/>
      <c r="O235" s="109"/>
      <c r="P235" s="4"/>
      <c r="Q235" s="114"/>
      <c r="R235" s="109"/>
    </row>
    <row r="236" spans="1:18" x14ac:dyDescent="0.25">
      <c r="A236" s="115" t="s">
        <v>4881</v>
      </c>
      <c r="B236" s="110" t="s">
        <v>4880</v>
      </c>
      <c r="C236" s="109" t="s">
        <v>2065</v>
      </c>
      <c r="D236" s="103" t="s">
        <v>23</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2018-07-02_G-118_CA</v>
      </c>
      <c r="G236" s="104">
        <v>43364</v>
      </c>
      <c r="H236" s="104">
        <v>43364</v>
      </c>
      <c r="I236" s="68">
        <v>3</v>
      </c>
      <c r="J236" s="68">
        <v>73</v>
      </c>
      <c r="K236" s="73">
        <f>IF(AND(NOT(I236=""),NOT(J236=""),NOT(H236="")),J236/I236,"")</f>
        <v>24.333333333333332</v>
      </c>
      <c r="L236" s="111">
        <v>43377</v>
      </c>
      <c r="M236" s="103" t="str">
        <f>IF(AND(NOT(OR(G236="",G236="Ø")),H236=""),"In Progress",IF(AND(NOT(OR(H236="Ø",H236="")),NOT(OR(G236="Ø",G236=""))),"Completed",IF(AND(NOT(A236=""),NOT(OR(D236="",D236="???")),G236=""),"Waiting",IF(D236="???","Waiting",""))))</f>
        <v>Completed</v>
      </c>
      <c r="N236" s="109"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09" t="s">
        <v>0</v>
      </c>
      <c r="P236" s="4"/>
      <c r="Q236" s="114" t="s">
        <v>25</v>
      </c>
      <c r="R236" s="109" t="s">
        <v>4879</v>
      </c>
    </row>
    <row r="237" spans="1:18" x14ac:dyDescent="0.25">
      <c r="A237" s="109"/>
      <c r="B237" s="109"/>
      <c r="C237" s="109"/>
      <c r="D237" s="103" t="s">
        <v>187</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2018-07-02_G-118_MW</v>
      </c>
      <c r="G237" s="104">
        <v>43367</v>
      </c>
      <c r="H237" s="104">
        <v>43367</v>
      </c>
      <c r="I237" s="68">
        <v>2.5</v>
      </c>
      <c r="J237" s="68"/>
      <c r="K237" s="73" t="str">
        <f>IF(AND(NOT(I237=""),NOT(J237=""),NOT(H237="")),J237/I237,"")</f>
        <v/>
      </c>
      <c r="L237" s="109"/>
      <c r="M237" s="103" t="str">
        <f>IF(AND(NOT(OR(G237="",G237="Ø")),H237=""),"In Progress",IF(AND(NOT(OR(H237="Ø",H237="")),NOT(OR(G237="Ø",G237=""))),"Completed",IF(AND(NOT(A236=""),NOT(OR(D237="",D237="???")),G237=""),"Waiting",IF(D237="???","Waiting",""))))</f>
        <v>Completed</v>
      </c>
      <c r="N237" s="109"/>
      <c r="O237" s="109"/>
      <c r="P237" s="4"/>
      <c r="Q237" s="114"/>
      <c r="R237" s="109"/>
    </row>
    <row r="238" spans="1:18" x14ac:dyDescent="0.25">
      <c r="A238" s="115" t="s">
        <v>4878</v>
      </c>
      <c r="B238" s="110" t="s">
        <v>4877</v>
      </c>
      <c r="C238" s="109" t="s">
        <v>2065</v>
      </c>
      <c r="D238" s="103" t="s">
        <v>23</v>
      </c>
      <c r="E238" s="103" t="s">
        <v>24</v>
      </c>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2018-07-02_G-119_CA</v>
      </c>
      <c r="G238" s="104">
        <v>43368</v>
      </c>
      <c r="H238" s="104">
        <v>43368</v>
      </c>
      <c r="I238" s="68">
        <v>4.5</v>
      </c>
      <c r="J238" s="68">
        <v>46</v>
      </c>
      <c r="K238" s="73">
        <f>IF(AND(NOT(I238=""),NOT(J238=""),NOT(H238="")),J238/I238,"")</f>
        <v>10.222222222222221</v>
      </c>
      <c r="L238" s="111">
        <v>43370</v>
      </c>
      <c r="M238" s="103" t="str">
        <f>IF(AND(NOT(OR(G238="",G238="Ø")),H238=""),"In Progress",IF(AND(NOT(OR(H238="Ø",H238="")),NOT(OR(G238="Ø",G238=""))),"Completed",IF(AND(NOT(A238=""),NOT(OR(D238="",D238="???")),G238=""),"Waiting",IF(D238="???","Waiting",""))))</f>
        <v>Completed</v>
      </c>
      <c r="N238" s="109"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09" t="s">
        <v>0</v>
      </c>
      <c r="P238" s="4" t="s">
        <v>4876</v>
      </c>
      <c r="Q238" s="114" t="s">
        <v>25</v>
      </c>
      <c r="R238" s="109" t="s">
        <v>4875</v>
      </c>
    </row>
    <row r="239" spans="1:18" x14ac:dyDescent="0.25">
      <c r="A239" s="109"/>
      <c r="B239" s="109"/>
      <c r="C239" s="109"/>
      <c r="D239" s="103" t="s">
        <v>4648</v>
      </c>
      <c r="E239" s="103" t="s">
        <v>1512</v>
      </c>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2018-07-02_G-119_AE</v>
      </c>
      <c r="G239" s="104">
        <v>43369</v>
      </c>
      <c r="H239" s="104">
        <v>43369</v>
      </c>
      <c r="I239" s="68">
        <v>3.7</v>
      </c>
      <c r="J239" s="68">
        <v>48.5</v>
      </c>
      <c r="K239" s="73">
        <f>IF(AND(NOT(I239=""),NOT(J239=""),NOT(H239="")),J239/I239,"")</f>
        <v>13.108108108108107</v>
      </c>
      <c r="L239" s="109"/>
      <c r="M239" s="103" t="str">
        <f>IF(AND(NOT(OR(G239="",G239="Ø")),H239=""),"In Progress",IF(AND(NOT(OR(H239="Ø",H239="")),NOT(OR(G239="Ø",G239=""))),"Completed",IF(AND(NOT(A238=""),NOT(OR(D239="",D239="???")),G239=""),"Waiting",IF(D239="???","Waiting",""))))</f>
        <v>Completed</v>
      </c>
      <c r="N239" s="109"/>
      <c r="O239" s="109"/>
      <c r="P239" s="4"/>
      <c r="Q239" s="114"/>
      <c r="R239" s="109"/>
    </row>
    <row r="240" spans="1:18" x14ac:dyDescent="0.25">
      <c r="A240" s="115" t="s">
        <v>4874</v>
      </c>
      <c r="B240" s="110" t="s">
        <v>4873</v>
      </c>
      <c r="C240" s="109" t="s">
        <v>1167</v>
      </c>
      <c r="D240" s="103" t="s">
        <v>23</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2018-07-02_G-120_CA</v>
      </c>
      <c r="G240" s="104">
        <v>43368</v>
      </c>
      <c r="H240" s="104">
        <v>43369</v>
      </c>
      <c r="I240" s="68">
        <v>2.2999999999999998</v>
      </c>
      <c r="J240" s="68">
        <v>48</v>
      </c>
      <c r="K240" s="73">
        <f>IF(AND(NOT(I240=""),NOT(J240=""),NOT(H240="")),J240/I240,"")</f>
        <v>20.869565217391305</v>
      </c>
      <c r="L240" s="111">
        <v>43370</v>
      </c>
      <c r="M240" s="103" t="str">
        <f>IF(AND(NOT(OR(G240="",G240="Ø")),H240=""),"In Progress",IF(AND(NOT(OR(H240="Ø",H240="")),NOT(OR(G240="Ø",G240=""))),"Completed",IF(AND(NOT(A240=""),NOT(OR(D240="",D240="???")),G240=""),"Waiting",IF(D240="???","Waiting",""))))</f>
        <v>Completed</v>
      </c>
      <c r="N240" s="109"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09" t="s">
        <v>0</v>
      </c>
      <c r="P240" s="4" t="s">
        <v>4872</v>
      </c>
      <c r="Q240" s="114" t="s">
        <v>25</v>
      </c>
      <c r="R240" s="109" t="s">
        <v>4871</v>
      </c>
    </row>
    <row r="241" spans="1:18" x14ac:dyDescent="0.25">
      <c r="A241" s="109"/>
      <c r="B241" s="109"/>
      <c r="C241" s="109"/>
      <c r="D241" s="103" t="s">
        <v>27</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2018-07-02_G-120_GB</v>
      </c>
      <c r="G241" s="104">
        <v>43369</v>
      </c>
      <c r="H241" s="104">
        <v>43369</v>
      </c>
      <c r="I241" s="68">
        <v>1.5</v>
      </c>
      <c r="J241" s="68">
        <v>49</v>
      </c>
      <c r="K241" s="73">
        <f>IF(AND(NOT(I241=""),NOT(J241=""),NOT(H241="")),J241/I241,"")</f>
        <v>32.666666666666664</v>
      </c>
      <c r="L241" s="109"/>
      <c r="M241" s="103" t="str">
        <f>IF(AND(NOT(OR(G241="",G241="Ø")),H241=""),"In Progress",IF(AND(NOT(OR(H241="Ø",H241="")),NOT(OR(G241="Ø",G241=""))),"Completed",IF(AND(NOT(A240=""),NOT(OR(D241="",D241="???")),G241=""),"Waiting",IF(D241="???","Waiting",""))))</f>
        <v>Completed</v>
      </c>
      <c r="N241" s="109"/>
      <c r="O241" s="109"/>
      <c r="P241" s="4"/>
      <c r="Q241" s="114"/>
      <c r="R241" s="109"/>
    </row>
    <row r="242" spans="1:18" x14ac:dyDescent="0.25">
      <c r="A242" s="115" t="s">
        <v>4870</v>
      </c>
      <c r="B242" s="110" t="s">
        <v>4869</v>
      </c>
      <c r="C242" s="109" t="s">
        <v>2065</v>
      </c>
      <c r="D242" s="103" t="s">
        <v>27</v>
      </c>
      <c r="E242" s="103" t="s">
        <v>24</v>
      </c>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2018-07-02_G-121_GB</v>
      </c>
      <c r="G242" s="104">
        <v>43368</v>
      </c>
      <c r="H242" s="104">
        <v>43369</v>
      </c>
      <c r="I242" s="68">
        <v>4</v>
      </c>
      <c r="J242" s="68">
        <v>100.5</v>
      </c>
      <c r="K242" s="73">
        <f>IF(AND(NOT(I242=""),NOT(J242=""),NOT(H242="")),J242/I242,"")</f>
        <v>25.125</v>
      </c>
      <c r="L242" s="111">
        <v>43377</v>
      </c>
      <c r="M242" s="103" t="str">
        <f>IF(AND(NOT(OR(G242="",G242="Ø")),H242=""),"In Progress",IF(AND(NOT(OR(H242="Ø",H242="")),NOT(OR(G242="Ø",G242=""))),"Completed",IF(AND(NOT(A242=""),NOT(OR(D242="",D242="???")),G242=""),"Waiting",IF(D242="???","Waiting",""))))</f>
        <v>Completed</v>
      </c>
      <c r="N242" s="109"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09" t="s">
        <v>0</v>
      </c>
      <c r="P242" s="4"/>
      <c r="Q242" s="114" t="s">
        <v>25</v>
      </c>
      <c r="R242" s="109" t="s">
        <v>4868</v>
      </c>
    </row>
    <row r="243" spans="1:18" x14ac:dyDescent="0.25">
      <c r="A243" s="109"/>
      <c r="B243" s="109"/>
      <c r="C243" s="109"/>
      <c r="D243" s="103" t="s">
        <v>23</v>
      </c>
      <c r="E243" s="103" t="s">
        <v>1512</v>
      </c>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2018-07-02_G-121_CA</v>
      </c>
      <c r="G243" s="104">
        <v>43369</v>
      </c>
      <c r="H243" s="104">
        <v>43370</v>
      </c>
      <c r="I243" s="68">
        <v>3</v>
      </c>
      <c r="J243" s="68">
        <v>105.7</v>
      </c>
      <c r="K243" s="73">
        <f>IF(AND(NOT(I243=""),NOT(J243=""),NOT(H243="")),J243/I243,"")</f>
        <v>35.233333333333334</v>
      </c>
      <c r="L243" s="109"/>
      <c r="M243" s="103" t="str">
        <f>IF(AND(NOT(OR(G243="",G243="Ø")),H243=""),"In Progress",IF(AND(NOT(OR(H243="Ø",H243="")),NOT(OR(G243="Ø",G243=""))),"Completed",IF(AND(NOT(A242=""),NOT(OR(D243="",D243="???")),G243=""),"Waiting",IF(D243="???","Waiting",""))))</f>
        <v>Completed</v>
      </c>
      <c r="N243" s="109"/>
      <c r="O243" s="109"/>
      <c r="P243" s="4"/>
      <c r="Q243" s="114"/>
      <c r="R243" s="109"/>
    </row>
    <row r="244" spans="1:18" x14ac:dyDescent="0.25">
      <c r="A244" s="115" t="s">
        <v>4867</v>
      </c>
      <c r="B244" s="110" t="s">
        <v>4866</v>
      </c>
      <c r="C244" s="109" t="s">
        <v>1167</v>
      </c>
      <c r="D244" s="103" t="s">
        <v>161</v>
      </c>
      <c r="E244" s="103" t="s">
        <v>24</v>
      </c>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2018-07-02_G-122_BD</v>
      </c>
      <c r="G244" s="104">
        <v>43371</v>
      </c>
      <c r="H244" s="104">
        <v>43371</v>
      </c>
      <c r="I244" s="68">
        <v>1.5</v>
      </c>
      <c r="J244" s="68">
        <v>36</v>
      </c>
      <c r="K244" s="73">
        <f>IF(AND(NOT(I244=""),NOT(J244=""),NOT(H244="")),J244/I244,"")</f>
        <v>24</v>
      </c>
      <c r="L244" s="111">
        <v>43374</v>
      </c>
      <c r="M244" s="103" t="str">
        <f>IF(AND(NOT(OR(G244="",G244="Ø")),H244=""),"In Progress",IF(AND(NOT(OR(H244="Ø",H244="")),NOT(OR(G244="Ø",G244=""))),"Completed",IF(AND(NOT(A244=""),NOT(OR(D244="",D244="???")),G244=""),"Waiting",IF(D244="???","Waiting",""))))</f>
        <v>Completed</v>
      </c>
      <c r="N244" s="109"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09" t="s">
        <v>0</v>
      </c>
      <c r="P244" s="4"/>
      <c r="Q244" s="114" t="s">
        <v>25</v>
      </c>
      <c r="R244" s="109" t="s">
        <v>4865</v>
      </c>
    </row>
    <row r="245" spans="1:18" x14ac:dyDescent="0.25">
      <c r="A245" s="109"/>
      <c r="B245" s="109"/>
      <c r="C245" s="109"/>
      <c r="D245" s="103" t="s">
        <v>4648</v>
      </c>
      <c r="E245" s="103" t="s">
        <v>1512</v>
      </c>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2018-07-02_G-122_AE</v>
      </c>
      <c r="G245" s="104">
        <v>43374</v>
      </c>
      <c r="H245" s="104">
        <v>43374</v>
      </c>
      <c r="I245" s="68">
        <v>1.33</v>
      </c>
      <c r="J245" s="68">
        <v>38</v>
      </c>
      <c r="K245" s="73">
        <f>IF(AND(NOT(I245=""),NOT(J245=""),NOT(H245="")),J245/I245,"")</f>
        <v>28.571428571428569</v>
      </c>
      <c r="L245" s="109"/>
      <c r="M245" s="103" t="str">
        <f>IF(AND(NOT(OR(G245="",G245="Ø")),H245=""),"In Progress",IF(AND(NOT(OR(H245="Ø",H245="")),NOT(OR(G245="Ø",G245=""))),"Completed",IF(AND(NOT(A244=""),NOT(OR(D245="",D245="???")),G245=""),"Waiting",IF(D245="???","Waiting",""))))</f>
        <v>Completed</v>
      </c>
      <c r="N245" s="109"/>
      <c r="O245" s="109"/>
      <c r="P245" s="4"/>
      <c r="Q245" s="114"/>
      <c r="R245" s="109"/>
    </row>
    <row r="246" spans="1:18" x14ac:dyDescent="0.25">
      <c r="A246" s="171" t="s">
        <v>4864</v>
      </c>
      <c r="B246" s="110" t="s">
        <v>4863</v>
      </c>
      <c r="C246" s="109" t="s">
        <v>1167</v>
      </c>
      <c r="D246" s="103" t="s">
        <v>161</v>
      </c>
      <c r="E246" s="103" t="s">
        <v>24</v>
      </c>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2018-07-02_G-123_BD</v>
      </c>
      <c r="G246" s="104">
        <v>43371</v>
      </c>
      <c r="H246" s="104">
        <v>43371</v>
      </c>
      <c r="I246" s="68">
        <v>0.87</v>
      </c>
      <c r="J246" s="68">
        <v>33</v>
      </c>
      <c r="K246" s="73">
        <f>IF(AND(NOT(I246=""),NOT(J246=""),NOT(H246="")),J246/I246,"")</f>
        <v>37.931034482758619</v>
      </c>
      <c r="L246" s="111">
        <v>43375</v>
      </c>
      <c r="M246" s="103" t="str">
        <f>IF(AND(NOT(OR(G246="",G246="Ø")),H246=""),"In Progress",IF(AND(NOT(OR(H246="Ø",H246="")),NOT(OR(G246="Ø",G246=""))),"Completed",IF(AND(NOT(A246=""),NOT(OR(D246="",D246="???")),G246=""),"Waiting",IF(D246="???","Waiting",""))))</f>
        <v>Completed</v>
      </c>
      <c r="N246" s="109"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09" t="s">
        <v>0</v>
      </c>
      <c r="P246" s="4"/>
      <c r="Q246" s="114" t="s">
        <v>25</v>
      </c>
      <c r="R246" s="109" t="s">
        <v>4862</v>
      </c>
    </row>
    <row r="247" spans="1:18" x14ac:dyDescent="0.25">
      <c r="A247" s="161"/>
      <c r="B247" s="109"/>
      <c r="C247" s="109"/>
      <c r="D247" s="103" t="s">
        <v>4648</v>
      </c>
      <c r="E247" s="103" t="s">
        <v>1512</v>
      </c>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2018-07-02_G-123_AE</v>
      </c>
      <c r="G247" s="104">
        <v>43374</v>
      </c>
      <c r="H247" s="104">
        <v>43374</v>
      </c>
      <c r="I247" s="68">
        <v>1.2</v>
      </c>
      <c r="J247" s="68">
        <v>34.75</v>
      </c>
      <c r="K247" s="73">
        <f>IF(AND(NOT(I247=""),NOT(J247=""),NOT(H247="")),J247/I247,"")</f>
        <v>28.958333333333336</v>
      </c>
      <c r="L247" s="109"/>
      <c r="M247" s="103" t="str">
        <f>IF(AND(NOT(OR(G247="",G247="Ø")),H247=""),"In Progress",IF(AND(NOT(OR(H247="Ø",H247="")),NOT(OR(G247="Ø",G247=""))),"Completed",IF(AND(NOT(A246=""),NOT(OR(D247="",D247="???")),G247=""),"Waiting",IF(D247="???","Waiting",""))))</f>
        <v>Completed</v>
      </c>
      <c r="N247" s="109"/>
      <c r="O247" s="109"/>
      <c r="P247" s="4"/>
      <c r="Q247" s="114"/>
      <c r="R247" s="109"/>
    </row>
    <row r="248" spans="1:18" x14ac:dyDescent="0.25">
      <c r="A248" s="115" t="s">
        <v>4861</v>
      </c>
      <c r="B248" s="110" t="s">
        <v>4860</v>
      </c>
      <c r="C248" s="109" t="s">
        <v>1167</v>
      </c>
      <c r="D248" s="103" t="s">
        <v>161</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2018-07-02_G-124_BD</v>
      </c>
      <c r="G248" s="104">
        <v>43371</v>
      </c>
      <c r="H248" s="104">
        <v>43373</v>
      </c>
      <c r="I248" s="68">
        <v>0.75</v>
      </c>
      <c r="J248" s="68">
        <v>36</v>
      </c>
      <c r="K248" s="73">
        <f>IF(AND(NOT(I248=""),NOT(J248=""),NOT(H248="")),J248/I248,"")</f>
        <v>48</v>
      </c>
      <c r="L248" s="111">
        <v>43376</v>
      </c>
      <c r="M248" s="103" t="str">
        <f>IF(AND(NOT(OR(G248="",G248="Ø")),H248=""),"In Progress",IF(AND(NOT(OR(H248="Ø",H248="")),NOT(OR(G248="Ø",G248=""))),"Completed",IF(AND(NOT(A248=""),NOT(OR(D248="",D248="???")),G248=""),"Waiting",IF(D248="???","Waiting",""))))</f>
        <v>Completed</v>
      </c>
      <c r="N248" s="109"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09" t="s">
        <v>0</v>
      </c>
      <c r="P248" s="4"/>
      <c r="Q248" s="114" t="s">
        <v>25</v>
      </c>
      <c r="R248" s="109" t="s">
        <v>4859</v>
      </c>
    </row>
    <row r="249" spans="1:18" x14ac:dyDescent="0.25">
      <c r="A249" s="109"/>
      <c r="B249" s="109"/>
      <c r="C249" s="109"/>
      <c r="D249" s="103" t="s">
        <v>4648</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2018-07-02_G-124_AE</v>
      </c>
      <c r="G249" s="104">
        <v>43376</v>
      </c>
      <c r="H249" s="104">
        <v>43376</v>
      </c>
      <c r="I249" s="68">
        <v>1.1000000000000001</v>
      </c>
      <c r="J249" s="68">
        <v>36</v>
      </c>
      <c r="K249" s="73">
        <f>IF(AND(NOT(I249=""),NOT(J249=""),NOT(H249="")),J249/I249,"")</f>
        <v>32.727272727272727</v>
      </c>
      <c r="L249" s="109"/>
      <c r="M249" s="103" t="str">
        <f>IF(AND(NOT(OR(G249="",G249="Ø")),H249=""),"In Progress",IF(AND(NOT(OR(H249="Ø",H249="")),NOT(OR(G249="Ø",G249=""))),"Completed",IF(AND(NOT(A248=""),NOT(OR(D249="",D249="???")),G249=""),"Waiting",IF(D249="???","Waiting",""))))</f>
        <v>Completed</v>
      </c>
      <c r="N249" s="109"/>
      <c r="O249" s="109"/>
      <c r="P249" s="4"/>
      <c r="Q249" s="114"/>
      <c r="R249" s="109"/>
    </row>
    <row r="250" spans="1:18" x14ac:dyDescent="0.25">
      <c r="A250" s="115" t="s">
        <v>4858</v>
      </c>
      <c r="B250" s="110" t="s">
        <v>4857</v>
      </c>
      <c r="C250" s="109" t="s">
        <v>2065</v>
      </c>
      <c r="D250" s="103" t="s">
        <v>187</v>
      </c>
      <c r="E250" s="103" t="s">
        <v>24</v>
      </c>
      <c r="F250" s="7" t="str">
        <f>IF(AND(D250="Amina",OR(E250="Manual",E250="Assisted Manual")),A250&amp;"_AZ",IF(AND(D250="Amina",OR(E250="De-Novo Merge",E250="Assisted Merge")),A250&amp;"_SA_AZ",IF(AND(D250="Ahmad",OR(E250="Manual",E250="Assisted Manual")),A250&amp;"_AE",IF(AND(D250="Ahmad",OR(E250="De-Novo Merge",E250="Assisted Merge")),A250&amp;"_SA_AE",IF(AND(D250="Gina",OR(E250="Manual",E250="Assisted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Merge")),A250&amp;"_SA_MW",IF(AND(D250="Rinat",OR(E250="Manual",E250="Assisted Manual")),A250&amp;"_RM",IF(AND(D250="Rinat",OR(E250="De-Novo Merge",E250="Assisted Merge")),A250&amp;"_SA_RM",""))))))))))))))))</f>
        <v>2018-07-02_G-125_MW</v>
      </c>
      <c r="G250" s="104">
        <v>43371</v>
      </c>
      <c r="H250" s="104">
        <v>43374</v>
      </c>
      <c r="I250" s="68"/>
      <c r="J250" s="68">
        <v>19.34</v>
      </c>
      <c r="K250" s="73" t="str">
        <f>IF(AND(NOT(I250=""),NOT(J250=""),NOT(H250="")),J250/I250,"")</f>
        <v/>
      </c>
      <c r="L250" s="111">
        <v>43377</v>
      </c>
      <c r="M250" s="103" t="str">
        <f>IF(AND(NOT(OR(G250="",G250="Ø")),H250=""),"In Progress",IF(AND(NOT(OR(H250="Ø",H250="")),NOT(OR(G250="Ø",G250=""))),"Completed",IF(AND(NOT(A250=""),NOT(OR(D250="",D250="???")),G250=""),"Waiting",IF(D250="???","Waiting",""))))</f>
        <v>Completed</v>
      </c>
      <c r="N250" s="109"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09" t="s">
        <v>0</v>
      </c>
      <c r="P250" s="4" t="s">
        <v>4856</v>
      </c>
      <c r="Q250" s="114" t="s">
        <v>25</v>
      </c>
      <c r="R250" s="109" t="s">
        <v>4855</v>
      </c>
    </row>
    <row r="251" spans="1:18" x14ac:dyDescent="0.25">
      <c r="A251" s="109"/>
      <c r="B251" s="109"/>
      <c r="C251" s="109"/>
      <c r="D251" s="103" t="s">
        <v>4648</v>
      </c>
      <c r="E251" s="103" t="s">
        <v>1512</v>
      </c>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2018-07-02_G-125_AE</v>
      </c>
      <c r="G251" s="104">
        <v>43376</v>
      </c>
      <c r="H251" s="104">
        <v>43377</v>
      </c>
      <c r="I251" s="68">
        <v>1.1000000000000001</v>
      </c>
      <c r="J251" s="68">
        <v>25.75</v>
      </c>
      <c r="K251" s="73">
        <f>IF(AND(NOT(I251=""),NOT(J251=""),NOT(H251="")),J251/I251,"")</f>
        <v>23.409090909090907</v>
      </c>
      <c r="L251" s="109"/>
      <c r="M251" s="103" t="str">
        <f>IF(AND(NOT(OR(G251="",G251="Ø")),H251=""),"In Progress",IF(AND(NOT(OR(H251="Ø",H251="")),NOT(OR(G251="Ø",G251=""))),"Completed",IF(AND(NOT(A250=""),NOT(OR(D251="",D251="???")),G251=""),"Waiting",IF(D251="???","Waiting",""))))</f>
        <v>Completed</v>
      </c>
      <c r="N251" s="109"/>
      <c r="O251" s="109"/>
      <c r="P251" s="4"/>
      <c r="Q251" s="114"/>
      <c r="R251" s="109"/>
    </row>
    <row r="252" spans="1:18" x14ac:dyDescent="0.25">
      <c r="A252" s="115" t="s">
        <v>4854</v>
      </c>
      <c r="B252" s="110" t="s">
        <v>4853</v>
      </c>
      <c r="C252" s="109" t="s">
        <v>1167</v>
      </c>
      <c r="D252" s="103" t="s">
        <v>161</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2018-07-02_G-126_BD</v>
      </c>
      <c r="G252" s="104">
        <v>43373</v>
      </c>
      <c r="H252" s="104">
        <v>43374</v>
      </c>
      <c r="I252" s="85">
        <v>0.75</v>
      </c>
      <c r="J252" s="68">
        <v>18</v>
      </c>
      <c r="K252" s="73">
        <f>IF(AND(NOT(I252=""),NOT(J252=""),NOT(H252="")),J252/I252,"")</f>
        <v>24</v>
      </c>
      <c r="L252" s="111">
        <v>43378</v>
      </c>
      <c r="M252" s="103" t="str">
        <f>IF(AND(NOT(OR(G252="",G252="Ø")),H252=""),"In Progress",IF(AND(NOT(OR(H252="Ø",H252="")),NOT(OR(G252="Ø",G252=""))),"Completed",IF(AND(NOT(A252=""),NOT(OR(D252="",D252="???")),G252=""),"Waiting",IF(D252="???","Waiting",""))))</f>
        <v>Completed</v>
      </c>
      <c r="N252" s="109" t="s">
        <v>0</v>
      </c>
      <c r="O252" s="109" t="s">
        <v>0</v>
      </c>
      <c r="P252" s="4"/>
      <c r="Q252" s="114" t="s">
        <v>25</v>
      </c>
      <c r="R252" s="109" t="s">
        <v>4852</v>
      </c>
    </row>
    <row r="253" spans="1:18" x14ac:dyDescent="0.25">
      <c r="A253" s="109"/>
      <c r="B253" s="109"/>
      <c r="C253" s="109"/>
      <c r="D253" s="103" t="s">
        <v>4851</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2018-07-02_G-126_RM</v>
      </c>
      <c r="G253" s="104">
        <v>43377</v>
      </c>
      <c r="H253" s="104"/>
      <c r="I253" s="68"/>
      <c r="J253" s="68"/>
      <c r="K253" s="73" t="str">
        <f>IF(AND(NOT(I253=""),NOT(J253=""),NOT(H253="")),J253/I253,"")</f>
        <v/>
      </c>
      <c r="L253" s="109"/>
      <c r="M253" s="103" t="s">
        <v>0</v>
      </c>
      <c r="N253" s="109"/>
      <c r="O253" s="109"/>
      <c r="P253" s="4"/>
      <c r="Q253" s="114"/>
      <c r="R253" s="109"/>
    </row>
    <row r="254" spans="1:18" x14ac:dyDescent="0.25">
      <c r="A254" s="115" t="s">
        <v>4850</v>
      </c>
      <c r="B254" s="110" t="s">
        <v>4849</v>
      </c>
      <c r="C254" s="109" t="s">
        <v>2065</v>
      </c>
      <c r="D254" s="103" t="s">
        <v>187</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2018-07-02_G-127_MW</v>
      </c>
      <c r="G254" s="104">
        <v>43374</v>
      </c>
      <c r="H254" s="104">
        <v>43374</v>
      </c>
      <c r="I254" s="68">
        <v>1.25</v>
      </c>
      <c r="J254" s="68">
        <v>13</v>
      </c>
      <c r="K254" s="73">
        <f>IF(AND(NOT(I254=""),NOT(J254=""),NOT(H254="")),J254/I254,"")</f>
        <v>10.4</v>
      </c>
      <c r="L254" s="111">
        <v>43377</v>
      </c>
      <c r="M254" s="103" t="str">
        <f>IF(AND(NOT(OR(G254="",G254="Ø")),H254=""),"In Progress",IF(AND(NOT(OR(H254="Ø",H254="")),NOT(OR(G254="Ø",G254=""))),"Completed",IF(AND(NOT(A254=""),NOT(OR(D254="",D254="???")),G254=""),"Waiting",IF(D254="???","Waiting",""))))</f>
        <v>Completed</v>
      </c>
      <c r="N254" s="109"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Completed</v>
      </c>
      <c r="O254" s="109" t="s">
        <v>0</v>
      </c>
      <c r="P254" s="4"/>
      <c r="Q254" s="114" t="s">
        <v>25</v>
      </c>
      <c r="R254" s="109" t="s">
        <v>4848</v>
      </c>
    </row>
    <row r="255" spans="1:18" x14ac:dyDescent="0.25">
      <c r="A255" s="109"/>
      <c r="B255" s="117"/>
      <c r="C255" s="117"/>
      <c r="D255" s="103" t="s">
        <v>161</v>
      </c>
      <c r="E255" s="103" t="s">
        <v>1512</v>
      </c>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2018-07-02_G-127_BD</v>
      </c>
      <c r="G255" s="104">
        <v>43377</v>
      </c>
      <c r="H255" s="104">
        <v>43377</v>
      </c>
      <c r="I255" s="68">
        <v>0.25</v>
      </c>
      <c r="J255" s="68">
        <v>13</v>
      </c>
      <c r="K255" s="73">
        <f>IF(AND(NOT(I255=""),NOT(J255=""),NOT(H255="")),J255/I255,"")</f>
        <v>52</v>
      </c>
      <c r="L255" s="109"/>
      <c r="M255" s="103" t="str">
        <f>IF(AND(NOT(OR(G255="",G255="Ø")),H255=""),"In Progress",IF(AND(NOT(OR(H255="Ø",H255="")),NOT(OR(G255="Ø",G255=""))),"Completed",IF(AND(NOT(A254=""),NOT(OR(D255="",D255="???")),G255=""),"Waiting",IF(D255="???","Waiting",""))))</f>
        <v>Completed</v>
      </c>
      <c r="N255" s="109"/>
      <c r="O255" s="109"/>
      <c r="P255" s="4"/>
      <c r="Q255" s="114"/>
      <c r="R255" s="109"/>
    </row>
    <row r="256" spans="1:18" x14ac:dyDescent="0.25">
      <c r="A256" s="115" t="s">
        <v>4847</v>
      </c>
      <c r="B256" s="110" t="s">
        <v>4846</v>
      </c>
      <c r="C256" s="109" t="s">
        <v>2065</v>
      </c>
      <c r="D256" s="103" t="s">
        <v>27</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2018-07-02_G-128_GB</v>
      </c>
      <c r="G256" s="104">
        <v>43371</v>
      </c>
      <c r="H256" s="104">
        <v>43374</v>
      </c>
      <c r="I256" s="68">
        <v>3.5</v>
      </c>
      <c r="J256" s="68">
        <v>146</v>
      </c>
      <c r="K256" s="73">
        <f>IF(AND(NOT(I256=""),NOT(J256=""),NOT(H256="")),J256/I256,"")</f>
        <v>41.714285714285715</v>
      </c>
      <c r="L256" s="111">
        <v>43396</v>
      </c>
      <c r="M256" s="103" t="str">
        <f>IF(AND(NOT(OR(G256="",G256="Ø")),H256=""),"In Progress",IF(AND(NOT(OR(H256="Ø",H256="")),NOT(OR(G256="Ø",G256=""))),"Completed",IF(AND(NOT(A256=""),NOT(OR(D256="",D256="???")),G256=""),"Waiting",IF(D256="???","Waiting",""))))</f>
        <v>Completed</v>
      </c>
      <c r="N256" s="109"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09" t="s">
        <v>0</v>
      </c>
      <c r="P256" s="4"/>
      <c r="Q256" s="114" t="s">
        <v>25</v>
      </c>
      <c r="R256" s="109" t="s">
        <v>4845</v>
      </c>
    </row>
    <row r="257" spans="1:18" x14ac:dyDescent="0.25">
      <c r="A257" s="109"/>
      <c r="B257" s="109"/>
      <c r="C257" s="117"/>
      <c r="D257" s="103" t="s">
        <v>161</v>
      </c>
      <c r="E257" s="103" t="s">
        <v>1512</v>
      </c>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2018-07-02_G-128_BD</v>
      </c>
      <c r="G257" s="104">
        <v>43385</v>
      </c>
      <c r="H257" s="104">
        <v>43396</v>
      </c>
      <c r="I257" s="68">
        <v>5</v>
      </c>
      <c r="J257" s="68">
        <v>180</v>
      </c>
      <c r="K257" s="73">
        <f>IF(AND(NOT(I257=""),NOT(J257=""),NOT(H257="")),J257/I257,"")</f>
        <v>36</v>
      </c>
      <c r="L257" s="109"/>
      <c r="M257" s="103" t="str">
        <f>IF(AND(NOT(OR(G257="",G257="Ø")),H257=""),"In Progress",IF(AND(NOT(OR(H257="Ø",H257="")),NOT(OR(G257="Ø",G257=""))),"Completed",IF(AND(NOT(A256=""),NOT(OR(D257="",D257="???")),G257=""),"Waiting",IF(D257="???","Waiting",""))))</f>
        <v>Completed</v>
      </c>
      <c r="N257" s="109"/>
      <c r="O257" s="109"/>
      <c r="P257" s="4"/>
      <c r="Q257" s="114"/>
      <c r="R257" s="109"/>
    </row>
    <row r="258" spans="1:18" x14ac:dyDescent="0.25">
      <c r="A258" s="115" t="s">
        <v>4844</v>
      </c>
      <c r="B258" s="110" t="s">
        <v>4843</v>
      </c>
      <c r="C258" s="109" t="s">
        <v>2065</v>
      </c>
      <c r="D258" s="103" t="s">
        <v>187</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2018-07-02_G-129_MW</v>
      </c>
      <c r="G258" s="104">
        <v>43374</v>
      </c>
      <c r="H258" s="104">
        <v>43398</v>
      </c>
      <c r="I258" s="68"/>
      <c r="J258" s="68"/>
      <c r="K258" s="73" t="str">
        <f>IF(AND(NOT(I258=""),NOT(J258=""),NOT(H258="")),J258/I258,"")</f>
        <v/>
      </c>
      <c r="L258" s="111">
        <v>43403</v>
      </c>
      <c r="M258" s="103" t="str">
        <f>IF(AND(NOT(OR(G258="",G258="Ø")),H258=""),"In Progress",IF(AND(NOT(OR(H258="Ø",H258="")),NOT(OR(G258="Ø",G258=""))),"Completed",IF(AND(NOT(A258=""),NOT(OR(D258="",D258="???")),G258=""),"Waiting",IF(D258="???","Waiting",""))))</f>
        <v>Completed</v>
      </c>
      <c r="N258" s="109"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09" t="s">
        <v>0</v>
      </c>
      <c r="P258" s="4"/>
      <c r="Q258" s="114" t="s">
        <v>25</v>
      </c>
      <c r="R258" s="109" t="s">
        <v>4842</v>
      </c>
    </row>
    <row r="259" spans="1:18" x14ac:dyDescent="0.25">
      <c r="A259" s="109"/>
      <c r="B259" s="109"/>
      <c r="C259" s="109"/>
      <c r="D259" s="103" t="s">
        <v>161</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2018-07-02_G-129_BD</v>
      </c>
      <c r="G259" s="104">
        <v>43402</v>
      </c>
      <c r="H259" s="104">
        <v>43403</v>
      </c>
      <c r="I259" s="68">
        <v>4</v>
      </c>
      <c r="J259" s="68">
        <v>39</v>
      </c>
      <c r="K259" s="73">
        <f>IF(AND(NOT(I259=""),NOT(J259=""),NOT(H259="")),J259/I259,"")</f>
        <v>9.75</v>
      </c>
      <c r="L259" s="109"/>
      <c r="M259" s="103" t="str">
        <f>IF(AND(NOT(OR(G259="",G259="Ø")),H259=""),"In Progress",IF(AND(NOT(OR(H259="Ø",H259="")),NOT(OR(G259="Ø",G259=""))),"Completed",IF(AND(NOT(A258=""),NOT(OR(D259="",D259="???")),G259=""),"Waiting",IF(D259="???","Waiting",""))))</f>
        <v>Completed</v>
      </c>
      <c r="N259" s="109"/>
      <c r="O259" s="109"/>
      <c r="P259" s="4"/>
      <c r="Q259" s="114"/>
      <c r="R259" s="109"/>
    </row>
    <row r="260" spans="1:18" x14ac:dyDescent="0.25">
      <c r="A260" s="115" t="s">
        <v>4841</v>
      </c>
      <c r="B260" s="110" t="s">
        <v>4840</v>
      </c>
      <c r="C260" s="109" t="s">
        <v>1167</v>
      </c>
      <c r="D260" s="103" t="s">
        <v>4648</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2018-07-02_G-130_AE</v>
      </c>
      <c r="G260" s="104">
        <v>43374</v>
      </c>
      <c r="H260" s="104">
        <v>43375</v>
      </c>
      <c r="I260" s="68">
        <v>1.1599999999999999</v>
      </c>
      <c r="J260" s="68">
        <v>25.13</v>
      </c>
      <c r="K260" s="73">
        <f>IF(AND(NOT(I260=""),NOT(J260=""),NOT(H260="")),J260/I260,"")</f>
        <v>21.663793103448278</v>
      </c>
      <c r="L260" s="111">
        <v>43382</v>
      </c>
      <c r="M260" s="103" t="str">
        <f>IF(AND(NOT(OR(G260="",G260="Ø")),H260=""),"In Progress",IF(AND(NOT(OR(H260="Ø",H260="")),NOT(OR(G260="Ø",G260=""))),"Completed",IF(AND(NOT(A260=""),NOT(OR(D260="",D260="???")),G260=""),"Waiting",IF(D260="???","Waiting",""))))</f>
        <v>Completed</v>
      </c>
      <c r="N260" s="109"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09" t="s">
        <v>0</v>
      </c>
      <c r="P260" s="4" t="s">
        <v>4839</v>
      </c>
      <c r="Q260" s="114" t="s">
        <v>25</v>
      </c>
      <c r="R260" s="109" t="s">
        <v>4838</v>
      </c>
    </row>
    <row r="261" spans="1:18" x14ac:dyDescent="0.25">
      <c r="A261" s="109"/>
      <c r="B261" s="109"/>
      <c r="C261" s="109"/>
      <c r="D261" s="103" t="s">
        <v>27</v>
      </c>
      <c r="E261" s="103" t="s">
        <v>1512</v>
      </c>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2018-07-02_G-130_GB</v>
      </c>
      <c r="G261" s="104">
        <v>43382</v>
      </c>
      <c r="H261" s="104">
        <v>43382</v>
      </c>
      <c r="I261" s="68">
        <v>0.75</v>
      </c>
      <c r="J261" s="68">
        <v>25.55</v>
      </c>
      <c r="K261" s="73">
        <f>IF(AND(NOT(I261=""),NOT(J261=""),NOT(H261="")),J261/I261,"")</f>
        <v>34.06666666666667</v>
      </c>
      <c r="L261" s="109"/>
      <c r="M261" s="103" t="str">
        <f>IF(AND(NOT(OR(G261="",G261="Ø")),H261=""),"In Progress",IF(AND(NOT(OR(H261="Ø",H261="")),NOT(OR(G261="Ø",G261=""))),"Completed",IF(AND(NOT(A260=""),NOT(OR(D261="",D261="???")),G261=""),"Waiting",IF(D261="???","Waiting",""))))</f>
        <v>Completed</v>
      </c>
      <c r="N261" s="109"/>
      <c r="O261" s="109"/>
      <c r="P261" s="4"/>
      <c r="Q261" s="114"/>
      <c r="R261" s="109"/>
    </row>
    <row r="262" spans="1:18" x14ac:dyDescent="0.25">
      <c r="A262" s="115" t="s">
        <v>4837</v>
      </c>
      <c r="B262" s="110" t="s">
        <v>4836</v>
      </c>
      <c r="C262" s="109" t="s">
        <v>1167</v>
      </c>
      <c r="D262" s="103" t="s">
        <v>4648</v>
      </c>
      <c r="E262" s="103" t="s">
        <v>24</v>
      </c>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2018-07-02_G-131_AE</v>
      </c>
      <c r="G262" s="104">
        <v>43375</v>
      </c>
      <c r="H262" s="104">
        <v>43375</v>
      </c>
      <c r="I262" s="68">
        <v>0.57999999999999996</v>
      </c>
      <c r="J262" s="68">
        <v>11.5</v>
      </c>
      <c r="K262" s="73">
        <f>IF(AND(NOT(I262=""),NOT(J262=""),NOT(H262="")),J262/I262,"")</f>
        <v>19.827586206896552</v>
      </c>
      <c r="L262" s="111" t="s">
        <v>4835</v>
      </c>
      <c r="M262" s="103" t="str">
        <f>IF(AND(NOT(OR(G262="",G262="Ø")),H262=""),"In Progress",IF(AND(NOT(OR(H262="Ø",H262="")),NOT(OR(G262="Ø",G262=""))),"Completed",IF(AND(NOT(A262=""),NOT(OR(D262="",D262="???")),G262=""),"Waiting",IF(D262="???","Waiting",""))))</f>
        <v>Completed</v>
      </c>
      <c r="N262" s="109"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09" t="s">
        <v>0</v>
      </c>
      <c r="P262" s="4"/>
      <c r="Q262" s="114" t="s">
        <v>25</v>
      </c>
      <c r="R262" s="109" t="s">
        <v>4834</v>
      </c>
    </row>
    <row r="263" spans="1:18" x14ac:dyDescent="0.25">
      <c r="A263" s="109"/>
      <c r="B263" s="109"/>
      <c r="C263" s="109"/>
      <c r="D263" s="103" t="s">
        <v>27</v>
      </c>
      <c r="E263" s="103" t="s">
        <v>1512</v>
      </c>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2018-07-02_G-131_GB</v>
      </c>
      <c r="G263" s="104">
        <v>43383</v>
      </c>
      <c r="H263" s="104">
        <v>43383</v>
      </c>
      <c r="I263" s="68">
        <v>1</v>
      </c>
      <c r="J263" s="68"/>
      <c r="K263" s="73" t="str">
        <f>IF(AND(NOT(I263=""),NOT(J263=""),NOT(H263="")),J263/I263,"")</f>
        <v/>
      </c>
      <c r="L263" s="109"/>
      <c r="M263" s="103" t="str">
        <f>IF(AND(NOT(OR(G263="",G263="Ø")),H263=""),"In Progress",IF(AND(NOT(OR(H263="Ø",H263="")),NOT(OR(G263="Ø",G263=""))),"Completed",IF(AND(NOT(A262=""),NOT(OR(D263="",D263="???")),G263=""),"Waiting",IF(D263="???","Waiting",""))))</f>
        <v>Completed</v>
      </c>
      <c r="N263" s="109"/>
      <c r="O263" s="109"/>
      <c r="P263" s="4" t="s">
        <v>4833</v>
      </c>
      <c r="Q263" s="114"/>
      <c r="R263" s="109"/>
    </row>
    <row r="264" spans="1:18" x14ac:dyDescent="0.25">
      <c r="A264" s="115" t="s">
        <v>4832</v>
      </c>
      <c r="B264" s="110" t="s">
        <v>4831</v>
      </c>
      <c r="C264" s="109"/>
      <c r="D264" s="103" t="s">
        <v>4648</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2018-07-02_G-132_AE</v>
      </c>
      <c r="G264" s="104">
        <v>43375</v>
      </c>
      <c r="H264" s="104">
        <v>43375</v>
      </c>
      <c r="I264" s="68">
        <v>0.6</v>
      </c>
      <c r="J264" s="68">
        <v>7.15</v>
      </c>
      <c r="K264" s="73">
        <f>IF(AND(NOT(I264=""),NOT(J264=""),NOT(H264="")),J264/I264,"")</f>
        <v>11.916666666666668</v>
      </c>
      <c r="L264" s="111" t="str">
        <f>IF(AND(NOT(OR(H264="",H264="Ø")),NOT(OR(H265="",H265="Ø"))),"Needs to be Split","")</f>
        <v/>
      </c>
      <c r="M264" s="103" t="s">
        <v>4</v>
      </c>
      <c r="N264" s="109" t="s">
        <v>2</v>
      </c>
      <c r="O264" s="109" t="str">
        <f>IF(OR(N264="Untraceable",N264="Incomplete"),"Ignore",IF(N264="Completed","Waiting",IF(OR(N264="Waiting",N264="In Progress",N264="Review",N264="Other"),"HOLD","")))</f>
        <v>Ignore</v>
      </c>
      <c r="P264" s="4" t="s">
        <v>4830</v>
      </c>
      <c r="Q264" s="114" t="str">
        <f>IF(OR(N264="Untraceable",N264="Incomplete"),"No",IF(N264="Completed","In Progress",""))</f>
        <v>No</v>
      </c>
      <c r="R264" s="109"/>
    </row>
    <row r="265" spans="1:18" x14ac:dyDescent="0.25">
      <c r="A265" s="109"/>
      <c r="B265" s="109"/>
      <c r="C265" s="109"/>
      <c r="D265" s="103" t="s">
        <v>161</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2018-07-02_G-132_BD</v>
      </c>
      <c r="G265" s="104">
        <v>43403</v>
      </c>
      <c r="H265" s="104" t="s">
        <v>51</v>
      </c>
      <c r="I265" s="68"/>
      <c r="J265" s="68"/>
      <c r="K265" s="73" t="str">
        <f>IF(AND(NOT(I265=""),NOT(J265=""),NOT(H265="")),J265/I265,"")</f>
        <v/>
      </c>
      <c r="L265" s="109"/>
      <c r="M265" s="103" t="s">
        <v>2</v>
      </c>
      <c r="N265" s="109"/>
      <c r="O265" s="109"/>
      <c r="P265" s="4"/>
      <c r="Q265" s="114"/>
      <c r="R265" s="109"/>
    </row>
    <row r="266" spans="1:18" x14ac:dyDescent="0.25">
      <c r="A266" s="115" t="s">
        <v>4829</v>
      </c>
      <c r="B266" s="110" t="s">
        <v>4828</v>
      </c>
      <c r="C266" s="109" t="s">
        <v>2065</v>
      </c>
      <c r="D266" s="103" t="s">
        <v>161</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2018-07-02_G-133_BD</v>
      </c>
      <c r="G266" s="104">
        <v>43377</v>
      </c>
      <c r="H266" s="104">
        <v>43383</v>
      </c>
      <c r="I266" s="68">
        <v>3.75</v>
      </c>
      <c r="J266" s="68">
        <v>108</v>
      </c>
      <c r="K266" s="73">
        <f>IF(AND(NOT(I266=""),NOT(J266=""),NOT(H266="")),J266/I266,"")</f>
        <v>28.8</v>
      </c>
      <c r="L266" s="111">
        <v>43402</v>
      </c>
      <c r="M266" s="103" t="str">
        <f>IF(AND(NOT(OR(G266="",G266="Ø")),H266=""),"In Progress",IF(AND(NOT(OR(H266="Ø",H266="")),NOT(OR(G266="Ø",G266=""))),"Completed",IF(AND(NOT(A266=""),NOT(OR(D266="",D266="???")),G266=""),"Waiting",IF(D266="???","Waiting",""))))</f>
        <v>Completed</v>
      </c>
      <c r="N266" s="109"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09" t="s">
        <v>0</v>
      </c>
      <c r="P266" s="4" t="s">
        <v>4827</v>
      </c>
      <c r="Q266" s="114" t="s">
        <v>25</v>
      </c>
      <c r="R266" s="109" t="s">
        <v>4826</v>
      </c>
    </row>
    <row r="267" spans="1:18" x14ac:dyDescent="0.25">
      <c r="A267" s="109"/>
      <c r="B267" s="109"/>
      <c r="C267" s="109"/>
      <c r="D267" s="103" t="s">
        <v>27</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2018-07-02_G-133_GB</v>
      </c>
      <c r="G267" s="104">
        <v>43399</v>
      </c>
      <c r="H267" s="104">
        <v>43402</v>
      </c>
      <c r="I267" s="68">
        <v>3.75</v>
      </c>
      <c r="J267" s="68">
        <v>125</v>
      </c>
      <c r="K267" s="73">
        <f>IF(AND(NOT(I267=""),NOT(J267=""),NOT(H267="")),J267/I267,"")</f>
        <v>33.333333333333336</v>
      </c>
      <c r="L267" s="109"/>
      <c r="M267" s="103" t="str">
        <f>IF(AND(NOT(OR(G267="",G267="Ø")),H267=""),"In Progress",IF(AND(NOT(OR(H267="Ø",H267="")),NOT(OR(G267="Ø",G267=""))),"Completed",IF(AND(NOT(A266=""),NOT(OR(D267="",D267="???")),G267=""),"Waiting",IF(D267="???","Waiting",""))))</f>
        <v>Completed</v>
      </c>
      <c r="N267" s="109"/>
      <c r="O267" s="109"/>
      <c r="P267" s="4"/>
      <c r="Q267" s="114"/>
      <c r="R267" s="109"/>
    </row>
    <row r="268" spans="1:18" x14ac:dyDescent="0.25">
      <c r="A268" s="115" t="s">
        <v>4825</v>
      </c>
      <c r="B268" s="110" t="s">
        <v>4824</v>
      </c>
      <c r="C268" s="109" t="s">
        <v>2065</v>
      </c>
      <c r="D268" s="103" t="s">
        <v>113</v>
      </c>
      <c r="E268" s="103" t="s">
        <v>24</v>
      </c>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2018-07-02_G-134_DR</v>
      </c>
      <c r="G268" s="104">
        <v>43381</v>
      </c>
      <c r="H268" s="104">
        <v>43384</v>
      </c>
      <c r="I268" s="68">
        <v>6</v>
      </c>
      <c r="J268" s="68">
        <v>39.707999999999998</v>
      </c>
      <c r="K268" s="73">
        <f>IF(AND(NOT(I268=""),NOT(J268=""),NOT(H268="")),J268/I268,"")</f>
        <v>6.6179999999999994</v>
      </c>
      <c r="L268" s="111">
        <v>43413</v>
      </c>
      <c r="M268" s="103" t="str">
        <f>IF(AND(NOT(OR(G268="",G268="Ø")),H268=""),"In Progress",IF(AND(NOT(OR(H268="Ø",H268="")),NOT(OR(G268="Ø",G268=""))),"Completed",IF(AND(NOT(A268=""),NOT(OR(D268="",D268="???")),G268=""),"Waiting",IF(D268="???","Waiting",""))))</f>
        <v>Completed</v>
      </c>
      <c r="N268" s="109"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09" t="s">
        <v>0</v>
      </c>
      <c r="P268" s="4" t="s">
        <v>4823</v>
      </c>
      <c r="Q268" s="114" t="s">
        <v>25</v>
      </c>
      <c r="R268" s="109" t="s">
        <v>4822</v>
      </c>
    </row>
    <row r="269" spans="1:18" x14ac:dyDescent="0.25">
      <c r="A269" s="109"/>
      <c r="B269" s="109"/>
      <c r="C269" s="109"/>
      <c r="D269" s="103" t="s">
        <v>32</v>
      </c>
      <c r="E269" s="103" t="s">
        <v>24</v>
      </c>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2018-07-02_G-134_AZ</v>
      </c>
      <c r="G269" s="104">
        <v>43398</v>
      </c>
      <c r="H269" s="104">
        <v>43399</v>
      </c>
      <c r="I269" s="68"/>
      <c r="J269" s="68"/>
      <c r="K269" s="73" t="str">
        <f>IF(AND(NOT(I269=""),NOT(J269=""),NOT(H269="")),J269/I269,"")</f>
        <v/>
      </c>
      <c r="L269" s="109"/>
      <c r="M269" s="103" t="str">
        <f>IF(AND(NOT(OR(G269="",G269="Ø")),H269=""),"In Progress",IF(AND(NOT(OR(H269="Ø",H269="")),NOT(OR(G269="Ø",G269=""))),"Completed",IF(AND(NOT(A268=""),NOT(OR(D269="",D269="???")),G269=""),"Waiting",IF(D269="???","Waiting",""))))</f>
        <v>Completed</v>
      </c>
      <c r="N269" s="109"/>
      <c r="O269" s="109"/>
      <c r="P269" s="4"/>
      <c r="Q269" s="114"/>
      <c r="R269" s="109"/>
    </row>
    <row r="270" spans="1:18" x14ac:dyDescent="0.25">
      <c r="A270" s="115" t="s">
        <v>4821</v>
      </c>
      <c r="B270" s="110" t="s">
        <v>4820</v>
      </c>
      <c r="C270" s="109" t="s">
        <v>2065</v>
      </c>
      <c r="D270" s="103" t="s">
        <v>27</v>
      </c>
      <c r="E270" s="103" t="s">
        <v>24</v>
      </c>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2018-07-02_G-135_GB</v>
      </c>
      <c r="G270" s="104">
        <v>43377</v>
      </c>
      <c r="H270" s="104">
        <v>43382</v>
      </c>
      <c r="I270" s="68">
        <v>3.5</v>
      </c>
      <c r="J270" s="68">
        <v>75.599999999999994</v>
      </c>
      <c r="K270" s="73">
        <f>IF(AND(NOT(I270=""),NOT(J270=""),NOT(H270="")),J270/I270,"")</f>
        <v>21.599999999999998</v>
      </c>
      <c r="L270" s="111">
        <v>43418</v>
      </c>
      <c r="M270" s="103" t="str">
        <f>IF(AND(NOT(OR(G270="",G270="Ø")),H270=""),"In Progress",IF(AND(NOT(OR(H270="Ø",H270="")),NOT(OR(G270="Ø",G270=""))),"Completed",IF(AND(NOT(A270=""),NOT(OR(D270="",D270="???")),G270=""),"Waiting",IF(D270="???","Waiting",""))))</f>
        <v>Completed</v>
      </c>
      <c r="N270" s="109"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09" t="s">
        <v>0</v>
      </c>
      <c r="P270" s="4"/>
      <c r="Q270" s="114" t="s">
        <v>25</v>
      </c>
      <c r="R270" s="109" t="s">
        <v>4819</v>
      </c>
    </row>
    <row r="271" spans="1:18" x14ac:dyDescent="0.25">
      <c r="A271" s="109"/>
      <c r="B271" s="109"/>
      <c r="C271" s="109"/>
      <c r="D271" s="103" t="s">
        <v>32</v>
      </c>
      <c r="E271" s="103" t="s">
        <v>1512</v>
      </c>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2018-07-02_G-135_AZ</v>
      </c>
      <c r="G271" s="104">
        <v>43382</v>
      </c>
      <c r="H271" s="104">
        <v>43385</v>
      </c>
      <c r="I271" s="68"/>
      <c r="J271" s="68"/>
      <c r="K271" s="73" t="str">
        <f>IF(AND(NOT(I271=""),NOT(J271=""),NOT(H271="")),J271/I271,"")</f>
        <v/>
      </c>
      <c r="L271" s="109"/>
      <c r="M271" s="103" t="str">
        <f>IF(AND(NOT(OR(G271="",G271="Ø")),H271=""),"In Progress",IF(AND(NOT(OR(H271="Ø",H271="")),NOT(OR(G271="Ø",G271=""))),"Completed",IF(AND(NOT(A270=""),NOT(OR(D271="",D271="???")),G271=""),"Waiting",IF(D271="???","Waiting",""))))</f>
        <v>Completed</v>
      </c>
      <c r="N271" s="109"/>
      <c r="O271" s="109"/>
      <c r="P271" s="4"/>
      <c r="Q271" s="114"/>
      <c r="R271" s="109"/>
    </row>
    <row r="272" spans="1:18" x14ac:dyDescent="0.25">
      <c r="A272" s="115" t="s">
        <v>4818</v>
      </c>
      <c r="B272" s="110" t="s">
        <v>4817</v>
      </c>
      <c r="C272" s="109" t="s">
        <v>1167</v>
      </c>
      <c r="D272" s="103" t="s">
        <v>32</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2018-07-02_G-136_AZ</v>
      </c>
      <c r="G272" s="104">
        <v>43389</v>
      </c>
      <c r="H272" s="104">
        <v>43390</v>
      </c>
      <c r="I272" s="68"/>
      <c r="J272" s="68"/>
      <c r="K272" s="73" t="str">
        <f>IF(AND(NOT(I272=""),NOT(J272=""),NOT(H272="")),J272/I272,"")</f>
        <v/>
      </c>
      <c r="L272" s="111">
        <v>43403</v>
      </c>
      <c r="M272" s="103" t="str">
        <f>IF(AND(NOT(OR(G272="",G272="Ø")),H272=""),"In Progress",IF(AND(NOT(OR(H272="Ø",H272="")),NOT(OR(G272="Ø",G272=""))),"Completed",IF(AND(NOT(A272=""),NOT(OR(D272="",D272="???")),G272=""),"Waiting",IF(D272="???","Waiting",""))))</f>
        <v>Completed</v>
      </c>
      <c r="N272" s="109"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09" t="s">
        <v>0</v>
      </c>
      <c r="P272" s="4" t="s">
        <v>1483</v>
      </c>
      <c r="Q272" s="114" t="s">
        <v>25</v>
      </c>
      <c r="R272" s="109" t="s">
        <v>4816</v>
      </c>
    </row>
    <row r="273" spans="1:18" x14ac:dyDescent="0.25">
      <c r="A273" s="109"/>
      <c r="B273" s="109"/>
      <c r="C273" s="109"/>
      <c r="D273" s="103" t="s">
        <v>4648</v>
      </c>
      <c r="E273" s="103" t="s">
        <v>1512</v>
      </c>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2018-07-02_G-136_AE</v>
      </c>
      <c r="G273" s="104">
        <v>43395</v>
      </c>
      <c r="H273" s="104">
        <v>43396</v>
      </c>
      <c r="I273" s="68">
        <v>1.83</v>
      </c>
      <c r="J273" s="68">
        <v>34.9</v>
      </c>
      <c r="K273" s="73">
        <f>IF(AND(NOT(I273=""),NOT(J273=""),NOT(H273="")),J273/I273,"")</f>
        <v>19.071038251366119</v>
      </c>
      <c r="L273" s="109"/>
      <c r="M273" s="103" t="str">
        <f>IF(AND(NOT(OR(G273="",G273="Ø")),H273=""),"In Progress",IF(AND(NOT(OR(H273="Ø",H273="")),NOT(OR(G273="Ø",G273=""))),"Completed",IF(AND(NOT(A272=""),NOT(OR(D273="",D273="???")),G273=""),"Waiting",IF(D273="???","Waiting",""))))</f>
        <v>Completed</v>
      </c>
      <c r="N273" s="109"/>
      <c r="O273" s="109"/>
      <c r="P273" s="4"/>
      <c r="Q273" s="114"/>
      <c r="R273" s="109"/>
    </row>
    <row r="274" spans="1:18" x14ac:dyDescent="0.25">
      <c r="A274" s="115" t="s">
        <v>4815</v>
      </c>
      <c r="B274" s="110" t="s">
        <v>4814</v>
      </c>
      <c r="C274" s="109" t="s">
        <v>1167</v>
      </c>
      <c r="D274" s="103" t="s">
        <v>113</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2018-07-02_G-137_DR</v>
      </c>
      <c r="G274" s="104">
        <v>43390</v>
      </c>
      <c r="H274" s="104">
        <v>43391</v>
      </c>
      <c r="I274" s="68">
        <v>2.5</v>
      </c>
      <c r="J274" s="68">
        <v>31.538</v>
      </c>
      <c r="K274" s="73">
        <f>IF(AND(NOT(I274=""),NOT(J274=""),NOT(H274="")),J274/I274,"")</f>
        <v>12.6152</v>
      </c>
      <c r="L274" s="111">
        <v>43402</v>
      </c>
      <c r="M274" s="103" t="str">
        <f>IF(AND(NOT(OR(G274="",G274="Ø")),H274=""),"In Progress",IF(AND(NOT(OR(H274="Ø",H274="")),NOT(OR(G274="Ø",G274=""))),"Completed",IF(AND(NOT(A274=""),NOT(OR(D274="",D274="???")),G274=""),"Waiting",IF(D274="???","Waiting",""))))</f>
        <v>Completed</v>
      </c>
      <c r="N274" s="109"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09" t="s">
        <v>0</v>
      </c>
      <c r="P274" s="4"/>
      <c r="Q274" s="114" t="s">
        <v>25</v>
      </c>
      <c r="R274" s="109" t="s">
        <v>4813</v>
      </c>
    </row>
    <row r="275" spans="1:18" x14ac:dyDescent="0.25">
      <c r="A275" s="109"/>
      <c r="B275" s="109"/>
      <c r="C275" s="109"/>
      <c r="D275" s="103" t="s">
        <v>23</v>
      </c>
      <c r="E275" s="103" t="s">
        <v>1512</v>
      </c>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2018-07-02_G-137_CA</v>
      </c>
      <c r="G275" s="104">
        <v>43395</v>
      </c>
      <c r="H275" s="104">
        <v>43395</v>
      </c>
      <c r="I275" s="68">
        <v>1.8</v>
      </c>
      <c r="J275" s="68">
        <v>31.2</v>
      </c>
      <c r="K275" s="73">
        <f>IF(AND(NOT(I275=""),NOT(J275=""),NOT(H275="")),J275/I275,"")</f>
        <v>17.333333333333332</v>
      </c>
      <c r="L275" s="109"/>
      <c r="M275" s="103" t="str">
        <f>IF(AND(NOT(OR(G275="",G275="Ø")),H275=""),"In Progress",IF(AND(NOT(OR(H275="Ø",H275="")),NOT(OR(G275="Ø",G275=""))),"Completed",IF(AND(NOT(A274=""),NOT(OR(D275="",D275="???")),G275=""),"Waiting",IF(D275="???","Waiting",""))))</f>
        <v>Completed</v>
      </c>
      <c r="N275" s="109"/>
      <c r="O275" s="109"/>
      <c r="P275" s="4"/>
      <c r="Q275" s="114"/>
      <c r="R275" s="109"/>
    </row>
    <row r="276" spans="1:18" x14ac:dyDescent="0.25">
      <c r="A276" s="115" t="s">
        <v>4812</v>
      </c>
      <c r="B276" s="110" t="s">
        <v>4811</v>
      </c>
      <c r="C276" s="109" t="s">
        <v>2065</v>
      </c>
      <c r="D276" s="103" t="s">
        <v>32</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2018-07-02_G-138_AZ</v>
      </c>
      <c r="G276" s="104">
        <v>43383</v>
      </c>
      <c r="H276" s="104">
        <v>43388</v>
      </c>
      <c r="I276" s="68"/>
      <c r="J276" s="68"/>
      <c r="K276" s="73" t="str">
        <f>IF(AND(NOT(I276=""),NOT(J276=""),NOT(H276="")),J276/I276,"")</f>
        <v/>
      </c>
      <c r="L276" s="111">
        <v>43413</v>
      </c>
      <c r="M276" s="103" t="str">
        <f>IF(AND(NOT(OR(G276="",G276="Ø")),H276=""),"In Progress",IF(AND(NOT(OR(H276="Ø",H276="")),NOT(OR(G276="Ø",G276=""))),"Completed",IF(AND(NOT(A276=""),NOT(OR(D276="",D276="???")),G276=""),"Waiting",IF(D276="???","Waiting",""))))</f>
        <v>Completed</v>
      </c>
      <c r="N276" s="109"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09" t="s">
        <v>0</v>
      </c>
      <c r="P276" s="4" t="s">
        <v>4807</v>
      </c>
      <c r="Q276" s="114" t="s">
        <v>25</v>
      </c>
      <c r="R276" s="109" t="s">
        <v>4810</v>
      </c>
    </row>
    <row r="277" spans="1:18" x14ac:dyDescent="0.25">
      <c r="A277" s="109"/>
      <c r="B277" s="109"/>
      <c r="C277" s="109"/>
      <c r="D277" s="103" t="s">
        <v>113</v>
      </c>
      <c r="E277" s="103" t="s">
        <v>1512</v>
      </c>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2018-07-02_G-138_DR</v>
      </c>
      <c r="G277" s="104">
        <v>43389</v>
      </c>
      <c r="H277" s="104">
        <v>43390</v>
      </c>
      <c r="I277" s="68">
        <v>2.2170000000000001</v>
      </c>
      <c r="J277" s="68">
        <v>42.470999999999997</v>
      </c>
      <c r="K277" s="73">
        <f>IF(AND(NOT(I277=""),NOT(J277=""),NOT(H277="")),J277/I277,"")</f>
        <v>19.156968876860621</v>
      </c>
      <c r="L277" s="109"/>
      <c r="M277" s="103" t="str">
        <f>IF(AND(NOT(OR(G277="",G277="Ø")),H277=""),"In Progress",IF(AND(NOT(OR(H277="Ø",H277="")),NOT(OR(G277="Ø",G277=""))),"Completed",IF(AND(NOT(A276=""),NOT(OR(D277="",D277="???")),G277=""),"Waiting",IF(D277="???","Waiting",""))))</f>
        <v>Completed</v>
      </c>
      <c r="N277" s="109"/>
      <c r="O277" s="109"/>
      <c r="P277" s="4"/>
      <c r="Q277" s="114"/>
      <c r="R277" s="109"/>
    </row>
    <row r="278" spans="1:18" x14ac:dyDescent="0.25">
      <c r="A278" s="115" t="s">
        <v>4809</v>
      </c>
      <c r="B278" s="110" t="s">
        <v>4808</v>
      </c>
      <c r="C278" s="109" t="s">
        <v>2065</v>
      </c>
      <c r="D278" s="103" t="s">
        <v>32</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2018-07-02_G-139_AZ</v>
      </c>
      <c r="G278" s="104">
        <v>42292</v>
      </c>
      <c r="H278" s="104">
        <v>43388</v>
      </c>
      <c r="I278" s="68"/>
      <c r="J278" s="68"/>
      <c r="K278" s="73" t="str">
        <f>IF(AND(NOT(I278=""),NOT(J278=""),NOT(H278="")),J278/I278,"")</f>
        <v/>
      </c>
      <c r="L278" s="111">
        <v>43413</v>
      </c>
      <c r="M278" s="103" t="str">
        <f>IF(AND(NOT(OR(G278="",G278="Ø")),H278=""),"In Progress",IF(AND(NOT(OR(H278="Ø",H278="")),NOT(OR(G278="Ø",G278=""))),"Completed",IF(AND(NOT(A278=""),NOT(OR(D278="",D278="???")),G278=""),"Waiting",IF(D278="???","Waiting",""))))</f>
        <v>Completed</v>
      </c>
      <c r="N278" s="109"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09" t="s">
        <v>0</v>
      </c>
      <c r="P278" s="4" t="s">
        <v>4807</v>
      </c>
      <c r="Q278" s="114" t="s">
        <v>25</v>
      </c>
      <c r="R278" s="109" t="s">
        <v>4806</v>
      </c>
    </row>
    <row r="279" spans="1:18" x14ac:dyDescent="0.25">
      <c r="A279" s="109"/>
      <c r="B279" s="109"/>
      <c r="C279" s="109"/>
      <c r="D279" s="103" t="s">
        <v>23</v>
      </c>
      <c r="E279" s="103" t="s">
        <v>1512</v>
      </c>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2018-07-02_G-139_CA</v>
      </c>
      <c r="G279" s="104">
        <v>43395</v>
      </c>
      <c r="H279" s="104">
        <v>43395</v>
      </c>
      <c r="I279" s="68">
        <v>2</v>
      </c>
      <c r="J279" s="68">
        <v>31.6</v>
      </c>
      <c r="K279" s="73">
        <f>IF(AND(NOT(I279=""),NOT(J279=""),NOT(H279="")),J279/I279,"")</f>
        <v>15.8</v>
      </c>
      <c r="L279" s="109"/>
      <c r="M279" s="103" t="str">
        <f>IF(AND(NOT(OR(G279="",G279="Ø")),H279=""),"In Progress",IF(AND(NOT(OR(H279="Ø",H279="")),NOT(OR(G279="Ø",G279=""))),"Completed",IF(AND(NOT(A278=""),NOT(OR(D279="",D279="???")),G279=""),"Waiting",IF(D279="???","Waiting",""))))</f>
        <v>Completed</v>
      </c>
      <c r="N279" s="109"/>
      <c r="O279" s="109"/>
      <c r="P279" s="4"/>
      <c r="Q279" s="114"/>
      <c r="R279" s="109"/>
    </row>
    <row r="280" spans="1:18" x14ac:dyDescent="0.25">
      <c r="A280" s="115" t="s">
        <v>4805</v>
      </c>
      <c r="B280" s="110" t="s">
        <v>4804</v>
      </c>
      <c r="C280" s="109" t="s">
        <v>1167</v>
      </c>
      <c r="D280" s="103" t="s">
        <v>32</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2018-07-02_G-140_AZ</v>
      </c>
      <c r="G280" s="104">
        <v>43389</v>
      </c>
      <c r="H280" s="104">
        <v>43390</v>
      </c>
      <c r="I280" s="68"/>
      <c r="J280" s="68"/>
      <c r="K280" s="73" t="str">
        <f>IF(AND(NOT(I280=""),NOT(J280=""),NOT(H280="")),J280/I280,"")</f>
        <v/>
      </c>
      <c r="L280" s="111">
        <v>43417</v>
      </c>
      <c r="M280" s="103" t="str">
        <f>IF(AND(NOT(OR(G280="",G280="Ø")),H280=""),"In Progress",IF(AND(NOT(OR(H280="Ø",H280="")),NOT(OR(G280="Ø",G280=""))),"Completed",IF(AND(NOT(A280=""),NOT(OR(D280="",D280="???")),G280=""),"Waiting",IF(D280="???","Waiting",""))))</f>
        <v>Completed</v>
      </c>
      <c r="N280" s="109"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09" t="s">
        <v>0</v>
      </c>
      <c r="P280" s="4" t="s">
        <v>1483</v>
      </c>
      <c r="Q280" s="114" t="s">
        <v>25</v>
      </c>
      <c r="R280" s="109" t="s">
        <v>4803</v>
      </c>
    </row>
    <row r="281" spans="1:18" x14ac:dyDescent="0.25">
      <c r="A281" s="109"/>
      <c r="B281" s="109"/>
      <c r="C281" s="109"/>
      <c r="D281" s="103" t="s">
        <v>23</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2018-07-02_G-140_CA</v>
      </c>
      <c r="G281" s="104">
        <v>43395</v>
      </c>
      <c r="H281" s="104">
        <v>43395</v>
      </c>
      <c r="I281" s="68">
        <v>1.5</v>
      </c>
      <c r="J281" s="68">
        <v>25.7</v>
      </c>
      <c r="K281" s="73">
        <f>IF(AND(NOT(I281=""),NOT(J281=""),NOT(H281="")),J281/I281,"")</f>
        <v>17.133333333333333</v>
      </c>
      <c r="L281" s="109"/>
      <c r="M281" s="103" t="str">
        <f>IF(AND(NOT(OR(G281="",G281="Ø")),H281=""),"In Progress",IF(AND(NOT(OR(H281="Ø",H281="")),NOT(OR(G281="Ø",G281=""))),"Completed",IF(AND(NOT(A280=""),NOT(OR(D281="",D281="???")),G281=""),"Waiting",IF(D281="???","Waiting",""))))</f>
        <v>Completed</v>
      </c>
      <c r="N281" s="109"/>
      <c r="O281" s="109"/>
      <c r="P281" s="4"/>
      <c r="Q281" s="114"/>
      <c r="R281" s="109"/>
    </row>
    <row r="282" spans="1:18" x14ac:dyDescent="0.25">
      <c r="A282" s="115" t="s">
        <v>4802</v>
      </c>
      <c r="B282" s="110" t="s">
        <v>4801</v>
      </c>
      <c r="C282" s="109" t="s">
        <v>2065</v>
      </c>
      <c r="D282" s="103" t="s">
        <v>32</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2018-07-02_G-141_AZ</v>
      </c>
      <c r="G282" s="104">
        <v>43390</v>
      </c>
      <c r="H282" s="104">
        <v>43391</v>
      </c>
      <c r="I282" s="68"/>
      <c r="J282" s="68"/>
      <c r="K282" s="73" t="str">
        <f>IF(AND(NOT(I282=""),NOT(J282=""),NOT(H282="")),J282/I282,"")</f>
        <v/>
      </c>
      <c r="L282" s="111">
        <v>43418</v>
      </c>
      <c r="M282" s="103" t="str">
        <f>IF(AND(NOT(OR(G282="",G282="Ø")),H282=""),"In Progress",IF(AND(NOT(OR(H282="Ø",H282="")),NOT(OR(G282="Ø",G282=""))),"Completed",IF(AND(NOT(A282=""),NOT(OR(D282="",D282="???")),G282=""),"Waiting",IF(D282="???","Waiting",""))))</f>
        <v>Completed</v>
      </c>
      <c r="N282" s="109"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09" t="s">
        <v>0</v>
      </c>
      <c r="P282" s="4"/>
      <c r="Q282" s="114" t="s">
        <v>25</v>
      </c>
      <c r="R282" s="109" t="s">
        <v>4800</v>
      </c>
    </row>
    <row r="283" spans="1:18" x14ac:dyDescent="0.25">
      <c r="A283" s="109"/>
      <c r="B283" s="109"/>
      <c r="C283" s="109"/>
      <c r="D283" s="103" t="s">
        <v>113</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2018-07-02_G-141_DR</v>
      </c>
      <c r="G283" s="104">
        <v>43397</v>
      </c>
      <c r="H283" s="104">
        <v>43397</v>
      </c>
      <c r="I283" s="68">
        <v>4.5</v>
      </c>
      <c r="J283" s="68">
        <v>52.584000000000003</v>
      </c>
      <c r="K283" s="73">
        <f>IF(AND(NOT(I283=""),NOT(J283=""),NOT(H283="")),J283/I283,"")</f>
        <v>11.685333333333334</v>
      </c>
      <c r="L283" s="109"/>
      <c r="M283" s="103" t="str">
        <f>IF(AND(NOT(OR(G283="",G283="Ø")),H283=""),"In Progress",IF(AND(NOT(OR(H283="Ø",H283="")),NOT(OR(G283="Ø",G283=""))),"Completed",IF(AND(NOT(A282=""),NOT(OR(D283="",D283="???")),G283=""),"Waiting",IF(D283="???","Waiting",""))))</f>
        <v>Completed</v>
      </c>
      <c r="N283" s="109"/>
      <c r="O283" s="109"/>
      <c r="P283" s="4"/>
      <c r="Q283" s="114"/>
      <c r="R283" s="109"/>
    </row>
    <row r="284" spans="1:18" x14ac:dyDescent="0.25">
      <c r="A284" s="115" t="s">
        <v>4799</v>
      </c>
      <c r="B284" s="110" t="s">
        <v>4798</v>
      </c>
      <c r="C284" s="109" t="s">
        <v>2065</v>
      </c>
      <c r="D284" s="103" t="s">
        <v>32</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2018-07-02_G-142_AZ</v>
      </c>
      <c r="G284" s="104">
        <v>43390</v>
      </c>
      <c r="H284" s="104">
        <v>43395</v>
      </c>
      <c r="I284" s="68"/>
      <c r="J284" s="68">
        <v>34.659999999999997</v>
      </c>
      <c r="K284" s="73" t="str">
        <f>IF(AND(NOT(I284=""),NOT(J284=""),NOT(H284="")),J284/I284,"")</f>
        <v/>
      </c>
      <c r="L284" s="111">
        <v>43403</v>
      </c>
      <c r="M284" s="103" t="str">
        <f>IF(AND(NOT(OR(G284="",G284="Ø")),H284=""),"In Progress",IF(AND(NOT(OR(H284="Ø",H284="")),NOT(OR(G284="Ø",G284=""))),"Completed",IF(AND(NOT(A284=""),NOT(OR(D284="",D284="???")),G284=""),"Waiting",IF(D284="???","Waiting",""))))</f>
        <v>Completed</v>
      </c>
      <c r="N284" s="109"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09" t="s">
        <v>0</v>
      </c>
      <c r="P284" s="4"/>
      <c r="Q284" s="114" t="s">
        <v>25</v>
      </c>
      <c r="R284" s="109" t="s">
        <v>4797</v>
      </c>
    </row>
    <row r="285" spans="1:18" x14ac:dyDescent="0.25">
      <c r="A285" s="109"/>
      <c r="B285" s="109"/>
      <c r="C285" s="109"/>
      <c r="D285" s="103" t="s">
        <v>4648</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2018-07-02_G-142_AE</v>
      </c>
      <c r="G285" s="104">
        <v>43396</v>
      </c>
      <c r="H285" s="104">
        <v>43397</v>
      </c>
      <c r="I285" s="68">
        <v>1.27</v>
      </c>
      <c r="J285" s="68">
        <v>40.365000000000002</v>
      </c>
      <c r="K285" s="73">
        <f>IF(AND(NOT(I285=""),NOT(J285=""),NOT(H285="")),J285/I285,"")</f>
        <v>31.783464566929133</v>
      </c>
      <c r="L285" s="109"/>
      <c r="M285" s="103" t="str">
        <f>IF(AND(NOT(OR(G285="",G285="Ø")),H285=""),"In Progress",IF(AND(NOT(OR(H285="Ø",H285="")),NOT(OR(G285="Ø",G285=""))),"Completed",IF(AND(NOT(A284=""),NOT(OR(D285="",D285="???")),G285=""),"Waiting",IF(D285="???","Waiting",""))))</f>
        <v>Completed</v>
      </c>
      <c r="N285" s="109"/>
      <c r="O285" s="109"/>
      <c r="P285" s="4"/>
      <c r="Q285" s="114"/>
      <c r="R285" s="109"/>
    </row>
    <row r="286" spans="1:18" x14ac:dyDescent="0.25">
      <c r="A286" s="115" t="s">
        <v>4796</v>
      </c>
      <c r="B286" s="110" t="s">
        <v>4795</v>
      </c>
      <c r="C286" s="109" t="s">
        <v>2065</v>
      </c>
      <c r="D286" s="103" t="s">
        <v>161</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2018-07-02_G-143_BD</v>
      </c>
      <c r="G286" s="104">
        <v>43396</v>
      </c>
      <c r="H286" s="104">
        <v>43397</v>
      </c>
      <c r="I286" s="68">
        <v>4.5</v>
      </c>
      <c r="J286" s="68">
        <v>65</v>
      </c>
      <c r="K286" s="73">
        <f>IF(AND(NOT(I286=""),NOT(J286=""),NOT(H286="")),J286/I286,"")</f>
        <v>14.444444444444445</v>
      </c>
      <c r="L286" s="111">
        <v>43403</v>
      </c>
      <c r="M286" s="103" t="str">
        <f>IF(AND(NOT(OR(G286="",G286="Ø")),H286=""),"In Progress",IF(AND(NOT(OR(H286="Ø",H286="")),NOT(OR(G286="Ø",G286=""))),"Completed",IF(AND(NOT(A286=""),NOT(OR(D286="",D286="???")),G286=""),"Waiting",IF(D286="???","Waiting",""))))</f>
        <v>Completed</v>
      </c>
      <c r="N286" s="109"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09" t="s">
        <v>0</v>
      </c>
      <c r="P286" s="4"/>
      <c r="Q286" s="114" t="s">
        <v>25</v>
      </c>
      <c r="R286" s="109" t="s">
        <v>4794</v>
      </c>
    </row>
    <row r="287" spans="1:18" x14ac:dyDescent="0.25">
      <c r="A287" s="109"/>
      <c r="B287" s="109"/>
      <c r="C287" s="109"/>
      <c r="D287" s="103" t="s">
        <v>4648</v>
      </c>
      <c r="E287" s="103" t="s">
        <v>24</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2018-07-02_G-143_AE</v>
      </c>
      <c r="G287" s="104">
        <v>43398</v>
      </c>
      <c r="H287" s="104">
        <v>43399</v>
      </c>
      <c r="I287" s="68">
        <v>2.1</v>
      </c>
      <c r="J287" s="68">
        <v>67.89</v>
      </c>
      <c r="K287" s="73">
        <f>IF(AND(NOT(I287=""),NOT(J287=""),NOT(H287="")),J287/I287,"")</f>
        <v>32.328571428571429</v>
      </c>
      <c r="L287" s="109"/>
      <c r="M287" s="103" t="str">
        <f>IF(AND(NOT(OR(G287="",G287="Ø")),H287=""),"In Progress",IF(AND(NOT(OR(H287="Ø",H287="")),NOT(OR(G287="Ø",G287=""))),"Completed",IF(AND(NOT(A286=""),NOT(OR(D287="",D287="???")),G287=""),"Waiting",IF(D287="???","Waiting",""))))</f>
        <v>Completed</v>
      </c>
      <c r="N287" s="109"/>
      <c r="O287" s="109"/>
      <c r="P287" s="4"/>
      <c r="Q287" s="114"/>
      <c r="R287" s="109"/>
    </row>
    <row r="288" spans="1:18" x14ac:dyDescent="0.25">
      <c r="A288" s="115" t="s">
        <v>4793</v>
      </c>
      <c r="B288" s="110" t="s">
        <v>4792</v>
      </c>
      <c r="C288" s="109" t="s">
        <v>2065</v>
      </c>
      <c r="D288" s="103" t="s">
        <v>32</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2018-07-02_G-144_AZ</v>
      </c>
      <c r="G288" s="104">
        <v>43395</v>
      </c>
      <c r="H288" s="104">
        <v>43396</v>
      </c>
      <c r="I288" s="68"/>
      <c r="J288" s="68"/>
      <c r="K288" s="73" t="str">
        <f>IF(AND(NOT(I288=""),NOT(J288=""),NOT(H288="")),J288/I288,"")</f>
        <v/>
      </c>
      <c r="L288" s="111">
        <v>43413</v>
      </c>
      <c r="M288" s="103" t="str">
        <f>IF(AND(NOT(OR(G288="",G288="Ø")),H288=""),"In Progress",IF(AND(NOT(OR(H288="Ø",H288="")),NOT(OR(G288="Ø",G288=""))),"Completed",IF(AND(NOT(A288=""),NOT(OR(D288="",D288="???")),G288=""),"Waiting",IF(D288="???","Waiting",""))))</f>
        <v>Completed</v>
      </c>
      <c r="N288" s="109"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09" t="s">
        <v>0</v>
      </c>
      <c r="P288" s="4"/>
      <c r="Q288" s="114" t="s">
        <v>25</v>
      </c>
      <c r="R288" s="109" t="s">
        <v>4791</v>
      </c>
    </row>
    <row r="289" spans="1:18" x14ac:dyDescent="0.25">
      <c r="A289" s="109"/>
      <c r="B289" s="109"/>
      <c r="C289" s="109"/>
      <c r="D289" s="103" t="s">
        <v>113</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2018-07-02_G-144_DR</v>
      </c>
      <c r="G289" s="104">
        <v>43397</v>
      </c>
      <c r="H289" s="104">
        <v>43400</v>
      </c>
      <c r="I289" s="68">
        <v>1</v>
      </c>
      <c r="J289" s="68">
        <v>29.559000000000001</v>
      </c>
      <c r="K289" s="73">
        <f>IF(AND(NOT(I289=""),NOT(J289=""),NOT(H289="")),J289/I289,"")</f>
        <v>29.559000000000001</v>
      </c>
      <c r="L289" s="109"/>
      <c r="M289" s="103" t="str">
        <f>IF(AND(NOT(OR(G289="",G289="Ø")),H289=""),"In Progress",IF(AND(NOT(OR(H289="Ø",H289="")),NOT(OR(G289="Ø",G289=""))),"Completed",IF(AND(NOT(A288=""),NOT(OR(D289="",D289="???")),G289=""),"Waiting",IF(D289="???","Waiting",""))))</f>
        <v>Completed</v>
      </c>
      <c r="N289" s="109"/>
      <c r="O289" s="109"/>
      <c r="P289" s="4"/>
      <c r="Q289" s="114"/>
      <c r="R289" s="109"/>
    </row>
    <row r="290" spans="1:18" x14ac:dyDescent="0.25">
      <c r="A290" s="115" t="s">
        <v>4790</v>
      </c>
      <c r="B290" s="110" t="s">
        <v>4789</v>
      </c>
      <c r="C290" s="109" t="s">
        <v>2065</v>
      </c>
      <c r="D290" s="103" t="s">
        <v>32</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2018-07-02_G-145_AZ</v>
      </c>
      <c r="G290" s="104">
        <v>43396</v>
      </c>
      <c r="H290" s="104">
        <v>43397</v>
      </c>
      <c r="I290" s="68"/>
      <c r="J290" s="68"/>
      <c r="K290" s="73" t="str">
        <f>IF(AND(NOT(I290=""),NOT(J290=""),NOT(H290="")),J290/I290,"")</f>
        <v/>
      </c>
      <c r="L290" s="111">
        <v>43403</v>
      </c>
      <c r="M290" s="103" t="str">
        <f>IF(AND(NOT(OR(G290="",G290="Ø")),H290=""),"In Progress",IF(AND(NOT(OR(H290="Ø",H290="")),NOT(OR(G290="Ø",G290=""))),"Completed",IF(AND(NOT(A290=""),NOT(OR(D290="",D290="???")),G290=""),"Waiting",IF(D290="???","Waiting",""))))</f>
        <v>Completed</v>
      </c>
      <c r="N290" s="109"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09" t="s">
        <v>0</v>
      </c>
      <c r="P290" s="4"/>
      <c r="Q290" s="114" t="s">
        <v>25</v>
      </c>
      <c r="R290" s="109" t="s">
        <v>4788</v>
      </c>
    </row>
    <row r="291" spans="1:18" x14ac:dyDescent="0.25">
      <c r="A291" s="109"/>
      <c r="B291" s="109"/>
      <c r="C291" s="109"/>
      <c r="D291" s="103" t="s">
        <v>4648</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2018-07-02_G-145_AE</v>
      </c>
      <c r="G291" s="104">
        <v>43399</v>
      </c>
      <c r="H291" s="104">
        <v>43399</v>
      </c>
      <c r="I291" s="68">
        <v>1</v>
      </c>
      <c r="J291" s="68">
        <v>30.8</v>
      </c>
      <c r="K291" s="73">
        <f>IF(AND(NOT(I291=""),NOT(J291=""),NOT(H291="")),J291/I291,"")</f>
        <v>30.8</v>
      </c>
      <c r="L291" s="109"/>
      <c r="M291" s="103" t="str">
        <f>IF(AND(NOT(OR(G291="",G291="Ø")),H291=""),"In Progress",IF(AND(NOT(OR(H291="Ø",H291="")),NOT(OR(G291="Ø",G291=""))),"Completed",IF(AND(NOT(A290=""),NOT(OR(D291="",D291="???")),G291=""),"Waiting",IF(D291="???","Waiting",""))))</f>
        <v>Completed</v>
      </c>
      <c r="N291" s="109"/>
      <c r="O291" s="109"/>
      <c r="P291" s="4"/>
      <c r="Q291" s="114"/>
      <c r="R291" s="109"/>
    </row>
    <row r="292" spans="1:18" x14ac:dyDescent="0.25">
      <c r="A292" s="115" t="s">
        <v>4787</v>
      </c>
      <c r="B292" s="110" t="s">
        <v>4786</v>
      </c>
      <c r="C292" s="109" t="s">
        <v>2065</v>
      </c>
      <c r="D292" s="103" t="s">
        <v>161</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2018-07-02_G-146_BD</v>
      </c>
      <c r="G292" s="104">
        <v>43397</v>
      </c>
      <c r="H292" s="104">
        <v>43402</v>
      </c>
      <c r="I292" s="68">
        <v>2.5</v>
      </c>
      <c r="J292" s="68">
        <v>38</v>
      </c>
      <c r="K292" s="73">
        <f>IF(AND(NOT(I292=""),NOT(J292=""),NOT(H292="")),J292/I292,"")</f>
        <v>15.2</v>
      </c>
      <c r="L292" s="111">
        <v>43403</v>
      </c>
      <c r="M292" s="103" t="str">
        <f>IF(AND(NOT(OR(G292="",G292="Ø")),H292=""),"In Progress",IF(AND(NOT(OR(H292="Ø",H292="")),NOT(OR(G292="Ø",G292=""))),"Completed",IF(AND(NOT(A292=""),NOT(OR(D292="",D292="???")),G292=""),"Waiting",IF(D292="???","Waiting",""))))</f>
        <v>Completed</v>
      </c>
      <c r="N292" s="109"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09" t="s">
        <v>0</v>
      </c>
      <c r="P292" s="4"/>
      <c r="Q292" s="114" t="s">
        <v>25</v>
      </c>
      <c r="R292" s="109" t="s">
        <v>4785</v>
      </c>
    </row>
    <row r="293" spans="1:18" x14ac:dyDescent="0.25">
      <c r="A293" s="109"/>
      <c r="B293" s="109"/>
      <c r="C293" s="109"/>
      <c r="D293" s="103" t="s">
        <v>4648</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2018-07-02_G-146_AE</v>
      </c>
      <c r="G293" s="104">
        <v>43402</v>
      </c>
      <c r="H293" s="104">
        <v>43402</v>
      </c>
      <c r="I293" s="68">
        <v>1.6</v>
      </c>
      <c r="J293" s="68">
        <v>42.1</v>
      </c>
      <c r="K293" s="73">
        <f>IF(AND(NOT(I293=""),NOT(J293=""),NOT(H293="")),J293/I293,"")</f>
        <v>26.3125</v>
      </c>
      <c r="L293" s="109"/>
      <c r="M293" s="103" t="str">
        <f>IF(AND(NOT(OR(G293="",G293="Ø")),H293=""),"In Progress",IF(AND(NOT(OR(H293="Ø",H293="")),NOT(OR(G293="Ø",G293=""))),"Completed",IF(AND(NOT(A292=""),NOT(OR(D293="",D293="???")),G293=""),"Waiting",IF(D293="???","Waiting",""))))</f>
        <v>Completed</v>
      </c>
      <c r="N293" s="109"/>
      <c r="O293" s="109"/>
      <c r="P293" s="4"/>
      <c r="Q293" s="114"/>
      <c r="R293" s="109"/>
    </row>
    <row r="294" spans="1:18" x14ac:dyDescent="0.25">
      <c r="A294" s="115" t="s">
        <v>4784</v>
      </c>
      <c r="B294" s="110" t="s">
        <v>4783</v>
      </c>
      <c r="C294" s="109" t="s">
        <v>2065</v>
      </c>
      <c r="D294" s="103" t="s">
        <v>32</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2018-07-02_G-147_AZ</v>
      </c>
      <c r="G294" s="104">
        <v>43397</v>
      </c>
      <c r="H294" s="104">
        <v>43398</v>
      </c>
      <c r="I294" s="68"/>
      <c r="J294" s="68"/>
      <c r="K294" s="73" t="str">
        <f>IF(AND(NOT(I294=""),NOT(J294=""),NOT(H294="")),J294/I294,"")</f>
        <v/>
      </c>
      <c r="L294" s="111">
        <v>43403</v>
      </c>
      <c r="M294" s="103" t="str">
        <f>IF(AND(NOT(OR(G294="",G294="Ø")),H294=""),"In Progress",IF(AND(NOT(OR(H294="Ø",H294="")),NOT(OR(G294="Ø",G294=""))),"Completed",IF(AND(NOT(A294=""),NOT(OR(D294="",D294="???")),G294=""),"Waiting",IF(D294="???","Waiting",""))))</f>
        <v>Completed</v>
      </c>
      <c r="N294" s="109"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09" t="s">
        <v>0</v>
      </c>
      <c r="P294" s="4" t="s">
        <v>4782</v>
      </c>
      <c r="Q294" s="114" t="s">
        <v>25</v>
      </c>
      <c r="R294" s="109" t="s">
        <v>4781</v>
      </c>
    </row>
    <row r="295" spans="1:18" x14ac:dyDescent="0.25">
      <c r="A295" s="109"/>
      <c r="B295" s="109"/>
      <c r="C295" s="109"/>
      <c r="D295" s="103" t="s">
        <v>4648</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2018-07-02_G-147_AE</v>
      </c>
      <c r="G295" s="104">
        <v>43402</v>
      </c>
      <c r="H295" s="104">
        <v>43402</v>
      </c>
      <c r="I295" s="68">
        <v>1.25</v>
      </c>
      <c r="J295" s="68">
        <v>28</v>
      </c>
      <c r="K295" s="73">
        <f>IF(AND(NOT(I295=""),NOT(J295=""),NOT(H295="")),J295/I295,"")</f>
        <v>22.4</v>
      </c>
      <c r="L295" s="109"/>
      <c r="M295" s="103" t="str">
        <f>IF(AND(NOT(OR(G295="",G295="Ø")),H295=""),"In Progress",IF(AND(NOT(OR(H295="Ø",H295="")),NOT(OR(G295="Ø",G295=""))),"Completed",IF(AND(NOT(A294=""),NOT(OR(D295="",D295="???")),G295=""),"Waiting",IF(D295="???","Waiting",""))))</f>
        <v>Completed</v>
      </c>
      <c r="N295" s="109"/>
      <c r="O295" s="109"/>
      <c r="P295" s="4"/>
      <c r="Q295" s="114"/>
      <c r="R295" s="109"/>
    </row>
    <row r="296" spans="1:18" x14ac:dyDescent="0.25">
      <c r="A296" s="115" t="s">
        <v>4780</v>
      </c>
      <c r="B296" s="110" t="s">
        <v>4779</v>
      </c>
      <c r="C296" s="109"/>
      <c r="D296" s="103" t="s">
        <v>4648</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2018-07-02_G-148_AE</v>
      </c>
      <c r="G296" s="104">
        <v>43397</v>
      </c>
      <c r="H296" s="104"/>
      <c r="I296" s="68"/>
      <c r="J296" s="68"/>
      <c r="K296" s="73" t="str">
        <f>IF(AND(NOT(I296=""),NOT(J296=""),NOT(H296="")),J296/I296,"")</f>
        <v/>
      </c>
      <c r="L296" s="111" t="str">
        <f>IF(AND(NOT(OR(H296="",H296="Ø")),NOT(OR(H297="",H297="Ø"))),"Needs to be Split","")</f>
        <v/>
      </c>
      <c r="M296" s="103" t="s">
        <v>0</v>
      </c>
      <c r="N296" s="109" t="s">
        <v>0</v>
      </c>
      <c r="O296" s="109" t="s">
        <v>1</v>
      </c>
      <c r="P296" s="4" t="s">
        <v>4778</v>
      </c>
      <c r="Q296" s="114" t="s">
        <v>53</v>
      </c>
      <c r="R296" s="109"/>
    </row>
    <row r="297" spans="1:18" x14ac:dyDescent="0.25">
      <c r="A297" s="109"/>
      <c r="B297" s="109"/>
      <c r="C297" s="109"/>
      <c r="D297" s="103" t="s">
        <v>113</v>
      </c>
      <c r="E297" s="103" t="s">
        <v>24</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2018-07-02_G-148_DR</v>
      </c>
      <c r="G297" s="104">
        <v>43398</v>
      </c>
      <c r="H297" s="104">
        <v>43400</v>
      </c>
      <c r="I297" s="68"/>
      <c r="J297" s="68"/>
      <c r="K297" s="73" t="str">
        <f>IF(AND(NOT(I297=""),NOT(J297=""),NOT(H297="")),J297/I297,"")</f>
        <v/>
      </c>
      <c r="L297" s="109"/>
      <c r="M297" s="103" t="str">
        <f>IF(AND(NOT(OR(G297="",G297="Ø")),H297=""),"In Progress",IF(AND(NOT(OR(H297="Ø",H297="")),NOT(OR(G297="Ø",G297=""))),"Completed",IF(AND(NOT(A296=""),NOT(OR(D297="",D297="???")),G297=""),"Waiting",IF(D297="???","Waiting",""))))</f>
        <v>Completed</v>
      </c>
      <c r="N297" s="109"/>
      <c r="O297" s="109"/>
      <c r="P297" s="4" t="s">
        <v>4777</v>
      </c>
      <c r="Q297" s="114"/>
      <c r="R297" s="109"/>
    </row>
    <row r="298" spans="1:18" x14ac:dyDescent="0.25">
      <c r="A298" s="115" t="s">
        <v>4776</v>
      </c>
      <c r="B298" s="110" t="s">
        <v>4775</v>
      </c>
      <c r="C298" s="109" t="s">
        <v>2065</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2018-07-02_G-149_MW</v>
      </c>
      <c r="G298" s="104">
        <v>43399</v>
      </c>
      <c r="H298" s="104">
        <v>43399</v>
      </c>
      <c r="I298" s="68">
        <v>0.5</v>
      </c>
      <c r="J298" s="68"/>
      <c r="K298" s="73" t="str">
        <f>IF(AND(NOT(I298=""),NOT(J298=""),NOT(H298="")),J298/I298,"")</f>
        <v/>
      </c>
      <c r="L298" s="111">
        <v>43413</v>
      </c>
      <c r="M298" s="103" t="str">
        <f>IF(AND(NOT(OR(G298="",G298="Ø")),H298=""),"In Progress",IF(AND(NOT(OR(H298="Ø",H298="")),NOT(OR(G298="Ø",G298=""))),"Completed",IF(AND(NOT(A298=""),NOT(OR(D298="",D298="???")),G298=""),"Waiting",IF(D298="???","Waiting",""))))</f>
        <v>Completed</v>
      </c>
      <c r="N298" s="109" t="s">
        <v>0</v>
      </c>
      <c r="O298" s="109" t="s">
        <v>0</v>
      </c>
      <c r="P298" s="4"/>
      <c r="Q298" s="114" t="s">
        <v>25</v>
      </c>
      <c r="R298" s="109" t="s">
        <v>4774</v>
      </c>
    </row>
    <row r="299" spans="1:18" x14ac:dyDescent="0.25">
      <c r="A299" s="109"/>
      <c r="B299" s="109"/>
      <c r="C299" s="109"/>
      <c r="D299" s="103" t="s">
        <v>4648</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2018-07-02_G-149_AE</v>
      </c>
      <c r="G299" s="104">
        <v>43768</v>
      </c>
      <c r="H299" s="104">
        <v>43403</v>
      </c>
      <c r="I299" s="68">
        <v>0.23</v>
      </c>
      <c r="J299" s="68">
        <v>6.4</v>
      </c>
      <c r="K299" s="73">
        <f>IF(AND(NOT(I299=""),NOT(J299=""),NOT(H299="")),J299/I299,"")</f>
        <v>27.826086956521738</v>
      </c>
      <c r="L299" s="109"/>
      <c r="M299" s="103" t="str">
        <f>IF(AND(NOT(OR(G299="",G299="Ø")),H299=""),"In Progress",IF(AND(NOT(OR(H299="Ø",H299="")),NOT(OR(G299="Ø",G299=""))),"Completed",IF(AND(NOT(A298=""),NOT(OR(D299="",D299="???")),G299=""),"Waiting",IF(D299="???","Waiting",""))))</f>
        <v>Completed</v>
      </c>
      <c r="N299" s="109"/>
      <c r="O299" s="109"/>
      <c r="P299" s="4"/>
      <c r="Q299" s="114"/>
      <c r="R299" s="109"/>
    </row>
    <row r="300" spans="1:18" x14ac:dyDescent="0.25">
      <c r="A300" s="115" t="s">
        <v>4773</v>
      </c>
      <c r="B300" s="110" t="s">
        <v>4772</v>
      </c>
      <c r="C300" s="109" t="s">
        <v>2065</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2018-07-02_G-150_MW</v>
      </c>
      <c r="G300" s="104">
        <v>43399</v>
      </c>
      <c r="H300" s="104">
        <v>43399</v>
      </c>
      <c r="I300" s="68">
        <v>0.5</v>
      </c>
      <c r="J300" s="68"/>
      <c r="K300" s="73" t="str">
        <f>IF(AND(NOT(I300=""),NOT(J300=""),NOT(H300="")),J300/I300,"")</f>
        <v/>
      </c>
      <c r="L300" s="111">
        <v>43413</v>
      </c>
      <c r="M300" s="103" t="str">
        <f>IF(AND(NOT(OR(G300="",G300="Ø")),H300=""),"In Progress",IF(AND(NOT(OR(H300="Ø",H300="")),NOT(OR(G300="Ø",G300=""))),"Completed",IF(AND(NOT(A300=""),NOT(OR(D300="",D300="???")),G300=""),"Waiting",IF(D300="???","Waiting",""))))</f>
        <v>Completed</v>
      </c>
      <c r="N300" s="109" t="s">
        <v>0</v>
      </c>
      <c r="O300" s="109" t="s">
        <v>0</v>
      </c>
      <c r="P300" s="4" t="s">
        <v>4771</v>
      </c>
      <c r="Q300" s="114" t="s">
        <v>25</v>
      </c>
      <c r="R300" s="109" t="s">
        <v>4770</v>
      </c>
    </row>
    <row r="301" spans="1:18" x14ac:dyDescent="0.25">
      <c r="A301" s="109"/>
      <c r="B301" s="109"/>
      <c r="C301" s="109"/>
      <c r="D301" s="103" t="s">
        <v>4648</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2018-07-02_G-150_AE</v>
      </c>
      <c r="G301" s="104">
        <v>43403</v>
      </c>
      <c r="H301" s="104">
        <v>43403</v>
      </c>
      <c r="I301" s="68">
        <v>0.9</v>
      </c>
      <c r="J301" s="68">
        <v>17.36</v>
      </c>
      <c r="K301" s="73">
        <f>IF(AND(NOT(I301=""),NOT(J301=""),NOT(H301="")),J301/I301,"")</f>
        <v>19.288888888888888</v>
      </c>
      <c r="L301" s="109"/>
      <c r="M301" s="103" t="str">
        <f>IF(AND(NOT(OR(G301="",G301="Ø")),H301=""),"In Progress",IF(AND(NOT(OR(H301="Ø",H301="")),NOT(OR(G301="Ø",G301=""))),"Completed",IF(AND(NOT(A300=""),NOT(OR(D301="",D301="???")),G301=""),"Waiting",IF(D301="???","Waiting",""))))</f>
        <v>Completed</v>
      </c>
      <c r="N301" s="109"/>
      <c r="O301" s="109"/>
      <c r="P301" s="4"/>
      <c r="Q301" s="114"/>
      <c r="R301" s="109"/>
    </row>
    <row r="302" spans="1:18" x14ac:dyDescent="0.25">
      <c r="A302" s="115" t="s">
        <v>4769</v>
      </c>
      <c r="B302" s="110" t="s">
        <v>4768</v>
      </c>
      <c r="C302" s="109" t="s">
        <v>1001</v>
      </c>
      <c r="D302" s="103" t="s">
        <v>32</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2018-07-02_G-151_AZ</v>
      </c>
      <c r="G302" s="104">
        <v>43399</v>
      </c>
      <c r="H302" s="104">
        <v>43402</v>
      </c>
      <c r="I302" s="68">
        <v>4</v>
      </c>
      <c r="J302" s="68">
        <v>54.59</v>
      </c>
      <c r="K302" s="73">
        <f>IF(AND(NOT(I302=""),NOT(J302=""),NOT(H302="")),J302/I302,"")</f>
        <v>13.647500000000001</v>
      </c>
      <c r="L302" s="111" t="s">
        <v>4767</v>
      </c>
      <c r="M302" s="103" t="str">
        <f>IF(AND(NOT(OR(G302="",G302="Ø")),H302=""),"In Progress",IF(AND(NOT(OR(H302="Ø",H302="")),NOT(OR(G302="Ø",G302=""))),"Completed",IF(AND(NOT(A302=""),NOT(OR(D302="",D302="???")),G302=""),"Waiting",IF(D302="???","Waiting",""))))</f>
        <v>Completed</v>
      </c>
      <c r="N302" s="109"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09" t="s">
        <v>0</v>
      </c>
      <c r="P302" s="4"/>
      <c r="Q302" s="114" t="s">
        <v>25</v>
      </c>
      <c r="R302" s="109" t="s">
        <v>4766</v>
      </c>
    </row>
    <row r="303" spans="1:18" x14ac:dyDescent="0.25">
      <c r="A303" s="109"/>
      <c r="B303" s="109"/>
      <c r="C303" s="109"/>
      <c r="D303" s="103" t="s">
        <v>27</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2018-07-02_G-151_GB</v>
      </c>
      <c r="G303" s="104">
        <v>43403</v>
      </c>
      <c r="H303" s="104">
        <v>43404</v>
      </c>
      <c r="I303" s="68">
        <v>3.25</v>
      </c>
      <c r="J303" s="68">
        <v>62.86</v>
      </c>
      <c r="K303" s="73">
        <f>IF(AND(NOT(I303=""),NOT(J303=""),NOT(H303="")),J303/I303,"")</f>
        <v>19.341538461538462</v>
      </c>
      <c r="L303" s="109"/>
      <c r="M303" s="103" t="str">
        <f>IF(AND(NOT(OR(G303="",G303="Ø")),H303=""),"In Progress",IF(AND(NOT(OR(H303="Ø",H303="")),NOT(OR(G303="Ø",G303=""))),"Completed",IF(AND(NOT(A302=""),NOT(OR(D303="",D303="???")),G303=""),"Waiting",IF(D303="???","Waiting",""))))</f>
        <v>Completed</v>
      </c>
      <c r="N303" s="109"/>
      <c r="O303" s="109"/>
      <c r="P303" s="4"/>
      <c r="Q303" s="114"/>
      <c r="R303" s="109"/>
    </row>
    <row r="304" spans="1:18" x14ac:dyDescent="0.25">
      <c r="A304" s="115" t="s">
        <v>4765</v>
      </c>
      <c r="B304" s="110" t="s">
        <v>4764</v>
      </c>
      <c r="C304" s="109" t="s">
        <v>2065</v>
      </c>
      <c r="D304" s="103" t="s">
        <v>32</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2018-07-02_G-152_AZ</v>
      </c>
      <c r="G304" s="104">
        <v>43403</v>
      </c>
      <c r="H304" s="104">
        <v>43403</v>
      </c>
      <c r="I304" s="68">
        <v>4</v>
      </c>
      <c r="J304" s="68">
        <v>74.2</v>
      </c>
      <c r="K304" s="73">
        <f>IF(AND(NOT(I304=""),NOT(J304=""),NOT(H304="")),J304/I304,"")</f>
        <v>18.55</v>
      </c>
      <c r="L304" s="111">
        <v>43420</v>
      </c>
      <c r="M304" s="103" t="str">
        <f>IF(AND(NOT(OR(G304="",G304="Ø")),H304=""),"In Progress",IF(AND(NOT(OR(H304="Ø",H304="")),NOT(OR(G304="Ø",G304=""))),"Completed",IF(AND(NOT(A304=""),NOT(OR(D304="",D304="???")),G304=""),"Waiting",IF(D304="???","Waiting",""))))</f>
        <v>Completed</v>
      </c>
      <c r="N304" s="109"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09" t="s">
        <v>0</v>
      </c>
      <c r="P304" s="4"/>
      <c r="Q304" s="114" t="s">
        <v>25</v>
      </c>
      <c r="R304" s="109" t="s">
        <v>4763</v>
      </c>
    </row>
    <row r="305" spans="1:18" x14ac:dyDescent="0.25">
      <c r="A305" s="109"/>
      <c r="B305" s="117"/>
      <c r="C305" s="117"/>
      <c r="D305" s="103" t="s">
        <v>113</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2018-07-02_G-152_DR</v>
      </c>
      <c r="G305" s="104">
        <v>43404</v>
      </c>
      <c r="H305" s="104">
        <v>43418</v>
      </c>
      <c r="I305" s="68"/>
      <c r="J305" s="68"/>
      <c r="K305" s="73" t="str">
        <f>IF(AND(NOT(I305=""),NOT(J305=""),NOT(H305="")),J305/I305,"")</f>
        <v/>
      </c>
      <c r="L305" s="109"/>
      <c r="M305" s="103" t="str">
        <f>IF(AND(NOT(OR(G305="",G305="Ø")),H305=""),"In Progress",IF(AND(NOT(OR(H305="Ø",H305="")),NOT(OR(G305="Ø",G305=""))),"Completed",IF(AND(NOT(A304=""),NOT(OR(D305="",D305="???")),G305=""),"Waiting",IF(D305="???","Waiting",""))))</f>
        <v>Completed</v>
      </c>
      <c r="N305" s="109"/>
      <c r="O305" s="109"/>
      <c r="P305" s="4"/>
      <c r="Q305" s="114"/>
      <c r="R305" s="109"/>
    </row>
    <row r="306" spans="1:18" x14ac:dyDescent="0.25">
      <c r="A306" s="115" t="s">
        <v>4762</v>
      </c>
      <c r="B306" s="110" t="s">
        <v>4761</v>
      </c>
      <c r="C306" s="109" t="s">
        <v>2065</v>
      </c>
      <c r="D306" s="103" t="s">
        <v>32</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2018-07-02_G-153_AZ</v>
      </c>
      <c r="G306" s="104">
        <v>43403</v>
      </c>
      <c r="H306" s="104">
        <v>43404</v>
      </c>
      <c r="I306" s="68">
        <v>1.3</v>
      </c>
      <c r="J306" s="68">
        <v>46.3</v>
      </c>
      <c r="K306" s="73">
        <f>IF(AND(NOT(I306=""),NOT(J306=""),NOT(H306="")),J306/I306,"")</f>
        <v>35.615384615384613</v>
      </c>
      <c r="L306" s="111">
        <v>43404</v>
      </c>
      <c r="M306" s="103" t="str">
        <f>IF(AND(NOT(OR(G306="",G306="Ø")),H306=""),"In Progress",IF(AND(NOT(OR(H306="Ø",H306="")),NOT(OR(G306="Ø",G306=""))),"Completed",IF(AND(NOT(A306=""),NOT(OR(D306="",D306="???")),G306=""),"Waiting",IF(D306="???","Waiting",""))))</f>
        <v>Completed</v>
      </c>
      <c r="N306" s="109"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09" t="s">
        <v>0</v>
      </c>
      <c r="P306" s="4"/>
      <c r="Q306" s="114" t="s">
        <v>25</v>
      </c>
      <c r="R306" s="109" t="s">
        <v>4760</v>
      </c>
    </row>
    <row r="307" spans="1:18" x14ac:dyDescent="0.25">
      <c r="A307" s="109"/>
      <c r="B307" s="109"/>
      <c r="C307" s="117"/>
      <c r="D307" s="103" t="s">
        <v>27</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2018-07-02_G-153_GB</v>
      </c>
      <c r="G307" s="104">
        <v>43404</v>
      </c>
      <c r="H307" s="104">
        <v>43404</v>
      </c>
      <c r="I307" s="68">
        <v>1.5</v>
      </c>
      <c r="J307" s="68">
        <v>50.18</v>
      </c>
      <c r="K307" s="73">
        <f>IF(AND(NOT(I307=""),NOT(J307=""),NOT(H307="")),J307/I307,"")</f>
        <v>33.453333333333333</v>
      </c>
      <c r="L307" s="109"/>
      <c r="M307" s="103" t="str">
        <f>IF(AND(NOT(OR(G307="",G307="Ø")),H307=""),"In Progress",IF(AND(NOT(OR(H307="Ø",H307="")),NOT(OR(G307="Ø",G307=""))),"Completed",IF(AND(NOT(A306=""),NOT(OR(D307="",D307="???")),G307=""),"Waiting",IF(D307="???","Waiting",""))))</f>
        <v>Completed</v>
      </c>
      <c r="N307" s="109"/>
      <c r="O307" s="109"/>
      <c r="P307" s="4"/>
      <c r="Q307" s="114"/>
      <c r="R307" s="109"/>
    </row>
    <row r="308" spans="1:18" x14ac:dyDescent="0.25">
      <c r="A308" s="115" t="s">
        <v>4759</v>
      </c>
      <c r="B308" s="110" t="s">
        <v>4758</v>
      </c>
      <c r="C308" s="109" t="s">
        <v>2065</v>
      </c>
      <c r="D308" s="103" t="s">
        <v>32</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2018-07-02_G-154_AZ</v>
      </c>
      <c r="G308" s="104">
        <v>43404</v>
      </c>
      <c r="H308" s="104">
        <v>43404</v>
      </c>
      <c r="I308" s="68">
        <v>1.2</v>
      </c>
      <c r="J308" s="68">
        <v>13.1</v>
      </c>
      <c r="K308" s="73">
        <f>IF(AND(NOT(I308=""),NOT(J308=""),NOT(H308="")),J308/I308,"")</f>
        <v>10.916666666666666</v>
      </c>
      <c r="L308" s="111">
        <v>43405</v>
      </c>
      <c r="M308" s="103" t="str">
        <f>IF(AND(NOT(OR(G308="",G308="Ø")),H308=""),"In Progress",IF(AND(NOT(OR(H308="Ø",H308="")),NOT(OR(G308="Ø",G308=""))),"Completed",IF(AND(NOT(A308=""),NOT(OR(D308="",D308="???")),G308=""),"Waiting",IF(D308="???","Waiting",""))))</f>
        <v>Completed</v>
      </c>
      <c r="N308" s="109"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09" t="s">
        <v>0</v>
      </c>
      <c r="P308" s="4"/>
      <c r="Q308" s="114" t="s">
        <v>25</v>
      </c>
      <c r="R308" s="109" t="s">
        <v>4757</v>
      </c>
    </row>
    <row r="309" spans="1:18" x14ac:dyDescent="0.25">
      <c r="A309" s="109"/>
      <c r="B309" s="109"/>
      <c r="C309" s="117"/>
      <c r="D309" s="103" t="s">
        <v>27</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2018-07-02_G-154_GB</v>
      </c>
      <c r="G309" s="104">
        <v>43405</v>
      </c>
      <c r="H309" s="104">
        <v>43405</v>
      </c>
      <c r="I309" s="68">
        <v>1.25</v>
      </c>
      <c r="J309" s="68">
        <v>19.11</v>
      </c>
      <c r="K309" s="73">
        <f>IF(AND(NOT(I309=""),NOT(J309=""),NOT(H309="")),J309/I309,"")</f>
        <v>15.288</v>
      </c>
      <c r="L309" s="109"/>
      <c r="M309" s="103" t="str">
        <f>IF(AND(NOT(OR(G309="",G309="Ø")),H309=""),"In Progress",IF(AND(NOT(OR(H309="Ø",H309="")),NOT(OR(G309="Ø",G309=""))),"Completed",IF(AND(NOT(A308=""),NOT(OR(D309="",D309="???")),G309=""),"Waiting",IF(D309="???","Waiting",""))))</f>
        <v>Completed</v>
      </c>
      <c r="N309" s="109"/>
      <c r="O309" s="109"/>
      <c r="P309" s="4"/>
      <c r="Q309" s="114"/>
      <c r="R309" s="109"/>
    </row>
    <row r="310" spans="1:18" x14ac:dyDescent="0.25">
      <c r="A310" s="115" t="s">
        <v>4756</v>
      </c>
      <c r="B310" s="110" t="s">
        <v>4755</v>
      </c>
      <c r="C310" s="109" t="s">
        <v>2065</v>
      </c>
      <c r="D310" s="103" t="s">
        <v>4648</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2018-07-02_G-155_AE</v>
      </c>
      <c r="G310" s="104">
        <v>43404</v>
      </c>
      <c r="H310" s="104">
        <v>43404</v>
      </c>
      <c r="I310" s="68">
        <v>2.1</v>
      </c>
      <c r="J310" s="68">
        <v>38.75</v>
      </c>
      <c r="K310" s="73">
        <f>IF(AND(NOT(I310=""),NOT(J310=""),NOT(H310="")),J310/I310,"")</f>
        <v>18.452380952380953</v>
      </c>
      <c r="L310" s="111">
        <v>43418</v>
      </c>
      <c r="M310" s="103" t="str">
        <f>IF(AND(NOT(OR(G310="",G310="Ø")),H310=""),"In Progress",IF(AND(NOT(OR(H310="Ø",H310="")),NOT(OR(G310="Ø",G310=""))),"Completed",IF(AND(NOT(A310=""),NOT(OR(D310="",D310="???")),G310=""),"Waiting",IF(D310="???","Waiting",""))))</f>
        <v>Completed</v>
      </c>
      <c r="N310" s="109"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09" t="s">
        <v>0</v>
      </c>
      <c r="P310" s="4"/>
      <c r="Q310" s="114" t="s">
        <v>25</v>
      </c>
      <c r="R310" s="109" t="s">
        <v>4754</v>
      </c>
    </row>
    <row r="311" spans="1:18" x14ac:dyDescent="0.25">
      <c r="A311" s="109"/>
      <c r="B311" s="109"/>
      <c r="C311" s="117"/>
      <c r="D311" s="103" t="s">
        <v>113</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2018-07-02_G-155_DR</v>
      </c>
      <c r="G311" s="104">
        <v>43405</v>
      </c>
      <c r="H311" s="104">
        <v>43406</v>
      </c>
      <c r="I311" s="68">
        <v>2.0499999999999998</v>
      </c>
      <c r="J311" s="68">
        <v>44.271000000000001</v>
      </c>
      <c r="K311" s="73">
        <f>IF(AND(NOT(I311=""),NOT(J311=""),NOT(H311="")),J311/I311,"")</f>
        <v>21.595609756097563</v>
      </c>
      <c r="L311" s="109"/>
      <c r="M311" s="103" t="str">
        <f>IF(AND(NOT(OR(G311="",G311="Ø")),H311=""),"In Progress",IF(AND(NOT(OR(H311="Ø",H311="")),NOT(OR(G311="Ø",G311=""))),"Completed",IF(AND(NOT(A310=""),NOT(OR(D311="",D311="???")),G311=""),"Waiting",IF(D311="???","Waiting",""))))</f>
        <v>Completed</v>
      </c>
      <c r="N311" s="109"/>
      <c r="O311" s="109"/>
      <c r="P311" s="4"/>
      <c r="Q311" s="114"/>
      <c r="R311" s="109"/>
    </row>
    <row r="312" spans="1:18" x14ac:dyDescent="0.25">
      <c r="A312" s="115" t="s">
        <v>4753</v>
      </c>
      <c r="B312" s="110" t="s">
        <v>4752</v>
      </c>
      <c r="C312" s="109" t="s">
        <v>1167</v>
      </c>
      <c r="D312" s="103" t="s">
        <v>32</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2018-07-02_G-156_AZ</v>
      </c>
      <c r="G312" s="104">
        <v>43404</v>
      </c>
      <c r="H312" s="104">
        <v>43405</v>
      </c>
      <c r="I312" s="68">
        <v>3.25</v>
      </c>
      <c r="J312" s="68">
        <v>48.4</v>
      </c>
      <c r="K312" s="73">
        <f>IF(AND(NOT(I312=""),NOT(J312=""),NOT(H312="")),J312/I312,"")</f>
        <v>14.892307692307693</v>
      </c>
      <c r="L312" s="111">
        <v>43409</v>
      </c>
      <c r="M312" s="103" t="str">
        <f>IF(AND(NOT(OR(G312="",G312="Ø")),H312=""),"In Progress",IF(AND(NOT(OR(H312="Ø",H312="")),NOT(OR(G312="Ø",G312=""))),"Completed",IF(AND(NOT(A312=""),NOT(OR(D312="",D312="???")),G312=""),"Waiting",IF(D312="???","Waiting",""))))</f>
        <v>Completed</v>
      </c>
      <c r="N312" s="109"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09" t="s">
        <v>0</v>
      </c>
      <c r="P312" s="4"/>
      <c r="Q312" s="114" t="s">
        <v>25</v>
      </c>
      <c r="R312" s="109" t="s">
        <v>4751</v>
      </c>
    </row>
    <row r="313" spans="1:18" x14ac:dyDescent="0.25">
      <c r="A313" s="109"/>
      <c r="B313" s="109"/>
      <c r="C313" s="109"/>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2018-07-02_G-156_BD</v>
      </c>
      <c r="G313" s="104">
        <v>43406</v>
      </c>
      <c r="H313" s="104">
        <v>43409</v>
      </c>
      <c r="I313" s="68">
        <v>3</v>
      </c>
      <c r="J313" s="68">
        <v>49</v>
      </c>
      <c r="K313" s="73">
        <f>IF(AND(NOT(I313=""),NOT(J313=""),NOT(H313="")),J313/I313,"")</f>
        <v>16.333333333333332</v>
      </c>
      <c r="L313" s="109"/>
      <c r="M313" s="103" t="str">
        <f>IF(AND(NOT(OR(G313="",G313="Ø")),H313=""),"In Progress",IF(AND(NOT(OR(H313="Ø",H313="")),NOT(OR(G313="Ø",G313=""))),"Completed",IF(AND(NOT(A312=""),NOT(OR(D313="",D313="???")),G313=""),"Waiting",IF(D313="???","Waiting",""))))</f>
        <v>Completed</v>
      </c>
      <c r="N313" s="109"/>
      <c r="O313" s="109"/>
      <c r="P313" s="4"/>
      <c r="Q313" s="114"/>
      <c r="R313" s="109"/>
    </row>
    <row r="314" spans="1:18" x14ac:dyDescent="0.25">
      <c r="A314" s="115" t="s">
        <v>4750</v>
      </c>
      <c r="B314" s="110" t="s">
        <v>4749</v>
      </c>
      <c r="C314" s="109" t="s">
        <v>1167</v>
      </c>
      <c r="D314" s="103" t="s">
        <v>4648</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2018-07-02_G-157_AE</v>
      </c>
      <c r="G314" s="104">
        <v>43404</v>
      </c>
      <c r="H314" s="104">
        <v>43404</v>
      </c>
      <c r="I314" s="68">
        <v>0.67</v>
      </c>
      <c r="J314" s="68">
        <v>10.6</v>
      </c>
      <c r="K314" s="73">
        <f>IF(AND(NOT(I314=""),NOT(J314=""),NOT(H314="")),J314/I314,"")</f>
        <v>15.820895522388058</v>
      </c>
      <c r="L314" s="111">
        <v>43410</v>
      </c>
      <c r="M314" s="103" t="str">
        <f>IF(AND(NOT(OR(G314="",G314="Ø")),H314=""),"In Progress",IF(AND(NOT(OR(H314="Ø",H314="")),NOT(OR(G314="Ø",G314=""))),"Completed",IF(AND(NOT(A314=""),NOT(OR(D314="",D314="???")),G314=""),"Waiting",IF(D314="???","Waiting",""))))</f>
        <v>Completed</v>
      </c>
      <c r="N314" s="109"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09" t="s">
        <v>0</v>
      </c>
      <c r="P314" s="4" t="s">
        <v>4748</v>
      </c>
      <c r="Q314" s="114" t="s">
        <v>25</v>
      </c>
      <c r="R314" s="109" t="s">
        <v>4747</v>
      </c>
    </row>
    <row r="315" spans="1:18" x14ac:dyDescent="0.25">
      <c r="A315" s="109"/>
      <c r="B315" s="109"/>
      <c r="C315" s="109"/>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2018-07-02_G-157_BD</v>
      </c>
      <c r="G315" s="104">
        <v>43409</v>
      </c>
      <c r="H315" s="104">
        <v>43410</v>
      </c>
      <c r="I315" s="68">
        <v>0.75</v>
      </c>
      <c r="J315" s="68">
        <v>10</v>
      </c>
      <c r="K315" s="73">
        <f>IF(AND(NOT(I315=""),NOT(J315=""),NOT(H315="")),J315/I315,"")</f>
        <v>13.333333333333334</v>
      </c>
      <c r="L315" s="109"/>
      <c r="M315" s="103" t="str">
        <f>IF(AND(NOT(OR(G315="",G315="Ø")),H315=""),"In Progress",IF(AND(NOT(OR(H315="Ø",H315="")),NOT(OR(G315="Ø",G315=""))),"Completed",IF(AND(NOT(A314=""),NOT(OR(D315="",D315="???")),G315=""),"Waiting",IF(D315="???","Waiting",""))))</f>
        <v>Completed</v>
      </c>
      <c r="N315" s="109"/>
      <c r="O315" s="109"/>
      <c r="P315" s="4"/>
      <c r="Q315" s="114"/>
      <c r="R315" s="109"/>
    </row>
    <row r="316" spans="1:18" x14ac:dyDescent="0.25">
      <c r="A316" s="115" t="s">
        <v>4746</v>
      </c>
      <c r="B316" s="110" t="s">
        <v>4745</v>
      </c>
      <c r="C316" s="109" t="s">
        <v>2065</v>
      </c>
      <c r="D316" s="103" t="s">
        <v>4648</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2018-07-02_G-158_AE</v>
      </c>
      <c r="G316" s="104">
        <v>43405</v>
      </c>
      <c r="H316" s="104">
        <v>43406</v>
      </c>
      <c r="I316" s="68">
        <v>4.9000000000000004</v>
      </c>
      <c r="J316" s="68">
        <v>139</v>
      </c>
      <c r="K316" s="73">
        <f>IF(AND(NOT(I316=""),NOT(J316=""),NOT(H316="")),J316/I316,"")</f>
        <v>28.367346938775508</v>
      </c>
      <c r="L316" s="111">
        <v>43416</v>
      </c>
      <c r="M316" s="103" t="str">
        <f>IF(AND(NOT(OR(G316="",G316="Ø")),H316=""),"In Progress",IF(AND(NOT(OR(H316="Ø",H316="")),NOT(OR(G316="Ø",G316=""))),"Completed",IF(AND(NOT(A316=""),NOT(OR(D316="",D316="???")),G316=""),"Waiting",IF(D316="???","Waiting",""))))</f>
        <v>Completed</v>
      </c>
      <c r="N316" s="109"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09" t="s">
        <v>0</v>
      </c>
      <c r="P316" s="4" t="s">
        <v>4744</v>
      </c>
      <c r="Q316" s="114" t="s">
        <v>25</v>
      </c>
      <c r="R316" s="109" t="s">
        <v>4743</v>
      </c>
    </row>
    <row r="317" spans="1:18" x14ac:dyDescent="0.25">
      <c r="A317" s="109"/>
      <c r="B317" s="109"/>
      <c r="C317" s="109"/>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2018-07-02_G-158_BD</v>
      </c>
      <c r="G317" s="104">
        <v>43410</v>
      </c>
      <c r="H317" s="104">
        <v>43416</v>
      </c>
      <c r="I317" s="68">
        <v>6.25</v>
      </c>
      <c r="J317" s="68">
        <v>154</v>
      </c>
      <c r="K317" s="73">
        <f>IF(AND(NOT(I317=""),NOT(J317=""),NOT(H317="")),J317/I317,"")</f>
        <v>24.64</v>
      </c>
      <c r="L317" s="109"/>
      <c r="M317" s="103" t="str">
        <f>IF(AND(NOT(OR(G317="",G317="Ø")),H317=""),"In Progress",IF(AND(NOT(OR(H317="Ø",H317="")),NOT(OR(G317="Ø",G317=""))),"Completed",IF(AND(NOT(A316=""),NOT(OR(D317="",D317="???")),G317=""),"Waiting",IF(D317="???","Waiting",""))))</f>
        <v>Completed</v>
      </c>
      <c r="N317" s="109"/>
      <c r="O317" s="109"/>
      <c r="P317" s="4"/>
      <c r="Q317" s="114"/>
      <c r="R317" s="109"/>
    </row>
    <row r="318" spans="1:18" x14ac:dyDescent="0.25">
      <c r="A318" s="115" t="s">
        <v>4742</v>
      </c>
      <c r="B318" s="110" t="s">
        <v>4741</v>
      </c>
      <c r="C318" s="109" t="s">
        <v>1167</v>
      </c>
      <c r="D318" s="103" t="s">
        <v>32</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2018-07-02_G-159_AZ</v>
      </c>
      <c r="G318" s="104">
        <v>43405</v>
      </c>
      <c r="H318" s="104">
        <v>43405</v>
      </c>
      <c r="I318" s="68">
        <v>0.5</v>
      </c>
      <c r="J318" s="68">
        <v>11.97</v>
      </c>
      <c r="K318" s="73">
        <f>IF(AND(NOT(I318=""),NOT(J318=""),NOT(H318="")),J318/I318,"")</f>
        <v>23.94</v>
      </c>
      <c r="L318" s="111">
        <v>43417</v>
      </c>
      <c r="M318" s="103" t="str">
        <f>IF(AND(NOT(OR(G318="",G318="Ø")),H318=""),"In Progress",IF(AND(NOT(OR(H318="Ø",H318="")),NOT(OR(G318="Ø",G318=""))),"Completed",IF(AND(NOT(A318=""),NOT(OR(D318="",D318="???")),G318=""),"Waiting",IF(D318="???","Waiting",""))))</f>
        <v>Completed</v>
      </c>
      <c r="N318" s="109"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09" t="s">
        <v>0</v>
      </c>
      <c r="P318" s="4"/>
      <c r="Q318" s="114" t="s">
        <v>25</v>
      </c>
      <c r="R318" s="109" t="s">
        <v>4740</v>
      </c>
    </row>
    <row r="319" spans="1:18" x14ac:dyDescent="0.25">
      <c r="A319" s="109"/>
      <c r="B319" s="109"/>
      <c r="C319" s="109"/>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2018-07-02_G-159_BD</v>
      </c>
      <c r="G319" s="104">
        <v>43416</v>
      </c>
      <c r="H319" s="104">
        <v>43416</v>
      </c>
      <c r="I319" s="68">
        <v>0.7</v>
      </c>
      <c r="J319" s="68">
        <v>18</v>
      </c>
      <c r="K319" s="73">
        <f>IF(AND(NOT(I319=""),NOT(J319=""),NOT(H319="")),J319/I319,"")</f>
        <v>25.714285714285715</v>
      </c>
      <c r="L319" s="109"/>
      <c r="M319" s="103" t="str">
        <f>IF(AND(NOT(OR(G319="",G319="Ø")),H319=""),"In Progress",IF(AND(NOT(OR(H319="Ø",H319="")),NOT(OR(G319="Ø",G319=""))),"Completed",IF(AND(NOT(A318=""),NOT(OR(D319="",D319="???")),G319=""),"Waiting",IF(D319="???","Waiting",""))))</f>
        <v>Completed</v>
      </c>
      <c r="N319" s="109"/>
      <c r="O319" s="109"/>
      <c r="P319" s="4"/>
      <c r="Q319" s="114"/>
      <c r="R319" s="109"/>
    </row>
    <row r="320" spans="1:18" x14ac:dyDescent="0.25">
      <c r="A320" s="115" t="s">
        <v>4739</v>
      </c>
      <c r="B320" s="110" t="s">
        <v>4738</v>
      </c>
      <c r="C320" s="109" t="s">
        <v>2065</v>
      </c>
      <c r="D320" s="103" t="s">
        <v>32</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2018-07-02_G-160_AZ</v>
      </c>
      <c r="G320" s="104">
        <v>43406</v>
      </c>
      <c r="H320" s="104">
        <v>43409</v>
      </c>
      <c r="I320" s="68">
        <v>0.5</v>
      </c>
      <c r="J320" s="68">
        <v>11.97</v>
      </c>
      <c r="K320" s="73">
        <f>IF(AND(NOT(I320=""),NOT(J320=""),NOT(H320="")),J320/I320,"")</f>
        <v>23.94</v>
      </c>
      <c r="L320" s="111">
        <v>43413</v>
      </c>
      <c r="M320" s="103" t="str">
        <f>IF(AND(NOT(OR(G320="",G320="Ø")),H320=""),"In Progress",IF(AND(NOT(OR(H320="Ø",H320="")),NOT(OR(G320="Ø",G320=""))),"Completed",IF(AND(NOT(A320=""),NOT(OR(D320="",D320="???")),G320=""),"Waiting",IF(D320="???","Waiting",""))))</f>
        <v>Completed</v>
      </c>
      <c r="N320" s="109"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Completed</v>
      </c>
      <c r="O320" s="109" t="s">
        <v>0</v>
      </c>
      <c r="P320" s="4"/>
      <c r="Q320" s="114" t="s">
        <v>25</v>
      </c>
      <c r="R320" s="109" t="s">
        <v>4737</v>
      </c>
    </row>
    <row r="321" spans="1:18" x14ac:dyDescent="0.25">
      <c r="A321" s="109"/>
      <c r="B321" s="109"/>
      <c r="C321" s="109"/>
      <c r="D321" s="103" t="s">
        <v>4648</v>
      </c>
      <c r="E321" s="103" t="s">
        <v>1512</v>
      </c>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2018-07-02_G-160_AE</v>
      </c>
      <c r="G321" s="104">
        <v>43410</v>
      </c>
      <c r="H321" s="104">
        <v>43410</v>
      </c>
      <c r="I321" s="68">
        <v>1.67</v>
      </c>
      <c r="J321" s="68">
        <v>16.3</v>
      </c>
      <c r="K321" s="73">
        <f>IF(AND(NOT(I321=""),NOT(J321=""),NOT(H321="")),J321/I321,"")</f>
        <v>9.7604790419161684</v>
      </c>
      <c r="L321" s="109"/>
      <c r="M321" s="103" t="str">
        <f>IF(AND(NOT(OR(G321="",G321="Ø")),H321=""),"In Progress",IF(AND(NOT(OR(H321="Ø",H321="")),NOT(OR(G321="Ø",G321=""))),"Completed",IF(AND(NOT(A320=""),NOT(OR(D321="",D321="???")),G321=""),"Waiting",IF(D321="???","Waiting",""))))</f>
        <v>Completed</v>
      </c>
      <c r="N321" s="109"/>
      <c r="O321" s="109"/>
      <c r="P321" s="4"/>
      <c r="Q321" s="114"/>
      <c r="R321" s="109"/>
    </row>
    <row r="322" spans="1:18" x14ac:dyDescent="0.25">
      <c r="A322" s="115" t="s">
        <v>4736</v>
      </c>
      <c r="B322" s="110" t="s">
        <v>4735</v>
      </c>
      <c r="C322" s="109" t="s">
        <v>2065</v>
      </c>
      <c r="D322" s="103" t="s">
        <v>4648</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2018-07-02_G-161_AE</v>
      </c>
      <c r="G322" s="104">
        <v>43406</v>
      </c>
      <c r="H322" s="104">
        <v>43406</v>
      </c>
      <c r="I322" s="68">
        <v>1.25</v>
      </c>
      <c r="J322" s="68">
        <v>37</v>
      </c>
      <c r="K322" s="73">
        <f>IF(AND(NOT(I322=""),NOT(J322=""),NOT(H322="")),J322/I322,"")</f>
        <v>29.6</v>
      </c>
      <c r="L322" s="111">
        <v>43418</v>
      </c>
      <c r="M322" s="103" t="str">
        <f>IF(AND(NOT(OR(G322="",G322="Ø")),H322=""),"In Progress",IF(AND(NOT(OR(H322="Ø",H322="")),NOT(OR(G322="Ø",G322=""))),"Completed",IF(AND(NOT(A322=""),NOT(OR(D322="",D322="???")),G322=""),"Waiting",IF(D322="???","Waiting",""))))</f>
        <v>Completed</v>
      </c>
      <c r="N322" s="109"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09" t="s">
        <v>0</v>
      </c>
      <c r="P322" s="4" t="s">
        <v>4734</v>
      </c>
      <c r="Q322" s="114" t="s">
        <v>25</v>
      </c>
      <c r="R322" s="109" t="s">
        <v>4733</v>
      </c>
    </row>
    <row r="323" spans="1:18" x14ac:dyDescent="0.25">
      <c r="A323" s="109"/>
      <c r="B323" s="109"/>
      <c r="C323" s="109"/>
      <c r="D323" s="103" t="s">
        <v>32</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2018-07-02_G-161_AZ</v>
      </c>
      <c r="G323" s="104">
        <v>43411</v>
      </c>
      <c r="H323" s="104">
        <v>43411</v>
      </c>
      <c r="I323" s="68">
        <v>2</v>
      </c>
      <c r="J323" s="68">
        <v>47.122</v>
      </c>
      <c r="K323" s="73">
        <f>IF(AND(NOT(I323=""),NOT(J323=""),NOT(H323="")),J323/I323,"")</f>
        <v>23.561</v>
      </c>
      <c r="L323" s="109"/>
      <c r="M323" s="103" t="str">
        <f>IF(AND(NOT(OR(G323="",G323="Ø")),H323=""),"In Progress",IF(AND(NOT(OR(H323="Ø",H323="")),NOT(OR(G323="Ø",G323=""))),"Completed",IF(AND(NOT(A322=""),NOT(OR(D323="",D323="???")),G323=""),"Waiting",IF(D323="???","Waiting",""))))</f>
        <v>Completed</v>
      </c>
      <c r="N323" s="109"/>
      <c r="O323" s="109"/>
      <c r="P323" s="4"/>
      <c r="Q323" s="114"/>
      <c r="R323" s="109"/>
    </row>
    <row r="324" spans="1:18" x14ac:dyDescent="0.25">
      <c r="A324" s="115" t="s">
        <v>4732</v>
      </c>
      <c r="B324" s="110" t="s">
        <v>4731</v>
      </c>
      <c r="C324" s="109" t="s">
        <v>2065</v>
      </c>
      <c r="D324" s="103" t="s">
        <v>4648</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2018-07-02_G-162_AE</v>
      </c>
      <c r="G324" s="104">
        <v>43409</v>
      </c>
      <c r="H324" s="104">
        <v>43409</v>
      </c>
      <c r="I324" s="68">
        <v>1.22</v>
      </c>
      <c r="J324" s="68">
        <v>33.229999999999997</v>
      </c>
      <c r="K324" s="73">
        <f>IF(AND(NOT(I324=""),NOT(J324=""),NOT(H324="")),J324/I324,"")</f>
        <v>27.237704918032787</v>
      </c>
      <c r="L324" s="111">
        <v>43413</v>
      </c>
      <c r="M324" s="103" t="str">
        <f>IF(AND(NOT(OR(G324="",G324="Ø")),H324=""),"In Progress",IF(AND(NOT(OR(H324="Ø",H324="")),NOT(OR(G324="Ø",G324=""))),"Completed",IF(AND(NOT(A324=""),NOT(OR(D324="",D324="???")),G324=""),"Waiting",IF(D324="???","Waiting",""))))</f>
        <v>Completed</v>
      </c>
      <c r="N324" s="109"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09" t="s">
        <v>0</v>
      </c>
      <c r="P324" s="4"/>
      <c r="Q324" s="114" t="s">
        <v>25</v>
      </c>
      <c r="R324" s="109" t="s">
        <v>4730</v>
      </c>
    </row>
    <row r="325" spans="1:18" x14ac:dyDescent="0.25">
      <c r="A325" s="109"/>
      <c r="B325" s="109"/>
      <c r="C325" s="109"/>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2018-07-02_G-162_AZ</v>
      </c>
      <c r="G325" s="104">
        <v>43412</v>
      </c>
      <c r="H325" s="104">
        <v>43412</v>
      </c>
      <c r="I325" s="68">
        <v>1.5</v>
      </c>
      <c r="J325" s="68">
        <v>32.6</v>
      </c>
      <c r="K325" s="73">
        <f>IF(AND(NOT(I325=""),NOT(J325=""),NOT(H325="")),J325/I325,"")</f>
        <v>21.733333333333334</v>
      </c>
      <c r="L325" s="109"/>
      <c r="M325" s="103" t="str">
        <f>IF(AND(NOT(OR(G325="",G325="Ø")),H325=""),"In Progress",IF(AND(NOT(OR(H325="Ø",H325="")),NOT(OR(G325="Ø",G325=""))),"Completed",IF(AND(NOT(A324=""),NOT(OR(D325="",D325="???")),G325=""),"Waiting",IF(D325="???","Waiting",""))))</f>
        <v>Completed</v>
      </c>
      <c r="N325" s="109"/>
      <c r="O325" s="109"/>
      <c r="P325" s="4"/>
      <c r="Q325" s="114"/>
      <c r="R325" s="109"/>
    </row>
    <row r="326" spans="1:18" x14ac:dyDescent="0.25">
      <c r="A326" s="115" t="s">
        <v>4729</v>
      </c>
      <c r="B326" s="110" t="s">
        <v>4728</v>
      </c>
      <c r="C326" s="109" t="s">
        <v>2065</v>
      </c>
      <c r="D326" s="103" t="s">
        <v>32</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2018-07-02_G-163_AZ</v>
      </c>
      <c r="G326" s="104">
        <v>43409</v>
      </c>
      <c r="H326" s="104">
        <v>43410</v>
      </c>
      <c r="I326" s="68">
        <v>1.5</v>
      </c>
      <c r="J326" s="68">
        <v>30.21</v>
      </c>
      <c r="K326" s="73">
        <f>IF(AND(NOT(I326=""),NOT(J326=""),NOT(H326="")),J326/I326,"")</f>
        <v>20.14</v>
      </c>
      <c r="L326" s="111">
        <v>43413</v>
      </c>
      <c r="M326" s="103" t="str">
        <f>IF(AND(NOT(OR(G326="",G326="Ø")),H326=""),"In Progress",IF(AND(NOT(OR(H326="Ø",H326="")),NOT(OR(G326="Ø",G326=""))),"Completed",IF(AND(NOT(A326=""),NOT(OR(D326="",D326="???")),G326=""),"Waiting",IF(D326="???","Waiting",""))))</f>
        <v>Completed</v>
      </c>
      <c r="N326" s="109"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09" t="s">
        <v>0</v>
      </c>
      <c r="P326" s="4"/>
      <c r="Q326" s="114" t="s">
        <v>25</v>
      </c>
      <c r="R326" s="109" t="s">
        <v>4727</v>
      </c>
    </row>
    <row r="327" spans="1:18" x14ac:dyDescent="0.25">
      <c r="A327" s="109"/>
      <c r="B327" s="109"/>
      <c r="C327" s="109"/>
      <c r="D327" s="103" t="s">
        <v>4648</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2018-07-02_G-163_AE</v>
      </c>
      <c r="G327" s="104">
        <v>43410</v>
      </c>
      <c r="H327" s="104">
        <v>43410</v>
      </c>
      <c r="I327" s="68">
        <v>1.25</v>
      </c>
      <c r="J327" s="68">
        <v>32.42</v>
      </c>
      <c r="K327" s="73">
        <f>IF(AND(NOT(I327=""),NOT(J327=""),NOT(H327="")),J327/I327,"")</f>
        <v>25.936</v>
      </c>
      <c r="L327" s="109"/>
      <c r="M327" s="103" t="str">
        <f>IF(AND(NOT(OR(G327="",G327="Ø")),H327=""),"In Progress",IF(AND(NOT(OR(H327="Ø",H327="")),NOT(OR(G327="Ø",G327=""))),"Completed",IF(AND(NOT(A326=""),NOT(OR(D327="",D327="???")),G327=""),"Waiting",IF(D327="???","Waiting",""))))</f>
        <v>Completed</v>
      </c>
      <c r="N327" s="109"/>
      <c r="O327" s="109"/>
      <c r="P327" s="4"/>
      <c r="Q327" s="114"/>
      <c r="R327" s="109"/>
    </row>
    <row r="328" spans="1:18" x14ac:dyDescent="0.25">
      <c r="A328" s="115" t="s">
        <v>4726</v>
      </c>
      <c r="B328" s="110" t="s">
        <v>4725</v>
      </c>
      <c r="C328" s="109"/>
      <c r="D328" s="103" t="s">
        <v>4648</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2018-07-02_G-164_AE</v>
      </c>
      <c r="G328" s="104">
        <v>43409</v>
      </c>
      <c r="H328" s="104">
        <v>43410</v>
      </c>
      <c r="I328" s="68">
        <v>1.1000000000000001</v>
      </c>
      <c r="J328" s="68">
        <v>16.55</v>
      </c>
      <c r="K328" s="73">
        <f>IF(AND(NOT(I328=""),NOT(J328=""),NOT(H328="")),J328/I328,"")</f>
        <v>15.045454545454545</v>
      </c>
      <c r="L328" s="111" t="str">
        <f>IF(AND(NOT(OR(H328="",H328="Ø")),NOT(OR(H329="",H329="Ø"))),"Needs to be Split","")</f>
        <v/>
      </c>
      <c r="M328" s="103" t="s">
        <v>2</v>
      </c>
      <c r="N328" s="109" t="s">
        <v>2</v>
      </c>
      <c r="O328" s="109" t="str">
        <f>IF(OR(N328="Untraceable",N328="Incomplete"),"Ignore",IF(N328="Completed","Waiting",IF(OR(N328="Waiting",N328="In Progress",N328="Review",N328="Other"),"HOLD","")))</f>
        <v>Ignore</v>
      </c>
      <c r="P328" s="4" t="s">
        <v>4724</v>
      </c>
      <c r="Q328" s="114" t="str">
        <f>IF(OR(N328="Untraceable",N328="Incomplete"),"No",IF(N328="Completed","In Progress",""))</f>
        <v>No</v>
      </c>
      <c r="R328" s="109"/>
    </row>
    <row r="329" spans="1:18" x14ac:dyDescent="0.25">
      <c r="A329" s="109"/>
      <c r="B329" s="109"/>
      <c r="C329" s="109"/>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2018-07-02_G-164_AZ</v>
      </c>
      <c r="G329" s="104">
        <v>43413</v>
      </c>
      <c r="H329" s="104" t="s">
        <v>51</v>
      </c>
      <c r="I329" s="68"/>
      <c r="J329" s="68"/>
      <c r="K329" s="73" t="str">
        <f>IF(AND(NOT(I329=""),NOT(J329=""),NOT(H329="")),J329/I329,"")</f>
        <v/>
      </c>
      <c r="L329" s="109"/>
      <c r="M329" s="103" t="s">
        <v>2</v>
      </c>
      <c r="N329" s="109"/>
      <c r="O329" s="109"/>
      <c r="P329" s="4" t="s">
        <v>4723</v>
      </c>
      <c r="Q329" s="114"/>
      <c r="R329" s="109"/>
    </row>
    <row r="330" spans="1:18" x14ac:dyDescent="0.25">
      <c r="A330" s="115" t="s">
        <v>4722</v>
      </c>
      <c r="B330" s="110" t="s">
        <v>4721</v>
      </c>
      <c r="C330" s="109" t="s">
        <v>1052</v>
      </c>
      <c r="D330" s="103" t="s">
        <v>32</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2018-07-02_G-165_AZ</v>
      </c>
      <c r="G330" s="104">
        <v>43417</v>
      </c>
      <c r="H330" s="104">
        <v>43418</v>
      </c>
      <c r="I330" s="68"/>
      <c r="J330" s="68"/>
      <c r="K330" s="73" t="str">
        <f>IF(AND(NOT(I330=""),NOT(J330=""),NOT(H330="")),J330/I330,"")</f>
        <v/>
      </c>
      <c r="L330" s="111">
        <v>43418</v>
      </c>
      <c r="M330" s="103" t="str">
        <f>IF(AND(NOT(OR(G330="",G330="Ø")),H330=""),"In Progress",IF(AND(NOT(OR(H330="Ø",H330="")),NOT(OR(G330="Ø",G330=""))),"Completed",IF(AND(NOT(A330=""),NOT(OR(D330="",D330="???")),G330=""),"Waiting",IF(D330="???","Waiting",""))))</f>
        <v>Completed</v>
      </c>
      <c r="N330" s="109"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09" t="s">
        <v>0</v>
      </c>
      <c r="P330" s="4"/>
      <c r="Q330" s="114" t="s">
        <v>25</v>
      </c>
      <c r="R330" s="109" t="s">
        <v>4720</v>
      </c>
    </row>
    <row r="331" spans="1:18" x14ac:dyDescent="0.25">
      <c r="A331" s="109"/>
      <c r="B331" s="109"/>
      <c r="C331" s="109"/>
      <c r="D331" s="103" t="s">
        <v>4648</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2018-07-02_G-165_AE</v>
      </c>
      <c r="G331" s="104">
        <v>43418</v>
      </c>
      <c r="H331" s="104">
        <v>43418</v>
      </c>
      <c r="I331" s="68">
        <v>0.88</v>
      </c>
      <c r="J331" s="68">
        <v>38</v>
      </c>
      <c r="K331" s="73">
        <f>IF(AND(NOT(I331=""),NOT(J331=""),NOT(H331="")),J331/I331,"")</f>
        <v>43.18181818181818</v>
      </c>
      <c r="L331" s="109"/>
      <c r="M331" s="103" t="str">
        <f>IF(AND(NOT(OR(G331="",G331="Ø")),H331=""),"In Progress",IF(AND(NOT(OR(H331="Ø",H331="")),NOT(OR(G331="Ø",G331=""))),"Completed",IF(AND(NOT(A330=""),NOT(OR(D331="",D331="???")),G331=""),"Waiting",IF(D331="???","Waiting",""))))</f>
        <v>Completed</v>
      </c>
      <c r="N331" s="109"/>
      <c r="O331" s="109"/>
      <c r="P331" s="4"/>
      <c r="Q331" s="114"/>
      <c r="R331" s="109"/>
    </row>
    <row r="332" spans="1:18" x14ac:dyDescent="0.25">
      <c r="A332" s="115" t="s">
        <v>4719</v>
      </c>
      <c r="B332" s="110"/>
      <c r="C332" s="109"/>
      <c r="D332" s="103" t="str">
        <f>IF(AND(NOT(B332=""),NOT(A332="")),"???","")</f>
        <v/>
      </c>
      <c r="E332" s="103"/>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
      </c>
      <c r="G332" s="104"/>
      <c r="H332" s="104"/>
      <c r="I332" s="68"/>
      <c r="J332" s="68"/>
      <c r="K332" s="73" t="str">
        <f>IF(AND(NOT(I332=""),NOT(J332=""),NOT(H332="")),J332/I332,"")</f>
        <v/>
      </c>
      <c r="L332" s="111" t="str">
        <f>IF(AND(NOT(OR(H332="",H332="Ø")),NOT(OR(H333="",H333="Ø"))),"Needs to be Split","")</f>
        <v/>
      </c>
      <c r="M332" s="103" t="str">
        <f>IF(AND(NOT(OR(G332="",G332="Ø")),H332=""),"In Progress",IF(AND(NOT(OR(H332="Ø",H332="")),NOT(OR(G332="Ø",G332=""))),"Completed",IF(AND(NOT(A332=""),NOT(OR(D332="",D332="???")),G332=""),"Waiting",IF(D332="???","Waiting",""))))</f>
        <v/>
      </c>
      <c r="N332" s="109"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
      </c>
      <c r="O332" s="109" t="str">
        <f>IF(OR(N332="Untraceable",N332="Incomplete"),"Ignore",IF(N332="Completed","Waiting",IF(OR(N332="Waiting",N332="In Progress",N332="Review",N332="Other"),"HOLD","")))</f>
        <v/>
      </c>
      <c r="P332" s="4"/>
      <c r="Q332" s="114" t="str">
        <f>IF(OR(N332="Untraceable",N332="Incomplete"),"No",IF(N332="Completed","In Progress",""))</f>
        <v/>
      </c>
      <c r="R332" s="109"/>
    </row>
    <row r="333" spans="1:18" x14ac:dyDescent="0.25">
      <c r="A333" s="109"/>
      <c r="B333" s="109"/>
      <c r="C333" s="109"/>
      <c r="D333" s="103" t="str">
        <f>IF(AND(NOT(A332=""),NOT(B332=""),NOT(M332="Untraceable")),"???","")</f>
        <v/>
      </c>
      <c r="E333" s="103"/>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
      </c>
      <c r="G333" s="104"/>
      <c r="H333" s="104"/>
      <c r="I333" s="68"/>
      <c r="J333" s="68"/>
      <c r="K333" s="73" t="str">
        <f>IF(AND(NOT(I333=""),NOT(J333=""),NOT(H333="")),J333/I333,"")</f>
        <v/>
      </c>
      <c r="L333" s="109"/>
      <c r="M333" s="103" t="str">
        <f>IF(AND(NOT(OR(G333="",G333="Ø")),H333=""),"In Progress",IF(AND(NOT(OR(H333="Ø",H333="")),NOT(OR(G333="Ø",G333=""))),"Completed",IF(AND(NOT(A332=""),NOT(OR(D333="",D333="???")),G333=""),"Waiting",IF(D333="???","Waiting",""))))</f>
        <v/>
      </c>
      <c r="N333" s="109"/>
      <c r="O333" s="109"/>
      <c r="P333" s="4"/>
      <c r="Q333" s="114"/>
      <c r="R333" s="109"/>
    </row>
    <row r="334" spans="1:18" x14ac:dyDescent="0.25">
      <c r="A334" s="115" t="s">
        <v>4718</v>
      </c>
      <c r="B334" s="110"/>
      <c r="C334" s="109"/>
      <c r="D334" s="103" t="str">
        <f>IF(AND(NOT(B334=""),NOT(A334="")),"???","")</f>
        <v/>
      </c>
      <c r="E334" s="103"/>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
      </c>
      <c r="G334" s="104"/>
      <c r="H334" s="104"/>
      <c r="I334" s="68"/>
      <c r="J334" s="68"/>
      <c r="K334" s="73" t="str">
        <f>IF(AND(NOT(I334=""),NOT(J334=""),NOT(H334="")),J334/I334,"")</f>
        <v/>
      </c>
      <c r="L334" s="111" t="str">
        <f>IF(AND(NOT(OR(H334="",H334="Ø")),NOT(OR(H335="",H335="Ø"))),"Needs to be Split","")</f>
        <v/>
      </c>
      <c r="M334" s="103" t="str">
        <f>IF(AND(NOT(OR(G334="",G334="Ø")),H334=""),"In Progress",IF(AND(NOT(OR(H334="Ø",H334="")),NOT(OR(G334="Ø",G334=""))),"Completed",IF(AND(NOT(A334=""),NOT(OR(D334="",D334="???")),G334=""),"Waiting",IF(D334="???","Waiting",""))))</f>
        <v/>
      </c>
      <c r="N334" s="109"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
      </c>
      <c r="O334" s="109" t="str">
        <f>IF(OR(N334="Untraceable",N334="Incomplete"),"Ignore",IF(N334="Completed","Waiting",IF(OR(N334="Waiting",N334="In Progress",N334="Review",N334="Other"),"HOLD","")))</f>
        <v/>
      </c>
      <c r="P334" s="4"/>
      <c r="Q334" s="114" t="str">
        <f>IF(OR(N334="Untraceable",N334="Incomplete"),"No",IF(N334="Completed","In Progress",""))</f>
        <v/>
      </c>
      <c r="R334" s="109"/>
    </row>
    <row r="335" spans="1:18" x14ac:dyDescent="0.25">
      <c r="A335" s="109"/>
      <c r="B335" s="109"/>
      <c r="C335" s="109"/>
      <c r="D335" s="103" t="str">
        <f>IF(AND(NOT(A334=""),NOT(B334=""),NOT(M334="Untraceable")),"???","")</f>
        <v/>
      </c>
      <c r="E335" s="103"/>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
      </c>
      <c r="G335" s="104"/>
      <c r="H335" s="104"/>
      <c r="I335" s="68"/>
      <c r="J335" s="68"/>
      <c r="K335" s="73" t="str">
        <f>IF(AND(NOT(I335=""),NOT(J335=""),NOT(H335="")),J335/I335,"")</f>
        <v/>
      </c>
      <c r="L335" s="109"/>
      <c r="M335" s="103" t="str">
        <f>IF(AND(NOT(OR(G335="",G335="Ø")),H335=""),"In Progress",IF(AND(NOT(OR(H335="Ø",H335="")),NOT(OR(G335="Ø",G335=""))),"Completed",IF(AND(NOT(A334=""),NOT(OR(D335="",D335="???")),G335=""),"Waiting",IF(D335="???","Waiting",""))))</f>
        <v/>
      </c>
      <c r="N335" s="109"/>
      <c r="O335" s="109"/>
      <c r="P335" s="4"/>
      <c r="Q335" s="114"/>
      <c r="R335" s="109"/>
    </row>
    <row r="336" spans="1:18" x14ac:dyDescent="0.25">
      <c r="A336" s="115" t="s">
        <v>4717</v>
      </c>
      <c r="B336" s="110"/>
      <c r="C336" s="109"/>
      <c r="D336" s="103" t="str">
        <f>IF(AND(NOT(B336=""),NOT(A336="")),"???","")</f>
        <v/>
      </c>
      <c r="E336" s="103"/>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
      </c>
      <c r="G336" s="104"/>
      <c r="H336" s="104"/>
      <c r="I336" s="68"/>
      <c r="J336" s="68"/>
      <c r="K336" s="73" t="str">
        <f>IF(AND(NOT(I336=""),NOT(J336=""),NOT(H336="")),J336/I336,"")</f>
        <v/>
      </c>
      <c r="L336" s="111" t="str">
        <f>IF(AND(NOT(OR(H336="",H336="Ø")),NOT(OR(H337="",H337="Ø"))),"Needs to be Split","")</f>
        <v/>
      </c>
      <c r="M336" s="103" t="str">
        <f>IF(AND(NOT(OR(G336="",G336="Ø")),H336=""),"In Progress",IF(AND(NOT(OR(H336="Ø",H336="")),NOT(OR(G336="Ø",G336=""))),"Completed",IF(AND(NOT(A336=""),NOT(OR(D336="",D336="???")),G336=""),"Waiting",IF(D336="???","Waiting",""))))</f>
        <v/>
      </c>
      <c r="N336" s="109" t="str">
        <f>IF(AND(NOT(OR(H336="Ø",H336="")),L336="Split"),"In Progress",IF(AND(NOT(OR(H336="Ø",H336="")),L336="Needs to be Split"),"Waiting",IF(AND(M336="Review",M337="Review"),"Review",IF(OR(AND(M336="Review",M337="Incomplete"),AND(M336="Incomplete",M337="Review")),"Review",IF(OR(AND(M336="Untraceable",M337="Review"),AND(M336="Review",M337="Untraceable")),"Review",IF(OR(AND(M336="Review",M337="Completed"),AND(M336="Completed",M337="Review")),"Review",IF(OR(AND(M336="Other",M337="Review"),AND(M336="Review",M337="Other")),"Review",IF(OR(AND(M336="Other",M337="Incomplete"),AND(M336="Incomplete",M337="Other")),"Review",IF(OR(AND(M336="Other",M337="Untraceable"),AND(M336="Untraceable",M337="Other")),"Review",IF(OR(AND(M336="Other",M337="Completed"),AND(M336="Completed",M337="Other")),"Review",IF(AND(M336="Waiting",M337="Waiting"),"Waiting",IF(OR(AND(M336="Review",M337="Waiting"),AND(M336="Waiting",M337="Review")),"Waiting",IF(OR(AND(M336="Other",M337="Waiting"),AND(M336="Waiting",M337="Other")),"Waiting",IF(OR(AND(M336="Incomplete",M337="Waiting"),AND(M336="Waiting",M337="Incomplete")),"Waiting",IF(OR(AND(M336="Completed",M337="Waiting"),AND(M336="Waiting",M337="Completed")),"Waiting",IF(OR(M336="In Progress",M337="In Progress"),"In Progress",IF(OR(AND(M336="Completed",M337="Untraceable"),AND(M336="Untraceable",M337="Completed")),"Review",IF(OR(AND(M336="Completed",M337="Incomplete"),AND(M336="Incomplete",M337="Completed")),"Review",IF(OR(AND(M336="Incomplete",M337="Untraceable"),AND(M336="Untraceable",M337="Incomplete")),"Untraceable",IF(AND(NOT(OR(H336="Ø",H336="")),NOT(OR(H337="Ø",H337="")),L336=""),"In Progress",IF(AND(M336="Untraceable",M337="Untraceable"),"Untraceable",IF(AND(NOT(OR(H336="Ø",H336="")),NOT(OR(H337="Ø",H337="")),NOT(OR(L336="Ø",L336="",L336="Split",L336="Needs to be Split"))),"Completed",IF(AND(M336="Incomplete",M337="Incomplete"),"Incomplete",IF(AND(M336="Other",M337="Other"),"Review",IF(AND(M336="Untraceable",M337=""),"Untraceable","")))))))))))))))))))))))))</f>
        <v/>
      </c>
      <c r="O336" s="109" t="str">
        <f>IF(OR(N336="Untraceable",N336="Incomplete"),"Ignore",IF(N336="Completed","Waiting",IF(OR(N336="Waiting",N336="In Progress",N336="Review",N336="Other"),"HOLD","")))</f>
        <v/>
      </c>
      <c r="P336" s="4"/>
      <c r="Q336" s="114" t="str">
        <f>IF(OR(N336="Untraceable",N336="Incomplete"),"No",IF(N336="Completed","In Progress",""))</f>
        <v/>
      </c>
      <c r="R336" s="109"/>
    </row>
    <row r="337" spans="1:18" x14ac:dyDescent="0.25">
      <c r="A337" s="109"/>
      <c r="B337" s="109"/>
      <c r="C337" s="109"/>
      <c r="D337" s="103" t="str">
        <f>IF(AND(NOT(A336=""),NOT(B336=""),NOT(M336="Untraceable")),"???","")</f>
        <v/>
      </c>
      <c r="E337" s="103"/>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
      </c>
      <c r="G337" s="104"/>
      <c r="H337" s="104"/>
      <c r="I337" s="68"/>
      <c r="J337" s="68"/>
      <c r="K337" s="73" t="str">
        <f>IF(AND(NOT(I337=""),NOT(J337=""),NOT(H337="")),J337/I337,"")</f>
        <v/>
      </c>
      <c r="L337" s="109"/>
      <c r="M337" s="103" t="str">
        <f>IF(AND(NOT(OR(G337="",G337="Ø")),H337=""),"In Progress",IF(AND(NOT(OR(H337="Ø",H337="")),NOT(OR(G337="Ø",G337=""))),"Completed",IF(AND(NOT(A336=""),NOT(OR(D337="",D337="???")),G337=""),"Waiting",IF(D337="???","Waiting",""))))</f>
        <v/>
      </c>
      <c r="N337" s="109"/>
      <c r="O337" s="109"/>
      <c r="P337" s="4"/>
      <c r="Q337" s="114"/>
      <c r="R337" s="109"/>
    </row>
    <row r="338" spans="1:18" x14ac:dyDescent="0.25">
      <c r="A338" s="115" t="s">
        <v>4716</v>
      </c>
      <c r="B338" s="110"/>
      <c r="C338" s="109"/>
      <c r="D338" s="103" t="str">
        <f>IF(AND(NOT(B338=""),NOT(A338="")),"???","")</f>
        <v/>
      </c>
      <c r="E338" s="103"/>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
      </c>
      <c r="G338" s="104"/>
      <c r="H338" s="104"/>
      <c r="I338" s="68"/>
      <c r="J338" s="68"/>
      <c r="K338" s="73" t="str">
        <f>IF(AND(NOT(I338=""),NOT(J338=""),NOT(H338="")),J338/I338,"")</f>
        <v/>
      </c>
      <c r="L338" s="111" t="str">
        <f>IF(AND(NOT(OR(H338="",H338="Ø")),NOT(OR(H339="",H339="Ø"))),"Needs to be Split","")</f>
        <v/>
      </c>
      <c r="M338" s="103" t="str">
        <f>IF(AND(NOT(OR(G338="",G338="Ø")),H338=""),"In Progress",IF(AND(NOT(OR(H338="Ø",H338="")),NOT(OR(G338="Ø",G338=""))),"Completed",IF(AND(NOT(A338=""),NOT(OR(D338="",D338="???")),G338=""),"Waiting",IF(D338="???","Waiting",""))))</f>
        <v/>
      </c>
      <c r="N338" s="109"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
      </c>
      <c r="O338" s="109" t="str">
        <f>IF(OR(N338="Untraceable",N338="Incomplete"),"Ignore",IF(N338="Completed","Waiting",IF(OR(N338="Waiting",N338="In Progress",N338="Review",N338="Other"),"HOLD","")))</f>
        <v/>
      </c>
      <c r="P338" s="4"/>
      <c r="Q338" s="114" t="str">
        <f>IF(OR(N338="Untraceable",N338="Incomplete"),"No",IF(N338="Completed","In Progress",""))</f>
        <v/>
      </c>
      <c r="R338" s="109"/>
    </row>
    <row r="339" spans="1:18" x14ac:dyDescent="0.25">
      <c r="A339" s="109"/>
      <c r="B339" s="109"/>
      <c r="C339" s="109"/>
      <c r="D339" s="103" t="str">
        <f>IF(AND(NOT(A338=""),NOT(B338=""),NOT(M338="Untraceable")),"???","")</f>
        <v/>
      </c>
      <c r="E339" s="103"/>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
      </c>
      <c r="G339" s="104"/>
      <c r="H339" s="104"/>
      <c r="I339" s="68"/>
      <c r="J339" s="68"/>
      <c r="K339" s="73" t="str">
        <f>IF(AND(NOT(I339=""),NOT(J339=""),NOT(H339="")),J339/I339,"")</f>
        <v/>
      </c>
      <c r="L339" s="109"/>
      <c r="M339" s="103" t="str">
        <f>IF(AND(NOT(OR(G339="",G339="Ø")),H339=""),"In Progress",IF(AND(NOT(OR(H339="Ø",H339="")),NOT(OR(G339="Ø",G339=""))),"Completed",IF(AND(NOT(A338=""),NOT(OR(D339="",D339="???")),G339=""),"Waiting",IF(D339="???","Waiting",""))))</f>
        <v/>
      </c>
      <c r="N339" s="109"/>
      <c r="O339" s="109"/>
      <c r="P339" s="4"/>
      <c r="Q339" s="114"/>
      <c r="R339" s="109"/>
    </row>
    <row r="340" spans="1:18" x14ac:dyDescent="0.25">
      <c r="A340" s="115" t="s">
        <v>4715</v>
      </c>
      <c r="B340" s="110"/>
      <c r="C340" s="109"/>
      <c r="D340" s="103" t="str">
        <f>IF(AND(NOT(B340=""),NOT(A340="")),"???","")</f>
        <v/>
      </c>
      <c r="E340" s="103"/>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
      </c>
      <c r="G340" s="104"/>
      <c r="H340" s="104"/>
      <c r="I340" s="68"/>
      <c r="J340" s="68"/>
      <c r="K340" s="73" t="str">
        <f>IF(AND(NOT(I340=""),NOT(J340=""),NOT(H340="")),J340/I340,"")</f>
        <v/>
      </c>
      <c r="L340" s="111" t="str">
        <f>IF(AND(NOT(OR(H340="",H340="Ø")),NOT(OR(H341="",H341="Ø"))),"Needs to be Split","")</f>
        <v/>
      </c>
      <c r="M340" s="103" t="str">
        <f>IF(AND(NOT(OR(G340="",G340="Ø")),H340=""),"In Progress",IF(AND(NOT(OR(H340="Ø",H340="")),NOT(OR(G340="Ø",G340=""))),"Completed",IF(AND(NOT(A340=""),NOT(OR(D340="",D340="???")),G340=""),"Waiting",IF(D340="???","Waiting",""))))</f>
        <v/>
      </c>
      <c r="N340" s="109"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
      </c>
      <c r="O340" s="109" t="str">
        <f>IF(OR(N340="Untraceable",N340="Incomplete"),"Ignore",IF(N340="Completed","Waiting",IF(OR(N340="Waiting",N340="In Progress",N340="Review",N340="Other"),"HOLD","")))</f>
        <v/>
      </c>
      <c r="P340" s="4"/>
      <c r="Q340" s="114" t="str">
        <f>IF(OR(N340="Untraceable",N340="Incomplete"),"No",IF(N340="Completed","In Progress",""))</f>
        <v/>
      </c>
      <c r="R340" s="109"/>
    </row>
    <row r="341" spans="1:18" x14ac:dyDescent="0.25">
      <c r="A341" s="109"/>
      <c r="B341" s="109"/>
      <c r="C341" s="109"/>
      <c r="D341" s="103" t="str">
        <f>IF(AND(NOT(A340=""),NOT(B340=""),NOT(M340="Untraceable")),"???","")</f>
        <v/>
      </c>
      <c r="E341" s="103"/>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
      </c>
      <c r="G341" s="104"/>
      <c r="H341" s="104"/>
      <c r="I341" s="68"/>
      <c r="J341" s="68"/>
      <c r="K341" s="73" t="str">
        <f>IF(AND(NOT(I341=""),NOT(J341=""),NOT(H341="")),J341/I341,"")</f>
        <v/>
      </c>
      <c r="L341" s="109"/>
      <c r="M341" s="103" t="str">
        <f>IF(AND(NOT(OR(G341="",G341="Ø")),H341=""),"In Progress",IF(AND(NOT(OR(H341="Ø",H341="")),NOT(OR(G341="Ø",G341=""))),"Completed",IF(AND(NOT(A340=""),NOT(OR(D341="",D341="???")),G341=""),"Waiting",IF(D341="???","Waiting",""))))</f>
        <v/>
      </c>
      <c r="N341" s="109"/>
      <c r="O341" s="109"/>
      <c r="P341" s="4"/>
      <c r="Q341" s="114"/>
      <c r="R341" s="109"/>
    </row>
    <row r="342" spans="1:18" x14ac:dyDescent="0.25">
      <c r="A342" s="115" t="s">
        <v>4714</v>
      </c>
      <c r="B342" s="110"/>
      <c r="C342" s="109"/>
      <c r="D342" s="103" t="str">
        <f>IF(AND(NOT(B342=""),NOT(A342="")),"???","")</f>
        <v/>
      </c>
      <c r="E342" s="103"/>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
      </c>
      <c r="G342" s="104"/>
      <c r="H342" s="104"/>
      <c r="I342" s="68"/>
      <c r="J342" s="68"/>
      <c r="K342" s="73" t="str">
        <f>IF(AND(NOT(I342=""),NOT(J342=""),NOT(H342="")),J342/I342,"")</f>
        <v/>
      </c>
      <c r="L342" s="111" t="str">
        <f>IF(AND(NOT(OR(H342="",H342="Ø")),NOT(OR(H343="",H343="Ø"))),"Needs to be Split","")</f>
        <v/>
      </c>
      <c r="M342" s="103" t="str">
        <f>IF(AND(NOT(OR(G342="",G342="Ø")),H342=""),"In Progress",IF(AND(NOT(OR(H342="Ø",H342="")),NOT(OR(G342="Ø",G342=""))),"Completed",IF(AND(NOT(A342=""),NOT(OR(D342="",D342="???")),G342=""),"Waiting",IF(D342="???","Waiting",""))))</f>
        <v/>
      </c>
      <c r="N342" s="109"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
      </c>
      <c r="O342" s="109" t="str">
        <f>IF(OR(N342="Untraceable",N342="Incomplete"),"Ignore",IF(N342="Completed","Waiting",IF(OR(N342="Waiting",N342="In Progress",N342="Review",N342="Other"),"HOLD","")))</f>
        <v/>
      </c>
      <c r="P342" s="4"/>
      <c r="Q342" s="114" t="str">
        <f>IF(OR(N342="Untraceable",N342="Incomplete"),"No",IF(N342="Completed","In Progress",""))</f>
        <v/>
      </c>
      <c r="R342" s="109"/>
    </row>
    <row r="343" spans="1:18" x14ac:dyDescent="0.25">
      <c r="A343" s="109"/>
      <c r="B343" s="109"/>
      <c r="C343" s="109"/>
      <c r="D343" s="103" t="str">
        <f>IF(AND(NOT(A342=""),NOT(B342=""),NOT(M342="Untraceable")),"???","")</f>
        <v/>
      </c>
      <c r="E343" s="103"/>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
      </c>
      <c r="G343" s="104"/>
      <c r="H343" s="104"/>
      <c r="I343" s="68"/>
      <c r="J343" s="68"/>
      <c r="K343" s="73" t="str">
        <f>IF(AND(NOT(I343=""),NOT(J343=""),NOT(H343="")),J343/I343,"")</f>
        <v/>
      </c>
      <c r="L343" s="109"/>
      <c r="M343" s="103" t="str">
        <f>IF(AND(NOT(OR(G343="",G343="Ø")),H343=""),"In Progress",IF(AND(NOT(OR(H343="Ø",H343="")),NOT(OR(G343="Ø",G343=""))),"Completed",IF(AND(NOT(A342=""),NOT(OR(D343="",D343="???")),G343=""),"Waiting",IF(D343="???","Waiting",""))))</f>
        <v/>
      </c>
      <c r="N343" s="109"/>
      <c r="O343" s="109"/>
      <c r="P343" s="4"/>
      <c r="Q343" s="114"/>
      <c r="R343" s="109"/>
    </row>
    <row r="344" spans="1:18" x14ac:dyDescent="0.25">
      <c r="A344" s="171"/>
      <c r="B344" s="110"/>
      <c r="C344" s="109"/>
      <c r="D344" s="103" t="str">
        <f>IF(AND(NOT(B344=""),NOT(A344="")),"???","")</f>
        <v/>
      </c>
      <c r="E344" s="103"/>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
      </c>
      <c r="G344" s="104"/>
      <c r="H344" s="104"/>
      <c r="I344" s="68"/>
      <c r="J344" s="68"/>
      <c r="K344" s="73" t="str">
        <f>IF(AND(NOT(I344=""),NOT(J344=""),NOT(H344="")),J344/I344,"")</f>
        <v/>
      </c>
      <c r="L344" s="111" t="str">
        <f>IF(AND(NOT(OR(H344="",H344="Ø")),NOT(OR(H345="",H345="Ø"))),"Needs to be Split","")</f>
        <v/>
      </c>
      <c r="M344" s="103" t="str">
        <f>IF(AND(NOT(OR(G344="",G344="Ø")),H344=""),"In Progress",IF(AND(NOT(OR(H344="Ø",H344="")),NOT(OR(G344="Ø",G344=""))),"Completed",IF(AND(NOT(A344=""),NOT(OR(D344="",D344="???")),G344=""),"Waiting",IF(D344="???","Waiting",""))))</f>
        <v/>
      </c>
      <c r="N344" s="109"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
      </c>
      <c r="O344" s="109" t="str">
        <f>IF(OR(N344="Untraceable",N344="Incomplete"),"Ignore",IF(N344="Completed","Waiting",IF(OR(N344="Waiting",N344="In Progress",N344="Review",N344="Other"),"HOLD","")))</f>
        <v/>
      </c>
      <c r="P344" s="4"/>
      <c r="Q344" s="114" t="str">
        <f>IF(OR(N344="Untraceable",N344="Incomplete"),"No",IF(N344="Completed","In Progress",""))</f>
        <v/>
      </c>
      <c r="R344" s="109"/>
    </row>
    <row r="345" spans="1:18" x14ac:dyDescent="0.25">
      <c r="A345" s="161"/>
      <c r="B345" s="117"/>
      <c r="C345" s="117"/>
      <c r="D345" s="103" t="str">
        <f>IF(AND(NOT(A344=""),NOT(B344=""),NOT(M344="Untraceable")),"???","")</f>
        <v/>
      </c>
      <c r="E345" s="103"/>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
      </c>
      <c r="G345" s="104"/>
      <c r="H345" s="104"/>
      <c r="I345" s="68"/>
      <c r="J345" s="68"/>
      <c r="K345" s="73" t="str">
        <f>IF(AND(NOT(I345=""),NOT(J345=""),NOT(H345="")),J345/I345,"")</f>
        <v/>
      </c>
      <c r="L345" s="109"/>
      <c r="M345" s="103" t="str">
        <f>IF(AND(NOT(OR(G345="",G345="Ø")),H345=""),"In Progress",IF(AND(NOT(OR(H345="Ø",H345="")),NOT(OR(G345="Ø",G345=""))),"Completed",IF(AND(NOT(A344=""),NOT(OR(D345="",D345="???")),G345=""),"Waiting",IF(D345="???","Waiting",""))))</f>
        <v/>
      </c>
      <c r="N345" s="109"/>
      <c r="O345" s="109"/>
      <c r="P345" s="4"/>
      <c r="Q345" s="114"/>
      <c r="R345" s="109"/>
    </row>
    <row r="346" spans="1:18" x14ac:dyDescent="0.25">
      <c r="A346" s="171"/>
      <c r="B346" s="110"/>
      <c r="C346" s="109"/>
      <c r="D346" s="103" t="str">
        <f>IF(AND(NOT(B346=""),NOT(A346="")),"???","")</f>
        <v/>
      </c>
      <c r="E346" s="103"/>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
      </c>
      <c r="G346" s="104"/>
      <c r="H346" s="104"/>
      <c r="I346" s="68"/>
      <c r="J346" s="68"/>
      <c r="K346" s="73" t="str">
        <f>IF(AND(NOT(I346=""),NOT(J346=""),NOT(H346="")),J346/I346,"")</f>
        <v/>
      </c>
      <c r="L346" s="111" t="str">
        <f>IF(AND(NOT(OR(H346="",H346="Ø")),NOT(OR(H347="",H347="Ø"))),"Needs to be Split","")</f>
        <v/>
      </c>
      <c r="M346" s="103" t="str">
        <f>IF(AND(NOT(OR(G346="",G346="Ø")),H346=""),"In Progress",IF(AND(NOT(OR(H346="Ø",H346="")),NOT(OR(G346="Ø",G346=""))),"Completed",IF(AND(NOT(A346=""),NOT(OR(D346="",D346="???")),G346=""),"Waiting",IF(D346="???","Waiting",""))))</f>
        <v/>
      </c>
      <c r="N346" s="109"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
      </c>
      <c r="O346" s="109" t="str">
        <f>IF(OR(N346="Untraceable",N346="Incomplete"),"Ignore",IF(N346="Completed","Waiting",IF(OR(N346="Waiting",N346="In Progress",N346="Review",N346="Other"),"HOLD","")))</f>
        <v/>
      </c>
      <c r="P346" s="4"/>
      <c r="Q346" s="114" t="str">
        <f>IF(OR(N346="Untraceable",N346="Incomplete"),"No",IF(N346="Completed","In Progress",""))</f>
        <v/>
      </c>
      <c r="R346" s="109"/>
    </row>
    <row r="347" spans="1:18" x14ac:dyDescent="0.25">
      <c r="A347" s="161"/>
      <c r="B347" s="109"/>
      <c r="C347" s="109"/>
      <c r="D347" s="103" t="str">
        <f>IF(AND(NOT(A346=""),NOT(B346=""),NOT(M346="Untraceable")),"???","")</f>
        <v/>
      </c>
      <c r="E347" s="103"/>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
      </c>
      <c r="G347" s="104"/>
      <c r="H347" s="104"/>
      <c r="I347" s="68"/>
      <c r="J347" s="68"/>
      <c r="K347" s="73" t="str">
        <f>IF(AND(NOT(I347=""),NOT(J347=""),NOT(H347="")),J347/I347,"")</f>
        <v/>
      </c>
      <c r="L347" s="109"/>
      <c r="M347" s="103" t="str">
        <f>IF(AND(NOT(OR(G347="",G347="Ø")),H347=""),"In Progress",IF(AND(NOT(OR(H347="Ø",H347="")),NOT(OR(G347="Ø",G347=""))),"Completed",IF(AND(NOT(A346=""),NOT(OR(D347="",D347="???")),G347=""),"Waiting",IF(D347="???","Waiting",""))))</f>
        <v/>
      </c>
      <c r="N347" s="109"/>
      <c r="O347" s="109"/>
      <c r="P347" s="4"/>
      <c r="Q347" s="114"/>
      <c r="R347" s="109"/>
    </row>
    <row r="348" spans="1:18" x14ac:dyDescent="0.25">
      <c r="A348" s="171"/>
      <c r="B348" s="110"/>
      <c r="C348" s="109"/>
      <c r="D348" s="103" t="str">
        <f>IF(AND(NOT(B348=""),NOT(A348="")),"???","")</f>
        <v/>
      </c>
      <c r="E348" s="103"/>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
      </c>
      <c r="G348" s="104"/>
      <c r="H348" s="104"/>
      <c r="I348" s="68"/>
      <c r="J348" s="68"/>
      <c r="K348" s="73" t="str">
        <f>IF(AND(NOT(I348=""),NOT(J348=""),NOT(H348="")),J348/I348,"")</f>
        <v/>
      </c>
      <c r="L348" s="111" t="str">
        <f>IF(AND(NOT(OR(H348="",H348="Ø")),NOT(OR(H349="",H349="Ø"))),"Needs to be Split","")</f>
        <v/>
      </c>
      <c r="M348" s="103" t="str">
        <f>IF(AND(NOT(OR(G348="",G348="Ø")),H348=""),"In Progress",IF(AND(NOT(OR(H348="Ø",H348="")),NOT(OR(G348="Ø",G348=""))),"Completed",IF(AND(NOT(A348=""),NOT(OR(D348="",D348="???")),G348=""),"Waiting",IF(D348="???","Waiting",""))))</f>
        <v/>
      </c>
      <c r="N348" s="109"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
      </c>
      <c r="O348" s="109" t="str">
        <f>IF(OR(N348="Untraceable",N348="Incomplete"),"Ignore",IF(N348="Completed","Waiting",IF(OR(N348="Waiting",N348="In Progress",N348="Review",N348="Other"),"HOLD","")))</f>
        <v/>
      </c>
      <c r="P348" s="4"/>
      <c r="Q348" s="114" t="str">
        <f>IF(OR(N348="Untraceable",N348="Incomplete"),"No",IF(N348="Completed","In Progress",""))</f>
        <v/>
      </c>
      <c r="R348" s="109"/>
    </row>
    <row r="349" spans="1:18" x14ac:dyDescent="0.25">
      <c r="A349" s="161"/>
      <c r="B349" s="109"/>
      <c r="C349" s="109"/>
      <c r="D349" s="103" t="str">
        <f>IF(AND(NOT(A348=""),NOT(B348=""),NOT(M348="Untraceable")),"???","")</f>
        <v/>
      </c>
      <c r="E349" s="103"/>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
      </c>
      <c r="G349" s="104"/>
      <c r="H349" s="104"/>
      <c r="I349" s="68"/>
      <c r="J349" s="68"/>
      <c r="K349" s="73" t="str">
        <f>IF(AND(NOT(I349=""),NOT(J349=""),NOT(H349="")),J349/I349,"")</f>
        <v/>
      </c>
      <c r="L349" s="109"/>
      <c r="M349" s="103" t="str">
        <f>IF(AND(NOT(OR(G349="",G349="Ø")),H349=""),"In Progress",IF(AND(NOT(OR(H349="Ø",H349="")),NOT(OR(G349="Ø",G349=""))),"Completed",IF(AND(NOT(A348=""),NOT(OR(D349="",D349="???")),G349=""),"Waiting",IF(D349="???","Waiting",""))))</f>
        <v/>
      </c>
      <c r="N349" s="109"/>
      <c r="O349" s="109"/>
      <c r="P349" s="4"/>
      <c r="Q349" s="114"/>
      <c r="R349" s="109"/>
    </row>
    <row r="350" spans="1:18" x14ac:dyDescent="0.25">
      <c r="A350" s="171"/>
      <c r="B350" s="110"/>
      <c r="C350" s="109"/>
      <c r="D350" s="103" t="str">
        <f>IF(AND(NOT(B350=""),NOT(A350="")),"???","")</f>
        <v/>
      </c>
      <c r="E350" s="103"/>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
      </c>
      <c r="G350" s="104"/>
      <c r="H350" s="104"/>
      <c r="I350" s="68"/>
      <c r="J350" s="68"/>
      <c r="K350" s="73" t="str">
        <f>IF(AND(NOT(I350=""),NOT(J350=""),NOT(H350="")),J350/I350,"")</f>
        <v/>
      </c>
      <c r="L350" s="111" t="str">
        <f>IF(AND(NOT(OR(H350="",H350="Ø")),NOT(OR(H351="",H351="Ø"))),"Needs to be Split","")</f>
        <v/>
      </c>
      <c r="M350" s="103" t="str">
        <f>IF(AND(NOT(OR(G350="",G350="Ø")),H350=""),"In Progress",IF(AND(NOT(OR(H350="Ø",H350="")),NOT(OR(G350="Ø",G350=""))),"Completed",IF(AND(NOT(A350=""),NOT(OR(D350="",D350="???")),G350=""),"Waiting",IF(D350="???","Waiting",""))))</f>
        <v/>
      </c>
      <c r="N350" s="109"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
      </c>
      <c r="O350" s="109" t="str">
        <f>IF(OR(N350="Untraceable",N350="Incomplete"),"Ignore",IF(N350="Completed","Waiting",IF(OR(N350="Waiting",N350="In Progress",N350="Review",N350="Other"),"HOLD","")))</f>
        <v/>
      </c>
      <c r="P350" s="4"/>
      <c r="Q350" s="114" t="str">
        <f>IF(OR(N350="Untraceable",N350="Incomplete"),"No",IF(N350="Completed","In Progress",""))</f>
        <v/>
      </c>
      <c r="R350" s="109"/>
    </row>
    <row r="351" spans="1:18" x14ac:dyDescent="0.25">
      <c r="A351" s="161"/>
      <c r="B351" s="109"/>
      <c r="C351" s="109"/>
      <c r="D351" s="103" t="str">
        <f>IF(AND(NOT(A350=""),NOT(B350=""),NOT(M350="Untraceable")),"???","")</f>
        <v/>
      </c>
      <c r="E351" s="103"/>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
      </c>
      <c r="G351" s="104"/>
      <c r="H351" s="104"/>
      <c r="I351" s="68"/>
      <c r="J351" s="68"/>
      <c r="K351" s="73" t="str">
        <f>IF(AND(NOT(I351=""),NOT(J351=""),NOT(H351="")),J351/I351,"")</f>
        <v/>
      </c>
      <c r="L351" s="109"/>
      <c r="M351" s="103" t="str">
        <f>IF(AND(NOT(OR(G351="",G351="Ø")),H351=""),"In Progress",IF(AND(NOT(OR(H351="Ø",H351="")),NOT(OR(G351="Ø",G351=""))),"Completed",IF(AND(NOT(A350=""),NOT(OR(D351="",D351="???")),G351=""),"Waiting",IF(D351="???","Waiting",""))))</f>
        <v/>
      </c>
      <c r="N351" s="109"/>
      <c r="O351" s="109"/>
      <c r="P351" s="4"/>
      <c r="Q351" s="114"/>
      <c r="R351" s="109"/>
    </row>
    <row r="352" spans="1:18" x14ac:dyDescent="0.25">
      <c r="A352" s="171"/>
      <c r="B352" s="110"/>
      <c r="C352" s="109"/>
      <c r="D352" s="103" t="str">
        <f>IF(AND(NOT(B352=""),NOT(A352="")),"???","")</f>
        <v/>
      </c>
      <c r="E352" s="103"/>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
      </c>
      <c r="G352" s="104"/>
      <c r="H352" s="104"/>
      <c r="I352" s="68"/>
      <c r="J352" s="68"/>
      <c r="K352" s="73" t="str">
        <f>IF(AND(NOT(I352=""),NOT(J352=""),NOT(H352="")),J352/I352,"")</f>
        <v/>
      </c>
      <c r="L352" s="111" t="str">
        <f>IF(AND(NOT(OR(H352="",H352="Ø")),NOT(OR(H353="",H353="Ø"))),"Needs to be Split","")</f>
        <v/>
      </c>
      <c r="M352" s="103" t="str">
        <f>IF(AND(NOT(OR(G352="",G352="Ø")),H352=""),"In Progress",IF(AND(NOT(OR(H352="Ø",H352="")),NOT(OR(G352="Ø",G352=""))),"Completed",IF(AND(NOT(A352=""),NOT(OR(D352="",D352="???")),G352=""),"Waiting",IF(D352="???","Waiting",""))))</f>
        <v/>
      </c>
      <c r="N352" s="109"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
      </c>
      <c r="O352" s="109" t="str">
        <f>IF(OR(N352="Untraceable",N352="Incomplete"),"Ignore",IF(N352="Completed","Waiting",IF(OR(N352="Waiting",N352="In Progress",N352="Review",N352="Other"),"HOLD","")))</f>
        <v/>
      </c>
      <c r="P352" s="4"/>
      <c r="Q352" s="114" t="str">
        <f>IF(OR(N352="Untraceable",N352="Incomplete"),"No",IF(N352="Completed","In Progress",""))</f>
        <v/>
      </c>
      <c r="R352" s="109"/>
    </row>
    <row r="353" spans="1:18" x14ac:dyDescent="0.25">
      <c r="A353" s="161"/>
      <c r="B353" s="109"/>
      <c r="C353" s="109"/>
      <c r="D353" s="103" t="str">
        <f>IF(AND(NOT(A352=""),NOT(B352=""),NOT(M352="Untraceable")),"???","")</f>
        <v/>
      </c>
      <c r="E353" s="103"/>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
      </c>
      <c r="G353" s="104"/>
      <c r="H353" s="104"/>
      <c r="I353" s="68"/>
      <c r="J353" s="68"/>
      <c r="K353" s="73" t="str">
        <f>IF(AND(NOT(I353=""),NOT(J353=""),NOT(H353="")),J353/I353,"")</f>
        <v/>
      </c>
      <c r="L353" s="109"/>
      <c r="M353" s="103" t="str">
        <f>IF(AND(NOT(OR(G353="",G353="Ø")),H353=""),"In Progress",IF(AND(NOT(OR(H353="Ø",H353="")),NOT(OR(G353="Ø",G353=""))),"Completed",IF(AND(NOT(A352=""),NOT(OR(D353="",D353="???")),G353=""),"Waiting",IF(D353="???","Waiting",""))))</f>
        <v/>
      </c>
      <c r="N353" s="109"/>
      <c r="O353" s="109"/>
      <c r="P353" s="4"/>
      <c r="Q353" s="114"/>
      <c r="R353" s="109"/>
    </row>
    <row r="354" spans="1:18" x14ac:dyDescent="0.25">
      <c r="A354" s="171"/>
      <c r="B354" s="110"/>
      <c r="C354" s="109"/>
      <c r="D354" s="103" t="str">
        <f>IF(AND(NOT(B354=""),NOT(A354="")),"???","")</f>
        <v/>
      </c>
      <c r="E354" s="103"/>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
      </c>
      <c r="G354" s="104"/>
      <c r="H354" s="104"/>
      <c r="I354" s="68"/>
      <c r="J354" s="68"/>
      <c r="K354" s="73" t="str">
        <f>IF(AND(NOT(I354=""),NOT(J354=""),NOT(H354="")),J354/I354,"")</f>
        <v/>
      </c>
      <c r="L354" s="111" t="str">
        <f>IF(AND(NOT(OR(H354="",H354="Ø")),NOT(OR(H355="",H355="Ø"))),"Needs to be Split","")</f>
        <v/>
      </c>
      <c r="M354" s="103" t="str">
        <f>IF(AND(NOT(OR(G354="",G354="Ø")),H354=""),"In Progress",IF(AND(NOT(OR(H354="Ø",H354="")),NOT(OR(G354="Ø",G354=""))),"Completed",IF(AND(NOT(A354=""),NOT(OR(D354="",D354="???")),G354=""),"Waiting",IF(D354="???","Waiting",""))))</f>
        <v/>
      </c>
      <c r="N354" s="109"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
      </c>
      <c r="O354" s="109" t="str">
        <f>IF(OR(N354="Untraceable",N354="Incomplete"),"Ignore",IF(N354="Completed","Waiting",IF(OR(N354="Waiting",N354="In Progress",N354="Review",N354="Other"),"HOLD","")))</f>
        <v/>
      </c>
      <c r="P354" s="4"/>
      <c r="Q354" s="114" t="str">
        <f>IF(OR(N354="Untraceable",N354="Incomplete"),"No",IF(N354="Completed","In Progress",""))</f>
        <v/>
      </c>
      <c r="R354" s="109"/>
    </row>
    <row r="355" spans="1:18" x14ac:dyDescent="0.25">
      <c r="A355" s="161"/>
      <c r="B355" s="109"/>
      <c r="C355" s="109"/>
      <c r="D355" s="103" t="str">
        <f>IF(AND(NOT(A354=""),NOT(B354=""),NOT(M354="Untraceable")),"???","")</f>
        <v/>
      </c>
      <c r="E355" s="103"/>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
      </c>
      <c r="G355" s="104"/>
      <c r="H355" s="104"/>
      <c r="I355" s="68"/>
      <c r="J355" s="68"/>
      <c r="K355" s="73" t="str">
        <f>IF(AND(NOT(I355=""),NOT(J355=""),NOT(H355="")),J355/I355,"")</f>
        <v/>
      </c>
      <c r="L355" s="109"/>
      <c r="M355" s="103" t="str">
        <f>IF(AND(NOT(OR(G355="",G355="Ø")),H355=""),"In Progress",IF(AND(NOT(OR(H355="Ø",H355="")),NOT(OR(G355="Ø",G355=""))),"Completed",IF(AND(NOT(A354=""),NOT(OR(D355="",D355="???")),G355=""),"Waiting",IF(D355="???","Waiting",""))))</f>
        <v/>
      </c>
      <c r="N355" s="109"/>
      <c r="O355" s="109"/>
      <c r="P355" s="4"/>
      <c r="Q355" s="114"/>
      <c r="R355" s="109"/>
    </row>
    <row r="356" spans="1:18" x14ac:dyDescent="0.25">
      <c r="A356" s="171"/>
      <c r="B356" s="110"/>
      <c r="C356" s="109"/>
      <c r="D356" s="103" t="str">
        <f>IF(AND(NOT(B356=""),NOT(A356="")),"???","")</f>
        <v/>
      </c>
      <c r="E356" s="103"/>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
      </c>
      <c r="G356" s="104"/>
      <c r="H356" s="104"/>
      <c r="I356" s="68"/>
      <c r="J356" s="68"/>
      <c r="K356" s="73" t="str">
        <f>IF(AND(NOT(I356=""),NOT(J356=""),NOT(H356="")),J356/I356,"")</f>
        <v/>
      </c>
      <c r="L356" s="111" t="str">
        <f>IF(AND(NOT(OR(H356="",H356="Ø")),NOT(OR(H357="",H357="Ø"))),"Needs to be Split","")</f>
        <v/>
      </c>
      <c r="M356" s="103" t="str">
        <f>IF(AND(NOT(OR(G356="",G356="Ø")),H356=""),"In Progress",IF(AND(NOT(OR(H356="Ø",H356="")),NOT(OR(G356="Ø",G356=""))),"Completed",IF(AND(NOT(A356=""),NOT(OR(D356="",D356="???")),G356=""),"Waiting",IF(D356="???","Waiting",""))))</f>
        <v/>
      </c>
      <c r="N356" s="109"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
      </c>
      <c r="O356" s="109" t="str">
        <f>IF(OR(N356="Untraceable",N356="Incomplete"),"Ignore",IF(N356="Completed","Waiting",IF(OR(N356="Waiting",N356="In Progress",N356="Review",N356="Other"),"HOLD","")))</f>
        <v/>
      </c>
      <c r="P356" s="4"/>
      <c r="Q356" s="114" t="str">
        <f>IF(OR(N356="Untraceable",N356="Incomplete"),"No",IF(N356="Completed","In Progress",""))</f>
        <v/>
      </c>
      <c r="R356" s="109"/>
    </row>
    <row r="357" spans="1:18" x14ac:dyDescent="0.25">
      <c r="A357" s="161"/>
      <c r="B357" s="109"/>
      <c r="C357" s="109"/>
      <c r="D357" s="103" t="str">
        <f>IF(AND(NOT(A356=""),NOT(B356=""),NOT(M356="Untraceable")),"???","")</f>
        <v/>
      </c>
      <c r="E357" s="103"/>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
      </c>
      <c r="G357" s="104"/>
      <c r="H357" s="104"/>
      <c r="I357" s="68"/>
      <c r="J357" s="68"/>
      <c r="K357" s="73" t="str">
        <f>IF(AND(NOT(I357=""),NOT(J357=""),NOT(H357="")),J357/I357,"")</f>
        <v/>
      </c>
      <c r="L357" s="109"/>
      <c r="M357" s="103" t="str">
        <f>IF(AND(NOT(OR(G357="",G357="Ø")),H357=""),"In Progress",IF(AND(NOT(OR(H357="Ø",H357="")),NOT(OR(G357="Ø",G357=""))),"Completed",IF(AND(NOT(A356=""),NOT(OR(D357="",D357="???")),G357=""),"Waiting",IF(D357="???","Waiting",""))))</f>
        <v/>
      </c>
      <c r="N357" s="109"/>
      <c r="O357" s="109"/>
      <c r="P357" s="4"/>
      <c r="Q357" s="114"/>
      <c r="R357" s="109"/>
    </row>
    <row r="358" spans="1:18" x14ac:dyDescent="0.25">
      <c r="A358" s="171"/>
      <c r="B358" s="110"/>
      <c r="C358" s="109"/>
      <c r="D358" s="103" t="str">
        <f>IF(AND(NOT(B358=""),NOT(A358="")),"???","")</f>
        <v/>
      </c>
      <c r="E358" s="103"/>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
      </c>
      <c r="G358" s="104"/>
      <c r="H358" s="104"/>
      <c r="I358" s="68"/>
      <c r="J358" s="68"/>
      <c r="K358" s="73" t="str">
        <f>IF(AND(NOT(I358=""),NOT(J358=""),NOT(H358="")),J358/I358,"")</f>
        <v/>
      </c>
      <c r="L358" s="111" t="str">
        <f>IF(AND(NOT(OR(H358="",H358="Ø")),NOT(OR(H359="",H359="Ø"))),"Needs to be Split","")</f>
        <v/>
      </c>
      <c r="M358" s="103" t="str">
        <f>IF(AND(NOT(OR(G358="",G358="Ø")),H358=""),"In Progress",IF(AND(NOT(OR(H358="Ø",H358="")),NOT(OR(G358="Ø",G358=""))),"Completed",IF(AND(NOT(A358=""),NOT(OR(D358="",D358="???")),G358=""),"Waiting",IF(D358="???","Waiting",""))))</f>
        <v/>
      </c>
      <c r="N358" s="109"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
      </c>
      <c r="O358" s="109" t="str">
        <f>IF(OR(N358="Untraceable",N358="Incomplete"),"Ignore",IF(N358="Completed","Waiting",IF(OR(N358="Waiting",N358="In Progress",N358="Review",N358="Other"),"HOLD","")))</f>
        <v/>
      </c>
      <c r="P358" s="4"/>
      <c r="Q358" s="114" t="str">
        <f>IF(OR(N358="Untraceable",N358="Incomplete"),"No",IF(N358="Completed","In Progress",""))</f>
        <v/>
      </c>
      <c r="R358" s="109"/>
    </row>
    <row r="359" spans="1:18" x14ac:dyDescent="0.25">
      <c r="A359" s="161"/>
      <c r="B359" s="109"/>
      <c r="C359" s="109"/>
      <c r="D359" s="103" t="str">
        <f>IF(AND(NOT(A358=""),NOT(B358=""),NOT(M358="Untraceable")),"???","")</f>
        <v/>
      </c>
      <c r="E359" s="103"/>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
      </c>
      <c r="G359" s="104"/>
      <c r="H359" s="104"/>
      <c r="I359" s="68"/>
      <c r="J359" s="68"/>
      <c r="K359" s="73" t="str">
        <f>IF(AND(NOT(I359=""),NOT(J359=""),NOT(H359="")),J359/I359,"")</f>
        <v/>
      </c>
      <c r="L359" s="109"/>
      <c r="M359" s="103" t="str">
        <f>IF(AND(NOT(OR(G359="",G359="Ø")),H359=""),"In Progress",IF(AND(NOT(OR(H359="Ø",H359="")),NOT(OR(G359="Ø",G359=""))),"Completed",IF(AND(NOT(A358=""),NOT(OR(D359="",D359="???")),G359=""),"Waiting",IF(D359="???","Waiting",""))))</f>
        <v/>
      </c>
      <c r="N359" s="109"/>
      <c r="O359" s="109"/>
      <c r="P359" s="4"/>
      <c r="Q359" s="114"/>
      <c r="R359" s="109"/>
    </row>
    <row r="360" spans="1:18" x14ac:dyDescent="0.25">
      <c r="A360" s="171"/>
      <c r="B360" s="110"/>
      <c r="C360" s="109"/>
      <c r="D360" s="103" t="str">
        <f>IF(AND(NOT(B360=""),NOT(A360="")),"???","")</f>
        <v/>
      </c>
      <c r="E360" s="103"/>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
      </c>
      <c r="G360" s="104"/>
      <c r="H360" s="104"/>
      <c r="I360" s="68"/>
      <c r="J360" s="68"/>
      <c r="K360" s="73" t="str">
        <f>IF(AND(NOT(I360=""),NOT(J360=""),NOT(H360="")),J360/I360,"")</f>
        <v/>
      </c>
      <c r="L360" s="111" t="str">
        <f>IF(AND(NOT(OR(H360="",H360="Ø")),NOT(OR(H361="",H361="Ø"))),"Needs to be Split","")</f>
        <v/>
      </c>
      <c r="M360" s="103" t="str">
        <f>IF(AND(NOT(OR(G360="",G360="Ø")),H360=""),"In Progress",IF(AND(NOT(OR(H360="Ø",H360="")),NOT(OR(G360="Ø",G360=""))),"Completed",IF(AND(NOT(A360=""),NOT(OR(D360="",D360="???")),G360=""),"Waiting",IF(D360="???","Waiting",""))))</f>
        <v/>
      </c>
      <c r="N360" s="109"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
      </c>
      <c r="O360" s="109" t="str">
        <f>IF(OR(N360="Untraceable",N360="Incomplete"),"Ignore",IF(N360="Completed","Waiting",IF(OR(N360="Waiting",N360="In Progress",N360="Review",N360="Other"),"HOLD","")))</f>
        <v/>
      </c>
      <c r="P360" s="4"/>
      <c r="Q360" s="114" t="str">
        <f>IF(OR(N360="Untraceable",N360="Incomplete"),"No",IF(N360="Completed","In Progress",""))</f>
        <v/>
      </c>
      <c r="R360" s="109"/>
    </row>
    <row r="361" spans="1:18" x14ac:dyDescent="0.25">
      <c r="A361" s="161"/>
      <c r="B361" s="109"/>
      <c r="C361" s="109"/>
      <c r="D361" s="103" t="str">
        <f>IF(AND(NOT(A360=""),NOT(B360=""),NOT(M360="Untraceable")),"???","")</f>
        <v/>
      </c>
      <c r="E361" s="103"/>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
      </c>
      <c r="G361" s="104"/>
      <c r="H361" s="104"/>
      <c r="I361" s="68"/>
      <c r="J361" s="68"/>
      <c r="K361" s="73" t="str">
        <f>IF(AND(NOT(I361=""),NOT(J361=""),NOT(H361="")),J361/I361,"")</f>
        <v/>
      </c>
      <c r="L361" s="109"/>
      <c r="M361" s="103" t="str">
        <f>IF(AND(NOT(OR(G361="",G361="Ø")),H361=""),"In Progress",IF(AND(NOT(OR(H361="Ø",H361="")),NOT(OR(G361="Ø",G361=""))),"Completed",IF(AND(NOT(A360=""),NOT(OR(D361="",D361="???")),G361=""),"Waiting",IF(D361="???","Waiting",""))))</f>
        <v/>
      </c>
      <c r="N361" s="109"/>
      <c r="O361" s="109"/>
      <c r="P361" s="4"/>
      <c r="Q361" s="114"/>
      <c r="R361" s="109"/>
    </row>
    <row r="362" spans="1:18" x14ac:dyDescent="0.25">
      <c r="A362" s="171"/>
      <c r="B362" s="110"/>
      <c r="C362" s="109"/>
      <c r="D362" s="103" t="str">
        <f>IF(AND(NOT(B362=""),NOT(A362="")),"???","")</f>
        <v/>
      </c>
      <c r="E362" s="103"/>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
      </c>
      <c r="G362" s="104"/>
      <c r="H362" s="104"/>
      <c r="I362" s="68"/>
      <c r="J362" s="68"/>
      <c r="K362" s="73" t="str">
        <f>IF(AND(NOT(I362=""),NOT(J362=""),NOT(H362="")),J362/I362,"")</f>
        <v/>
      </c>
      <c r="L362" s="111" t="str">
        <f>IF(AND(NOT(OR(H362="",H362="Ø")),NOT(OR(H363="",H363="Ø"))),"Needs to be Split","")</f>
        <v/>
      </c>
      <c r="M362" s="103" t="str">
        <f>IF(AND(NOT(OR(G362="",G362="Ø")),H362=""),"In Progress",IF(AND(NOT(OR(H362="Ø",H362="")),NOT(OR(G362="Ø",G362=""))),"Completed",IF(AND(NOT(A362=""),NOT(OR(D362="",D362="???")),G362=""),"Waiting",IF(D362="???","Waiting",""))))</f>
        <v/>
      </c>
      <c r="N362" s="109"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
      </c>
      <c r="O362" s="109" t="str">
        <f>IF(OR(N362="Untraceable",N362="Incomplete"),"Ignore",IF(N362="Completed","Waiting",IF(OR(N362="Waiting",N362="In Progress",N362="Review",N362="Other"),"HOLD","")))</f>
        <v/>
      </c>
      <c r="P362" s="4"/>
      <c r="Q362" s="114" t="str">
        <f>IF(OR(N362="Untraceable",N362="Incomplete"),"No",IF(N362="Completed","In Progress",""))</f>
        <v/>
      </c>
      <c r="R362" s="109"/>
    </row>
    <row r="363" spans="1:18" x14ac:dyDescent="0.25">
      <c r="A363" s="161"/>
      <c r="B363" s="109"/>
      <c r="C363" s="109"/>
      <c r="D363" s="103" t="str">
        <f>IF(AND(NOT(A362=""),NOT(B362=""),NOT(M362="Untraceable")),"???","")</f>
        <v/>
      </c>
      <c r="E363" s="103"/>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
      </c>
      <c r="G363" s="104"/>
      <c r="H363" s="104"/>
      <c r="I363" s="68"/>
      <c r="J363" s="68"/>
      <c r="K363" s="73" t="str">
        <f>IF(AND(NOT(I363=""),NOT(J363=""),NOT(H363="")),J363/I363,"")</f>
        <v/>
      </c>
      <c r="L363" s="109"/>
      <c r="M363" s="103" t="str">
        <f>IF(AND(NOT(OR(G363="",G363="Ø")),H363=""),"In Progress",IF(AND(NOT(OR(H363="Ø",H363="")),NOT(OR(G363="Ø",G363=""))),"Completed",IF(AND(NOT(A362=""),NOT(OR(D363="",D363="???")),G363=""),"Waiting",IF(D363="???","Waiting",""))))</f>
        <v/>
      </c>
      <c r="N363" s="109"/>
      <c r="O363" s="109"/>
      <c r="P363" s="4"/>
      <c r="Q363" s="114"/>
      <c r="R363" s="109"/>
    </row>
    <row r="364" spans="1:18" x14ac:dyDescent="0.25">
      <c r="A364" s="171"/>
      <c r="B364" s="110"/>
      <c r="C364" s="109"/>
      <c r="D364" s="103" t="str">
        <f>IF(AND(NOT(B364=""),NOT(A364="")),"???","")</f>
        <v/>
      </c>
      <c r="E364" s="103"/>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
      </c>
      <c r="G364" s="104"/>
      <c r="H364" s="104"/>
      <c r="I364" s="68"/>
      <c r="J364" s="68"/>
      <c r="K364" s="73" t="str">
        <f>IF(AND(NOT(I364=""),NOT(J364=""),NOT(H364="")),J364/I364,"")</f>
        <v/>
      </c>
      <c r="L364" s="111" t="str">
        <f>IF(AND(NOT(OR(H364="",H364="Ø")),NOT(OR(H365="",H365="Ø"))),"Needs to be Split","")</f>
        <v/>
      </c>
      <c r="M364" s="103" t="str">
        <f>IF(AND(NOT(OR(G364="",G364="Ø")),H364=""),"In Progress",IF(AND(NOT(OR(H364="Ø",H364="")),NOT(OR(G364="Ø",G364=""))),"Completed",IF(AND(NOT(A364=""),NOT(OR(D364="",D364="???")),G364=""),"Waiting",IF(D364="???","Waiting",""))))</f>
        <v/>
      </c>
      <c r="N364" s="109"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
      </c>
      <c r="O364" s="109" t="str">
        <f>IF(OR(N364="Untraceable",N364="Incomplete"),"Ignore",IF(N364="Completed","Waiting",IF(OR(N364="Waiting",N364="In Progress",N364="Review",N364="Other"),"HOLD","")))</f>
        <v/>
      </c>
      <c r="P364" s="4"/>
      <c r="Q364" s="114" t="str">
        <f>IF(OR(N364="Untraceable",N364="Incomplete"),"No",IF(N364="Completed","In Progress",""))</f>
        <v/>
      </c>
      <c r="R364" s="109"/>
    </row>
    <row r="365" spans="1:18" x14ac:dyDescent="0.25">
      <c r="A365" s="161"/>
      <c r="B365" s="109"/>
      <c r="C365" s="109"/>
      <c r="D365" s="103" t="str">
        <f>IF(AND(NOT(A364=""),NOT(B364=""),NOT(M364="Untraceable")),"???","")</f>
        <v/>
      </c>
      <c r="E365" s="103"/>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
      </c>
      <c r="G365" s="104"/>
      <c r="H365" s="104"/>
      <c r="I365" s="68"/>
      <c r="J365" s="68"/>
      <c r="K365" s="73" t="str">
        <f>IF(AND(NOT(I365=""),NOT(J365=""),NOT(H365="")),J365/I365,"")</f>
        <v/>
      </c>
      <c r="L365" s="109"/>
      <c r="M365" s="103" t="str">
        <f>IF(AND(NOT(OR(G365="",G365="Ø")),H365=""),"In Progress",IF(AND(NOT(OR(H365="Ø",H365="")),NOT(OR(G365="Ø",G365=""))),"Completed",IF(AND(NOT(A364=""),NOT(OR(D365="",D365="???")),G365=""),"Waiting",IF(D365="???","Waiting",""))))</f>
        <v/>
      </c>
      <c r="N365" s="109"/>
      <c r="O365" s="109"/>
      <c r="P365" s="4"/>
      <c r="Q365" s="114"/>
      <c r="R365" s="109"/>
    </row>
    <row r="366" spans="1:18" x14ac:dyDescent="0.25">
      <c r="A366" s="171"/>
      <c r="B366" s="110"/>
      <c r="C366" s="109"/>
      <c r="D366" s="103" t="str">
        <f>IF(AND(NOT(B366=""),NOT(A366="")),"???","")</f>
        <v/>
      </c>
      <c r="E366" s="103"/>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
      </c>
      <c r="G366" s="104"/>
      <c r="H366" s="104"/>
      <c r="I366" s="68"/>
      <c r="J366" s="68"/>
      <c r="K366" s="73" t="str">
        <f>IF(AND(NOT(I366=""),NOT(J366=""),NOT(H366="")),J366/I366,"")</f>
        <v/>
      </c>
      <c r="L366" s="111" t="str">
        <f>IF(AND(NOT(OR(H366="",H366="Ø")),NOT(OR(H367="",H367="Ø"))),"Needs to be Split","")</f>
        <v/>
      </c>
      <c r="M366" s="103" t="str">
        <f>IF(AND(NOT(OR(G366="",G366="Ø")),H366=""),"In Progress",IF(AND(NOT(OR(H366="Ø",H366="")),NOT(OR(G366="Ø",G366=""))),"Completed",IF(AND(NOT(A366=""),NOT(OR(D366="",D366="???")),G366=""),"Waiting",IF(D366="???","Waiting",""))))</f>
        <v/>
      </c>
      <c r="N366" s="109"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
      </c>
      <c r="O366" s="109" t="str">
        <f>IF(OR(N366="Untraceable",N366="Incomplete"),"Ignore",IF(N366="Completed","Waiting",IF(OR(N366="Waiting",N366="In Progress",N366="Review",N366="Other"),"HOLD","")))</f>
        <v/>
      </c>
      <c r="P366" s="4"/>
      <c r="Q366" s="114" t="str">
        <f>IF(OR(N366="Untraceable",N366="Incomplete"),"No",IF(N366="Completed","In Progress",""))</f>
        <v/>
      </c>
      <c r="R366" s="109"/>
    </row>
    <row r="367" spans="1:18" x14ac:dyDescent="0.25">
      <c r="A367" s="161"/>
      <c r="B367" s="117"/>
      <c r="C367" s="117"/>
      <c r="D367" s="103" t="str">
        <f>IF(AND(NOT(A366=""),NOT(B366=""),NOT(M366="Untraceable")),"???","")</f>
        <v/>
      </c>
      <c r="E367" s="103"/>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
      </c>
      <c r="G367" s="104"/>
      <c r="H367" s="104"/>
      <c r="I367" s="68"/>
      <c r="J367" s="68"/>
      <c r="K367" s="73" t="str">
        <f>IF(AND(NOT(I367=""),NOT(J367=""),NOT(H367="")),J367/I367,"")</f>
        <v/>
      </c>
      <c r="L367" s="109"/>
      <c r="M367" s="103" t="str">
        <f>IF(AND(NOT(OR(G367="",G367="Ø")),H367=""),"In Progress",IF(AND(NOT(OR(H367="Ø",H367="")),NOT(OR(G367="Ø",G367=""))),"Completed",IF(AND(NOT(A366=""),NOT(OR(D367="",D367="???")),G367=""),"Waiting",IF(D367="???","Waiting",""))))</f>
        <v/>
      </c>
      <c r="N367" s="109"/>
      <c r="O367" s="109"/>
      <c r="P367" s="4"/>
      <c r="Q367" s="114"/>
      <c r="R367" s="109"/>
    </row>
    <row r="368" spans="1:18" x14ac:dyDescent="0.25">
      <c r="A368" s="171"/>
      <c r="B368" s="110"/>
      <c r="C368" s="109"/>
      <c r="D368" s="103" t="str">
        <f>IF(AND(NOT(B368=""),NOT(A368="")),"???","")</f>
        <v/>
      </c>
      <c r="E368" s="103"/>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
      </c>
      <c r="G368" s="104"/>
      <c r="H368" s="104"/>
      <c r="I368" s="68"/>
      <c r="J368" s="68"/>
      <c r="K368" s="73" t="str">
        <f>IF(AND(NOT(I368=""),NOT(J368=""),NOT(H368="")),J368/I368,"")</f>
        <v/>
      </c>
      <c r="L368" s="111" t="str">
        <f>IF(AND(NOT(OR(H368="",H368="Ø")),NOT(OR(H369="",H369="Ø"))),"Needs to be Split","")</f>
        <v/>
      </c>
      <c r="M368" s="103" t="str">
        <f>IF(AND(NOT(OR(G368="",G368="Ø")),H368=""),"In Progress",IF(AND(NOT(OR(H368="Ø",H368="")),NOT(OR(G368="Ø",G368=""))),"Completed",IF(AND(NOT(A368=""),NOT(OR(D368="",D368="???")),G368=""),"Waiting",IF(D368="???","Waiting",""))))</f>
        <v/>
      </c>
      <c r="N368" s="109"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
      </c>
      <c r="O368" s="109" t="str">
        <f>IF(OR(N368="Untraceable",N368="Incomplete"),"Ignore",IF(N368="Completed","Waiting",IF(OR(N368="Waiting",N368="In Progress",N368="Review",N368="Other"),"HOLD","")))</f>
        <v/>
      </c>
      <c r="P368" s="4"/>
      <c r="Q368" s="114" t="str">
        <f>IF(OR(N368="Untraceable",N368="Incomplete"),"No",IF(N368="Completed","In Progress",""))</f>
        <v/>
      </c>
      <c r="R368" s="109"/>
    </row>
    <row r="369" spans="1:18" x14ac:dyDescent="0.25">
      <c r="A369" s="161"/>
      <c r="B369" s="109"/>
      <c r="C369" s="109"/>
      <c r="D369" s="103" t="str">
        <f>IF(AND(NOT(A368=""),NOT(B368=""),NOT(M368="Untraceable")),"???","")</f>
        <v/>
      </c>
      <c r="E369" s="103"/>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
      </c>
      <c r="G369" s="104"/>
      <c r="H369" s="104"/>
      <c r="I369" s="68"/>
      <c r="J369" s="68"/>
      <c r="K369" s="73" t="str">
        <f>IF(AND(NOT(I369=""),NOT(J369=""),NOT(H369="")),J369/I369,"")</f>
        <v/>
      </c>
      <c r="L369" s="109"/>
      <c r="M369" s="103" t="str">
        <f>IF(AND(NOT(OR(G369="",G369="Ø")),H369=""),"In Progress",IF(AND(NOT(OR(H369="Ø",H369="")),NOT(OR(G369="Ø",G369=""))),"Completed",IF(AND(NOT(A368=""),NOT(OR(D369="",D369="???")),G369=""),"Waiting",IF(D369="???","Waiting",""))))</f>
        <v/>
      </c>
      <c r="N369" s="109"/>
      <c r="O369" s="109"/>
      <c r="P369" s="4"/>
      <c r="Q369" s="114"/>
      <c r="R369" s="109"/>
    </row>
    <row r="370" spans="1:18" x14ac:dyDescent="0.25">
      <c r="A370" s="171"/>
      <c r="B370" s="110"/>
      <c r="C370" s="109"/>
      <c r="D370" s="103" t="str">
        <f>IF(AND(NOT(B370=""),NOT(A370="")),"???","")</f>
        <v/>
      </c>
      <c r="E370" s="103"/>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
      </c>
      <c r="G370" s="104"/>
      <c r="H370" s="104"/>
      <c r="I370" s="68"/>
      <c r="J370" s="68"/>
      <c r="K370" s="73" t="str">
        <f>IF(AND(NOT(I370=""),NOT(J370=""),NOT(H370="")),J370/I370,"")</f>
        <v/>
      </c>
      <c r="L370" s="111" t="str">
        <f>IF(AND(NOT(OR(H370="",H370="Ø")),NOT(OR(H371="",H371="Ø"))),"Needs to be Split","")</f>
        <v/>
      </c>
      <c r="M370" s="103" t="str">
        <f>IF(AND(NOT(OR(G370="",G370="Ø")),H370=""),"In Progress",IF(AND(NOT(OR(H370="Ø",H370="")),NOT(OR(G370="Ø",G370=""))),"Completed",IF(AND(NOT(A370=""),NOT(OR(D370="",D370="???")),G370=""),"Waiting",IF(D370="???","Waiting",""))))</f>
        <v/>
      </c>
      <c r="N370" s="109"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
      </c>
      <c r="O370" s="109" t="str">
        <f>IF(OR(N370="Untraceable",N370="Incomplete"),"Ignore",IF(N370="Completed","Waiting",IF(OR(N370="Waiting",N370="In Progress",N370="Review",N370="Other"),"HOLD","")))</f>
        <v/>
      </c>
      <c r="P370" s="4"/>
      <c r="Q370" s="114" t="str">
        <f>IF(OR(N370="Untraceable",N370="Incomplete"),"No",IF(N370="Completed","In Progress",""))</f>
        <v/>
      </c>
      <c r="R370" s="109"/>
    </row>
    <row r="371" spans="1:18" x14ac:dyDescent="0.25">
      <c r="A371" s="161"/>
      <c r="B371" s="109"/>
      <c r="C371" s="109"/>
      <c r="D371" s="103" t="str">
        <f>IF(AND(NOT(A370=""),NOT(B370=""),NOT(M370="Untraceable")),"???","")</f>
        <v/>
      </c>
      <c r="E371" s="103"/>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
      </c>
      <c r="G371" s="104"/>
      <c r="H371" s="104"/>
      <c r="I371" s="68"/>
      <c r="J371" s="68"/>
      <c r="K371" s="73" t="str">
        <f>IF(AND(NOT(I371=""),NOT(J371=""),NOT(H371="")),J371/I371,"")</f>
        <v/>
      </c>
      <c r="L371" s="109"/>
      <c r="M371" s="103" t="str">
        <f>IF(AND(NOT(OR(G371="",G371="Ø")),H371=""),"In Progress",IF(AND(NOT(OR(H371="Ø",H371="")),NOT(OR(G371="Ø",G371=""))),"Completed",IF(AND(NOT(A370=""),NOT(OR(D371="",D371="???")),G371=""),"Waiting",IF(D371="???","Waiting",""))))</f>
        <v/>
      </c>
      <c r="N371" s="109"/>
      <c r="O371" s="109"/>
      <c r="P371" s="4"/>
      <c r="Q371" s="114"/>
      <c r="R371" s="109"/>
    </row>
  </sheetData>
  <autoFilter ref="A1:R371"/>
  <mergeCells count="1480">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56:Q57"/>
    <mergeCell ref="R56:R57"/>
    <mergeCell ref="Q68:Q69"/>
    <mergeCell ref="R68:R69"/>
    <mergeCell ref="A66:A67"/>
    <mergeCell ref="B66:B67"/>
    <mergeCell ref="C66:C67"/>
    <mergeCell ref="L66:L67"/>
    <mergeCell ref="N66:N67"/>
    <mergeCell ref="O66:O67"/>
    <mergeCell ref="A56:A57"/>
    <mergeCell ref="B56:B57"/>
    <mergeCell ref="C56:C57"/>
    <mergeCell ref="L56:L57"/>
    <mergeCell ref="N56:N57"/>
    <mergeCell ref="O56:O57"/>
    <mergeCell ref="Q66:Q67"/>
    <mergeCell ref="R66:R67"/>
    <mergeCell ref="A68:A69"/>
    <mergeCell ref="B68:B69"/>
    <mergeCell ref="C68:C69"/>
    <mergeCell ref="L68:L69"/>
    <mergeCell ref="N68:N69"/>
    <mergeCell ref="O68:O69"/>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72:Q73"/>
    <mergeCell ref="R72:R73"/>
    <mergeCell ref="A74:A75"/>
    <mergeCell ref="B74:B75"/>
    <mergeCell ref="C74:C75"/>
    <mergeCell ref="L74:L75"/>
    <mergeCell ref="N74:N75"/>
    <mergeCell ref="O74:O75"/>
    <mergeCell ref="Q74:Q75"/>
    <mergeCell ref="R74:R75"/>
    <mergeCell ref="A72:A73"/>
    <mergeCell ref="B72:B73"/>
    <mergeCell ref="C72:C73"/>
    <mergeCell ref="L72:L73"/>
    <mergeCell ref="N72:N73"/>
    <mergeCell ref="O72:O73"/>
    <mergeCell ref="Q76:Q77"/>
    <mergeCell ref="R76:R77"/>
    <mergeCell ref="A78:A79"/>
    <mergeCell ref="B78:B79"/>
    <mergeCell ref="C78:C79"/>
    <mergeCell ref="L78:L79"/>
    <mergeCell ref="N78:N79"/>
    <mergeCell ref="O78:O79"/>
    <mergeCell ref="Q78:Q79"/>
    <mergeCell ref="R78:R79"/>
    <mergeCell ref="A76:A77"/>
    <mergeCell ref="B76:B77"/>
    <mergeCell ref="C76:C77"/>
    <mergeCell ref="L76:L77"/>
    <mergeCell ref="N76:N77"/>
    <mergeCell ref="O76:O77"/>
    <mergeCell ref="Q80:Q81"/>
    <mergeCell ref="R80:R81"/>
    <mergeCell ref="A82:A83"/>
    <mergeCell ref="B82:B83"/>
    <mergeCell ref="C82:C83"/>
    <mergeCell ref="L82:L83"/>
    <mergeCell ref="N82:N83"/>
    <mergeCell ref="O82:O83"/>
    <mergeCell ref="Q82:Q83"/>
    <mergeCell ref="R82:R83"/>
    <mergeCell ref="A80:A81"/>
    <mergeCell ref="B80:B81"/>
    <mergeCell ref="C80:C81"/>
    <mergeCell ref="L80:L81"/>
    <mergeCell ref="N80:N81"/>
    <mergeCell ref="O80:O81"/>
    <mergeCell ref="Q84:Q85"/>
    <mergeCell ref="R84:R85"/>
    <mergeCell ref="A86:A87"/>
    <mergeCell ref="B86:B87"/>
    <mergeCell ref="C86:C87"/>
    <mergeCell ref="L86:L87"/>
    <mergeCell ref="N86:N87"/>
    <mergeCell ref="O86:O87"/>
    <mergeCell ref="Q86:Q87"/>
    <mergeCell ref="R86:R87"/>
    <mergeCell ref="A84:A85"/>
    <mergeCell ref="B84:B85"/>
    <mergeCell ref="C84:C85"/>
    <mergeCell ref="L84:L85"/>
    <mergeCell ref="N84:N85"/>
    <mergeCell ref="O84:O85"/>
    <mergeCell ref="Q88:Q89"/>
    <mergeCell ref="R88:R89"/>
    <mergeCell ref="A90:A91"/>
    <mergeCell ref="B90:B91"/>
    <mergeCell ref="C90:C91"/>
    <mergeCell ref="L90:L91"/>
    <mergeCell ref="N90:N91"/>
    <mergeCell ref="O90:O91"/>
    <mergeCell ref="Q90:Q91"/>
    <mergeCell ref="R90:R91"/>
    <mergeCell ref="A88:A89"/>
    <mergeCell ref="B88:B89"/>
    <mergeCell ref="C88:C89"/>
    <mergeCell ref="L88:L89"/>
    <mergeCell ref="N88:N89"/>
    <mergeCell ref="O88:O89"/>
    <mergeCell ref="Q92:Q93"/>
    <mergeCell ref="R92:R93"/>
    <mergeCell ref="A94:A95"/>
    <mergeCell ref="B94:B95"/>
    <mergeCell ref="C94:C95"/>
    <mergeCell ref="L94:L95"/>
    <mergeCell ref="N94:N95"/>
    <mergeCell ref="O94:O95"/>
    <mergeCell ref="Q94:Q95"/>
    <mergeCell ref="R94:R95"/>
    <mergeCell ref="A92:A93"/>
    <mergeCell ref="B92:B93"/>
    <mergeCell ref="C92:C93"/>
    <mergeCell ref="L92:L93"/>
    <mergeCell ref="N92:N93"/>
    <mergeCell ref="O92:O93"/>
    <mergeCell ref="Q96:Q97"/>
    <mergeCell ref="R96:R97"/>
    <mergeCell ref="A98:A99"/>
    <mergeCell ref="B98:B99"/>
    <mergeCell ref="C98:C99"/>
    <mergeCell ref="L98:L99"/>
    <mergeCell ref="N98:N99"/>
    <mergeCell ref="O98:O99"/>
    <mergeCell ref="Q98:Q99"/>
    <mergeCell ref="R98:R99"/>
    <mergeCell ref="A96:A97"/>
    <mergeCell ref="B96:B97"/>
    <mergeCell ref="C96:C97"/>
    <mergeCell ref="L96:L97"/>
    <mergeCell ref="N96:N97"/>
    <mergeCell ref="O96:O97"/>
    <mergeCell ref="Q100:Q101"/>
    <mergeCell ref="R100:R101"/>
    <mergeCell ref="A102:A103"/>
    <mergeCell ref="B102:B103"/>
    <mergeCell ref="C102:C103"/>
    <mergeCell ref="L102:L103"/>
    <mergeCell ref="N102:N103"/>
    <mergeCell ref="O102:O103"/>
    <mergeCell ref="Q102:Q103"/>
    <mergeCell ref="R102:R103"/>
    <mergeCell ref="A100:A101"/>
    <mergeCell ref="B100:B101"/>
    <mergeCell ref="C100:C101"/>
    <mergeCell ref="L100:L101"/>
    <mergeCell ref="N100:N101"/>
    <mergeCell ref="O100:O101"/>
    <mergeCell ref="Q104:Q105"/>
    <mergeCell ref="R104:R105"/>
    <mergeCell ref="A106:A107"/>
    <mergeCell ref="B106:B107"/>
    <mergeCell ref="C106:C107"/>
    <mergeCell ref="L106:L107"/>
    <mergeCell ref="N106:N107"/>
    <mergeCell ref="O106:O107"/>
    <mergeCell ref="Q106:Q107"/>
    <mergeCell ref="R106:R107"/>
    <mergeCell ref="A104:A105"/>
    <mergeCell ref="B104:B105"/>
    <mergeCell ref="C104:C105"/>
    <mergeCell ref="L104:L105"/>
    <mergeCell ref="N104:N105"/>
    <mergeCell ref="O104:O105"/>
    <mergeCell ref="Q108:Q109"/>
    <mergeCell ref="R108:R109"/>
    <mergeCell ref="A110:A111"/>
    <mergeCell ref="B110:B111"/>
    <mergeCell ref="C110:C111"/>
    <mergeCell ref="L110:L111"/>
    <mergeCell ref="N110:N111"/>
    <mergeCell ref="O110:O111"/>
    <mergeCell ref="Q110:Q111"/>
    <mergeCell ref="R110:R111"/>
    <mergeCell ref="A108:A109"/>
    <mergeCell ref="B108:B109"/>
    <mergeCell ref="C108:C109"/>
    <mergeCell ref="L108:L109"/>
    <mergeCell ref="N108:N109"/>
    <mergeCell ref="O108:O109"/>
    <mergeCell ref="Q112:Q113"/>
    <mergeCell ref="R112:R113"/>
    <mergeCell ref="A114:A115"/>
    <mergeCell ref="B114:B115"/>
    <mergeCell ref="C114:C115"/>
    <mergeCell ref="L114:L115"/>
    <mergeCell ref="N114:N115"/>
    <mergeCell ref="O114:O115"/>
    <mergeCell ref="Q114:Q115"/>
    <mergeCell ref="R114:R115"/>
    <mergeCell ref="A112:A113"/>
    <mergeCell ref="B112:B113"/>
    <mergeCell ref="C112:C113"/>
    <mergeCell ref="L112:L113"/>
    <mergeCell ref="N112:N113"/>
    <mergeCell ref="O112:O113"/>
    <mergeCell ref="Q116:Q117"/>
    <mergeCell ref="R116:R117"/>
    <mergeCell ref="A118:A119"/>
    <mergeCell ref="B118:B119"/>
    <mergeCell ref="C118:C119"/>
    <mergeCell ref="L118:L119"/>
    <mergeCell ref="N118:N119"/>
    <mergeCell ref="O118:O119"/>
    <mergeCell ref="Q118:Q119"/>
    <mergeCell ref="R118:R119"/>
    <mergeCell ref="A116:A117"/>
    <mergeCell ref="B116:B117"/>
    <mergeCell ref="C116:C117"/>
    <mergeCell ref="L116:L117"/>
    <mergeCell ref="N116:N117"/>
    <mergeCell ref="O116:O117"/>
    <mergeCell ref="A120:A121"/>
    <mergeCell ref="L120:L121"/>
    <mergeCell ref="N120:N121"/>
    <mergeCell ref="A124:A125"/>
    <mergeCell ref="L124:L125"/>
    <mergeCell ref="N124:N125"/>
    <mergeCell ref="B120:B121"/>
    <mergeCell ref="C120:C121"/>
    <mergeCell ref="B122:B123"/>
    <mergeCell ref="C122:C123"/>
    <mergeCell ref="B124:B125"/>
    <mergeCell ref="C124:C125"/>
    <mergeCell ref="R126:R127"/>
    <mergeCell ref="O120:O121"/>
    <mergeCell ref="Q120:Q121"/>
    <mergeCell ref="R120:R121"/>
    <mergeCell ref="A122:A123"/>
    <mergeCell ref="L122:L123"/>
    <mergeCell ref="N122:N123"/>
    <mergeCell ref="O122:O123"/>
    <mergeCell ref="Q122:Q123"/>
    <mergeCell ref="R122:R123"/>
    <mergeCell ref="O124:O125"/>
    <mergeCell ref="Q124:Q125"/>
    <mergeCell ref="R124:R125"/>
    <mergeCell ref="A126:A127"/>
    <mergeCell ref="B126:B127"/>
    <mergeCell ref="C126:C127"/>
    <mergeCell ref="L126:L127"/>
    <mergeCell ref="N126:N127"/>
    <mergeCell ref="O126:O127"/>
    <mergeCell ref="Q126:Q127"/>
    <mergeCell ref="Q128:Q129"/>
    <mergeCell ref="R128:R129"/>
    <mergeCell ref="A130:A131"/>
    <mergeCell ref="B130:B131"/>
    <mergeCell ref="C130:C131"/>
    <mergeCell ref="L130:L131"/>
    <mergeCell ref="N130:N131"/>
    <mergeCell ref="O130:O131"/>
    <mergeCell ref="Q130:Q131"/>
    <mergeCell ref="R130:R131"/>
    <mergeCell ref="A128:A129"/>
    <mergeCell ref="B128:B129"/>
    <mergeCell ref="C128:C129"/>
    <mergeCell ref="L128:L129"/>
    <mergeCell ref="N128:N129"/>
    <mergeCell ref="O128:O129"/>
    <mergeCell ref="Q132:Q133"/>
    <mergeCell ref="R132:R133"/>
    <mergeCell ref="A134:A135"/>
    <mergeCell ref="B134:B135"/>
    <mergeCell ref="C134:C135"/>
    <mergeCell ref="L134:L135"/>
    <mergeCell ref="N134:N135"/>
    <mergeCell ref="O134:O135"/>
    <mergeCell ref="Q134:Q135"/>
    <mergeCell ref="R134:R135"/>
    <mergeCell ref="A132:A133"/>
    <mergeCell ref="B132:B133"/>
    <mergeCell ref="C132:C133"/>
    <mergeCell ref="L132:L133"/>
    <mergeCell ref="N132:N133"/>
    <mergeCell ref="O132:O133"/>
    <mergeCell ref="Q136:Q137"/>
    <mergeCell ref="R136:R137"/>
    <mergeCell ref="A138:A139"/>
    <mergeCell ref="B138:B139"/>
    <mergeCell ref="C138:C139"/>
    <mergeCell ref="L138:L139"/>
    <mergeCell ref="N138:N139"/>
    <mergeCell ref="O138:O139"/>
    <mergeCell ref="Q138:Q139"/>
    <mergeCell ref="R138:R139"/>
    <mergeCell ref="A136:A137"/>
    <mergeCell ref="B136:B137"/>
    <mergeCell ref="C136:C137"/>
    <mergeCell ref="L136:L137"/>
    <mergeCell ref="N136:N137"/>
    <mergeCell ref="O136:O137"/>
    <mergeCell ref="Q140:Q141"/>
    <mergeCell ref="R140:R141"/>
    <mergeCell ref="A142:A143"/>
    <mergeCell ref="B142:B143"/>
    <mergeCell ref="C142:C143"/>
    <mergeCell ref="L142:L143"/>
    <mergeCell ref="N142:N143"/>
    <mergeCell ref="O142:O143"/>
    <mergeCell ref="Q142:Q143"/>
    <mergeCell ref="R142:R143"/>
    <mergeCell ref="A140:A141"/>
    <mergeCell ref="B140:B141"/>
    <mergeCell ref="C140:C141"/>
    <mergeCell ref="L140:L141"/>
    <mergeCell ref="N140:N141"/>
    <mergeCell ref="O140:O141"/>
    <mergeCell ref="Q144:Q145"/>
    <mergeCell ref="R144:R145"/>
    <mergeCell ref="A146:A147"/>
    <mergeCell ref="B146:B147"/>
    <mergeCell ref="C146:C147"/>
    <mergeCell ref="L146:L147"/>
    <mergeCell ref="N146:N147"/>
    <mergeCell ref="O146:O147"/>
    <mergeCell ref="Q146:Q147"/>
    <mergeCell ref="R146:R147"/>
    <mergeCell ref="A144:A145"/>
    <mergeCell ref="B144:B145"/>
    <mergeCell ref="C144:C145"/>
    <mergeCell ref="L144:L145"/>
    <mergeCell ref="N144:N145"/>
    <mergeCell ref="O144:O145"/>
    <mergeCell ref="Q148:Q149"/>
    <mergeCell ref="R148:R149"/>
    <mergeCell ref="A150:A151"/>
    <mergeCell ref="B150:B151"/>
    <mergeCell ref="C150:C151"/>
    <mergeCell ref="L150:L151"/>
    <mergeCell ref="N150:N151"/>
    <mergeCell ref="O150:O151"/>
    <mergeCell ref="Q150:Q151"/>
    <mergeCell ref="R150:R151"/>
    <mergeCell ref="A148:A149"/>
    <mergeCell ref="B148:B149"/>
    <mergeCell ref="C148:C149"/>
    <mergeCell ref="L148:L149"/>
    <mergeCell ref="N148:N149"/>
    <mergeCell ref="O148:O149"/>
    <mergeCell ref="Q152:Q153"/>
    <mergeCell ref="R152:R153"/>
    <mergeCell ref="A154:A155"/>
    <mergeCell ref="B154:B155"/>
    <mergeCell ref="C154:C155"/>
    <mergeCell ref="L154:L155"/>
    <mergeCell ref="N154:N155"/>
    <mergeCell ref="O154:O155"/>
    <mergeCell ref="Q154:Q155"/>
    <mergeCell ref="R154:R155"/>
    <mergeCell ref="A152:A153"/>
    <mergeCell ref="B152:B153"/>
    <mergeCell ref="C152:C153"/>
    <mergeCell ref="L152:L153"/>
    <mergeCell ref="N152:N153"/>
    <mergeCell ref="O152:O153"/>
    <mergeCell ref="Q156:Q157"/>
    <mergeCell ref="R156:R157"/>
    <mergeCell ref="A158:A159"/>
    <mergeCell ref="B158:B159"/>
    <mergeCell ref="C158:C159"/>
    <mergeCell ref="L158:L159"/>
    <mergeCell ref="N158:N159"/>
    <mergeCell ref="O158:O159"/>
    <mergeCell ref="Q158:Q159"/>
    <mergeCell ref="R158:R159"/>
    <mergeCell ref="A156:A157"/>
    <mergeCell ref="B156:B157"/>
    <mergeCell ref="C156:C157"/>
    <mergeCell ref="L156:L157"/>
    <mergeCell ref="N156:N157"/>
    <mergeCell ref="O156:O157"/>
    <mergeCell ref="Q160:Q161"/>
    <mergeCell ref="R160:R161"/>
    <mergeCell ref="A162:A163"/>
    <mergeCell ref="B162:B163"/>
    <mergeCell ref="C162:C163"/>
    <mergeCell ref="L162:L163"/>
    <mergeCell ref="N162:N163"/>
    <mergeCell ref="O162:O163"/>
    <mergeCell ref="Q162:Q163"/>
    <mergeCell ref="R162:R163"/>
    <mergeCell ref="A160:A161"/>
    <mergeCell ref="B160:B161"/>
    <mergeCell ref="C160:C161"/>
    <mergeCell ref="L160:L161"/>
    <mergeCell ref="N160:N161"/>
    <mergeCell ref="O160:O161"/>
    <mergeCell ref="Q164:Q165"/>
    <mergeCell ref="R164:R165"/>
    <mergeCell ref="A166:A167"/>
    <mergeCell ref="B166:B167"/>
    <mergeCell ref="C166:C167"/>
    <mergeCell ref="L166:L167"/>
    <mergeCell ref="N166:N167"/>
    <mergeCell ref="O166:O167"/>
    <mergeCell ref="Q166:Q167"/>
    <mergeCell ref="R166:R167"/>
    <mergeCell ref="A164:A165"/>
    <mergeCell ref="B164:B165"/>
    <mergeCell ref="C164:C165"/>
    <mergeCell ref="L164:L165"/>
    <mergeCell ref="N164:N165"/>
    <mergeCell ref="O164:O165"/>
    <mergeCell ref="Q168:Q169"/>
    <mergeCell ref="R168:R169"/>
    <mergeCell ref="A170:A171"/>
    <mergeCell ref="B170:B171"/>
    <mergeCell ref="C170:C171"/>
    <mergeCell ref="L170:L171"/>
    <mergeCell ref="N170:N171"/>
    <mergeCell ref="O170:O171"/>
    <mergeCell ref="Q170:Q171"/>
    <mergeCell ref="R170:R171"/>
    <mergeCell ref="A168:A169"/>
    <mergeCell ref="B168:B169"/>
    <mergeCell ref="C168:C169"/>
    <mergeCell ref="L168:L169"/>
    <mergeCell ref="N168:N169"/>
    <mergeCell ref="O168:O169"/>
    <mergeCell ref="Q172:Q173"/>
    <mergeCell ref="R172:R173"/>
    <mergeCell ref="A174:A175"/>
    <mergeCell ref="B174:B175"/>
    <mergeCell ref="C174:C175"/>
    <mergeCell ref="L174:L175"/>
    <mergeCell ref="N174:N175"/>
    <mergeCell ref="O174:O175"/>
    <mergeCell ref="Q174:Q175"/>
    <mergeCell ref="R174:R175"/>
    <mergeCell ref="A172:A173"/>
    <mergeCell ref="B172:B173"/>
    <mergeCell ref="C172:C173"/>
    <mergeCell ref="L172:L173"/>
    <mergeCell ref="N172:N173"/>
    <mergeCell ref="O172:O173"/>
    <mergeCell ref="Q176:Q177"/>
    <mergeCell ref="R176:R177"/>
    <mergeCell ref="A178:A179"/>
    <mergeCell ref="B178:B179"/>
    <mergeCell ref="C178:C179"/>
    <mergeCell ref="L178:L179"/>
    <mergeCell ref="N178:N179"/>
    <mergeCell ref="O178:O179"/>
    <mergeCell ref="Q178:Q179"/>
    <mergeCell ref="R178:R179"/>
    <mergeCell ref="A176:A177"/>
    <mergeCell ref="B176:B177"/>
    <mergeCell ref="C176:C177"/>
    <mergeCell ref="L176:L177"/>
    <mergeCell ref="N176:N177"/>
    <mergeCell ref="O176:O177"/>
    <mergeCell ref="Q180:Q181"/>
    <mergeCell ref="R180:R181"/>
    <mergeCell ref="A182:A183"/>
    <mergeCell ref="B182:B183"/>
    <mergeCell ref="C182:C183"/>
    <mergeCell ref="L182:L183"/>
    <mergeCell ref="N182:N183"/>
    <mergeCell ref="O182:O183"/>
    <mergeCell ref="Q182:Q183"/>
    <mergeCell ref="R182:R183"/>
    <mergeCell ref="A180:A181"/>
    <mergeCell ref="B180:B181"/>
    <mergeCell ref="C180:C181"/>
    <mergeCell ref="L180:L181"/>
    <mergeCell ref="N180:N181"/>
    <mergeCell ref="O180:O181"/>
    <mergeCell ref="Q184:Q185"/>
    <mergeCell ref="R184:R185"/>
    <mergeCell ref="A186:A187"/>
    <mergeCell ref="B186:B187"/>
    <mergeCell ref="C186:C187"/>
    <mergeCell ref="L186:L187"/>
    <mergeCell ref="N186:N187"/>
    <mergeCell ref="O186:O187"/>
    <mergeCell ref="Q186:Q187"/>
    <mergeCell ref="R186:R187"/>
    <mergeCell ref="A184:A185"/>
    <mergeCell ref="B184:B185"/>
    <mergeCell ref="C184:C185"/>
    <mergeCell ref="L184:L185"/>
    <mergeCell ref="N184:N185"/>
    <mergeCell ref="O184:O185"/>
    <mergeCell ref="Q188:Q189"/>
    <mergeCell ref="R188:R189"/>
    <mergeCell ref="A190:A191"/>
    <mergeCell ref="B190:B191"/>
    <mergeCell ref="C190:C191"/>
    <mergeCell ref="L190:L191"/>
    <mergeCell ref="N190:N191"/>
    <mergeCell ref="O190:O191"/>
    <mergeCell ref="Q190:Q191"/>
    <mergeCell ref="R190:R191"/>
    <mergeCell ref="A188:A189"/>
    <mergeCell ref="B188:B189"/>
    <mergeCell ref="C188:C189"/>
    <mergeCell ref="L188:L189"/>
    <mergeCell ref="N188:N189"/>
    <mergeCell ref="O188:O189"/>
    <mergeCell ref="Q192:Q193"/>
    <mergeCell ref="R192:R193"/>
    <mergeCell ref="A194:A195"/>
    <mergeCell ref="B194:B195"/>
    <mergeCell ref="C194:C195"/>
    <mergeCell ref="L194:L195"/>
    <mergeCell ref="N194:N195"/>
    <mergeCell ref="O194:O195"/>
    <mergeCell ref="Q194:Q195"/>
    <mergeCell ref="R194:R195"/>
    <mergeCell ref="A192:A193"/>
    <mergeCell ref="B192:B193"/>
    <mergeCell ref="C192:C193"/>
    <mergeCell ref="L192:L193"/>
    <mergeCell ref="N192:N193"/>
    <mergeCell ref="O192:O193"/>
    <mergeCell ref="Q196:Q197"/>
    <mergeCell ref="R196:R197"/>
    <mergeCell ref="A198:A199"/>
    <mergeCell ref="B198:B199"/>
    <mergeCell ref="C198:C199"/>
    <mergeCell ref="L198:L199"/>
    <mergeCell ref="N198:N199"/>
    <mergeCell ref="O198:O199"/>
    <mergeCell ref="Q198:Q199"/>
    <mergeCell ref="R198:R199"/>
    <mergeCell ref="A196:A197"/>
    <mergeCell ref="B196:B197"/>
    <mergeCell ref="C196:C197"/>
    <mergeCell ref="L196:L197"/>
    <mergeCell ref="N196:N197"/>
    <mergeCell ref="O196:O197"/>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Q204:Q205"/>
    <mergeCell ref="R204:R205"/>
    <mergeCell ref="A206:A207"/>
    <mergeCell ref="B206:B207"/>
    <mergeCell ref="C206:C207"/>
    <mergeCell ref="L206:L207"/>
    <mergeCell ref="N206:N207"/>
    <mergeCell ref="O206:O207"/>
    <mergeCell ref="Q206:Q207"/>
    <mergeCell ref="R206:R207"/>
    <mergeCell ref="A204:A205"/>
    <mergeCell ref="B204:B205"/>
    <mergeCell ref="C204:C205"/>
    <mergeCell ref="L204:L205"/>
    <mergeCell ref="N204:N205"/>
    <mergeCell ref="O204:O205"/>
    <mergeCell ref="Q208:Q209"/>
    <mergeCell ref="R208:R209"/>
    <mergeCell ref="A210:A211"/>
    <mergeCell ref="B210:B211"/>
    <mergeCell ref="C210:C211"/>
    <mergeCell ref="L210:L211"/>
    <mergeCell ref="N210:N211"/>
    <mergeCell ref="O210:O211"/>
    <mergeCell ref="Q210:Q211"/>
    <mergeCell ref="R210:R211"/>
    <mergeCell ref="A208:A209"/>
    <mergeCell ref="B208:B209"/>
    <mergeCell ref="C208:C209"/>
    <mergeCell ref="L208:L209"/>
    <mergeCell ref="N208:N209"/>
    <mergeCell ref="O208:O209"/>
    <mergeCell ref="Q212:Q213"/>
    <mergeCell ref="R212:R213"/>
    <mergeCell ref="A214:A215"/>
    <mergeCell ref="B214:B215"/>
    <mergeCell ref="C214:C215"/>
    <mergeCell ref="L214:L215"/>
    <mergeCell ref="N214:N215"/>
    <mergeCell ref="O214:O215"/>
    <mergeCell ref="Q214:Q215"/>
    <mergeCell ref="R214:R215"/>
    <mergeCell ref="A212:A213"/>
    <mergeCell ref="B212:B213"/>
    <mergeCell ref="C212:C213"/>
    <mergeCell ref="L212:L213"/>
    <mergeCell ref="N212:N213"/>
    <mergeCell ref="O212:O213"/>
    <mergeCell ref="Q216:Q217"/>
    <mergeCell ref="R216:R217"/>
    <mergeCell ref="A218:A219"/>
    <mergeCell ref="B218:B219"/>
    <mergeCell ref="C218:C219"/>
    <mergeCell ref="L218:L219"/>
    <mergeCell ref="N218:N219"/>
    <mergeCell ref="O218:O219"/>
    <mergeCell ref="Q218:Q219"/>
    <mergeCell ref="R218:R219"/>
    <mergeCell ref="A216:A217"/>
    <mergeCell ref="B216:B217"/>
    <mergeCell ref="C216:C217"/>
    <mergeCell ref="L216:L217"/>
    <mergeCell ref="N216:N217"/>
    <mergeCell ref="O216:O217"/>
    <mergeCell ref="Q220:Q221"/>
    <mergeCell ref="R220:R221"/>
    <mergeCell ref="A222:A223"/>
    <mergeCell ref="B222:B223"/>
    <mergeCell ref="C222:C223"/>
    <mergeCell ref="L222:L223"/>
    <mergeCell ref="N222:N223"/>
    <mergeCell ref="O222:O223"/>
    <mergeCell ref="Q222:Q223"/>
    <mergeCell ref="R222:R223"/>
    <mergeCell ref="A220:A221"/>
    <mergeCell ref="B220:B221"/>
    <mergeCell ref="C220:C221"/>
    <mergeCell ref="L220:L221"/>
    <mergeCell ref="N220:N221"/>
    <mergeCell ref="O220:O221"/>
    <mergeCell ref="Q224:Q225"/>
    <mergeCell ref="R224:R225"/>
    <mergeCell ref="A226:A227"/>
    <mergeCell ref="B226:B227"/>
    <mergeCell ref="C226:C227"/>
    <mergeCell ref="L226:L227"/>
    <mergeCell ref="N226:N227"/>
    <mergeCell ref="O226:O227"/>
    <mergeCell ref="Q226:Q227"/>
    <mergeCell ref="R226:R227"/>
    <mergeCell ref="A224:A225"/>
    <mergeCell ref="B224:B225"/>
    <mergeCell ref="C224:C225"/>
    <mergeCell ref="L224:L225"/>
    <mergeCell ref="N224:N225"/>
    <mergeCell ref="O224:O225"/>
    <mergeCell ref="Q228:Q229"/>
    <mergeCell ref="R228:R229"/>
    <mergeCell ref="A230:A231"/>
    <mergeCell ref="B230:B231"/>
    <mergeCell ref="C230:C231"/>
    <mergeCell ref="L230:L231"/>
    <mergeCell ref="N230:N231"/>
    <mergeCell ref="O230:O231"/>
    <mergeCell ref="Q230:Q231"/>
    <mergeCell ref="R230:R231"/>
    <mergeCell ref="A228:A229"/>
    <mergeCell ref="B228:B229"/>
    <mergeCell ref="C228:C229"/>
    <mergeCell ref="L228:L229"/>
    <mergeCell ref="N228:N229"/>
    <mergeCell ref="O228:O229"/>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36:Q237"/>
    <mergeCell ref="R236:R23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40:Q241"/>
    <mergeCell ref="R240:R241"/>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48:Q249"/>
    <mergeCell ref="R248:R249"/>
    <mergeCell ref="A250:A251"/>
    <mergeCell ref="B250:B251"/>
    <mergeCell ref="C250:C251"/>
    <mergeCell ref="L250:L251"/>
    <mergeCell ref="N250:N251"/>
    <mergeCell ref="O250:O251"/>
    <mergeCell ref="Q250:Q251"/>
    <mergeCell ref="R250:R251"/>
    <mergeCell ref="A248:A249"/>
    <mergeCell ref="B248:B249"/>
    <mergeCell ref="C248:C249"/>
    <mergeCell ref="L248:L249"/>
    <mergeCell ref="N248:N249"/>
    <mergeCell ref="O248:O249"/>
    <mergeCell ref="Q252:Q253"/>
    <mergeCell ref="R252:R253"/>
    <mergeCell ref="A254:A255"/>
    <mergeCell ref="B254:B255"/>
    <mergeCell ref="C254:C255"/>
    <mergeCell ref="L254:L255"/>
    <mergeCell ref="N254:N255"/>
    <mergeCell ref="O254:O255"/>
    <mergeCell ref="Q254:Q255"/>
    <mergeCell ref="R254:R255"/>
    <mergeCell ref="A252:A253"/>
    <mergeCell ref="B252:B253"/>
    <mergeCell ref="C252:C253"/>
    <mergeCell ref="L252:L253"/>
    <mergeCell ref="N252:N253"/>
    <mergeCell ref="O252:O253"/>
    <mergeCell ref="Q256:Q257"/>
    <mergeCell ref="R256:R257"/>
    <mergeCell ref="A258:A259"/>
    <mergeCell ref="B258:B259"/>
    <mergeCell ref="C258:C259"/>
    <mergeCell ref="L258:L259"/>
    <mergeCell ref="N258:N259"/>
    <mergeCell ref="O258:O259"/>
    <mergeCell ref="Q258:Q259"/>
    <mergeCell ref="R258:R259"/>
    <mergeCell ref="A256:A257"/>
    <mergeCell ref="B256:B257"/>
    <mergeCell ref="C256:C257"/>
    <mergeCell ref="L256:L257"/>
    <mergeCell ref="N256:N257"/>
    <mergeCell ref="O256:O257"/>
    <mergeCell ref="Q260:Q261"/>
    <mergeCell ref="R260:R261"/>
    <mergeCell ref="A262:A263"/>
    <mergeCell ref="B262:B263"/>
    <mergeCell ref="C262:C263"/>
    <mergeCell ref="L262:L263"/>
    <mergeCell ref="N262:N263"/>
    <mergeCell ref="O262:O263"/>
    <mergeCell ref="Q262:Q263"/>
    <mergeCell ref="R262:R263"/>
    <mergeCell ref="A260:A261"/>
    <mergeCell ref="B260:B261"/>
    <mergeCell ref="C260:C261"/>
    <mergeCell ref="L260:L261"/>
    <mergeCell ref="N260:N261"/>
    <mergeCell ref="O260:O261"/>
    <mergeCell ref="Q264:Q265"/>
    <mergeCell ref="R264:R265"/>
    <mergeCell ref="A266:A267"/>
    <mergeCell ref="B266:B267"/>
    <mergeCell ref="C266:C267"/>
    <mergeCell ref="L266:L267"/>
    <mergeCell ref="N266:N267"/>
    <mergeCell ref="O266:O267"/>
    <mergeCell ref="Q266:Q267"/>
    <mergeCell ref="R266:R267"/>
    <mergeCell ref="A264:A265"/>
    <mergeCell ref="B264:B265"/>
    <mergeCell ref="C264:C265"/>
    <mergeCell ref="L264:L265"/>
    <mergeCell ref="N264:N265"/>
    <mergeCell ref="O264:O265"/>
    <mergeCell ref="Q268:Q269"/>
    <mergeCell ref="R268:R269"/>
    <mergeCell ref="A270:A271"/>
    <mergeCell ref="B270:B271"/>
    <mergeCell ref="C270:C271"/>
    <mergeCell ref="L270:L271"/>
    <mergeCell ref="N270:N271"/>
    <mergeCell ref="O270:O271"/>
    <mergeCell ref="Q270:Q271"/>
    <mergeCell ref="R270:R271"/>
    <mergeCell ref="A268:A269"/>
    <mergeCell ref="B268:B269"/>
    <mergeCell ref="C268:C269"/>
    <mergeCell ref="L268:L269"/>
    <mergeCell ref="N268:N269"/>
    <mergeCell ref="O268:O269"/>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N272:N273"/>
    <mergeCell ref="O272:O273"/>
    <mergeCell ref="Q276:Q277"/>
    <mergeCell ref="R276:R277"/>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80:Q281"/>
    <mergeCell ref="R280:R281"/>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Q288:Q289"/>
    <mergeCell ref="R288:R289"/>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300:Q301"/>
    <mergeCell ref="R300:R301"/>
    <mergeCell ref="A302:A303"/>
    <mergeCell ref="B302:B303"/>
    <mergeCell ref="C302:C303"/>
    <mergeCell ref="L302:L303"/>
    <mergeCell ref="N302:N303"/>
    <mergeCell ref="O302:O303"/>
    <mergeCell ref="Q302:Q303"/>
    <mergeCell ref="R302:R303"/>
    <mergeCell ref="A300:A301"/>
    <mergeCell ref="B300:B301"/>
    <mergeCell ref="C300:C301"/>
    <mergeCell ref="L300:L301"/>
    <mergeCell ref="N300:N301"/>
    <mergeCell ref="O300:O301"/>
    <mergeCell ref="Q304:Q305"/>
    <mergeCell ref="R304:R305"/>
    <mergeCell ref="A306:A307"/>
    <mergeCell ref="B306:B307"/>
    <mergeCell ref="C306:C307"/>
    <mergeCell ref="L306:L307"/>
    <mergeCell ref="N306:N307"/>
    <mergeCell ref="O306:O307"/>
    <mergeCell ref="Q306:Q307"/>
    <mergeCell ref="R306:R307"/>
    <mergeCell ref="A304:A305"/>
    <mergeCell ref="B304:B305"/>
    <mergeCell ref="C304:C305"/>
    <mergeCell ref="L304:L305"/>
    <mergeCell ref="N304:N305"/>
    <mergeCell ref="O304:O305"/>
    <mergeCell ref="Q308:Q309"/>
    <mergeCell ref="R308:R309"/>
    <mergeCell ref="A310:A311"/>
    <mergeCell ref="B310:B311"/>
    <mergeCell ref="C310:C311"/>
    <mergeCell ref="L310:L311"/>
    <mergeCell ref="N310:N311"/>
    <mergeCell ref="O310:O311"/>
    <mergeCell ref="Q310:Q311"/>
    <mergeCell ref="R310:R311"/>
    <mergeCell ref="A308:A309"/>
    <mergeCell ref="B308:B309"/>
    <mergeCell ref="C308:C309"/>
    <mergeCell ref="L308:L309"/>
    <mergeCell ref="N308:N309"/>
    <mergeCell ref="O308:O309"/>
    <mergeCell ref="Q312:Q313"/>
    <mergeCell ref="R312:R313"/>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6:Q317"/>
    <mergeCell ref="R316:R317"/>
    <mergeCell ref="A318:A319"/>
    <mergeCell ref="B318:B319"/>
    <mergeCell ref="C318:C319"/>
    <mergeCell ref="L318:L319"/>
    <mergeCell ref="N318:N319"/>
    <mergeCell ref="O318:O319"/>
    <mergeCell ref="Q318:Q319"/>
    <mergeCell ref="R318:R319"/>
    <mergeCell ref="A316:A317"/>
    <mergeCell ref="B316:B317"/>
    <mergeCell ref="C316:C317"/>
    <mergeCell ref="L316:L317"/>
    <mergeCell ref="N316:N317"/>
    <mergeCell ref="O316:O317"/>
    <mergeCell ref="Q320:Q321"/>
    <mergeCell ref="R320:R321"/>
    <mergeCell ref="A322:A323"/>
    <mergeCell ref="B322:B323"/>
    <mergeCell ref="C322:C323"/>
    <mergeCell ref="L322:L323"/>
    <mergeCell ref="N322:N323"/>
    <mergeCell ref="O322:O323"/>
    <mergeCell ref="Q322:Q323"/>
    <mergeCell ref="R322:R323"/>
    <mergeCell ref="A320:A321"/>
    <mergeCell ref="B320:B321"/>
    <mergeCell ref="C320:C321"/>
    <mergeCell ref="L320:L321"/>
    <mergeCell ref="N320:N321"/>
    <mergeCell ref="O320:O321"/>
    <mergeCell ref="Q324:Q325"/>
    <mergeCell ref="R324:R325"/>
    <mergeCell ref="A326:A327"/>
    <mergeCell ref="B326:B327"/>
    <mergeCell ref="C326:C327"/>
    <mergeCell ref="L326:L327"/>
    <mergeCell ref="N326:N327"/>
    <mergeCell ref="O326:O327"/>
    <mergeCell ref="Q326:Q327"/>
    <mergeCell ref="R326:R327"/>
    <mergeCell ref="A324:A325"/>
    <mergeCell ref="B324:B325"/>
    <mergeCell ref="C324:C325"/>
    <mergeCell ref="L324:L325"/>
    <mergeCell ref="N324:N325"/>
    <mergeCell ref="O324:O325"/>
    <mergeCell ref="Q328:Q329"/>
    <mergeCell ref="R328:R329"/>
    <mergeCell ref="A330:A331"/>
    <mergeCell ref="B330:B331"/>
    <mergeCell ref="C330:C331"/>
    <mergeCell ref="L330:L331"/>
    <mergeCell ref="N330:N331"/>
    <mergeCell ref="O330:O331"/>
    <mergeCell ref="Q330:Q331"/>
    <mergeCell ref="R330:R331"/>
    <mergeCell ref="A328:A329"/>
    <mergeCell ref="B328:B329"/>
    <mergeCell ref="C328:C329"/>
    <mergeCell ref="L328:L329"/>
    <mergeCell ref="N328:N329"/>
    <mergeCell ref="O328:O329"/>
    <mergeCell ref="Q332:Q333"/>
    <mergeCell ref="R332:R333"/>
    <mergeCell ref="A334:A335"/>
    <mergeCell ref="B334:B335"/>
    <mergeCell ref="C334:C335"/>
    <mergeCell ref="L334:L335"/>
    <mergeCell ref="N334:N335"/>
    <mergeCell ref="O334:O335"/>
    <mergeCell ref="Q334:Q335"/>
    <mergeCell ref="R334:R335"/>
    <mergeCell ref="A332:A333"/>
    <mergeCell ref="B332:B333"/>
    <mergeCell ref="C332:C333"/>
    <mergeCell ref="L332:L333"/>
    <mergeCell ref="N332:N333"/>
    <mergeCell ref="O332:O333"/>
    <mergeCell ref="Q336:Q337"/>
    <mergeCell ref="R336:R337"/>
    <mergeCell ref="A338:A339"/>
    <mergeCell ref="B338:B339"/>
    <mergeCell ref="C338:C339"/>
    <mergeCell ref="L338:L339"/>
    <mergeCell ref="N338:N339"/>
    <mergeCell ref="O338:O339"/>
    <mergeCell ref="Q338:Q339"/>
    <mergeCell ref="R338:R339"/>
    <mergeCell ref="A336:A337"/>
    <mergeCell ref="B336:B337"/>
    <mergeCell ref="C336:C337"/>
    <mergeCell ref="L336:L337"/>
    <mergeCell ref="N336:N337"/>
    <mergeCell ref="O336:O337"/>
    <mergeCell ref="Q340:Q341"/>
    <mergeCell ref="R340:R341"/>
    <mergeCell ref="A342:A343"/>
    <mergeCell ref="B342:B343"/>
    <mergeCell ref="C342:C343"/>
    <mergeCell ref="L342:L343"/>
    <mergeCell ref="N342:N343"/>
    <mergeCell ref="O342:O343"/>
    <mergeCell ref="Q342:Q343"/>
    <mergeCell ref="R342:R343"/>
    <mergeCell ref="A340:A341"/>
    <mergeCell ref="B340:B341"/>
    <mergeCell ref="C340:C341"/>
    <mergeCell ref="L340:L341"/>
    <mergeCell ref="N340:N341"/>
    <mergeCell ref="O340:O341"/>
    <mergeCell ref="Q344:Q345"/>
    <mergeCell ref="R344:R345"/>
    <mergeCell ref="A346:A347"/>
    <mergeCell ref="B346:B347"/>
    <mergeCell ref="C346:C347"/>
    <mergeCell ref="L346:L347"/>
    <mergeCell ref="N346:N347"/>
    <mergeCell ref="O346:O347"/>
    <mergeCell ref="Q346:Q347"/>
    <mergeCell ref="R346:R347"/>
    <mergeCell ref="A344:A345"/>
    <mergeCell ref="B344:B345"/>
    <mergeCell ref="C344:C345"/>
    <mergeCell ref="L344:L345"/>
    <mergeCell ref="N344:N345"/>
    <mergeCell ref="O344:O345"/>
    <mergeCell ref="Q348:Q349"/>
    <mergeCell ref="R348:R349"/>
    <mergeCell ref="A350:A351"/>
    <mergeCell ref="B350:B351"/>
    <mergeCell ref="C350:C351"/>
    <mergeCell ref="L350:L351"/>
    <mergeCell ref="N350:N351"/>
    <mergeCell ref="O350:O351"/>
    <mergeCell ref="Q350:Q351"/>
    <mergeCell ref="R350:R351"/>
    <mergeCell ref="A348:A349"/>
    <mergeCell ref="B348:B349"/>
    <mergeCell ref="C348:C349"/>
    <mergeCell ref="L348:L349"/>
    <mergeCell ref="N348:N349"/>
    <mergeCell ref="O348:O349"/>
    <mergeCell ref="Q352:Q353"/>
    <mergeCell ref="R352:R353"/>
    <mergeCell ref="A354:A355"/>
    <mergeCell ref="B354:B355"/>
    <mergeCell ref="C354:C355"/>
    <mergeCell ref="L354:L355"/>
    <mergeCell ref="N354:N355"/>
    <mergeCell ref="O354:O355"/>
    <mergeCell ref="Q354:Q355"/>
    <mergeCell ref="R354:R355"/>
    <mergeCell ref="A352:A353"/>
    <mergeCell ref="B352:B353"/>
    <mergeCell ref="C352:C353"/>
    <mergeCell ref="L352:L353"/>
    <mergeCell ref="N352:N353"/>
    <mergeCell ref="O352:O353"/>
    <mergeCell ref="Q356:Q357"/>
    <mergeCell ref="R356:R357"/>
    <mergeCell ref="A358:A359"/>
    <mergeCell ref="B358:B359"/>
    <mergeCell ref="C358:C359"/>
    <mergeCell ref="L358:L359"/>
    <mergeCell ref="N358:N359"/>
    <mergeCell ref="O358:O359"/>
    <mergeCell ref="Q358:Q359"/>
    <mergeCell ref="R358:R359"/>
    <mergeCell ref="A356:A357"/>
    <mergeCell ref="B356:B357"/>
    <mergeCell ref="C356:C357"/>
    <mergeCell ref="L356:L357"/>
    <mergeCell ref="N356:N357"/>
    <mergeCell ref="O356:O357"/>
    <mergeCell ref="Q360:Q361"/>
    <mergeCell ref="R360:R361"/>
    <mergeCell ref="A362:A363"/>
    <mergeCell ref="B362:B363"/>
    <mergeCell ref="C362:C363"/>
    <mergeCell ref="L362:L363"/>
    <mergeCell ref="N362:N363"/>
    <mergeCell ref="O362:O363"/>
    <mergeCell ref="Q362:Q363"/>
    <mergeCell ref="R362:R363"/>
    <mergeCell ref="A360:A361"/>
    <mergeCell ref="B360:B361"/>
    <mergeCell ref="C360:C361"/>
    <mergeCell ref="L360:L361"/>
    <mergeCell ref="N360:N361"/>
    <mergeCell ref="O360:O361"/>
    <mergeCell ref="Q364:Q365"/>
    <mergeCell ref="R364:R365"/>
    <mergeCell ref="A366:A367"/>
    <mergeCell ref="B366:B367"/>
    <mergeCell ref="C366:C367"/>
    <mergeCell ref="L366:L367"/>
    <mergeCell ref="N366:N367"/>
    <mergeCell ref="O366:O367"/>
    <mergeCell ref="Q366:Q367"/>
    <mergeCell ref="R366:R367"/>
    <mergeCell ref="A364:A365"/>
    <mergeCell ref="B364:B365"/>
    <mergeCell ref="C364:C365"/>
    <mergeCell ref="L364:L365"/>
    <mergeCell ref="N364:N365"/>
    <mergeCell ref="O364:O365"/>
    <mergeCell ref="Q368:Q369"/>
    <mergeCell ref="R368:R369"/>
    <mergeCell ref="A370:A371"/>
    <mergeCell ref="B370:B371"/>
    <mergeCell ref="C370:C371"/>
    <mergeCell ref="L370:L371"/>
    <mergeCell ref="N370:N371"/>
    <mergeCell ref="O370:O371"/>
    <mergeCell ref="Q370:Q371"/>
    <mergeCell ref="R370:R371"/>
    <mergeCell ref="A368:A369"/>
    <mergeCell ref="B368:B369"/>
    <mergeCell ref="C368:C369"/>
    <mergeCell ref="L368:L369"/>
    <mergeCell ref="N368:N369"/>
    <mergeCell ref="O368:O369"/>
  </mergeCells>
  <conditionalFormatting sqref="O1">
    <cfRule type="containsText" dxfId="1399" priority="638" operator="containsText" text="HOLD">
      <formula>NOT(ISERROR(SEARCH("HOLD",O1)))</formula>
    </cfRule>
    <cfRule type="containsText" dxfId="1398" priority="647" operator="containsText" text="Ignore">
      <formula>NOT(ISERROR(SEARCH("Ignore",O1)))</formula>
    </cfRule>
  </conditionalFormatting>
  <conditionalFormatting sqref="M1:O1 M2:N71">
    <cfRule type="containsText" dxfId="1397" priority="637" operator="containsText" text="Waiting">
      <formula>NOT(ISERROR(SEARCH("Waiting",M1)))</formula>
    </cfRule>
    <cfRule type="containsText" dxfId="1396" priority="641" operator="containsText" text="Review">
      <formula>NOT(ISERROR(SEARCH("Review",M1)))</formula>
    </cfRule>
    <cfRule type="containsText" dxfId="1395" priority="642" operator="containsText" text="Other">
      <formula>NOT(ISERROR(SEARCH("Other",M1)))</formula>
    </cfRule>
    <cfRule type="containsText" dxfId="1394" priority="643" operator="containsText" text="Incomplete">
      <formula>NOT(ISERROR(SEARCH("Incomplete",M1)))</formula>
    </cfRule>
    <cfRule type="containsText" dxfId="1393" priority="644" operator="containsText" text="Untraceable">
      <formula>NOT(ISERROR(SEARCH("Untraceable",M1)))</formula>
    </cfRule>
    <cfRule type="containsText" dxfId="1392" priority="645" operator="containsText" text="Completed">
      <formula>NOT(ISERROR(SEARCH("Completed",M1)))</formula>
    </cfRule>
  </conditionalFormatting>
  <conditionalFormatting sqref="M1:O1 M2:N71 Q1:Q79">
    <cfRule type="containsText" dxfId="1391" priority="646" operator="containsText" text="In Progress">
      <formula>NOT(ISERROR(SEARCH("In Progress",M1)))</formula>
    </cfRule>
  </conditionalFormatting>
  <conditionalFormatting sqref="Q1:Q79">
    <cfRule type="containsText" dxfId="1390" priority="639" operator="containsText" text="No">
      <formula>NOT(ISERROR(SEARCH("No",Q1)))</formula>
    </cfRule>
    <cfRule type="containsText" dxfId="1389" priority="640" operator="containsText" text="Yes">
      <formula>NOT(ISERROR(SEARCH("Yes",Q1)))</formula>
    </cfRule>
  </conditionalFormatting>
  <conditionalFormatting sqref="L1">
    <cfRule type="containsText" dxfId="1388" priority="636" operator="containsText" text="Needs to be">
      <formula>NOT(ISERROR(SEARCH("Needs to be",L1)))</formula>
    </cfRule>
  </conditionalFormatting>
  <conditionalFormatting sqref="I1:K10 I12:K71 K11">
    <cfRule type="containsText" dxfId="1387" priority="635" operator="containsText" text="Please Enter Tracing Time">
      <formula>NOT(ISERROR(SEARCH("Please Enter Tracing Time",I1)))</formula>
    </cfRule>
  </conditionalFormatting>
  <conditionalFormatting sqref="O2:O71">
    <cfRule type="containsText" dxfId="1386" priority="627" operator="containsText" text="HOLD">
      <formula>NOT(ISERROR(SEARCH("HOLD",O2)))</formula>
    </cfRule>
    <cfRule type="containsText" dxfId="1385" priority="634" operator="containsText" text="Ignore">
      <formula>NOT(ISERROR(SEARCH("Ignore",O2)))</formula>
    </cfRule>
  </conditionalFormatting>
  <conditionalFormatting sqref="O2:O71">
    <cfRule type="containsText" dxfId="1384" priority="626" operator="containsText" text="Waiting">
      <formula>NOT(ISERROR(SEARCH("Waiting",O2)))</formula>
    </cfRule>
    <cfRule type="containsText" dxfId="1383" priority="628" operator="containsText" text="Review">
      <formula>NOT(ISERROR(SEARCH("Review",O2)))</formula>
    </cfRule>
    <cfRule type="containsText" dxfId="1382" priority="629" operator="containsText" text="Other">
      <formula>NOT(ISERROR(SEARCH("Other",O2)))</formula>
    </cfRule>
    <cfRule type="containsText" dxfId="1381" priority="630" operator="containsText" text="Incomplete">
      <formula>NOT(ISERROR(SEARCH("Incomplete",O2)))</formula>
    </cfRule>
    <cfRule type="containsText" dxfId="1380" priority="631" operator="containsText" text="Untraceable">
      <formula>NOT(ISERROR(SEARCH("Untraceable",O2)))</formula>
    </cfRule>
    <cfRule type="containsText" dxfId="1379" priority="632" operator="containsText" text="Completed">
      <formula>NOT(ISERROR(SEARCH("Completed",O2)))</formula>
    </cfRule>
  </conditionalFormatting>
  <conditionalFormatting sqref="O2:O71">
    <cfRule type="containsText" dxfId="1378" priority="633" operator="containsText" text="In Progress">
      <formula>NOT(ISERROR(SEARCH("In Progress",O2)))</formula>
    </cfRule>
  </conditionalFormatting>
  <conditionalFormatting sqref="L2:L71">
    <cfRule type="containsText" dxfId="1377" priority="625" operator="containsText" text="Needs to be">
      <formula>NOT(ISERROR(SEARCH("Needs to be",L2)))</formula>
    </cfRule>
  </conditionalFormatting>
  <conditionalFormatting sqref="A372:A1048576 A2:A343">
    <cfRule type="cellIs" dxfId="1376" priority="624" operator="equal">
      <formula>"R"</formula>
    </cfRule>
  </conditionalFormatting>
  <conditionalFormatting sqref="A372:A1048576 A2:A343">
    <cfRule type="cellIs" dxfId="1375" priority="623" operator="equal">
      <formula>"G"</formula>
    </cfRule>
  </conditionalFormatting>
  <conditionalFormatting sqref="M72:N95">
    <cfRule type="containsText" dxfId="1374" priority="612" operator="containsText" text="Waiting">
      <formula>NOT(ISERROR(SEARCH("Waiting",M72)))</formula>
    </cfRule>
    <cfRule type="containsText" dxfId="1373" priority="615" operator="containsText" text="Review">
      <formula>NOT(ISERROR(SEARCH("Review",M72)))</formula>
    </cfRule>
    <cfRule type="containsText" dxfId="1372" priority="616" operator="containsText" text="Other">
      <formula>NOT(ISERROR(SEARCH("Other",M72)))</formula>
    </cfRule>
    <cfRule type="containsText" dxfId="1371" priority="617" operator="containsText" text="Incomplete">
      <formula>NOT(ISERROR(SEARCH("Incomplete",M72)))</formula>
    </cfRule>
    <cfRule type="containsText" dxfId="1370" priority="618" operator="containsText" text="Untraceable">
      <formula>NOT(ISERROR(SEARCH("Untraceable",M72)))</formula>
    </cfRule>
    <cfRule type="containsText" dxfId="1369" priority="619" operator="containsText" text="Completed">
      <formula>NOT(ISERROR(SEARCH("Completed",M72)))</formula>
    </cfRule>
  </conditionalFormatting>
  <conditionalFormatting sqref="M72:N95 Q80:Q99">
    <cfRule type="containsText" dxfId="1368" priority="620" operator="containsText" text="In Progress">
      <formula>NOT(ISERROR(SEARCH("In Progress",M72)))</formula>
    </cfRule>
  </conditionalFormatting>
  <conditionalFormatting sqref="Q80:Q99">
    <cfRule type="containsText" dxfId="1367" priority="613" operator="containsText" text="No">
      <formula>NOT(ISERROR(SEARCH("No",Q80)))</formula>
    </cfRule>
    <cfRule type="containsText" dxfId="1366" priority="614" operator="containsText" text="Yes">
      <formula>NOT(ISERROR(SEARCH("Yes",Q80)))</formula>
    </cfRule>
  </conditionalFormatting>
  <conditionalFormatting sqref="I72:K95">
    <cfRule type="containsText" dxfId="1365" priority="611" operator="containsText" text="Please Enter Tracing Time">
      <formula>NOT(ISERROR(SEARCH("Please Enter Tracing Time",I72)))</formula>
    </cfRule>
  </conditionalFormatting>
  <conditionalFormatting sqref="O72:O95">
    <cfRule type="containsText" dxfId="1364" priority="603" operator="containsText" text="HOLD">
      <formula>NOT(ISERROR(SEARCH("HOLD",O72)))</formula>
    </cfRule>
    <cfRule type="containsText" dxfId="1363" priority="610" operator="containsText" text="Ignore">
      <formula>NOT(ISERROR(SEARCH("Ignore",O72)))</formula>
    </cfRule>
  </conditionalFormatting>
  <conditionalFormatting sqref="O72:O95">
    <cfRule type="containsText" dxfId="1362" priority="602" operator="containsText" text="Waiting">
      <formula>NOT(ISERROR(SEARCH("Waiting",O72)))</formula>
    </cfRule>
    <cfRule type="containsText" dxfId="1361" priority="604" operator="containsText" text="Review">
      <formula>NOT(ISERROR(SEARCH("Review",O72)))</formula>
    </cfRule>
    <cfRule type="containsText" dxfId="1360" priority="605" operator="containsText" text="Other">
      <formula>NOT(ISERROR(SEARCH("Other",O72)))</formula>
    </cfRule>
    <cfRule type="containsText" dxfId="1359" priority="606" operator="containsText" text="Incomplete">
      <formula>NOT(ISERROR(SEARCH("Incomplete",O72)))</formula>
    </cfRule>
    <cfRule type="containsText" dxfId="1358" priority="607" operator="containsText" text="Untraceable">
      <formula>NOT(ISERROR(SEARCH("Untraceable",O72)))</formula>
    </cfRule>
    <cfRule type="containsText" dxfId="1357" priority="608" operator="containsText" text="Completed">
      <formula>NOT(ISERROR(SEARCH("Completed",O72)))</formula>
    </cfRule>
  </conditionalFormatting>
  <conditionalFormatting sqref="O72:O95">
    <cfRule type="containsText" dxfId="1356" priority="609" operator="containsText" text="In Progress">
      <formula>NOT(ISERROR(SEARCH("In Progress",O72)))</formula>
    </cfRule>
  </conditionalFormatting>
  <conditionalFormatting sqref="L72:L83 L86:L93">
    <cfRule type="containsText" dxfId="1355" priority="601" operator="containsText" text="Needs to be">
      <formula>NOT(ISERROR(SEARCH("Needs to be",L72)))</formula>
    </cfRule>
  </conditionalFormatting>
  <conditionalFormatting sqref="M96:N111">
    <cfRule type="containsText" dxfId="1354" priority="592" operator="containsText" text="Waiting">
      <formula>NOT(ISERROR(SEARCH("Waiting",M96)))</formula>
    </cfRule>
    <cfRule type="containsText" dxfId="1353" priority="595" operator="containsText" text="Review">
      <formula>NOT(ISERROR(SEARCH("Review",M96)))</formula>
    </cfRule>
    <cfRule type="containsText" dxfId="1352" priority="596" operator="containsText" text="Other">
      <formula>NOT(ISERROR(SEARCH("Other",M96)))</formula>
    </cfRule>
    <cfRule type="containsText" dxfId="1351" priority="597" operator="containsText" text="Incomplete">
      <formula>NOT(ISERROR(SEARCH("Incomplete",M96)))</formula>
    </cfRule>
    <cfRule type="containsText" dxfId="1350" priority="598" operator="containsText" text="Untraceable">
      <formula>NOT(ISERROR(SEARCH("Untraceable",M96)))</formula>
    </cfRule>
    <cfRule type="containsText" dxfId="1349" priority="599" operator="containsText" text="Completed">
      <formula>NOT(ISERROR(SEARCH("Completed",M96)))</formula>
    </cfRule>
  </conditionalFormatting>
  <conditionalFormatting sqref="M96:N111 Q100:Q123">
    <cfRule type="containsText" dxfId="1348" priority="600" operator="containsText" text="In Progress">
      <formula>NOT(ISERROR(SEARCH("In Progress",M96)))</formula>
    </cfRule>
  </conditionalFormatting>
  <conditionalFormatting sqref="Q100:Q123">
    <cfRule type="containsText" dxfId="1347" priority="593" operator="containsText" text="No">
      <formula>NOT(ISERROR(SEARCH("No",Q100)))</formula>
    </cfRule>
    <cfRule type="containsText" dxfId="1346" priority="594" operator="containsText" text="Yes">
      <formula>NOT(ISERROR(SEARCH("Yes",Q100)))</formula>
    </cfRule>
  </conditionalFormatting>
  <conditionalFormatting sqref="I96:K111">
    <cfRule type="containsText" dxfId="1345" priority="591" operator="containsText" text="Please Enter Tracing Time">
      <formula>NOT(ISERROR(SEARCH("Please Enter Tracing Time",I96)))</formula>
    </cfRule>
  </conditionalFormatting>
  <conditionalFormatting sqref="O96:O111">
    <cfRule type="containsText" dxfId="1344" priority="583" operator="containsText" text="HOLD">
      <formula>NOT(ISERROR(SEARCH("HOLD",O96)))</formula>
    </cfRule>
    <cfRule type="containsText" dxfId="1343" priority="590" operator="containsText" text="Ignore">
      <formula>NOT(ISERROR(SEARCH("Ignore",O96)))</formula>
    </cfRule>
  </conditionalFormatting>
  <conditionalFormatting sqref="O96:O111">
    <cfRule type="containsText" dxfId="1342" priority="582" operator="containsText" text="Waiting">
      <formula>NOT(ISERROR(SEARCH("Waiting",O96)))</formula>
    </cfRule>
    <cfRule type="containsText" dxfId="1341" priority="584" operator="containsText" text="Review">
      <formula>NOT(ISERROR(SEARCH("Review",O96)))</formula>
    </cfRule>
    <cfRule type="containsText" dxfId="1340" priority="585" operator="containsText" text="Other">
      <formula>NOT(ISERROR(SEARCH("Other",O96)))</formula>
    </cfRule>
    <cfRule type="containsText" dxfId="1339" priority="586" operator="containsText" text="Incomplete">
      <formula>NOT(ISERROR(SEARCH("Incomplete",O96)))</formula>
    </cfRule>
    <cfRule type="containsText" dxfId="1338" priority="587" operator="containsText" text="Untraceable">
      <formula>NOT(ISERROR(SEARCH("Untraceable",O96)))</formula>
    </cfRule>
    <cfRule type="containsText" dxfId="1337" priority="588" operator="containsText" text="Completed">
      <formula>NOT(ISERROR(SEARCH("Completed",O96)))</formula>
    </cfRule>
  </conditionalFormatting>
  <conditionalFormatting sqref="O96:O111">
    <cfRule type="containsText" dxfId="1336" priority="589" operator="containsText" text="In Progress">
      <formula>NOT(ISERROR(SEARCH("In Progress",O96)))</formula>
    </cfRule>
  </conditionalFormatting>
  <conditionalFormatting sqref="L96:L111">
    <cfRule type="containsText" dxfId="1335" priority="581" operator="containsText" text="Needs to be">
      <formula>NOT(ISERROR(SEARCH("Needs to be",L96)))</formula>
    </cfRule>
  </conditionalFormatting>
  <conditionalFormatting sqref="M112:N121">
    <cfRule type="containsText" dxfId="1334" priority="574" operator="containsText" text="Waiting">
      <formula>NOT(ISERROR(SEARCH("Waiting",M112)))</formula>
    </cfRule>
    <cfRule type="containsText" dxfId="1333" priority="575" operator="containsText" text="Review">
      <formula>NOT(ISERROR(SEARCH("Review",M112)))</formula>
    </cfRule>
    <cfRule type="containsText" dxfId="1332" priority="576" operator="containsText" text="Other">
      <formula>NOT(ISERROR(SEARCH("Other",M112)))</formula>
    </cfRule>
    <cfRule type="containsText" dxfId="1331" priority="577" operator="containsText" text="Incomplete">
      <formula>NOT(ISERROR(SEARCH("Incomplete",M112)))</formula>
    </cfRule>
    <cfRule type="containsText" dxfId="1330" priority="578" operator="containsText" text="Untraceable">
      <formula>NOT(ISERROR(SEARCH("Untraceable",M112)))</formula>
    </cfRule>
    <cfRule type="containsText" dxfId="1329" priority="579" operator="containsText" text="Completed">
      <formula>NOT(ISERROR(SEARCH("Completed",M112)))</formula>
    </cfRule>
  </conditionalFormatting>
  <conditionalFormatting sqref="M112:N121">
    <cfRule type="containsText" dxfId="1328" priority="580" operator="containsText" text="In Progress">
      <formula>NOT(ISERROR(SEARCH("In Progress",M112)))</formula>
    </cfRule>
  </conditionalFormatting>
  <conditionalFormatting sqref="I112:K121">
    <cfRule type="containsText" dxfId="1327" priority="573" operator="containsText" text="Please Enter Tracing Time">
      <formula>NOT(ISERROR(SEARCH("Please Enter Tracing Time",I112)))</formula>
    </cfRule>
  </conditionalFormatting>
  <conditionalFormatting sqref="O112:O115 O118:O121">
    <cfRule type="containsText" dxfId="1326" priority="565" operator="containsText" text="HOLD">
      <formula>NOT(ISERROR(SEARCH("HOLD",O112)))</formula>
    </cfRule>
    <cfRule type="containsText" dxfId="1325" priority="572" operator="containsText" text="Ignore">
      <formula>NOT(ISERROR(SEARCH("Ignore",O112)))</formula>
    </cfRule>
  </conditionalFormatting>
  <conditionalFormatting sqref="O112:O115 O118:O121">
    <cfRule type="containsText" dxfId="1324" priority="564" operator="containsText" text="Waiting">
      <formula>NOT(ISERROR(SEARCH("Waiting",O112)))</formula>
    </cfRule>
    <cfRule type="containsText" dxfId="1323" priority="566" operator="containsText" text="Review">
      <formula>NOT(ISERROR(SEARCH("Review",O112)))</formula>
    </cfRule>
    <cfRule type="containsText" dxfId="1322" priority="567" operator="containsText" text="Other">
      <formula>NOT(ISERROR(SEARCH("Other",O112)))</formula>
    </cfRule>
    <cfRule type="containsText" dxfId="1321" priority="568" operator="containsText" text="Incomplete">
      <formula>NOT(ISERROR(SEARCH("Incomplete",O112)))</formula>
    </cfRule>
    <cfRule type="containsText" dxfId="1320" priority="569" operator="containsText" text="Untraceable">
      <formula>NOT(ISERROR(SEARCH("Untraceable",O112)))</formula>
    </cfRule>
    <cfRule type="containsText" dxfId="1319" priority="570" operator="containsText" text="Completed">
      <formula>NOT(ISERROR(SEARCH("Completed",O112)))</formula>
    </cfRule>
  </conditionalFormatting>
  <conditionalFormatting sqref="O112:O115 O118:O121">
    <cfRule type="containsText" dxfId="1318" priority="571" operator="containsText" text="In Progress">
      <formula>NOT(ISERROR(SEARCH("In Progress",O112)))</formula>
    </cfRule>
  </conditionalFormatting>
  <conditionalFormatting sqref="L112:L121">
    <cfRule type="containsText" dxfId="1317" priority="563" operator="containsText" text="Needs to be">
      <formula>NOT(ISERROR(SEARCH("Needs to be",L112)))</formula>
    </cfRule>
  </conditionalFormatting>
  <conditionalFormatting sqref="M122:N135">
    <cfRule type="containsText" dxfId="1316" priority="554" operator="containsText" text="Waiting">
      <formula>NOT(ISERROR(SEARCH("Waiting",M122)))</formula>
    </cfRule>
    <cfRule type="containsText" dxfId="1315" priority="557" operator="containsText" text="Review">
      <formula>NOT(ISERROR(SEARCH("Review",M122)))</formula>
    </cfRule>
    <cfRule type="containsText" dxfId="1314" priority="558" operator="containsText" text="Other">
      <formula>NOT(ISERROR(SEARCH("Other",M122)))</formula>
    </cfRule>
    <cfRule type="containsText" dxfId="1313" priority="559" operator="containsText" text="Incomplete">
      <formula>NOT(ISERROR(SEARCH("Incomplete",M122)))</formula>
    </cfRule>
    <cfRule type="containsText" dxfId="1312" priority="560" operator="containsText" text="Untraceable">
      <formula>NOT(ISERROR(SEARCH("Untraceable",M122)))</formula>
    </cfRule>
    <cfRule type="containsText" dxfId="1311" priority="561" operator="containsText" text="Completed">
      <formula>NOT(ISERROR(SEARCH("Completed",M122)))</formula>
    </cfRule>
  </conditionalFormatting>
  <conditionalFormatting sqref="M122:N135 Q124:Q135">
    <cfRule type="containsText" dxfId="1310" priority="562" operator="containsText" text="In Progress">
      <formula>NOT(ISERROR(SEARCH("In Progress",M122)))</formula>
    </cfRule>
  </conditionalFormatting>
  <conditionalFormatting sqref="Q124:Q135">
    <cfRule type="containsText" dxfId="1309" priority="555" operator="containsText" text="No">
      <formula>NOT(ISERROR(SEARCH("No",Q124)))</formula>
    </cfRule>
    <cfRule type="containsText" dxfId="1308" priority="556" operator="containsText" text="Yes">
      <formula>NOT(ISERROR(SEARCH("Yes",Q124)))</formula>
    </cfRule>
  </conditionalFormatting>
  <conditionalFormatting sqref="I122:K135">
    <cfRule type="containsText" dxfId="1307" priority="553" operator="containsText" text="Please Enter Tracing Time">
      <formula>NOT(ISERROR(SEARCH("Please Enter Tracing Time",I122)))</formula>
    </cfRule>
  </conditionalFormatting>
  <conditionalFormatting sqref="O122:O135">
    <cfRule type="containsText" dxfId="1306" priority="545" operator="containsText" text="HOLD">
      <formula>NOT(ISERROR(SEARCH("HOLD",O122)))</formula>
    </cfRule>
    <cfRule type="containsText" dxfId="1305" priority="552" operator="containsText" text="Ignore">
      <formula>NOT(ISERROR(SEARCH("Ignore",O122)))</formula>
    </cfRule>
  </conditionalFormatting>
  <conditionalFormatting sqref="O122:O135">
    <cfRule type="containsText" dxfId="1304" priority="544" operator="containsText" text="Waiting">
      <formula>NOT(ISERROR(SEARCH("Waiting",O122)))</formula>
    </cfRule>
    <cfRule type="containsText" dxfId="1303" priority="546" operator="containsText" text="Review">
      <formula>NOT(ISERROR(SEARCH("Review",O122)))</formula>
    </cfRule>
    <cfRule type="containsText" dxfId="1302" priority="547" operator="containsText" text="Other">
      <formula>NOT(ISERROR(SEARCH("Other",O122)))</formula>
    </cfRule>
    <cfRule type="containsText" dxfId="1301" priority="548" operator="containsText" text="Incomplete">
      <formula>NOT(ISERROR(SEARCH("Incomplete",O122)))</formula>
    </cfRule>
    <cfRule type="containsText" dxfId="1300" priority="549" operator="containsText" text="Untraceable">
      <formula>NOT(ISERROR(SEARCH("Untraceable",O122)))</formula>
    </cfRule>
    <cfRule type="containsText" dxfId="1299" priority="550" operator="containsText" text="Completed">
      <formula>NOT(ISERROR(SEARCH("Completed",O122)))</formula>
    </cfRule>
  </conditionalFormatting>
  <conditionalFormatting sqref="O122:O135">
    <cfRule type="containsText" dxfId="1298" priority="551" operator="containsText" text="In Progress">
      <formula>NOT(ISERROR(SEARCH("In Progress",O122)))</formula>
    </cfRule>
  </conditionalFormatting>
  <conditionalFormatting sqref="L122:L135">
    <cfRule type="containsText" dxfId="1297" priority="543" operator="containsText" text="Needs to be">
      <formula>NOT(ISERROR(SEARCH("Needs to be",L122)))</formula>
    </cfRule>
  </conditionalFormatting>
  <conditionalFormatting sqref="M136:N145">
    <cfRule type="containsText" dxfId="1296" priority="534" operator="containsText" text="Waiting">
      <formula>NOT(ISERROR(SEARCH("Waiting",M136)))</formula>
    </cfRule>
    <cfRule type="containsText" dxfId="1295" priority="537" operator="containsText" text="Review">
      <formula>NOT(ISERROR(SEARCH("Review",M136)))</formula>
    </cfRule>
    <cfRule type="containsText" dxfId="1294" priority="538" operator="containsText" text="Other">
      <formula>NOT(ISERROR(SEARCH("Other",M136)))</formula>
    </cfRule>
    <cfRule type="containsText" dxfId="1293" priority="539" operator="containsText" text="Incomplete">
      <formula>NOT(ISERROR(SEARCH("Incomplete",M136)))</formula>
    </cfRule>
    <cfRule type="containsText" dxfId="1292" priority="540" operator="containsText" text="Untraceable">
      <formula>NOT(ISERROR(SEARCH("Untraceable",M136)))</formula>
    </cfRule>
    <cfRule type="containsText" dxfId="1291" priority="541" operator="containsText" text="Completed">
      <formula>NOT(ISERROR(SEARCH("Completed",M136)))</formula>
    </cfRule>
  </conditionalFormatting>
  <conditionalFormatting sqref="M136:N145 Q136:Q209">
    <cfRule type="containsText" dxfId="1290" priority="542" operator="containsText" text="In Progress">
      <formula>NOT(ISERROR(SEARCH("In Progress",M136)))</formula>
    </cfRule>
  </conditionalFormatting>
  <conditionalFormatting sqref="Q136:Q209">
    <cfRule type="containsText" dxfId="1289" priority="535" operator="containsText" text="No">
      <formula>NOT(ISERROR(SEARCH("No",Q136)))</formula>
    </cfRule>
    <cfRule type="containsText" dxfId="1288" priority="536" operator="containsText" text="Yes">
      <formula>NOT(ISERROR(SEARCH("Yes",Q136)))</formula>
    </cfRule>
  </conditionalFormatting>
  <conditionalFormatting sqref="I136:K145">
    <cfRule type="containsText" dxfId="1287" priority="533" operator="containsText" text="Please Enter Tracing Time">
      <formula>NOT(ISERROR(SEARCH("Please Enter Tracing Time",I136)))</formula>
    </cfRule>
  </conditionalFormatting>
  <conditionalFormatting sqref="O136:O145">
    <cfRule type="containsText" dxfId="1286" priority="525" operator="containsText" text="HOLD">
      <formula>NOT(ISERROR(SEARCH("HOLD",O136)))</formula>
    </cfRule>
    <cfRule type="containsText" dxfId="1285" priority="532" operator="containsText" text="Ignore">
      <formula>NOT(ISERROR(SEARCH("Ignore",O136)))</formula>
    </cfRule>
  </conditionalFormatting>
  <conditionalFormatting sqref="O136:O145">
    <cfRule type="containsText" dxfId="1284" priority="524" operator="containsText" text="Waiting">
      <formula>NOT(ISERROR(SEARCH("Waiting",O136)))</formula>
    </cfRule>
    <cfRule type="containsText" dxfId="1283" priority="526" operator="containsText" text="Review">
      <formula>NOT(ISERROR(SEARCH("Review",O136)))</formula>
    </cfRule>
    <cfRule type="containsText" dxfId="1282" priority="527" operator="containsText" text="Other">
      <formula>NOT(ISERROR(SEARCH("Other",O136)))</formula>
    </cfRule>
    <cfRule type="containsText" dxfId="1281" priority="528" operator="containsText" text="Incomplete">
      <formula>NOT(ISERROR(SEARCH("Incomplete",O136)))</formula>
    </cfRule>
    <cfRule type="containsText" dxfId="1280" priority="529" operator="containsText" text="Untraceable">
      <formula>NOT(ISERROR(SEARCH("Untraceable",O136)))</formula>
    </cfRule>
    <cfRule type="containsText" dxfId="1279" priority="530" operator="containsText" text="Completed">
      <formula>NOT(ISERROR(SEARCH("Completed",O136)))</formula>
    </cfRule>
  </conditionalFormatting>
  <conditionalFormatting sqref="O136:O145">
    <cfRule type="containsText" dxfId="1278" priority="531" operator="containsText" text="In Progress">
      <formula>NOT(ISERROR(SEARCH("In Progress",O136)))</formula>
    </cfRule>
  </conditionalFormatting>
  <conditionalFormatting sqref="L136:L145">
    <cfRule type="containsText" dxfId="1277" priority="523" operator="containsText" text="Needs to be">
      <formula>NOT(ISERROR(SEARCH("Needs to be",L136)))</formula>
    </cfRule>
  </conditionalFormatting>
  <conditionalFormatting sqref="M146:N161">
    <cfRule type="containsText" dxfId="1276" priority="516" operator="containsText" text="Waiting">
      <formula>NOT(ISERROR(SEARCH("Waiting",M146)))</formula>
    </cfRule>
    <cfRule type="containsText" dxfId="1275" priority="517" operator="containsText" text="Review">
      <formula>NOT(ISERROR(SEARCH("Review",M146)))</formula>
    </cfRule>
    <cfRule type="containsText" dxfId="1274" priority="518" operator="containsText" text="Other">
      <formula>NOT(ISERROR(SEARCH("Other",M146)))</formula>
    </cfRule>
    <cfRule type="containsText" dxfId="1273" priority="519" operator="containsText" text="Incomplete">
      <formula>NOT(ISERROR(SEARCH("Incomplete",M146)))</formula>
    </cfRule>
    <cfRule type="containsText" dxfId="1272" priority="520" operator="containsText" text="Untraceable">
      <formula>NOT(ISERROR(SEARCH("Untraceable",M146)))</formula>
    </cfRule>
    <cfRule type="containsText" dxfId="1271" priority="521" operator="containsText" text="Completed">
      <formula>NOT(ISERROR(SEARCH("Completed",M146)))</formula>
    </cfRule>
  </conditionalFormatting>
  <conditionalFormatting sqref="M146:N161">
    <cfRule type="containsText" dxfId="1270" priority="522" operator="containsText" text="In Progress">
      <formula>NOT(ISERROR(SEARCH("In Progress",M146)))</formula>
    </cfRule>
  </conditionalFormatting>
  <conditionalFormatting sqref="I146:K161">
    <cfRule type="containsText" dxfId="1269" priority="515" operator="containsText" text="Please Enter Tracing Time">
      <formula>NOT(ISERROR(SEARCH("Please Enter Tracing Time",I146)))</formula>
    </cfRule>
  </conditionalFormatting>
  <conditionalFormatting sqref="O146:O161">
    <cfRule type="containsText" dxfId="1268" priority="507" operator="containsText" text="HOLD">
      <formula>NOT(ISERROR(SEARCH("HOLD",O146)))</formula>
    </cfRule>
    <cfRule type="containsText" dxfId="1267" priority="514" operator="containsText" text="Ignore">
      <formula>NOT(ISERROR(SEARCH("Ignore",O146)))</formula>
    </cfRule>
  </conditionalFormatting>
  <conditionalFormatting sqref="O146:O161">
    <cfRule type="containsText" dxfId="1266" priority="506" operator="containsText" text="Waiting">
      <formula>NOT(ISERROR(SEARCH("Waiting",O146)))</formula>
    </cfRule>
    <cfRule type="containsText" dxfId="1265" priority="508" operator="containsText" text="Review">
      <formula>NOT(ISERROR(SEARCH("Review",O146)))</formula>
    </cfRule>
    <cfRule type="containsText" dxfId="1264" priority="509" operator="containsText" text="Other">
      <formula>NOT(ISERROR(SEARCH("Other",O146)))</formula>
    </cfRule>
    <cfRule type="containsText" dxfId="1263" priority="510" operator="containsText" text="Incomplete">
      <formula>NOT(ISERROR(SEARCH("Incomplete",O146)))</formula>
    </cfRule>
    <cfRule type="containsText" dxfId="1262" priority="511" operator="containsText" text="Untraceable">
      <formula>NOT(ISERROR(SEARCH("Untraceable",O146)))</formula>
    </cfRule>
    <cfRule type="containsText" dxfId="1261" priority="512" operator="containsText" text="Completed">
      <formula>NOT(ISERROR(SEARCH("Completed",O146)))</formula>
    </cfRule>
  </conditionalFormatting>
  <conditionalFormatting sqref="O146:O161">
    <cfRule type="containsText" dxfId="1260" priority="513" operator="containsText" text="In Progress">
      <formula>NOT(ISERROR(SEARCH("In Progress",O146)))</formula>
    </cfRule>
  </conditionalFormatting>
  <conditionalFormatting sqref="L148:L161">
    <cfRule type="containsText" dxfId="1259" priority="505" operator="containsText" text="Needs to be">
      <formula>NOT(ISERROR(SEARCH("Needs to be",L148)))</formula>
    </cfRule>
  </conditionalFormatting>
  <conditionalFormatting sqref="M162:N167">
    <cfRule type="containsText" dxfId="1258" priority="498" operator="containsText" text="Waiting">
      <formula>NOT(ISERROR(SEARCH("Waiting",M162)))</formula>
    </cfRule>
    <cfRule type="containsText" dxfId="1257" priority="499" operator="containsText" text="Review">
      <formula>NOT(ISERROR(SEARCH("Review",M162)))</formula>
    </cfRule>
    <cfRule type="containsText" dxfId="1256" priority="500" operator="containsText" text="Other">
      <formula>NOT(ISERROR(SEARCH("Other",M162)))</formula>
    </cfRule>
    <cfRule type="containsText" dxfId="1255" priority="501" operator="containsText" text="Incomplete">
      <formula>NOT(ISERROR(SEARCH("Incomplete",M162)))</formula>
    </cfRule>
    <cfRule type="containsText" dxfId="1254" priority="502" operator="containsText" text="Untraceable">
      <formula>NOT(ISERROR(SEARCH("Untraceable",M162)))</formula>
    </cfRule>
    <cfRule type="containsText" dxfId="1253" priority="503" operator="containsText" text="Completed">
      <formula>NOT(ISERROR(SEARCH("Completed",M162)))</formula>
    </cfRule>
  </conditionalFormatting>
  <conditionalFormatting sqref="M162:N167">
    <cfRule type="containsText" dxfId="1252" priority="504" operator="containsText" text="In Progress">
      <formula>NOT(ISERROR(SEARCH("In Progress",M162)))</formula>
    </cfRule>
  </conditionalFormatting>
  <conditionalFormatting sqref="I162:K167">
    <cfRule type="containsText" dxfId="1251" priority="497" operator="containsText" text="Please Enter Tracing Time">
      <formula>NOT(ISERROR(SEARCH("Please Enter Tracing Time",I162)))</formula>
    </cfRule>
  </conditionalFormatting>
  <conditionalFormatting sqref="O162:O167">
    <cfRule type="containsText" dxfId="1250" priority="489" operator="containsText" text="HOLD">
      <formula>NOT(ISERROR(SEARCH("HOLD",O162)))</formula>
    </cfRule>
    <cfRule type="containsText" dxfId="1249" priority="496" operator="containsText" text="Ignore">
      <formula>NOT(ISERROR(SEARCH("Ignore",O162)))</formula>
    </cfRule>
  </conditionalFormatting>
  <conditionalFormatting sqref="O162:O167">
    <cfRule type="containsText" dxfId="1248" priority="488" operator="containsText" text="Waiting">
      <formula>NOT(ISERROR(SEARCH("Waiting",O162)))</formula>
    </cfRule>
    <cfRule type="containsText" dxfId="1247" priority="490" operator="containsText" text="Review">
      <formula>NOT(ISERROR(SEARCH("Review",O162)))</formula>
    </cfRule>
    <cfRule type="containsText" dxfId="1246" priority="491" operator="containsText" text="Other">
      <formula>NOT(ISERROR(SEARCH("Other",O162)))</formula>
    </cfRule>
    <cfRule type="containsText" dxfId="1245" priority="492" operator="containsText" text="Incomplete">
      <formula>NOT(ISERROR(SEARCH("Incomplete",O162)))</formula>
    </cfRule>
    <cfRule type="containsText" dxfId="1244" priority="493" operator="containsText" text="Untraceable">
      <formula>NOT(ISERROR(SEARCH("Untraceable",O162)))</formula>
    </cfRule>
    <cfRule type="containsText" dxfId="1243" priority="494" operator="containsText" text="Completed">
      <formula>NOT(ISERROR(SEARCH("Completed",O162)))</formula>
    </cfRule>
  </conditionalFormatting>
  <conditionalFormatting sqref="O162:O167">
    <cfRule type="containsText" dxfId="1242" priority="495" operator="containsText" text="In Progress">
      <formula>NOT(ISERROR(SEARCH("In Progress",O162)))</formula>
    </cfRule>
  </conditionalFormatting>
  <conditionalFormatting sqref="L162:L167">
    <cfRule type="containsText" dxfId="1241" priority="487" operator="containsText" text="Needs to be">
      <formula>NOT(ISERROR(SEARCH("Needs to be",L162)))</formula>
    </cfRule>
  </conditionalFormatting>
  <conditionalFormatting sqref="M168:N181">
    <cfRule type="containsText" dxfId="1240" priority="480" operator="containsText" text="Waiting">
      <formula>NOT(ISERROR(SEARCH("Waiting",M168)))</formula>
    </cfRule>
    <cfRule type="containsText" dxfId="1239" priority="481" operator="containsText" text="Review">
      <formula>NOT(ISERROR(SEARCH("Review",M168)))</formula>
    </cfRule>
    <cfRule type="containsText" dxfId="1238" priority="482" operator="containsText" text="Other">
      <formula>NOT(ISERROR(SEARCH("Other",M168)))</formula>
    </cfRule>
    <cfRule type="containsText" dxfId="1237" priority="483" operator="containsText" text="Incomplete">
      <formula>NOT(ISERROR(SEARCH("Incomplete",M168)))</formula>
    </cfRule>
    <cfRule type="containsText" dxfId="1236" priority="484" operator="containsText" text="Untraceable">
      <formula>NOT(ISERROR(SEARCH("Untraceable",M168)))</formula>
    </cfRule>
    <cfRule type="containsText" dxfId="1235" priority="485" operator="containsText" text="Completed">
      <formula>NOT(ISERROR(SEARCH("Completed",M168)))</formula>
    </cfRule>
  </conditionalFormatting>
  <conditionalFormatting sqref="M168:N181">
    <cfRule type="containsText" dxfId="1234" priority="486" operator="containsText" text="In Progress">
      <formula>NOT(ISERROR(SEARCH("In Progress",M168)))</formula>
    </cfRule>
  </conditionalFormatting>
  <conditionalFormatting sqref="I168:K181">
    <cfRule type="containsText" dxfId="1233" priority="479" operator="containsText" text="Please Enter Tracing Time">
      <formula>NOT(ISERROR(SEARCH("Please Enter Tracing Time",I168)))</formula>
    </cfRule>
  </conditionalFormatting>
  <conditionalFormatting sqref="O168:O181">
    <cfRule type="containsText" dxfId="1232" priority="471" operator="containsText" text="HOLD">
      <formula>NOT(ISERROR(SEARCH("HOLD",O168)))</formula>
    </cfRule>
    <cfRule type="containsText" dxfId="1231" priority="478" operator="containsText" text="Ignore">
      <formula>NOT(ISERROR(SEARCH("Ignore",O168)))</formula>
    </cfRule>
  </conditionalFormatting>
  <conditionalFormatting sqref="O168:O181">
    <cfRule type="containsText" dxfId="1230" priority="470" operator="containsText" text="Waiting">
      <formula>NOT(ISERROR(SEARCH("Waiting",O168)))</formula>
    </cfRule>
    <cfRule type="containsText" dxfId="1229" priority="472" operator="containsText" text="Review">
      <formula>NOT(ISERROR(SEARCH("Review",O168)))</formula>
    </cfRule>
    <cfRule type="containsText" dxfId="1228" priority="473" operator="containsText" text="Other">
      <formula>NOT(ISERROR(SEARCH("Other",O168)))</formula>
    </cfRule>
    <cfRule type="containsText" dxfId="1227" priority="474" operator="containsText" text="Incomplete">
      <formula>NOT(ISERROR(SEARCH("Incomplete",O168)))</formula>
    </cfRule>
    <cfRule type="containsText" dxfId="1226" priority="475" operator="containsText" text="Untraceable">
      <formula>NOT(ISERROR(SEARCH("Untraceable",O168)))</formula>
    </cfRule>
    <cfRule type="containsText" dxfId="1225" priority="476" operator="containsText" text="Completed">
      <formula>NOT(ISERROR(SEARCH("Completed",O168)))</formula>
    </cfRule>
  </conditionalFormatting>
  <conditionalFormatting sqref="O168:O181">
    <cfRule type="containsText" dxfId="1224" priority="477" operator="containsText" text="In Progress">
      <formula>NOT(ISERROR(SEARCH("In Progress",O168)))</formula>
    </cfRule>
  </conditionalFormatting>
  <conditionalFormatting sqref="L168:L181">
    <cfRule type="containsText" dxfId="1223" priority="469" operator="containsText" text="Needs to be">
      <formula>NOT(ISERROR(SEARCH("Needs to be",L168)))</formula>
    </cfRule>
  </conditionalFormatting>
  <conditionalFormatting sqref="M182:N183">
    <cfRule type="containsText" dxfId="1222" priority="462" operator="containsText" text="Waiting">
      <formula>NOT(ISERROR(SEARCH("Waiting",M182)))</formula>
    </cfRule>
    <cfRule type="containsText" dxfId="1221" priority="463" operator="containsText" text="Review">
      <formula>NOT(ISERROR(SEARCH("Review",M182)))</formula>
    </cfRule>
    <cfRule type="containsText" dxfId="1220" priority="464" operator="containsText" text="Other">
      <formula>NOT(ISERROR(SEARCH("Other",M182)))</formula>
    </cfRule>
    <cfRule type="containsText" dxfId="1219" priority="465" operator="containsText" text="Incomplete">
      <formula>NOT(ISERROR(SEARCH("Incomplete",M182)))</formula>
    </cfRule>
    <cfRule type="containsText" dxfId="1218" priority="466" operator="containsText" text="Untraceable">
      <formula>NOT(ISERROR(SEARCH("Untraceable",M182)))</formula>
    </cfRule>
    <cfRule type="containsText" dxfId="1217" priority="467" operator="containsText" text="Completed">
      <formula>NOT(ISERROR(SEARCH("Completed",M182)))</formula>
    </cfRule>
  </conditionalFormatting>
  <conditionalFormatting sqref="M182:N183">
    <cfRule type="containsText" dxfId="1216" priority="468" operator="containsText" text="In Progress">
      <formula>NOT(ISERROR(SEARCH("In Progress",M182)))</formula>
    </cfRule>
  </conditionalFormatting>
  <conditionalFormatting sqref="I182:K183">
    <cfRule type="containsText" dxfId="1215" priority="461" operator="containsText" text="Please Enter Tracing Time">
      <formula>NOT(ISERROR(SEARCH("Please Enter Tracing Time",I182)))</formula>
    </cfRule>
  </conditionalFormatting>
  <conditionalFormatting sqref="O182:O183">
    <cfRule type="containsText" dxfId="1214" priority="453" operator="containsText" text="HOLD">
      <formula>NOT(ISERROR(SEARCH("HOLD",O182)))</formula>
    </cfRule>
    <cfRule type="containsText" dxfId="1213" priority="460" operator="containsText" text="Ignore">
      <formula>NOT(ISERROR(SEARCH("Ignore",O182)))</formula>
    </cfRule>
  </conditionalFormatting>
  <conditionalFormatting sqref="O182:O183">
    <cfRule type="containsText" dxfId="1212" priority="452" operator="containsText" text="Waiting">
      <formula>NOT(ISERROR(SEARCH("Waiting",O182)))</formula>
    </cfRule>
    <cfRule type="containsText" dxfId="1211" priority="454" operator="containsText" text="Review">
      <formula>NOT(ISERROR(SEARCH("Review",O182)))</formula>
    </cfRule>
    <cfRule type="containsText" dxfId="1210" priority="455" operator="containsText" text="Other">
      <formula>NOT(ISERROR(SEARCH("Other",O182)))</formula>
    </cfRule>
    <cfRule type="containsText" dxfId="1209" priority="456" operator="containsText" text="Incomplete">
      <formula>NOT(ISERROR(SEARCH("Incomplete",O182)))</formula>
    </cfRule>
    <cfRule type="containsText" dxfId="1208" priority="457" operator="containsText" text="Untraceable">
      <formula>NOT(ISERROR(SEARCH("Untraceable",O182)))</formula>
    </cfRule>
    <cfRule type="containsText" dxfId="1207" priority="458" operator="containsText" text="Completed">
      <formula>NOT(ISERROR(SEARCH("Completed",O182)))</formula>
    </cfRule>
  </conditionalFormatting>
  <conditionalFormatting sqref="O182:O183">
    <cfRule type="containsText" dxfId="1206" priority="459" operator="containsText" text="In Progress">
      <formula>NOT(ISERROR(SEARCH("In Progress",O182)))</formula>
    </cfRule>
  </conditionalFormatting>
  <conditionalFormatting sqref="L182:L183">
    <cfRule type="containsText" dxfId="1205" priority="451" operator="containsText" text="Needs to be">
      <formula>NOT(ISERROR(SEARCH("Needs to be",L182)))</formula>
    </cfRule>
  </conditionalFormatting>
  <conditionalFormatting sqref="M184:N185">
    <cfRule type="containsText" dxfId="1204" priority="444" operator="containsText" text="Waiting">
      <formula>NOT(ISERROR(SEARCH("Waiting",M184)))</formula>
    </cfRule>
    <cfRule type="containsText" dxfId="1203" priority="445" operator="containsText" text="Review">
      <formula>NOT(ISERROR(SEARCH("Review",M184)))</formula>
    </cfRule>
    <cfRule type="containsText" dxfId="1202" priority="446" operator="containsText" text="Other">
      <formula>NOT(ISERROR(SEARCH("Other",M184)))</formula>
    </cfRule>
    <cfRule type="containsText" dxfId="1201" priority="447" operator="containsText" text="Incomplete">
      <formula>NOT(ISERROR(SEARCH("Incomplete",M184)))</formula>
    </cfRule>
    <cfRule type="containsText" dxfId="1200" priority="448" operator="containsText" text="Untraceable">
      <formula>NOT(ISERROR(SEARCH("Untraceable",M184)))</formula>
    </cfRule>
    <cfRule type="containsText" dxfId="1199" priority="449" operator="containsText" text="Completed">
      <formula>NOT(ISERROR(SEARCH("Completed",M184)))</formula>
    </cfRule>
  </conditionalFormatting>
  <conditionalFormatting sqref="M184:N185">
    <cfRule type="containsText" dxfId="1198" priority="450" operator="containsText" text="In Progress">
      <formula>NOT(ISERROR(SEARCH("In Progress",M184)))</formula>
    </cfRule>
  </conditionalFormatting>
  <conditionalFormatting sqref="I184:K185">
    <cfRule type="containsText" dxfId="1197" priority="443" operator="containsText" text="Please Enter Tracing Time">
      <formula>NOT(ISERROR(SEARCH("Please Enter Tracing Time",I184)))</formula>
    </cfRule>
  </conditionalFormatting>
  <conditionalFormatting sqref="O184:O185">
    <cfRule type="containsText" dxfId="1196" priority="435" operator="containsText" text="HOLD">
      <formula>NOT(ISERROR(SEARCH("HOLD",O184)))</formula>
    </cfRule>
    <cfRule type="containsText" dxfId="1195" priority="442" operator="containsText" text="Ignore">
      <formula>NOT(ISERROR(SEARCH("Ignore",O184)))</formula>
    </cfRule>
  </conditionalFormatting>
  <conditionalFormatting sqref="O184:O185">
    <cfRule type="containsText" dxfId="1194" priority="434" operator="containsText" text="Waiting">
      <formula>NOT(ISERROR(SEARCH("Waiting",O184)))</formula>
    </cfRule>
    <cfRule type="containsText" dxfId="1193" priority="436" operator="containsText" text="Review">
      <formula>NOT(ISERROR(SEARCH("Review",O184)))</formula>
    </cfRule>
    <cfRule type="containsText" dxfId="1192" priority="437" operator="containsText" text="Other">
      <formula>NOT(ISERROR(SEARCH("Other",O184)))</formula>
    </cfRule>
    <cfRule type="containsText" dxfId="1191" priority="438" operator="containsText" text="Incomplete">
      <formula>NOT(ISERROR(SEARCH("Incomplete",O184)))</formula>
    </cfRule>
    <cfRule type="containsText" dxfId="1190" priority="439" operator="containsText" text="Untraceable">
      <formula>NOT(ISERROR(SEARCH("Untraceable",O184)))</formula>
    </cfRule>
    <cfRule type="containsText" dxfId="1189" priority="440" operator="containsText" text="Completed">
      <formula>NOT(ISERROR(SEARCH("Completed",O184)))</formula>
    </cfRule>
  </conditionalFormatting>
  <conditionalFormatting sqref="O184:O185">
    <cfRule type="containsText" dxfId="1188" priority="441" operator="containsText" text="In Progress">
      <formula>NOT(ISERROR(SEARCH("In Progress",O184)))</formula>
    </cfRule>
  </conditionalFormatting>
  <conditionalFormatting sqref="L184:L185">
    <cfRule type="containsText" dxfId="1187" priority="433" operator="containsText" text="Needs to be">
      <formula>NOT(ISERROR(SEARCH("Needs to be",L184)))</formula>
    </cfRule>
  </conditionalFormatting>
  <conditionalFormatting sqref="M186:N201">
    <cfRule type="containsText" dxfId="1186" priority="426" operator="containsText" text="Waiting">
      <formula>NOT(ISERROR(SEARCH("Waiting",M186)))</formula>
    </cfRule>
    <cfRule type="containsText" dxfId="1185" priority="427" operator="containsText" text="Review">
      <formula>NOT(ISERROR(SEARCH("Review",M186)))</formula>
    </cfRule>
    <cfRule type="containsText" dxfId="1184" priority="428" operator="containsText" text="Other">
      <formula>NOT(ISERROR(SEARCH("Other",M186)))</formula>
    </cfRule>
    <cfRule type="containsText" dxfId="1183" priority="429" operator="containsText" text="Incomplete">
      <formula>NOT(ISERROR(SEARCH("Incomplete",M186)))</formula>
    </cfRule>
    <cfRule type="containsText" dxfId="1182" priority="430" operator="containsText" text="Untraceable">
      <formula>NOT(ISERROR(SEARCH("Untraceable",M186)))</formula>
    </cfRule>
    <cfRule type="containsText" dxfId="1181" priority="431" operator="containsText" text="Completed">
      <formula>NOT(ISERROR(SEARCH("Completed",M186)))</formula>
    </cfRule>
  </conditionalFormatting>
  <conditionalFormatting sqref="M186:N201">
    <cfRule type="containsText" dxfId="1180" priority="432" operator="containsText" text="In Progress">
      <formula>NOT(ISERROR(SEARCH("In Progress",M186)))</formula>
    </cfRule>
  </conditionalFormatting>
  <conditionalFormatting sqref="I186:K201">
    <cfRule type="containsText" dxfId="1179" priority="425" operator="containsText" text="Please Enter Tracing Time">
      <formula>NOT(ISERROR(SEARCH("Please Enter Tracing Time",I186)))</formula>
    </cfRule>
  </conditionalFormatting>
  <conditionalFormatting sqref="O186:O201">
    <cfRule type="containsText" dxfId="1178" priority="417" operator="containsText" text="HOLD">
      <formula>NOT(ISERROR(SEARCH("HOLD",O186)))</formula>
    </cfRule>
    <cfRule type="containsText" dxfId="1177" priority="424" operator="containsText" text="Ignore">
      <formula>NOT(ISERROR(SEARCH("Ignore",O186)))</formula>
    </cfRule>
  </conditionalFormatting>
  <conditionalFormatting sqref="O186:O201">
    <cfRule type="containsText" dxfId="1176" priority="416" operator="containsText" text="Waiting">
      <formula>NOT(ISERROR(SEARCH("Waiting",O186)))</formula>
    </cfRule>
    <cfRule type="containsText" dxfId="1175" priority="418" operator="containsText" text="Review">
      <formula>NOT(ISERROR(SEARCH("Review",O186)))</formula>
    </cfRule>
    <cfRule type="containsText" dxfId="1174" priority="419" operator="containsText" text="Other">
      <formula>NOT(ISERROR(SEARCH("Other",O186)))</formula>
    </cfRule>
    <cfRule type="containsText" dxfId="1173" priority="420" operator="containsText" text="Incomplete">
      <formula>NOT(ISERROR(SEARCH("Incomplete",O186)))</formula>
    </cfRule>
    <cfRule type="containsText" dxfId="1172" priority="421" operator="containsText" text="Untraceable">
      <formula>NOT(ISERROR(SEARCH("Untraceable",O186)))</formula>
    </cfRule>
    <cfRule type="containsText" dxfId="1171" priority="422" operator="containsText" text="Completed">
      <formula>NOT(ISERROR(SEARCH("Completed",O186)))</formula>
    </cfRule>
  </conditionalFormatting>
  <conditionalFormatting sqref="O186:O201">
    <cfRule type="containsText" dxfId="1170" priority="423" operator="containsText" text="In Progress">
      <formula>NOT(ISERROR(SEARCH("In Progress",O186)))</formula>
    </cfRule>
  </conditionalFormatting>
  <conditionalFormatting sqref="L186:L193 L196:L201">
    <cfRule type="containsText" dxfId="1169" priority="415" operator="containsText" text="Needs to be">
      <formula>NOT(ISERROR(SEARCH("Needs to be",L186)))</formula>
    </cfRule>
  </conditionalFormatting>
  <conditionalFormatting sqref="M202:N205">
    <cfRule type="containsText" dxfId="1168" priority="408" operator="containsText" text="Waiting">
      <formula>NOT(ISERROR(SEARCH("Waiting",M202)))</formula>
    </cfRule>
    <cfRule type="containsText" dxfId="1167" priority="409" operator="containsText" text="Review">
      <formula>NOT(ISERROR(SEARCH("Review",M202)))</formula>
    </cfRule>
    <cfRule type="containsText" dxfId="1166" priority="410" operator="containsText" text="Other">
      <formula>NOT(ISERROR(SEARCH("Other",M202)))</formula>
    </cfRule>
    <cfRule type="containsText" dxfId="1165" priority="411" operator="containsText" text="Incomplete">
      <formula>NOT(ISERROR(SEARCH("Incomplete",M202)))</formula>
    </cfRule>
    <cfRule type="containsText" dxfId="1164" priority="412" operator="containsText" text="Untraceable">
      <formula>NOT(ISERROR(SEARCH("Untraceable",M202)))</formula>
    </cfRule>
    <cfRule type="containsText" dxfId="1163" priority="413" operator="containsText" text="Completed">
      <formula>NOT(ISERROR(SEARCH("Completed",M202)))</formula>
    </cfRule>
  </conditionalFormatting>
  <conditionalFormatting sqref="M202:N205">
    <cfRule type="containsText" dxfId="1162" priority="414" operator="containsText" text="In Progress">
      <formula>NOT(ISERROR(SEARCH("In Progress",M202)))</formula>
    </cfRule>
  </conditionalFormatting>
  <conditionalFormatting sqref="I202:K205">
    <cfRule type="containsText" dxfId="1161" priority="407" operator="containsText" text="Please Enter Tracing Time">
      <formula>NOT(ISERROR(SEARCH("Please Enter Tracing Time",I202)))</formula>
    </cfRule>
  </conditionalFormatting>
  <conditionalFormatting sqref="O202:O205">
    <cfRule type="containsText" dxfId="1160" priority="399" operator="containsText" text="HOLD">
      <formula>NOT(ISERROR(SEARCH("HOLD",O202)))</formula>
    </cfRule>
    <cfRule type="containsText" dxfId="1159" priority="406" operator="containsText" text="Ignore">
      <formula>NOT(ISERROR(SEARCH("Ignore",O202)))</formula>
    </cfRule>
  </conditionalFormatting>
  <conditionalFormatting sqref="O202:O205">
    <cfRule type="containsText" dxfId="1158" priority="398" operator="containsText" text="Waiting">
      <formula>NOT(ISERROR(SEARCH("Waiting",O202)))</formula>
    </cfRule>
    <cfRule type="containsText" dxfId="1157" priority="400" operator="containsText" text="Review">
      <formula>NOT(ISERROR(SEARCH("Review",O202)))</formula>
    </cfRule>
    <cfRule type="containsText" dxfId="1156" priority="401" operator="containsText" text="Other">
      <formula>NOT(ISERROR(SEARCH("Other",O202)))</formula>
    </cfRule>
    <cfRule type="containsText" dxfId="1155" priority="402" operator="containsText" text="Incomplete">
      <formula>NOT(ISERROR(SEARCH("Incomplete",O202)))</formula>
    </cfRule>
    <cfRule type="containsText" dxfId="1154" priority="403" operator="containsText" text="Untraceable">
      <formula>NOT(ISERROR(SEARCH("Untraceable",O202)))</formula>
    </cfRule>
    <cfRule type="containsText" dxfId="1153" priority="404" operator="containsText" text="Completed">
      <formula>NOT(ISERROR(SEARCH("Completed",O202)))</formula>
    </cfRule>
  </conditionalFormatting>
  <conditionalFormatting sqref="O202:O205">
    <cfRule type="containsText" dxfId="1152" priority="405" operator="containsText" text="In Progress">
      <formula>NOT(ISERROR(SEARCH("In Progress",O202)))</formula>
    </cfRule>
  </conditionalFormatting>
  <conditionalFormatting sqref="L202:L205">
    <cfRule type="containsText" dxfId="1151" priority="397" operator="containsText" text="Needs to be">
      <formula>NOT(ISERROR(SEARCH("Needs to be",L202)))</formula>
    </cfRule>
  </conditionalFormatting>
  <conditionalFormatting sqref="M206:N207">
    <cfRule type="containsText" dxfId="1150" priority="390" operator="containsText" text="Waiting">
      <formula>NOT(ISERROR(SEARCH("Waiting",M206)))</formula>
    </cfRule>
    <cfRule type="containsText" dxfId="1149" priority="391" operator="containsText" text="Review">
      <formula>NOT(ISERROR(SEARCH("Review",M206)))</formula>
    </cfRule>
    <cfRule type="containsText" dxfId="1148" priority="392" operator="containsText" text="Other">
      <formula>NOT(ISERROR(SEARCH("Other",M206)))</formula>
    </cfRule>
    <cfRule type="containsText" dxfId="1147" priority="393" operator="containsText" text="Incomplete">
      <formula>NOT(ISERROR(SEARCH("Incomplete",M206)))</formula>
    </cfRule>
    <cfRule type="containsText" dxfId="1146" priority="394" operator="containsText" text="Untraceable">
      <formula>NOT(ISERROR(SEARCH("Untraceable",M206)))</formula>
    </cfRule>
    <cfRule type="containsText" dxfId="1145" priority="395" operator="containsText" text="Completed">
      <formula>NOT(ISERROR(SEARCH("Completed",M206)))</formula>
    </cfRule>
  </conditionalFormatting>
  <conditionalFormatting sqref="M206:N207">
    <cfRule type="containsText" dxfId="1144" priority="396" operator="containsText" text="In Progress">
      <formula>NOT(ISERROR(SEARCH("In Progress",M206)))</formula>
    </cfRule>
  </conditionalFormatting>
  <conditionalFormatting sqref="I206:K207">
    <cfRule type="containsText" dxfId="1143" priority="389" operator="containsText" text="Please Enter Tracing Time">
      <formula>NOT(ISERROR(SEARCH("Please Enter Tracing Time",I206)))</formula>
    </cfRule>
  </conditionalFormatting>
  <conditionalFormatting sqref="O206:O207">
    <cfRule type="containsText" dxfId="1142" priority="381" operator="containsText" text="HOLD">
      <formula>NOT(ISERROR(SEARCH("HOLD",O206)))</formula>
    </cfRule>
    <cfRule type="containsText" dxfId="1141" priority="388" operator="containsText" text="Ignore">
      <formula>NOT(ISERROR(SEARCH("Ignore",O206)))</formula>
    </cfRule>
  </conditionalFormatting>
  <conditionalFormatting sqref="O206:O207">
    <cfRule type="containsText" dxfId="1140" priority="380" operator="containsText" text="Waiting">
      <formula>NOT(ISERROR(SEARCH("Waiting",O206)))</formula>
    </cfRule>
    <cfRule type="containsText" dxfId="1139" priority="382" operator="containsText" text="Review">
      <formula>NOT(ISERROR(SEARCH("Review",O206)))</formula>
    </cfRule>
    <cfRule type="containsText" dxfId="1138" priority="383" operator="containsText" text="Other">
      <formula>NOT(ISERROR(SEARCH("Other",O206)))</formula>
    </cfRule>
    <cfRule type="containsText" dxfId="1137" priority="384" operator="containsText" text="Incomplete">
      <formula>NOT(ISERROR(SEARCH("Incomplete",O206)))</formula>
    </cfRule>
    <cfRule type="containsText" dxfId="1136" priority="385" operator="containsText" text="Untraceable">
      <formula>NOT(ISERROR(SEARCH("Untraceable",O206)))</formula>
    </cfRule>
    <cfRule type="containsText" dxfId="1135" priority="386" operator="containsText" text="Completed">
      <formula>NOT(ISERROR(SEARCH("Completed",O206)))</formula>
    </cfRule>
  </conditionalFormatting>
  <conditionalFormatting sqref="O206:O207">
    <cfRule type="containsText" dxfId="1134" priority="387" operator="containsText" text="In Progress">
      <formula>NOT(ISERROR(SEARCH("In Progress",O206)))</formula>
    </cfRule>
  </conditionalFormatting>
  <conditionalFormatting sqref="L206:L207">
    <cfRule type="containsText" dxfId="1133" priority="379" operator="containsText" text="Needs to be">
      <formula>NOT(ISERROR(SEARCH("Needs to be",L206)))</formula>
    </cfRule>
  </conditionalFormatting>
  <conditionalFormatting sqref="M208:N223">
    <cfRule type="containsText" dxfId="1132" priority="370" operator="containsText" text="Waiting">
      <formula>NOT(ISERROR(SEARCH("Waiting",M208)))</formula>
    </cfRule>
    <cfRule type="containsText" dxfId="1131" priority="373" operator="containsText" text="Review">
      <formula>NOT(ISERROR(SEARCH("Review",M208)))</formula>
    </cfRule>
    <cfRule type="containsText" dxfId="1130" priority="374" operator="containsText" text="Other">
      <formula>NOT(ISERROR(SEARCH("Other",M208)))</formula>
    </cfRule>
    <cfRule type="containsText" dxfId="1129" priority="375" operator="containsText" text="Incomplete">
      <formula>NOT(ISERROR(SEARCH("Incomplete",M208)))</formula>
    </cfRule>
    <cfRule type="containsText" dxfId="1128" priority="376" operator="containsText" text="Untraceable">
      <formula>NOT(ISERROR(SEARCH("Untraceable",M208)))</formula>
    </cfRule>
    <cfRule type="containsText" dxfId="1127" priority="377" operator="containsText" text="Completed">
      <formula>NOT(ISERROR(SEARCH("Completed",M208)))</formula>
    </cfRule>
  </conditionalFormatting>
  <conditionalFormatting sqref="M208:N223 Q210:Q263">
    <cfRule type="containsText" dxfId="1126" priority="378" operator="containsText" text="In Progress">
      <formula>NOT(ISERROR(SEARCH("In Progress",M208)))</formula>
    </cfRule>
  </conditionalFormatting>
  <conditionalFormatting sqref="Q210:Q263">
    <cfRule type="containsText" dxfId="1125" priority="371" operator="containsText" text="No">
      <formula>NOT(ISERROR(SEARCH("No",Q210)))</formula>
    </cfRule>
    <cfRule type="containsText" dxfId="1124" priority="372" operator="containsText" text="Yes">
      <formula>NOT(ISERROR(SEARCH("Yes",Q210)))</formula>
    </cfRule>
  </conditionalFormatting>
  <conditionalFormatting sqref="I208:K223">
    <cfRule type="containsText" dxfId="1123" priority="369" operator="containsText" text="Please Enter Tracing Time">
      <formula>NOT(ISERROR(SEARCH("Please Enter Tracing Time",I208)))</formula>
    </cfRule>
  </conditionalFormatting>
  <conditionalFormatting sqref="O208:O223">
    <cfRule type="containsText" dxfId="1122" priority="361" operator="containsText" text="HOLD">
      <formula>NOT(ISERROR(SEARCH("HOLD",O208)))</formula>
    </cfRule>
    <cfRule type="containsText" dxfId="1121" priority="368" operator="containsText" text="Ignore">
      <formula>NOT(ISERROR(SEARCH("Ignore",O208)))</formula>
    </cfRule>
  </conditionalFormatting>
  <conditionalFormatting sqref="O208:O223">
    <cfRule type="containsText" dxfId="1120" priority="360" operator="containsText" text="Waiting">
      <formula>NOT(ISERROR(SEARCH("Waiting",O208)))</formula>
    </cfRule>
    <cfRule type="containsText" dxfId="1119" priority="362" operator="containsText" text="Review">
      <formula>NOT(ISERROR(SEARCH("Review",O208)))</formula>
    </cfRule>
    <cfRule type="containsText" dxfId="1118" priority="363" operator="containsText" text="Other">
      <formula>NOT(ISERROR(SEARCH("Other",O208)))</formula>
    </cfRule>
    <cfRule type="containsText" dxfId="1117" priority="364" operator="containsText" text="Incomplete">
      <formula>NOT(ISERROR(SEARCH("Incomplete",O208)))</formula>
    </cfRule>
    <cfRule type="containsText" dxfId="1116" priority="365" operator="containsText" text="Untraceable">
      <formula>NOT(ISERROR(SEARCH("Untraceable",O208)))</formula>
    </cfRule>
    <cfRule type="containsText" dxfId="1115" priority="366" operator="containsText" text="Completed">
      <formula>NOT(ISERROR(SEARCH("Completed",O208)))</formula>
    </cfRule>
  </conditionalFormatting>
  <conditionalFormatting sqref="O208:O223">
    <cfRule type="containsText" dxfId="1114" priority="367" operator="containsText" text="In Progress">
      <formula>NOT(ISERROR(SEARCH("In Progress",O208)))</formula>
    </cfRule>
  </conditionalFormatting>
  <conditionalFormatting sqref="L208:L211 L214:L223">
    <cfRule type="containsText" dxfId="1113" priority="359" operator="containsText" text="Needs to be">
      <formula>NOT(ISERROR(SEARCH("Needs to be",L208)))</formula>
    </cfRule>
  </conditionalFormatting>
  <conditionalFormatting sqref="M224:N227">
    <cfRule type="containsText" dxfId="1112" priority="352" operator="containsText" text="Waiting">
      <formula>NOT(ISERROR(SEARCH("Waiting",M224)))</formula>
    </cfRule>
    <cfRule type="containsText" dxfId="1111" priority="353" operator="containsText" text="Review">
      <formula>NOT(ISERROR(SEARCH("Review",M224)))</formula>
    </cfRule>
    <cfRule type="containsText" dxfId="1110" priority="354" operator="containsText" text="Other">
      <formula>NOT(ISERROR(SEARCH("Other",M224)))</formula>
    </cfRule>
    <cfRule type="containsText" dxfId="1109" priority="355" operator="containsText" text="Incomplete">
      <formula>NOT(ISERROR(SEARCH("Incomplete",M224)))</formula>
    </cfRule>
    <cfRule type="containsText" dxfId="1108" priority="356" operator="containsText" text="Untraceable">
      <formula>NOT(ISERROR(SEARCH("Untraceable",M224)))</formula>
    </cfRule>
    <cfRule type="containsText" dxfId="1107" priority="357" operator="containsText" text="Completed">
      <formula>NOT(ISERROR(SEARCH("Completed",M224)))</formula>
    </cfRule>
  </conditionalFormatting>
  <conditionalFormatting sqref="M224:N227">
    <cfRule type="containsText" dxfId="1106" priority="358" operator="containsText" text="In Progress">
      <formula>NOT(ISERROR(SEARCH("In Progress",M224)))</formula>
    </cfRule>
  </conditionalFormatting>
  <conditionalFormatting sqref="I224:K227">
    <cfRule type="containsText" dxfId="1105" priority="351" operator="containsText" text="Please Enter Tracing Time">
      <formula>NOT(ISERROR(SEARCH("Please Enter Tracing Time",I224)))</formula>
    </cfRule>
  </conditionalFormatting>
  <conditionalFormatting sqref="O224:O227">
    <cfRule type="containsText" dxfId="1104" priority="343" operator="containsText" text="HOLD">
      <formula>NOT(ISERROR(SEARCH("HOLD",O224)))</formula>
    </cfRule>
    <cfRule type="containsText" dxfId="1103" priority="350" operator="containsText" text="Ignore">
      <formula>NOT(ISERROR(SEARCH("Ignore",O224)))</formula>
    </cfRule>
  </conditionalFormatting>
  <conditionalFormatting sqref="O224:O227">
    <cfRule type="containsText" dxfId="1102" priority="342" operator="containsText" text="Waiting">
      <formula>NOT(ISERROR(SEARCH("Waiting",O224)))</formula>
    </cfRule>
    <cfRule type="containsText" dxfId="1101" priority="344" operator="containsText" text="Review">
      <formula>NOT(ISERROR(SEARCH("Review",O224)))</formula>
    </cfRule>
    <cfRule type="containsText" dxfId="1100" priority="345" operator="containsText" text="Other">
      <formula>NOT(ISERROR(SEARCH("Other",O224)))</formula>
    </cfRule>
    <cfRule type="containsText" dxfId="1099" priority="346" operator="containsText" text="Incomplete">
      <formula>NOT(ISERROR(SEARCH("Incomplete",O224)))</formula>
    </cfRule>
    <cfRule type="containsText" dxfId="1098" priority="347" operator="containsText" text="Untraceable">
      <formula>NOT(ISERROR(SEARCH("Untraceable",O224)))</formula>
    </cfRule>
    <cfRule type="containsText" dxfId="1097" priority="348" operator="containsText" text="Completed">
      <formula>NOT(ISERROR(SEARCH("Completed",O224)))</formula>
    </cfRule>
  </conditionalFormatting>
  <conditionalFormatting sqref="O224:O227">
    <cfRule type="containsText" dxfId="1096" priority="349" operator="containsText" text="In Progress">
      <formula>NOT(ISERROR(SEARCH("In Progress",O224)))</formula>
    </cfRule>
  </conditionalFormatting>
  <conditionalFormatting sqref="L224:L227">
    <cfRule type="containsText" dxfId="1095" priority="341" operator="containsText" text="Needs to be">
      <formula>NOT(ISERROR(SEARCH("Needs to be",L224)))</formula>
    </cfRule>
  </conditionalFormatting>
  <conditionalFormatting sqref="M228:N239">
    <cfRule type="containsText" dxfId="1094" priority="334" operator="containsText" text="Waiting">
      <formula>NOT(ISERROR(SEARCH("Waiting",M228)))</formula>
    </cfRule>
    <cfRule type="containsText" dxfId="1093" priority="335" operator="containsText" text="Review">
      <formula>NOT(ISERROR(SEARCH("Review",M228)))</formula>
    </cfRule>
    <cfRule type="containsText" dxfId="1092" priority="336" operator="containsText" text="Other">
      <formula>NOT(ISERROR(SEARCH("Other",M228)))</formula>
    </cfRule>
    <cfRule type="containsText" dxfId="1091" priority="337" operator="containsText" text="Incomplete">
      <formula>NOT(ISERROR(SEARCH("Incomplete",M228)))</formula>
    </cfRule>
    <cfRule type="containsText" dxfId="1090" priority="338" operator="containsText" text="Untraceable">
      <formula>NOT(ISERROR(SEARCH("Untraceable",M228)))</formula>
    </cfRule>
    <cfRule type="containsText" dxfId="1089" priority="339" operator="containsText" text="Completed">
      <formula>NOT(ISERROR(SEARCH("Completed",M228)))</formula>
    </cfRule>
  </conditionalFormatting>
  <conditionalFormatting sqref="M228:N239">
    <cfRule type="containsText" dxfId="1088" priority="340" operator="containsText" text="In Progress">
      <formula>NOT(ISERROR(SEARCH("In Progress",M228)))</formula>
    </cfRule>
  </conditionalFormatting>
  <conditionalFormatting sqref="I228:K239">
    <cfRule type="containsText" dxfId="1087" priority="333" operator="containsText" text="Please Enter Tracing Time">
      <formula>NOT(ISERROR(SEARCH("Please Enter Tracing Time",I228)))</formula>
    </cfRule>
  </conditionalFormatting>
  <conditionalFormatting sqref="O228:O239">
    <cfRule type="containsText" dxfId="1086" priority="325" operator="containsText" text="HOLD">
      <formula>NOT(ISERROR(SEARCH("HOLD",O228)))</formula>
    </cfRule>
    <cfRule type="containsText" dxfId="1085" priority="332" operator="containsText" text="Ignore">
      <formula>NOT(ISERROR(SEARCH("Ignore",O228)))</formula>
    </cfRule>
  </conditionalFormatting>
  <conditionalFormatting sqref="O228:O239">
    <cfRule type="containsText" dxfId="1084" priority="324" operator="containsText" text="Waiting">
      <formula>NOT(ISERROR(SEARCH("Waiting",O228)))</formula>
    </cfRule>
    <cfRule type="containsText" dxfId="1083" priority="326" operator="containsText" text="Review">
      <formula>NOT(ISERROR(SEARCH("Review",O228)))</formula>
    </cfRule>
    <cfRule type="containsText" dxfId="1082" priority="327" operator="containsText" text="Other">
      <formula>NOT(ISERROR(SEARCH("Other",O228)))</formula>
    </cfRule>
    <cfRule type="containsText" dxfId="1081" priority="328" operator="containsText" text="Incomplete">
      <formula>NOT(ISERROR(SEARCH("Incomplete",O228)))</formula>
    </cfRule>
    <cfRule type="containsText" dxfId="1080" priority="329" operator="containsText" text="Untraceable">
      <formula>NOT(ISERROR(SEARCH("Untraceable",O228)))</formula>
    </cfRule>
    <cfRule type="containsText" dxfId="1079" priority="330" operator="containsText" text="Completed">
      <formula>NOT(ISERROR(SEARCH("Completed",O228)))</formula>
    </cfRule>
  </conditionalFormatting>
  <conditionalFormatting sqref="O228:O239">
    <cfRule type="containsText" dxfId="1078" priority="331" operator="containsText" text="In Progress">
      <formula>NOT(ISERROR(SEARCH("In Progress",O228)))</formula>
    </cfRule>
  </conditionalFormatting>
  <conditionalFormatting sqref="L228:L239">
    <cfRule type="containsText" dxfId="1077" priority="323" operator="containsText" text="Needs to be">
      <formula>NOT(ISERROR(SEARCH("Needs to be",L228)))</formula>
    </cfRule>
  </conditionalFormatting>
  <conditionalFormatting sqref="M240:N255">
    <cfRule type="containsText" dxfId="1076" priority="316" operator="containsText" text="Waiting">
      <formula>NOT(ISERROR(SEARCH("Waiting",M240)))</formula>
    </cfRule>
    <cfRule type="containsText" dxfId="1075" priority="317" operator="containsText" text="Review">
      <formula>NOT(ISERROR(SEARCH("Review",M240)))</formula>
    </cfRule>
    <cfRule type="containsText" dxfId="1074" priority="318" operator="containsText" text="Other">
      <formula>NOT(ISERROR(SEARCH("Other",M240)))</formula>
    </cfRule>
    <cfRule type="containsText" dxfId="1073" priority="319" operator="containsText" text="Incomplete">
      <formula>NOT(ISERROR(SEARCH("Incomplete",M240)))</formula>
    </cfRule>
    <cfRule type="containsText" dxfId="1072" priority="320" operator="containsText" text="Untraceable">
      <formula>NOT(ISERROR(SEARCH("Untraceable",M240)))</formula>
    </cfRule>
    <cfRule type="containsText" dxfId="1071" priority="321" operator="containsText" text="Completed">
      <formula>NOT(ISERROR(SEARCH("Completed",M240)))</formula>
    </cfRule>
  </conditionalFormatting>
  <conditionalFormatting sqref="M240:N255">
    <cfRule type="containsText" dxfId="1070" priority="322" operator="containsText" text="In Progress">
      <formula>NOT(ISERROR(SEARCH("In Progress",M240)))</formula>
    </cfRule>
  </conditionalFormatting>
  <conditionalFormatting sqref="I240:K255">
    <cfRule type="containsText" dxfId="1069" priority="315" operator="containsText" text="Please Enter Tracing Time">
      <formula>NOT(ISERROR(SEARCH("Please Enter Tracing Time",I240)))</formula>
    </cfRule>
  </conditionalFormatting>
  <conditionalFormatting sqref="O240:O255">
    <cfRule type="containsText" dxfId="1068" priority="307" operator="containsText" text="HOLD">
      <formula>NOT(ISERROR(SEARCH("HOLD",O240)))</formula>
    </cfRule>
    <cfRule type="containsText" dxfId="1067" priority="314" operator="containsText" text="Ignore">
      <formula>NOT(ISERROR(SEARCH("Ignore",O240)))</formula>
    </cfRule>
  </conditionalFormatting>
  <conditionalFormatting sqref="O240:O255">
    <cfRule type="containsText" dxfId="1066" priority="306" operator="containsText" text="Waiting">
      <formula>NOT(ISERROR(SEARCH("Waiting",O240)))</formula>
    </cfRule>
    <cfRule type="containsText" dxfId="1065" priority="308" operator="containsText" text="Review">
      <formula>NOT(ISERROR(SEARCH("Review",O240)))</formula>
    </cfRule>
    <cfRule type="containsText" dxfId="1064" priority="309" operator="containsText" text="Other">
      <formula>NOT(ISERROR(SEARCH("Other",O240)))</formula>
    </cfRule>
    <cfRule type="containsText" dxfId="1063" priority="310" operator="containsText" text="Incomplete">
      <formula>NOT(ISERROR(SEARCH("Incomplete",O240)))</formula>
    </cfRule>
    <cfRule type="containsText" dxfId="1062" priority="311" operator="containsText" text="Untraceable">
      <formula>NOT(ISERROR(SEARCH("Untraceable",O240)))</formula>
    </cfRule>
    <cfRule type="containsText" dxfId="1061" priority="312" operator="containsText" text="Completed">
      <formula>NOT(ISERROR(SEARCH("Completed",O240)))</formula>
    </cfRule>
  </conditionalFormatting>
  <conditionalFormatting sqref="O240:O255">
    <cfRule type="containsText" dxfId="1060" priority="313" operator="containsText" text="In Progress">
      <formula>NOT(ISERROR(SEARCH("In Progress",O240)))</formula>
    </cfRule>
  </conditionalFormatting>
  <conditionalFormatting sqref="L240:L255">
    <cfRule type="containsText" dxfId="1059" priority="305" operator="containsText" text="Needs to be">
      <formula>NOT(ISERROR(SEARCH("Needs to be",L240)))</formula>
    </cfRule>
  </conditionalFormatting>
  <conditionalFormatting sqref="M256:N257 M259:N265 N258">
    <cfRule type="containsText" dxfId="1058" priority="296" operator="containsText" text="Waiting">
      <formula>NOT(ISERROR(SEARCH("Waiting",M256)))</formula>
    </cfRule>
    <cfRule type="containsText" dxfId="1057" priority="299" operator="containsText" text="Review">
      <formula>NOT(ISERROR(SEARCH("Review",M256)))</formula>
    </cfRule>
    <cfRule type="containsText" dxfId="1056" priority="300" operator="containsText" text="Other">
      <formula>NOT(ISERROR(SEARCH("Other",M256)))</formula>
    </cfRule>
    <cfRule type="containsText" dxfId="1055" priority="301" operator="containsText" text="Incomplete">
      <formula>NOT(ISERROR(SEARCH("Incomplete",M256)))</formula>
    </cfRule>
    <cfRule type="containsText" dxfId="1054" priority="302" operator="containsText" text="Untraceable">
      <formula>NOT(ISERROR(SEARCH("Untraceable",M256)))</formula>
    </cfRule>
    <cfRule type="containsText" dxfId="1053" priority="303" operator="containsText" text="Completed">
      <formula>NOT(ISERROR(SEARCH("Completed",M256)))</formula>
    </cfRule>
  </conditionalFormatting>
  <conditionalFormatting sqref="Q264:Q265 M256:N257 M259:N265 N258">
    <cfRule type="containsText" dxfId="1052" priority="304" operator="containsText" text="In Progress">
      <formula>NOT(ISERROR(SEARCH("In Progress",M256)))</formula>
    </cfRule>
  </conditionalFormatting>
  <conditionalFormatting sqref="Q264:Q265">
    <cfRule type="containsText" dxfId="1051" priority="297" operator="containsText" text="No">
      <formula>NOT(ISERROR(SEARCH("No",Q264)))</formula>
    </cfRule>
    <cfRule type="containsText" dxfId="1050" priority="298" operator="containsText" text="Yes">
      <formula>NOT(ISERROR(SEARCH("Yes",Q264)))</formula>
    </cfRule>
  </conditionalFormatting>
  <conditionalFormatting sqref="I256:K265">
    <cfRule type="containsText" dxfId="1049" priority="295" operator="containsText" text="Please Enter Tracing Time">
      <formula>NOT(ISERROR(SEARCH("Please Enter Tracing Time",I256)))</formula>
    </cfRule>
  </conditionalFormatting>
  <conditionalFormatting sqref="O256:O265">
    <cfRule type="containsText" dxfId="1048" priority="287" operator="containsText" text="HOLD">
      <formula>NOT(ISERROR(SEARCH("HOLD",O256)))</formula>
    </cfRule>
    <cfRule type="containsText" dxfId="1047" priority="294" operator="containsText" text="Ignore">
      <formula>NOT(ISERROR(SEARCH("Ignore",O256)))</formula>
    </cfRule>
  </conditionalFormatting>
  <conditionalFormatting sqref="O256:O265">
    <cfRule type="containsText" dxfId="1046" priority="286" operator="containsText" text="Waiting">
      <formula>NOT(ISERROR(SEARCH("Waiting",O256)))</formula>
    </cfRule>
    <cfRule type="containsText" dxfId="1045" priority="288" operator="containsText" text="Review">
      <formula>NOT(ISERROR(SEARCH("Review",O256)))</formula>
    </cfRule>
    <cfRule type="containsText" dxfId="1044" priority="289" operator="containsText" text="Other">
      <formula>NOT(ISERROR(SEARCH("Other",O256)))</formula>
    </cfRule>
    <cfRule type="containsText" dxfId="1043" priority="290" operator="containsText" text="Incomplete">
      <formula>NOT(ISERROR(SEARCH("Incomplete",O256)))</formula>
    </cfRule>
    <cfRule type="containsText" dxfId="1042" priority="291" operator="containsText" text="Untraceable">
      <formula>NOT(ISERROR(SEARCH("Untraceable",O256)))</formula>
    </cfRule>
    <cfRule type="containsText" dxfId="1041" priority="292" operator="containsText" text="Completed">
      <formula>NOT(ISERROR(SEARCH("Completed",O256)))</formula>
    </cfRule>
  </conditionalFormatting>
  <conditionalFormatting sqref="O256:O265">
    <cfRule type="containsText" dxfId="1040" priority="293" operator="containsText" text="In Progress">
      <formula>NOT(ISERROR(SEARCH("In Progress",O256)))</formula>
    </cfRule>
  </conditionalFormatting>
  <conditionalFormatting sqref="L256:L265">
    <cfRule type="containsText" dxfId="1039" priority="285" operator="containsText" text="Needs to be">
      <formula>NOT(ISERROR(SEARCH("Needs to be",L256)))</formula>
    </cfRule>
  </conditionalFormatting>
  <conditionalFormatting sqref="M266:N266 M268:N279 N267">
    <cfRule type="containsText" dxfId="1038" priority="276" operator="containsText" text="Waiting">
      <formula>NOT(ISERROR(SEARCH("Waiting",M266)))</formula>
    </cfRule>
    <cfRule type="containsText" dxfId="1037" priority="279" operator="containsText" text="Review">
      <formula>NOT(ISERROR(SEARCH("Review",M266)))</formula>
    </cfRule>
    <cfRule type="containsText" dxfId="1036" priority="280" operator="containsText" text="Other">
      <formula>NOT(ISERROR(SEARCH("Other",M266)))</formula>
    </cfRule>
    <cfRule type="containsText" dxfId="1035" priority="281" operator="containsText" text="Incomplete">
      <formula>NOT(ISERROR(SEARCH("Incomplete",M266)))</formula>
    </cfRule>
    <cfRule type="containsText" dxfId="1034" priority="282" operator="containsText" text="Untraceable">
      <formula>NOT(ISERROR(SEARCH("Untraceable",M266)))</formula>
    </cfRule>
    <cfRule type="containsText" dxfId="1033" priority="283" operator="containsText" text="Completed">
      <formula>NOT(ISERROR(SEARCH("Completed",M266)))</formula>
    </cfRule>
  </conditionalFormatting>
  <conditionalFormatting sqref="M266:N266 M268:N279 N267 Q266:Q295">
    <cfRule type="containsText" dxfId="1032" priority="284" operator="containsText" text="In Progress">
      <formula>NOT(ISERROR(SEARCH("In Progress",M266)))</formula>
    </cfRule>
  </conditionalFormatting>
  <conditionalFormatting sqref="Q266:Q295">
    <cfRule type="containsText" dxfId="1031" priority="277" operator="containsText" text="No">
      <formula>NOT(ISERROR(SEARCH("No",Q266)))</formula>
    </cfRule>
    <cfRule type="containsText" dxfId="1030" priority="278" operator="containsText" text="Yes">
      <formula>NOT(ISERROR(SEARCH("Yes",Q266)))</formula>
    </cfRule>
  </conditionalFormatting>
  <conditionalFormatting sqref="I266:K279">
    <cfRule type="containsText" dxfId="1029" priority="275" operator="containsText" text="Please Enter Tracing Time">
      <formula>NOT(ISERROR(SEARCH("Please Enter Tracing Time",I266)))</formula>
    </cfRule>
  </conditionalFormatting>
  <conditionalFormatting sqref="O266:O279">
    <cfRule type="containsText" dxfId="1028" priority="267" operator="containsText" text="HOLD">
      <formula>NOT(ISERROR(SEARCH("HOLD",O266)))</formula>
    </cfRule>
    <cfRule type="containsText" dxfId="1027" priority="274" operator="containsText" text="Ignore">
      <formula>NOT(ISERROR(SEARCH("Ignore",O266)))</formula>
    </cfRule>
  </conditionalFormatting>
  <conditionalFormatting sqref="O266:O279">
    <cfRule type="containsText" dxfId="1026" priority="266" operator="containsText" text="Waiting">
      <formula>NOT(ISERROR(SEARCH("Waiting",O266)))</formula>
    </cfRule>
    <cfRule type="containsText" dxfId="1025" priority="268" operator="containsText" text="Review">
      <formula>NOT(ISERROR(SEARCH("Review",O266)))</formula>
    </cfRule>
    <cfRule type="containsText" dxfId="1024" priority="269" operator="containsText" text="Other">
      <formula>NOT(ISERROR(SEARCH("Other",O266)))</formula>
    </cfRule>
    <cfRule type="containsText" dxfId="1023" priority="270" operator="containsText" text="Incomplete">
      <formula>NOT(ISERROR(SEARCH("Incomplete",O266)))</formula>
    </cfRule>
    <cfRule type="containsText" dxfId="1022" priority="271" operator="containsText" text="Untraceable">
      <formula>NOT(ISERROR(SEARCH("Untraceable",O266)))</formula>
    </cfRule>
    <cfRule type="containsText" dxfId="1021" priority="272" operator="containsText" text="Completed">
      <formula>NOT(ISERROR(SEARCH("Completed",O266)))</formula>
    </cfRule>
  </conditionalFormatting>
  <conditionalFormatting sqref="O266:O279">
    <cfRule type="containsText" dxfId="1020" priority="273" operator="containsText" text="In Progress">
      <formula>NOT(ISERROR(SEARCH("In Progress",O266)))</formula>
    </cfRule>
  </conditionalFormatting>
  <conditionalFormatting sqref="L266:L279">
    <cfRule type="containsText" dxfId="1019" priority="265" operator="containsText" text="Needs to be">
      <formula>NOT(ISERROR(SEARCH("Needs to be",L266)))</formula>
    </cfRule>
  </conditionalFormatting>
  <conditionalFormatting sqref="M280:N289">
    <cfRule type="containsText" dxfId="1018" priority="258" operator="containsText" text="Waiting">
      <formula>NOT(ISERROR(SEARCH("Waiting",M280)))</formula>
    </cfRule>
    <cfRule type="containsText" dxfId="1017" priority="259" operator="containsText" text="Review">
      <formula>NOT(ISERROR(SEARCH("Review",M280)))</formula>
    </cfRule>
    <cfRule type="containsText" dxfId="1016" priority="260" operator="containsText" text="Other">
      <formula>NOT(ISERROR(SEARCH("Other",M280)))</formula>
    </cfRule>
    <cfRule type="containsText" dxfId="1015" priority="261" operator="containsText" text="Incomplete">
      <formula>NOT(ISERROR(SEARCH("Incomplete",M280)))</formula>
    </cfRule>
    <cfRule type="containsText" dxfId="1014" priority="262" operator="containsText" text="Untraceable">
      <formula>NOT(ISERROR(SEARCH("Untraceable",M280)))</formula>
    </cfRule>
    <cfRule type="containsText" dxfId="1013" priority="263" operator="containsText" text="Completed">
      <formula>NOT(ISERROR(SEARCH("Completed",M280)))</formula>
    </cfRule>
  </conditionalFormatting>
  <conditionalFormatting sqref="M280:N289">
    <cfRule type="containsText" dxfId="1012" priority="264" operator="containsText" text="In Progress">
      <formula>NOT(ISERROR(SEARCH("In Progress",M280)))</formula>
    </cfRule>
  </conditionalFormatting>
  <conditionalFormatting sqref="I280:K289">
    <cfRule type="containsText" dxfId="1011" priority="257" operator="containsText" text="Please Enter Tracing Time">
      <formula>NOT(ISERROR(SEARCH("Please Enter Tracing Time",I280)))</formula>
    </cfRule>
  </conditionalFormatting>
  <conditionalFormatting sqref="O280:O289">
    <cfRule type="containsText" dxfId="1010" priority="249" operator="containsText" text="HOLD">
      <formula>NOT(ISERROR(SEARCH("HOLD",O280)))</formula>
    </cfRule>
    <cfRule type="containsText" dxfId="1009" priority="256" operator="containsText" text="Ignore">
      <formula>NOT(ISERROR(SEARCH("Ignore",O280)))</formula>
    </cfRule>
  </conditionalFormatting>
  <conditionalFormatting sqref="O280:O289">
    <cfRule type="containsText" dxfId="1008" priority="248" operator="containsText" text="Waiting">
      <formula>NOT(ISERROR(SEARCH("Waiting",O280)))</formula>
    </cfRule>
    <cfRule type="containsText" dxfId="1007" priority="250" operator="containsText" text="Review">
      <formula>NOT(ISERROR(SEARCH("Review",O280)))</formula>
    </cfRule>
    <cfRule type="containsText" dxfId="1006" priority="251" operator="containsText" text="Other">
      <formula>NOT(ISERROR(SEARCH("Other",O280)))</formula>
    </cfRule>
    <cfRule type="containsText" dxfId="1005" priority="252" operator="containsText" text="Incomplete">
      <formula>NOT(ISERROR(SEARCH("Incomplete",O280)))</formula>
    </cfRule>
    <cfRule type="containsText" dxfId="1004" priority="253" operator="containsText" text="Untraceable">
      <formula>NOT(ISERROR(SEARCH("Untraceable",O280)))</formula>
    </cfRule>
    <cfRule type="containsText" dxfId="1003" priority="254" operator="containsText" text="Completed">
      <formula>NOT(ISERROR(SEARCH("Completed",O280)))</formula>
    </cfRule>
  </conditionalFormatting>
  <conditionalFormatting sqref="O280:O289">
    <cfRule type="containsText" dxfId="1002" priority="255" operator="containsText" text="In Progress">
      <formula>NOT(ISERROR(SEARCH("In Progress",O280)))</formula>
    </cfRule>
  </conditionalFormatting>
  <conditionalFormatting sqref="L284:L287">
    <cfRule type="containsText" dxfId="1001" priority="247" operator="containsText" text="Needs to be">
      <formula>NOT(ISERROR(SEARCH("Needs to be",L284)))</formula>
    </cfRule>
  </conditionalFormatting>
  <conditionalFormatting sqref="M290:N305">
    <cfRule type="containsText" dxfId="1000" priority="238" operator="containsText" text="Waiting">
      <formula>NOT(ISERROR(SEARCH("Waiting",M290)))</formula>
    </cfRule>
    <cfRule type="containsText" dxfId="999" priority="241" operator="containsText" text="Review">
      <formula>NOT(ISERROR(SEARCH("Review",M290)))</formula>
    </cfRule>
    <cfRule type="containsText" dxfId="998" priority="242" operator="containsText" text="Other">
      <formula>NOT(ISERROR(SEARCH("Other",M290)))</formula>
    </cfRule>
    <cfRule type="containsText" dxfId="997" priority="243" operator="containsText" text="Incomplete">
      <formula>NOT(ISERROR(SEARCH("Incomplete",M290)))</formula>
    </cfRule>
    <cfRule type="containsText" dxfId="996" priority="244" operator="containsText" text="Untraceable">
      <formula>NOT(ISERROR(SEARCH("Untraceable",M290)))</formula>
    </cfRule>
    <cfRule type="containsText" dxfId="995" priority="245" operator="containsText" text="Completed">
      <formula>NOT(ISERROR(SEARCH("Completed",M290)))</formula>
    </cfRule>
  </conditionalFormatting>
  <conditionalFormatting sqref="M290:N305 Q296:Q327">
    <cfRule type="containsText" dxfId="994" priority="246" operator="containsText" text="In Progress">
      <formula>NOT(ISERROR(SEARCH("In Progress",M290)))</formula>
    </cfRule>
  </conditionalFormatting>
  <conditionalFormatting sqref="Q296:Q327">
    <cfRule type="containsText" dxfId="993" priority="239" operator="containsText" text="No">
      <formula>NOT(ISERROR(SEARCH("No",Q296)))</formula>
    </cfRule>
    <cfRule type="containsText" dxfId="992" priority="240" operator="containsText" text="Yes">
      <formula>NOT(ISERROR(SEARCH("Yes",Q296)))</formula>
    </cfRule>
  </conditionalFormatting>
  <conditionalFormatting sqref="I290:K305">
    <cfRule type="containsText" dxfId="991" priority="237" operator="containsText" text="Please Enter Tracing Time">
      <formula>NOT(ISERROR(SEARCH("Please Enter Tracing Time",I290)))</formula>
    </cfRule>
  </conditionalFormatting>
  <conditionalFormatting sqref="O290:O305">
    <cfRule type="containsText" dxfId="990" priority="229" operator="containsText" text="HOLD">
      <formula>NOT(ISERROR(SEARCH("HOLD",O290)))</formula>
    </cfRule>
    <cfRule type="containsText" dxfId="989" priority="236" operator="containsText" text="Ignore">
      <formula>NOT(ISERROR(SEARCH("Ignore",O290)))</formula>
    </cfRule>
  </conditionalFormatting>
  <conditionalFormatting sqref="O290:O305">
    <cfRule type="containsText" dxfId="988" priority="228" operator="containsText" text="Waiting">
      <formula>NOT(ISERROR(SEARCH("Waiting",O290)))</formula>
    </cfRule>
    <cfRule type="containsText" dxfId="987" priority="230" operator="containsText" text="Review">
      <formula>NOT(ISERROR(SEARCH("Review",O290)))</formula>
    </cfRule>
    <cfRule type="containsText" dxfId="986" priority="231" operator="containsText" text="Other">
      <formula>NOT(ISERROR(SEARCH("Other",O290)))</formula>
    </cfRule>
    <cfRule type="containsText" dxfId="985" priority="232" operator="containsText" text="Incomplete">
      <formula>NOT(ISERROR(SEARCH("Incomplete",O290)))</formula>
    </cfRule>
    <cfRule type="containsText" dxfId="984" priority="233" operator="containsText" text="Untraceable">
      <formula>NOT(ISERROR(SEARCH("Untraceable",O290)))</formula>
    </cfRule>
    <cfRule type="containsText" dxfId="983" priority="234" operator="containsText" text="Completed">
      <formula>NOT(ISERROR(SEARCH("Completed",O290)))</formula>
    </cfRule>
  </conditionalFormatting>
  <conditionalFormatting sqref="O290:O305">
    <cfRule type="containsText" dxfId="982" priority="235" operator="containsText" text="In Progress">
      <formula>NOT(ISERROR(SEARCH("In Progress",O290)))</formula>
    </cfRule>
  </conditionalFormatting>
  <conditionalFormatting sqref="L290:L305">
    <cfRule type="containsText" dxfId="981" priority="227" operator="containsText" text="Needs to be">
      <formula>NOT(ISERROR(SEARCH("Needs to be",L290)))</formula>
    </cfRule>
  </conditionalFormatting>
  <conditionalFormatting sqref="M306:N311">
    <cfRule type="containsText" dxfId="980" priority="220" operator="containsText" text="Waiting">
      <formula>NOT(ISERROR(SEARCH("Waiting",M306)))</formula>
    </cfRule>
    <cfRule type="containsText" dxfId="979" priority="221" operator="containsText" text="Review">
      <formula>NOT(ISERROR(SEARCH("Review",M306)))</formula>
    </cfRule>
    <cfRule type="containsText" dxfId="978" priority="222" operator="containsText" text="Other">
      <formula>NOT(ISERROR(SEARCH("Other",M306)))</formula>
    </cfRule>
    <cfRule type="containsText" dxfId="977" priority="223" operator="containsText" text="Incomplete">
      <formula>NOT(ISERROR(SEARCH("Incomplete",M306)))</formula>
    </cfRule>
    <cfRule type="containsText" dxfId="976" priority="224" operator="containsText" text="Untraceable">
      <formula>NOT(ISERROR(SEARCH("Untraceable",M306)))</formula>
    </cfRule>
    <cfRule type="containsText" dxfId="975" priority="225" operator="containsText" text="Completed">
      <formula>NOT(ISERROR(SEARCH("Completed",M306)))</formula>
    </cfRule>
  </conditionalFormatting>
  <conditionalFormatting sqref="M306:N311">
    <cfRule type="containsText" dxfId="974" priority="226" operator="containsText" text="In Progress">
      <formula>NOT(ISERROR(SEARCH("In Progress",M306)))</formula>
    </cfRule>
  </conditionalFormatting>
  <conditionalFormatting sqref="I306:K311">
    <cfRule type="containsText" dxfId="973" priority="219" operator="containsText" text="Please Enter Tracing Time">
      <formula>NOT(ISERROR(SEARCH("Please Enter Tracing Time",I306)))</formula>
    </cfRule>
  </conditionalFormatting>
  <conditionalFormatting sqref="O306:O311">
    <cfRule type="containsText" dxfId="972" priority="211" operator="containsText" text="HOLD">
      <formula>NOT(ISERROR(SEARCH("HOLD",O306)))</formula>
    </cfRule>
    <cfRule type="containsText" dxfId="971" priority="218" operator="containsText" text="Ignore">
      <formula>NOT(ISERROR(SEARCH("Ignore",O306)))</formula>
    </cfRule>
  </conditionalFormatting>
  <conditionalFormatting sqref="O306:O311">
    <cfRule type="containsText" dxfId="970" priority="210" operator="containsText" text="Waiting">
      <formula>NOT(ISERROR(SEARCH("Waiting",O306)))</formula>
    </cfRule>
    <cfRule type="containsText" dxfId="969" priority="212" operator="containsText" text="Review">
      <formula>NOT(ISERROR(SEARCH("Review",O306)))</formula>
    </cfRule>
    <cfRule type="containsText" dxfId="968" priority="213" operator="containsText" text="Other">
      <formula>NOT(ISERROR(SEARCH("Other",O306)))</formula>
    </cfRule>
    <cfRule type="containsText" dxfId="967" priority="214" operator="containsText" text="Incomplete">
      <formula>NOT(ISERROR(SEARCH("Incomplete",O306)))</formula>
    </cfRule>
    <cfRule type="containsText" dxfId="966" priority="215" operator="containsText" text="Untraceable">
      <formula>NOT(ISERROR(SEARCH("Untraceable",O306)))</formula>
    </cfRule>
    <cfRule type="containsText" dxfId="965" priority="216" operator="containsText" text="Completed">
      <formula>NOT(ISERROR(SEARCH("Completed",O306)))</formula>
    </cfRule>
  </conditionalFormatting>
  <conditionalFormatting sqref="O306:O311">
    <cfRule type="containsText" dxfId="964" priority="217" operator="containsText" text="In Progress">
      <formula>NOT(ISERROR(SEARCH("In Progress",O306)))</formula>
    </cfRule>
  </conditionalFormatting>
  <conditionalFormatting sqref="L306:L311">
    <cfRule type="containsText" dxfId="963" priority="209" operator="containsText" text="Needs to be">
      <formula>NOT(ISERROR(SEARCH("Needs to be",L306)))</formula>
    </cfRule>
  </conditionalFormatting>
  <conditionalFormatting sqref="M312:N325">
    <cfRule type="containsText" dxfId="962" priority="202" operator="containsText" text="Waiting">
      <formula>NOT(ISERROR(SEARCH("Waiting",M312)))</formula>
    </cfRule>
    <cfRule type="containsText" dxfId="961" priority="203" operator="containsText" text="Review">
      <formula>NOT(ISERROR(SEARCH("Review",M312)))</formula>
    </cfRule>
    <cfRule type="containsText" dxfId="960" priority="204" operator="containsText" text="Other">
      <formula>NOT(ISERROR(SEARCH("Other",M312)))</formula>
    </cfRule>
    <cfRule type="containsText" dxfId="959" priority="205" operator="containsText" text="Incomplete">
      <formula>NOT(ISERROR(SEARCH("Incomplete",M312)))</formula>
    </cfRule>
    <cfRule type="containsText" dxfId="958" priority="206" operator="containsText" text="Untraceable">
      <formula>NOT(ISERROR(SEARCH("Untraceable",M312)))</formula>
    </cfRule>
    <cfRule type="containsText" dxfId="957" priority="207" operator="containsText" text="Completed">
      <formula>NOT(ISERROR(SEARCH("Completed",M312)))</formula>
    </cfRule>
  </conditionalFormatting>
  <conditionalFormatting sqref="M312:N325">
    <cfRule type="containsText" dxfId="956" priority="208" operator="containsText" text="In Progress">
      <formula>NOT(ISERROR(SEARCH("In Progress",M312)))</formula>
    </cfRule>
  </conditionalFormatting>
  <conditionalFormatting sqref="I312:K325">
    <cfRule type="containsText" dxfId="955" priority="201" operator="containsText" text="Please Enter Tracing Time">
      <formula>NOT(ISERROR(SEARCH("Please Enter Tracing Time",I312)))</formula>
    </cfRule>
  </conditionalFormatting>
  <conditionalFormatting sqref="O312:O325">
    <cfRule type="containsText" dxfId="954" priority="193" operator="containsText" text="HOLD">
      <formula>NOT(ISERROR(SEARCH("HOLD",O312)))</formula>
    </cfRule>
    <cfRule type="containsText" dxfId="953" priority="200" operator="containsText" text="Ignore">
      <formula>NOT(ISERROR(SEARCH("Ignore",O312)))</formula>
    </cfRule>
  </conditionalFormatting>
  <conditionalFormatting sqref="O312:O325">
    <cfRule type="containsText" dxfId="952" priority="192" operator="containsText" text="Waiting">
      <formula>NOT(ISERROR(SEARCH("Waiting",O312)))</formula>
    </cfRule>
    <cfRule type="containsText" dxfId="951" priority="194" operator="containsText" text="Review">
      <formula>NOT(ISERROR(SEARCH("Review",O312)))</formula>
    </cfRule>
    <cfRule type="containsText" dxfId="950" priority="195" operator="containsText" text="Other">
      <formula>NOT(ISERROR(SEARCH("Other",O312)))</formula>
    </cfRule>
    <cfRule type="containsText" dxfId="949" priority="196" operator="containsText" text="Incomplete">
      <formula>NOT(ISERROR(SEARCH("Incomplete",O312)))</formula>
    </cfRule>
    <cfRule type="containsText" dxfId="948" priority="197" operator="containsText" text="Untraceable">
      <formula>NOT(ISERROR(SEARCH("Untraceable",O312)))</formula>
    </cfRule>
    <cfRule type="containsText" dxfId="947" priority="198" operator="containsText" text="Completed">
      <formula>NOT(ISERROR(SEARCH("Completed",O312)))</formula>
    </cfRule>
  </conditionalFormatting>
  <conditionalFormatting sqref="O312:O325">
    <cfRule type="containsText" dxfId="946" priority="199" operator="containsText" text="In Progress">
      <formula>NOT(ISERROR(SEARCH("In Progress",O312)))</formula>
    </cfRule>
  </conditionalFormatting>
  <conditionalFormatting sqref="L312:L325">
    <cfRule type="containsText" dxfId="945" priority="191" operator="containsText" text="Needs to be">
      <formula>NOT(ISERROR(SEARCH("Needs to be",L312)))</formula>
    </cfRule>
  </conditionalFormatting>
  <conditionalFormatting sqref="M326:N327">
    <cfRule type="containsText" dxfId="944" priority="184" operator="containsText" text="Waiting">
      <formula>NOT(ISERROR(SEARCH("Waiting",M326)))</formula>
    </cfRule>
    <cfRule type="containsText" dxfId="943" priority="185" operator="containsText" text="Review">
      <formula>NOT(ISERROR(SEARCH("Review",M326)))</formula>
    </cfRule>
    <cfRule type="containsText" dxfId="942" priority="186" operator="containsText" text="Other">
      <formula>NOT(ISERROR(SEARCH("Other",M326)))</formula>
    </cfRule>
    <cfRule type="containsText" dxfId="941" priority="187" operator="containsText" text="Incomplete">
      <formula>NOT(ISERROR(SEARCH("Incomplete",M326)))</formula>
    </cfRule>
    <cfRule type="containsText" dxfId="940" priority="188" operator="containsText" text="Untraceable">
      <formula>NOT(ISERROR(SEARCH("Untraceable",M326)))</formula>
    </cfRule>
    <cfRule type="containsText" dxfId="939" priority="189" operator="containsText" text="Completed">
      <formula>NOT(ISERROR(SEARCH("Completed",M326)))</formula>
    </cfRule>
  </conditionalFormatting>
  <conditionalFormatting sqref="M326:N327">
    <cfRule type="containsText" dxfId="938" priority="190" operator="containsText" text="In Progress">
      <formula>NOT(ISERROR(SEARCH("In Progress",M326)))</formula>
    </cfRule>
  </conditionalFormatting>
  <conditionalFormatting sqref="I326:K327">
    <cfRule type="containsText" dxfId="937" priority="183" operator="containsText" text="Please Enter Tracing Time">
      <formula>NOT(ISERROR(SEARCH("Please Enter Tracing Time",I326)))</formula>
    </cfRule>
  </conditionalFormatting>
  <conditionalFormatting sqref="O326:O327">
    <cfRule type="containsText" dxfId="936" priority="175" operator="containsText" text="HOLD">
      <formula>NOT(ISERROR(SEARCH("HOLD",O326)))</formula>
    </cfRule>
    <cfRule type="containsText" dxfId="935" priority="182" operator="containsText" text="Ignore">
      <formula>NOT(ISERROR(SEARCH("Ignore",O326)))</formula>
    </cfRule>
  </conditionalFormatting>
  <conditionalFormatting sqref="O326:O327">
    <cfRule type="containsText" dxfId="934" priority="174" operator="containsText" text="Waiting">
      <formula>NOT(ISERROR(SEARCH("Waiting",O326)))</formula>
    </cfRule>
    <cfRule type="containsText" dxfId="933" priority="176" operator="containsText" text="Review">
      <formula>NOT(ISERROR(SEARCH("Review",O326)))</formula>
    </cfRule>
    <cfRule type="containsText" dxfId="932" priority="177" operator="containsText" text="Other">
      <formula>NOT(ISERROR(SEARCH("Other",O326)))</formula>
    </cfRule>
    <cfRule type="containsText" dxfId="931" priority="178" operator="containsText" text="Incomplete">
      <formula>NOT(ISERROR(SEARCH("Incomplete",O326)))</formula>
    </cfRule>
    <cfRule type="containsText" dxfId="930" priority="179" operator="containsText" text="Untraceable">
      <formula>NOT(ISERROR(SEARCH("Untraceable",O326)))</formula>
    </cfRule>
    <cfRule type="containsText" dxfId="929" priority="180" operator="containsText" text="Completed">
      <formula>NOT(ISERROR(SEARCH("Completed",O326)))</formula>
    </cfRule>
  </conditionalFormatting>
  <conditionalFormatting sqref="O326:O327">
    <cfRule type="containsText" dxfId="928" priority="181" operator="containsText" text="In Progress">
      <formula>NOT(ISERROR(SEARCH("In Progress",O326)))</formula>
    </cfRule>
  </conditionalFormatting>
  <conditionalFormatting sqref="L326:L327">
    <cfRule type="containsText" dxfId="927" priority="173" operator="containsText" text="Needs to be">
      <formula>NOT(ISERROR(SEARCH("Needs to be",L326)))</formula>
    </cfRule>
  </conditionalFormatting>
  <conditionalFormatting sqref="M328:N329">
    <cfRule type="containsText" dxfId="926" priority="164" operator="containsText" text="Waiting">
      <formula>NOT(ISERROR(SEARCH("Waiting",M328)))</formula>
    </cfRule>
    <cfRule type="containsText" dxfId="925" priority="167" operator="containsText" text="Review">
      <formula>NOT(ISERROR(SEARCH("Review",M328)))</formula>
    </cfRule>
    <cfRule type="containsText" dxfId="924" priority="168" operator="containsText" text="Other">
      <formula>NOT(ISERROR(SEARCH("Other",M328)))</formula>
    </cfRule>
    <cfRule type="containsText" dxfId="923" priority="169" operator="containsText" text="Incomplete">
      <formula>NOT(ISERROR(SEARCH("Incomplete",M328)))</formula>
    </cfRule>
    <cfRule type="containsText" dxfId="922" priority="170" operator="containsText" text="Untraceable">
      <formula>NOT(ISERROR(SEARCH("Untraceable",M328)))</formula>
    </cfRule>
    <cfRule type="containsText" dxfId="921" priority="171" operator="containsText" text="Completed">
      <formula>NOT(ISERROR(SEARCH("Completed",M328)))</formula>
    </cfRule>
  </conditionalFormatting>
  <conditionalFormatting sqref="Q328:Q329 M328:N329">
    <cfRule type="containsText" dxfId="920" priority="172" operator="containsText" text="In Progress">
      <formula>NOT(ISERROR(SEARCH("In Progress",M328)))</formula>
    </cfRule>
  </conditionalFormatting>
  <conditionalFormatting sqref="Q328:Q329">
    <cfRule type="containsText" dxfId="919" priority="165" operator="containsText" text="No">
      <formula>NOT(ISERROR(SEARCH("No",Q328)))</formula>
    </cfRule>
    <cfRule type="containsText" dxfId="918" priority="166" operator="containsText" text="Yes">
      <formula>NOT(ISERROR(SEARCH("Yes",Q328)))</formula>
    </cfRule>
  </conditionalFormatting>
  <conditionalFormatting sqref="I328:K329">
    <cfRule type="containsText" dxfId="917" priority="163" operator="containsText" text="Please Enter Tracing Time">
      <formula>NOT(ISERROR(SEARCH("Please Enter Tracing Time",I328)))</formula>
    </cfRule>
  </conditionalFormatting>
  <conditionalFormatting sqref="O328:O329">
    <cfRule type="containsText" dxfId="916" priority="155" operator="containsText" text="HOLD">
      <formula>NOT(ISERROR(SEARCH("HOLD",O328)))</formula>
    </cfRule>
    <cfRule type="containsText" dxfId="915" priority="162" operator="containsText" text="Ignore">
      <formula>NOT(ISERROR(SEARCH("Ignore",O328)))</formula>
    </cfRule>
  </conditionalFormatting>
  <conditionalFormatting sqref="O328:O329">
    <cfRule type="containsText" dxfId="914" priority="154" operator="containsText" text="Waiting">
      <formula>NOT(ISERROR(SEARCH("Waiting",O328)))</formula>
    </cfRule>
    <cfRule type="containsText" dxfId="913" priority="156" operator="containsText" text="Review">
      <formula>NOT(ISERROR(SEARCH("Review",O328)))</formula>
    </cfRule>
    <cfRule type="containsText" dxfId="912" priority="157" operator="containsText" text="Other">
      <formula>NOT(ISERROR(SEARCH("Other",O328)))</formula>
    </cfRule>
    <cfRule type="containsText" dxfId="911" priority="158" operator="containsText" text="Incomplete">
      <formula>NOT(ISERROR(SEARCH("Incomplete",O328)))</formula>
    </cfRule>
    <cfRule type="containsText" dxfId="910" priority="159" operator="containsText" text="Untraceable">
      <formula>NOT(ISERROR(SEARCH("Untraceable",O328)))</formula>
    </cfRule>
    <cfRule type="containsText" dxfId="909" priority="160" operator="containsText" text="Completed">
      <formula>NOT(ISERROR(SEARCH("Completed",O328)))</formula>
    </cfRule>
  </conditionalFormatting>
  <conditionalFormatting sqref="O328:O329">
    <cfRule type="containsText" dxfId="908" priority="161" operator="containsText" text="In Progress">
      <formula>NOT(ISERROR(SEARCH("In Progress",O328)))</formula>
    </cfRule>
  </conditionalFormatting>
  <conditionalFormatting sqref="L328:L329">
    <cfRule type="containsText" dxfId="907" priority="153" operator="containsText" text="Needs to be">
      <formula>NOT(ISERROR(SEARCH("Needs to be",L328)))</formula>
    </cfRule>
  </conditionalFormatting>
  <conditionalFormatting sqref="M330:N345">
    <cfRule type="containsText" dxfId="906" priority="144" operator="containsText" text="Waiting">
      <formula>NOT(ISERROR(SEARCH("Waiting",M330)))</formula>
    </cfRule>
    <cfRule type="containsText" dxfId="905" priority="147" operator="containsText" text="Review">
      <formula>NOT(ISERROR(SEARCH("Review",M330)))</formula>
    </cfRule>
    <cfRule type="containsText" dxfId="904" priority="148" operator="containsText" text="Other">
      <formula>NOT(ISERROR(SEARCH("Other",M330)))</formula>
    </cfRule>
    <cfRule type="containsText" dxfId="903" priority="149" operator="containsText" text="Incomplete">
      <formula>NOT(ISERROR(SEARCH("Incomplete",M330)))</formula>
    </cfRule>
    <cfRule type="containsText" dxfId="902" priority="150" operator="containsText" text="Untraceable">
      <formula>NOT(ISERROR(SEARCH("Untraceable",M330)))</formula>
    </cfRule>
    <cfRule type="containsText" dxfId="901" priority="151" operator="containsText" text="Completed">
      <formula>NOT(ISERROR(SEARCH("Completed",M330)))</formula>
    </cfRule>
  </conditionalFormatting>
  <conditionalFormatting sqref="Q330:Q345 M330:N345">
    <cfRule type="containsText" dxfId="900" priority="152" operator="containsText" text="In Progress">
      <formula>NOT(ISERROR(SEARCH("In Progress",M330)))</formula>
    </cfRule>
  </conditionalFormatting>
  <conditionalFormatting sqref="Q330:Q345">
    <cfRule type="containsText" dxfId="899" priority="145" operator="containsText" text="No">
      <formula>NOT(ISERROR(SEARCH("No",Q330)))</formula>
    </cfRule>
    <cfRule type="containsText" dxfId="898" priority="146" operator="containsText" text="Yes">
      <formula>NOT(ISERROR(SEARCH("Yes",Q330)))</formula>
    </cfRule>
  </conditionalFormatting>
  <conditionalFormatting sqref="I330:K345">
    <cfRule type="containsText" dxfId="897" priority="143" operator="containsText" text="Please Enter Tracing Time">
      <formula>NOT(ISERROR(SEARCH("Please Enter Tracing Time",I330)))</formula>
    </cfRule>
  </conditionalFormatting>
  <conditionalFormatting sqref="O330:O345">
    <cfRule type="containsText" dxfId="896" priority="135" operator="containsText" text="HOLD">
      <formula>NOT(ISERROR(SEARCH("HOLD",O330)))</formula>
    </cfRule>
    <cfRule type="containsText" dxfId="895" priority="142" operator="containsText" text="Ignore">
      <formula>NOT(ISERROR(SEARCH("Ignore",O330)))</formula>
    </cfRule>
  </conditionalFormatting>
  <conditionalFormatting sqref="O330:O345">
    <cfRule type="containsText" dxfId="894" priority="134" operator="containsText" text="Waiting">
      <formula>NOT(ISERROR(SEARCH("Waiting",O330)))</formula>
    </cfRule>
    <cfRule type="containsText" dxfId="893" priority="136" operator="containsText" text="Review">
      <formula>NOT(ISERROR(SEARCH("Review",O330)))</formula>
    </cfRule>
    <cfRule type="containsText" dxfId="892" priority="137" operator="containsText" text="Other">
      <formula>NOT(ISERROR(SEARCH("Other",O330)))</formula>
    </cfRule>
    <cfRule type="containsText" dxfId="891" priority="138" operator="containsText" text="Incomplete">
      <formula>NOT(ISERROR(SEARCH("Incomplete",O330)))</formula>
    </cfRule>
    <cfRule type="containsText" dxfId="890" priority="139" operator="containsText" text="Untraceable">
      <formula>NOT(ISERROR(SEARCH("Untraceable",O330)))</formula>
    </cfRule>
    <cfRule type="containsText" dxfId="889" priority="140" operator="containsText" text="Completed">
      <formula>NOT(ISERROR(SEARCH("Completed",O330)))</formula>
    </cfRule>
  </conditionalFormatting>
  <conditionalFormatting sqref="O330:O345">
    <cfRule type="containsText" dxfId="888" priority="141" operator="containsText" text="In Progress">
      <formula>NOT(ISERROR(SEARCH("In Progress",O330)))</formula>
    </cfRule>
  </conditionalFormatting>
  <conditionalFormatting sqref="L330:L345">
    <cfRule type="containsText" dxfId="887" priority="133" operator="containsText" text="Needs to be">
      <formula>NOT(ISERROR(SEARCH("Needs to be",L330)))</formula>
    </cfRule>
  </conditionalFormatting>
  <conditionalFormatting sqref="A344:A345">
    <cfRule type="cellIs" dxfId="886" priority="132" operator="equal">
      <formula>"R"</formula>
    </cfRule>
  </conditionalFormatting>
  <conditionalFormatting sqref="A344:A345">
    <cfRule type="cellIs" dxfId="885" priority="131" operator="equal">
      <formula>"G"</formula>
    </cfRule>
  </conditionalFormatting>
  <conditionalFormatting sqref="M346:N349">
    <cfRule type="containsText" dxfId="884" priority="120" operator="containsText" text="Waiting">
      <formula>NOT(ISERROR(SEARCH("Waiting",M346)))</formula>
    </cfRule>
    <cfRule type="containsText" dxfId="883" priority="123" operator="containsText" text="Review">
      <formula>NOT(ISERROR(SEARCH("Review",M346)))</formula>
    </cfRule>
    <cfRule type="containsText" dxfId="882" priority="124" operator="containsText" text="Other">
      <formula>NOT(ISERROR(SEARCH("Other",M346)))</formula>
    </cfRule>
    <cfRule type="containsText" dxfId="881" priority="125" operator="containsText" text="Incomplete">
      <formula>NOT(ISERROR(SEARCH("Incomplete",M346)))</formula>
    </cfRule>
    <cfRule type="containsText" dxfId="880" priority="126" operator="containsText" text="Untraceable">
      <formula>NOT(ISERROR(SEARCH("Untraceable",M346)))</formula>
    </cfRule>
    <cfRule type="containsText" dxfId="879" priority="127" operator="containsText" text="Completed">
      <formula>NOT(ISERROR(SEARCH("Completed",M346)))</formula>
    </cfRule>
  </conditionalFormatting>
  <conditionalFormatting sqref="Q346:Q349 M346:N349">
    <cfRule type="containsText" dxfId="878" priority="128" operator="containsText" text="In Progress">
      <formula>NOT(ISERROR(SEARCH("In Progress",M346)))</formula>
    </cfRule>
  </conditionalFormatting>
  <conditionalFormatting sqref="Q346:Q349">
    <cfRule type="containsText" dxfId="877" priority="121" operator="containsText" text="No">
      <formula>NOT(ISERROR(SEARCH("No",Q346)))</formula>
    </cfRule>
    <cfRule type="containsText" dxfId="876" priority="122" operator="containsText" text="Yes">
      <formula>NOT(ISERROR(SEARCH("Yes",Q346)))</formula>
    </cfRule>
  </conditionalFormatting>
  <conditionalFormatting sqref="I346:K349">
    <cfRule type="containsText" dxfId="875" priority="119" operator="containsText" text="Please Enter Tracing Time">
      <formula>NOT(ISERROR(SEARCH("Please Enter Tracing Time",I346)))</formula>
    </cfRule>
  </conditionalFormatting>
  <conditionalFormatting sqref="O346:O349">
    <cfRule type="containsText" dxfId="874" priority="111" operator="containsText" text="HOLD">
      <formula>NOT(ISERROR(SEARCH("HOLD",O346)))</formula>
    </cfRule>
    <cfRule type="containsText" dxfId="873" priority="118" operator="containsText" text="Ignore">
      <formula>NOT(ISERROR(SEARCH("Ignore",O346)))</formula>
    </cfRule>
  </conditionalFormatting>
  <conditionalFormatting sqref="O346:O349">
    <cfRule type="containsText" dxfId="872" priority="110" operator="containsText" text="Waiting">
      <formula>NOT(ISERROR(SEARCH("Waiting",O346)))</formula>
    </cfRule>
    <cfRule type="containsText" dxfId="871" priority="112" operator="containsText" text="Review">
      <formula>NOT(ISERROR(SEARCH("Review",O346)))</formula>
    </cfRule>
    <cfRule type="containsText" dxfId="870" priority="113" operator="containsText" text="Other">
      <formula>NOT(ISERROR(SEARCH("Other",O346)))</formula>
    </cfRule>
    <cfRule type="containsText" dxfId="869" priority="114" operator="containsText" text="Incomplete">
      <formula>NOT(ISERROR(SEARCH("Incomplete",O346)))</formula>
    </cfRule>
    <cfRule type="containsText" dxfId="868" priority="115" operator="containsText" text="Untraceable">
      <formula>NOT(ISERROR(SEARCH("Untraceable",O346)))</formula>
    </cfRule>
    <cfRule type="containsText" dxfId="867" priority="116" operator="containsText" text="Completed">
      <formula>NOT(ISERROR(SEARCH("Completed",O346)))</formula>
    </cfRule>
  </conditionalFormatting>
  <conditionalFormatting sqref="O346:O349">
    <cfRule type="containsText" dxfId="866" priority="117" operator="containsText" text="In Progress">
      <formula>NOT(ISERROR(SEARCH("In Progress",O346)))</formula>
    </cfRule>
  </conditionalFormatting>
  <conditionalFormatting sqref="L346:L349">
    <cfRule type="containsText" dxfId="865" priority="109" operator="containsText" text="Needs to be">
      <formula>NOT(ISERROR(SEARCH("Needs to be",L346)))</formula>
    </cfRule>
  </conditionalFormatting>
  <conditionalFormatting sqref="A346:A349">
    <cfRule type="cellIs" dxfId="864" priority="108" operator="equal">
      <formula>"R"</formula>
    </cfRule>
  </conditionalFormatting>
  <conditionalFormatting sqref="A346:A349">
    <cfRule type="cellIs" dxfId="863" priority="107" operator="equal">
      <formula>"G"</formula>
    </cfRule>
  </conditionalFormatting>
  <conditionalFormatting sqref="M350:N351">
    <cfRule type="containsText" dxfId="862" priority="96" operator="containsText" text="Waiting">
      <formula>NOT(ISERROR(SEARCH("Waiting",M350)))</formula>
    </cfRule>
    <cfRule type="containsText" dxfId="861" priority="99" operator="containsText" text="Review">
      <formula>NOT(ISERROR(SEARCH("Review",M350)))</formula>
    </cfRule>
    <cfRule type="containsText" dxfId="860" priority="100" operator="containsText" text="Other">
      <formula>NOT(ISERROR(SEARCH("Other",M350)))</formula>
    </cfRule>
    <cfRule type="containsText" dxfId="859" priority="101" operator="containsText" text="Incomplete">
      <formula>NOT(ISERROR(SEARCH("Incomplete",M350)))</formula>
    </cfRule>
    <cfRule type="containsText" dxfId="858" priority="102" operator="containsText" text="Untraceable">
      <formula>NOT(ISERROR(SEARCH("Untraceable",M350)))</formula>
    </cfRule>
    <cfRule type="containsText" dxfId="857" priority="103" operator="containsText" text="Completed">
      <formula>NOT(ISERROR(SEARCH("Completed",M350)))</formula>
    </cfRule>
  </conditionalFormatting>
  <conditionalFormatting sqref="Q350:Q351 M350:N351">
    <cfRule type="containsText" dxfId="856" priority="104" operator="containsText" text="In Progress">
      <formula>NOT(ISERROR(SEARCH("In Progress",M350)))</formula>
    </cfRule>
  </conditionalFormatting>
  <conditionalFormatting sqref="Q350:Q351">
    <cfRule type="containsText" dxfId="855" priority="97" operator="containsText" text="No">
      <formula>NOT(ISERROR(SEARCH("No",Q350)))</formula>
    </cfRule>
    <cfRule type="containsText" dxfId="854" priority="98" operator="containsText" text="Yes">
      <formula>NOT(ISERROR(SEARCH("Yes",Q350)))</formula>
    </cfRule>
  </conditionalFormatting>
  <conditionalFormatting sqref="I350:K351">
    <cfRule type="containsText" dxfId="853" priority="95" operator="containsText" text="Please Enter Tracing Time">
      <formula>NOT(ISERROR(SEARCH("Please Enter Tracing Time",I350)))</formula>
    </cfRule>
  </conditionalFormatting>
  <conditionalFormatting sqref="O350:O351">
    <cfRule type="containsText" dxfId="852" priority="87" operator="containsText" text="HOLD">
      <formula>NOT(ISERROR(SEARCH("HOLD",O350)))</formula>
    </cfRule>
    <cfRule type="containsText" dxfId="851" priority="94" operator="containsText" text="Ignore">
      <formula>NOT(ISERROR(SEARCH("Ignore",O350)))</formula>
    </cfRule>
  </conditionalFormatting>
  <conditionalFormatting sqref="O350:O351">
    <cfRule type="containsText" dxfId="850" priority="86" operator="containsText" text="Waiting">
      <formula>NOT(ISERROR(SEARCH("Waiting",O350)))</formula>
    </cfRule>
    <cfRule type="containsText" dxfId="849" priority="88" operator="containsText" text="Review">
      <formula>NOT(ISERROR(SEARCH("Review",O350)))</formula>
    </cfRule>
    <cfRule type="containsText" dxfId="848" priority="89" operator="containsText" text="Other">
      <formula>NOT(ISERROR(SEARCH("Other",O350)))</formula>
    </cfRule>
    <cfRule type="containsText" dxfId="847" priority="90" operator="containsText" text="Incomplete">
      <formula>NOT(ISERROR(SEARCH("Incomplete",O350)))</formula>
    </cfRule>
    <cfRule type="containsText" dxfId="846" priority="91" operator="containsText" text="Untraceable">
      <formula>NOT(ISERROR(SEARCH("Untraceable",O350)))</formula>
    </cfRule>
    <cfRule type="containsText" dxfId="845" priority="92" operator="containsText" text="Completed">
      <formula>NOT(ISERROR(SEARCH("Completed",O350)))</formula>
    </cfRule>
  </conditionalFormatting>
  <conditionalFormatting sqref="O350:O351">
    <cfRule type="containsText" dxfId="844" priority="93" operator="containsText" text="In Progress">
      <formula>NOT(ISERROR(SEARCH("In Progress",O350)))</formula>
    </cfRule>
  </conditionalFormatting>
  <conditionalFormatting sqref="L350:L351">
    <cfRule type="containsText" dxfId="843" priority="85" operator="containsText" text="Needs to be">
      <formula>NOT(ISERROR(SEARCH("Needs to be",L350)))</formula>
    </cfRule>
  </conditionalFormatting>
  <conditionalFormatting sqref="A350:A351">
    <cfRule type="cellIs" dxfId="842" priority="84" operator="equal">
      <formula>"R"</formula>
    </cfRule>
  </conditionalFormatting>
  <conditionalFormatting sqref="A350:A351">
    <cfRule type="cellIs" dxfId="841" priority="83" operator="equal">
      <formula>"G"</formula>
    </cfRule>
  </conditionalFormatting>
  <conditionalFormatting sqref="M352:N367">
    <cfRule type="containsText" dxfId="840" priority="72" operator="containsText" text="Waiting">
      <formula>NOT(ISERROR(SEARCH("Waiting",M352)))</formula>
    </cfRule>
    <cfRule type="containsText" dxfId="839" priority="75" operator="containsText" text="Review">
      <formula>NOT(ISERROR(SEARCH("Review",M352)))</formula>
    </cfRule>
    <cfRule type="containsText" dxfId="838" priority="76" operator="containsText" text="Other">
      <formula>NOT(ISERROR(SEARCH("Other",M352)))</formula>
    </cfRule>
    <cfRule type="containsText" dxfId="837" priority="77" operator="containsText" text="Incomplete">
      <formula>NOT(ISERROR(SEARCH("Incomplete",M352)))</formula>
    </cfRule>
    <cfRule type="containsText" dxfId="836" priority="78" operator="containsText" text="Untraceable">
      <formula>NOT(ISERROR(SEARCH("Untraceable",M352)))</formula>
    </cfRule>
    <cfRule type="containsText" dxfId="835" priority="79" operator="containsText" text="Completed">
      <formula>NOT(ISERROR(SEARCH("Completed",M352)))</formula>
    </cfRule>
  </conditionalFormatting>
  <conditionalFormatting sqref="Q352:Q367 M352:N367">
    <cfRule type="containsText" dxfId="834" priority="80" operator="containsText" text="In Progress">
      <formula>NOT(ISERROR(SEARCH("In Progress",M352)))</formula>
    </cfRule>
  </conditionalFormatting>
  <conditionalFormatting sqref="Q352:Q367">
    <cfRule type="containsText" dxfId="833" priority="73" operator="containsText" text="No">
      <formula>NOT(ISERROR(SEARCH("No",Q352)))</formula>
    </cfRule>
    <cfRule type="containsText" dxfId="832" priority="74" operator="containsText" text="Yes">
      <formula>NOT(ISERROR(SEARCH("Yes",Q352)))</formula>
    </cfRule>
  </conditionalFormatting>
  <conditionalFormatting sqref="I352:K367">
    <cfRule type="containsText" dxfId="831" priority="71" operator="containsText" text="Please Enter Tracing Time">
      <formula>NOT(ISERROR(SEARCH("Please Enter Tracing Time",I352)))</formula>
    </cfRule>
  </conditionalFormatting>
  <conditionalFormatting sqref="O352:O367">
    <cfRule type="containsText" dxfId="830" priority="63" operator="containsText" text="HOLD">
      <formula>NOT(ISERROR(SEARCH("HOLD",O352)))</formula>
    </cfRule>
    <cfRule type="containsText" dxfId="829" priority="70" operator="containsText" text="Ignore">
      <formula>NOT(ISERROR(SEARCH("Ignore",O352)))</formula>
    </cfRule>
  </conditionalFormatting>
  <conditionalFormatting sqref="O352:O367">
    <cfRule type="containsText" dxfId="828" priority="62" operator="containsText" text="Waiting">
      <formula>NOT(ISERROR(SEARCH("Waiting",O352)))</formula>
    </cfRule>
    <cfRule type="containsText" dxfId="827" priority="64" operator="containsText" text="Review">
      <formula>NOT(ISERROR(SEARCH("Review",O352)))</formula>
    </cfRule>
    <cfRule type="containsText" dxfId="826" priority="65" operator="containsText" text="Other">
      <formula>NOT(ISERROR(SEARCH("Other",O352)))</formula>
    </cfRule>
    <cfRule type="containsText" dxfId="825" priority="66" operator="containsText" text="Incomplete">
      <formula>NOT(ISERROR(SEARCH("Incomplete",O352)))</formula>
    </cfRule>
    <cfRule type="containsText" dxfId="824" priority="67" operator="containsText" text="Untraceable">
      <formula>NOT(ISERROR(SEARCH("Untraceable",O352)))</formula>
    </cfRule>
    <cfRule type="containsText" dxfId="823" priority="68" operator="containsText" text="Completed">
      <formula>NOT(ISERROR(SEARCH("Completed",O352)))</formula>
    </cfRule>
  </conditionalFormatting>
  <conditionalFormatting sqref="O352:O367">
    <cfRule type="containsText" dxfId="822" priority="69" operator="containsText" text="In Progress">
      <formula>NOT(ISERROR(SEARCH("In Progress",O352)))</formula>
    </cfRule>
  </conditionalFormatting>
  <conditionalFormatting sqref="L352:L367">
    <cfRule type="containsText" dxfId="821" priority="61" operator="containsText" text="Needs to be">
      <formula>NOT(ISERROR(SEARCH("Needs to be",L352)))</formula>
    </cfRule>
  </conditionalFormatting>
  <conditionalFormatting sqref="A352:A367">
    <cfRule type="cellIs" dxfId="820" priority="60" operator="equal">
      <formula>"R"</formula>
    </cfRule>
  </conditionalFormatting>
  <conditionalFormatting sqref="A352:A367">
    <cfRule type="cellIs" dxfId="819" priority="59" operator="equal">
      <formula>"G"</formula>
    </cfRule>
  </conditionalFormatting>
  <conditionalFormatting sqref="M368:N371">
    <cfRule type="containsText" dxfId="818" priority="48" operator="containsText" text="Waiting">
      <formula>NOT(ISERROR(SEARCH("Waiting",M368)))</formula>
    </cfRule>
    <cfRule type="containsText" dxfId="817" priority="51" operator="containsText" text="Review">
      <formula>NOT(ISERROR(SEARCH("Review",M368)))</formula>
    </cfRule>
    <cfRule type="containsText" dxfId="816" priority="52" operator="containsText" text="Other">
      <formula>NOT(ISERROR(SEARCH("Other",M368)))</formula>
    </cfRule>
    <cfRule type="containsText" dxfId="815" priority="53" operator="containsText" text="Incomplete">
      <formula>NOT(ISERROR(SEARCH("Incomplete",M368)))</formula>
    </cfRule>
    <cfRule type="containsText" dxfId="814" priority="54" operator="containsText" text="Untraceable">
      <formula>NOT(ISERROR(SEARCH("Untraceable",M368)))</formula>
    </cfRule>
    <cfRule type="containsText" dxfId="813" priority="55" operator="containsText" text="Completed">
      <formula>NOT(ISERROR(SEARCH("Completed",M368)))</formula>
    </cfRule>
  </conditionalFormatting>
  <conditionalFormatting sqref="Q368:Q371 M368:N371">
    <cfRule type="containsText" dxfId="812" priority="56" operator="containsText" text="In Progress">
      <formula>NOT(ISERROR(SEARCH("In Progress",M368)))</formula>
    </cfRule>
  </conditionalFormatting>
  <conditionalFormatting sqref="Q368:Q371">
    <cfRule type="containsText" dxfId="811" priority="49" operator="containsText" text="No">
      <formula>NOT(ISERROR(SEARCH("No",Q368)))</formula>
    </cfRule>
    <cfRule type="containsText" dxfId="810" priority="50" operator="containsText" text="Yes">
      <formula>NOT(ISERROR(SEARCH("Yes",Q368)))</formula>
    </cfRule>
  </conditionalFormatting>
  <conditionalFormatting sqref="I368:K371">
    <cfRule type="containsText" dxfId="809" priority="47" operator="containsText" text="Please Enter Tracing Time">
      <formula>NOT(ISERROR(SEARCH("Please Enter Tracing Time",I368)))</formula>
    </cfRule>
  </conditionalFormatting>
  <conditionalFormatting sqref="O368:O371">
    <cfRule type="containsText" dxfId="808" priority="39" operator="containsText" text="HOLD">
      <formula>NOT(ISERROR(SEARCH("HOLD",O368)))</formula>
    </cfRule>
    <cfRule type="containsText" dxfId="807" priority="46" operator="containsText" text="Ignore">
      <formula>NOT(ISERROR(SEARCH("Ignore",O368)))</formula>
    </cfRule>
  </conditionalFormatting>
  <conditionalFormatting sqref="O368:O371">
    <cfRule type="containsText" dxfId="806" priority="38" operator="containsText" text="Waiting">
      <formula>NOT(ISERROR(SEARCH("Waiting",O368)))</formula>
    </cfRule>
    <cfRule type="containsText" dxfId="805" priority="40" operator="containsText" text="Review">
      <formula>NOT(ISERROR(SEARCH("Review",O368)))</formula>
    </cfRule>
    <cfRule type="containsText" dxfId="804" priority="41" operator="containsText" text="Other">
      <formula>NOT(ISERROR(SEARCH("Other",O368)))</formula>
    </cfRule>
    <cfRule type="containsText" dxfId="803" priority="42" operator="containsText" text="Incomplete">
      <formula>NOT(ISERROR(SEARCH("Incomplete",O368)))</formula>
    </cfRule>
    <cfRule type="containsText" dxfId="802" priority="43" operator="containsText" text="Untraceable">
      <formula>NOT(ISERROR(SEARCH("Untraceable",O368)))</formula>
    </cfRule>
    <cfRule type="containsText" dxfId="801" priority="44" operator="containsText" text="Completed">
      <formula>NOT(ISERROR(SEARCH("Completed",O368)))</formula>
    </cfRule>
  </conditionalFormatting>
  <conditionalFormatting sqref="O368:O371">
    <cfRule type="containsText" dxfId="800" priority="45" operator="containsText" text="In Progress">
      <formula>NOT(ISERROR(SEARCH("In Progress",O368)))</formula>
    </cfRule>
  </conditionalFormatting>
  <conditionalFormatting sqref="L368:L371">
    <cfRule type="containsText" dxfId="799" priority="37" operator="containsText" text="Needs to be">
      <formula>NOT(ISERROR(SEARCH("Needs to be",L368)))</formula>
    </cfRule>
  </conditionalFormatting>
  <conditionalFormatting sqref="A368:A371">
    <cfRule type="cellIs" dxfId="798" priority="36" operator="equal">
      <formula>"R"</formula>
    </cfRule>
  </conditionalFormatting>
  <conditionalFormatting sqref="A368:A371">
    <cfRule type="cellIs" dxfId="797" priority="35" operator="equal">
      <formula>"G"</formula>
    </cfRule>
  </conditionalFormatting>
  <conditionalFormatting sqref="I11:J11">
    <cfRule type="containsText" dxfId="796" priority="32" operator="containsText" text="Please Enter Tracing Time">
      <formula>NOT(ISERROR(SEARCH("Please Enter Tracing Time",I11)))</formula>
    </cfRule>
  </conditionalFormatting>
  <conditionalFormatting sqref="O116:O117">
    <cfRule type="containsText" dxfId="795" priority="24" operator="containsText" text="HOLD">
      <formula>NOT(ISERROR(SEARCH("HOLD",O116)))</formula>
    </cfRule>
    <cfRule type="containsText" dxfId="794" priority="31" operator="containsText" text="Ignore">
      <formula>NOT(ISERROR(SEARCH("Ignore",O116)))</formula>
    </cfRule>
  </conditionalFormatting>
  <conditionalFormatting sqref="O116:O117">
    <cfRule type="containsText" dxfId="793" priority="23" operator="containsText" text="Waiting">
      <formula>NOT(ISERROR(SEARCH("Waiting",O116)))</formula>
    </cfRule>
    <cfRule type="containsText" dxfId="792" priority="25" operator="containsText" text="Review">
      <formula>NOT(ISERROR(SEARCH("Review",O116)))</formula>
    </cfRule>
    <cfRule type="containsText" dxfId="791" priority="26" operator="containsText" text="Other">
      <formula>NOT(ISERROR(SEARCH("Other",O116)))</formula>
    </cfRule>
    <cfRule type="containsText" dxfId="790" priority="27" operator="containsText" text="Incomplete">
      <formula>NOT(ISERROR(SEARCH("Incomplete",O116)))</formula>
    </cfRule>
    <cfRule type="containsText" dxfId="789" priority="28" operator="containsText" text="Untraceable">
      <formula>NOT(ISERROR(SEARCH("Untraceable",O116)))</formula>
    </cfRule>
    <cfRule type="containsText" dxfId="788" priority="29" operator="containsText" text="Completed">
      <formula>NOT(ISERROR(SEARCH("Completed",O116)))</formula>
    </cfRule>
  </conditionalFormatting>
  <conditionalFormatting sqref="O116:O117">
    <cfRule type="containsText" dxfId="787" priority="30" operator="containsText" text="In Progress">
      <formula>NOT(ISERROR(SEARCH("In Progress",O116)))</formula>
    </cfRule>
  </conditionalFormatting>
  <conditionalFormatting sqref="L94:L95">
    <cfRule type="containsText" dxfId="786" priority="22" operator="containsText" text="Needs to be">
      <formula>NOT(ISERROR(SEARCH("Needs to be",L94)))</formula>
    </cfRule>
  </conditionalFormatting>
  <conditionalFormatting sqref="L84:L85">
    <cfRule type="containsText" dxfId="785" priority="21" operator="containsText" text="Needs to be">
      <formula>NOT(ISERROR(SEARCH("Needs to be",L84)))</formula>
    </cfRule>
  </conditionalFormatting>
  <conditionalFormatting sqref="L146:L147">
    <cfRule type="containsText" dxfId="784" priority="20" operator="containsText" text="Needs to be">
      <formula>NOT(ISERROR(SEARCH("Needs to be",L146)))</formula>
    </cfRule>
  </conditionalFormatting>
  <conditionalFormatting sqref="L194:L195">
    <cfRule type="containsText" dxfId="783" priority="19" operator="containsText" text="Needs to be">
      <formula>NOT(ISERROR(SEARCH("Needs to be",L194)))</formula>
    </cfRule>
  </conditionalFormatting>
  <conditionalFormatting sqref="L212:L213">
    <cfRule type="containsText" dxfId="782" priority="18" operator="containsText" text="Needs to be">
      <formula>NOT(ISERROR(SEARCH("Needs to be",L212)))</formula>
    </cfRule>
  </conditionalFormatting>
  <conditionalFormatting sqref="M258">
    <cfRule type="containsText" dxfId="781" priority="11" operator="containsText" text="Waiting">
      <formula>NOT(ISERROR(SEARCH("Waiting",M258)))</formula>
    </cfRule>
    <cfRule type="containsText" dxfId="780" priority="12" operator="containsText" text="Review">
      <formula>NOT(ISERROR(SEARCH("Review",M258)))</formula>
    </cfRule>
    <cfRule type="containsText" dxfId="779" priority="13" operator="containsText" text="Other">
      <formula>NOT(ISERROR(SEARCH("Other",M258)))</formula>
    </cfRule>
    <cfRule type="containsText" dxfId="778" priority="14" operator="containsText" text="Incomplete">
      <formula>NOT(ISERROR(SEARCH("Incomplete",M258)))</formula>
    </cfRule>
    <cfRule type="containsText" dxfId="777" priority="15" operator="containsText" text="Untraceable">
      <formula>NOT(ISERROR(SEARCH("Untraceable",M258)))</formula>
    </cfRule>
    <cfRule type="containsText" dxfId="776" priority="16" operator="containsText" text="Completed">
      <formula>NOT(ISERROR(SEARCH("Completed",M258)))</formula>
    </cfRule>
  </conditionalFormatting>
  <conditionalFormatting sqref="M258">
    <cfRule type="containsText" dxfId="775" priority="17" operator="containsText" text="In Progress">
      <formula>NOT(ISERROR(SEARCH("In Progress",M258)))</formula>
    </cfRule>
  </conditionalFormatting>
  <conditionalFormatting sqref="M267">
    <cfRule type="containsText" dxfId="774" priority="4" operator="containsText" text="Waiting">
      <formula>NOT(ISERROR(SEARCH("Waiting",M267)))</formula>
    </cfRule>
    <cfRule type="containsText" dxfId="773" priority="5" operator="containsText" text="Review">
      <formula>NOT(ISERROR(SEARCH("Review",M267)))</formula>
    </cfRule>
    <cfRule type="containsText" dxfId="772" priority="6" operator="containsText" text="Other">
      <formula>NOT(ISERROR(SEARCH("Other",M267)))</formula>
    </cfRule>
    <cfRule type="containsText" dxfId="771" priority="7" operator="containsText" text="Incomplete">
      <formula>NOT(ISERROR(SEARCH("Incomplete",M267)))</formula>
    </cfRule>
    <cfRule type="containsText" dxfId="770" priority="8" operator="containsText" text="Untraceable">
      <formula>NOT(ISERROR(SEARCH("Untraceable",M267)))</formula>
    </cfRule>
    <cfRule type="containsText" dxfId="769" priority="9" operator="containsText" text="Completed">
      <formula>NOT(ISERROR(SEARCH("Completed",M267)))</formula>
    </cfRule>
  </conditionalFormatting>
  <conditionalFormatting sqref="M267">
    <cfRule type="containsText" dxfId="768" priority="10" operator="containsText" text="In Progress">
      <formula>NOT(ISERROR(SEARCH("In Progress",M267)))</formula>
    </cfRule>
  </conditionalFormatting>
  <conditionalFormatting sqref="L288:L289">
    <cfRule type="containsText" dxfId="767" priority="3" operator="containsText" text="Needs to be">
      <formula>NOT(ISERROR(SEARCH("Needs to be",L288)))</formula>
    </cfRule>
  </conditionalFormatting>
  <conditionalFormatting sqref="L280:L281">
    <cfRule type="containsText" dxfId="766" priority="2" operator="containsText" text="Needs to be">
      <formula>NOT(ISERROR(SEARCH("Needs to be",L280)))</formula>
    </cfRule>
  </conditionalFormatting>
  <conditionalFormatting sqref="L282:L283">
    <cfRule type="containsText" dxfId="765" priority="1" operator="containsText" text="Needs to be">
      <formula>NOT(ISERROR(SEARCH("Needs to be",L282)))</formula>
    </cfRule>
  </conditionalFormatting>
  <dataValidations count="7">
    <dataValidation type="list" operator="equal" allowBlank="1" showInputMessage="1" showErrorMessage="1" sqref="D2:D371">
      <formula1>"Ahmad,Amina,Bruno,Cameron,Daniel,Gina,Monet,Rinat,???"</formula1>
    </dataValidation>
    <dataValidation type="list" allowBlank="1" showInputMessage="1" sqref="L2:L371">
      <formula1>"Ø, Split"</formula1>
    </dataValidation>
    <dataValidation type="list" allowBlank="1" showInputMessage="1" showErrorMessage="1" sqref="M2:N371">
      <formula1>"In Progress, Completed, Untraceable, Incomplete, Other, Review"</formula1>
    </dataValidation>
    <dataValidation type="list" operator="equal" allowBlank="1" showInputMessage="1" showErrorMessage="1" sqref="E2:E371">
      <formula1>"Manual,Assisted Manual, De-Novo Merge, Assisted Merge"</formula1>
    </dataValidation>
    <dataValidation type="list" operator="equal" allowBlank="1" showInputMessage="1" sqref="H2:H371">
      <formula1>"Ø"</formula1>
    </dataValidation>
    <dataValidation type="list" allowBlank="1" showInputMessage="1" showErrorMessage="1" sqref="O2:O371">
      <formula1>"In Progress, Completed, Untraceable, Review, Ignore"</formula1>
    </dataValidation>
    <dataValidation type="list" allowBlank="1" showInputMessage="1" sqref="G2:G37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622" operator="containsText" id="{D532C0C5-3C35-4B04-B0B9-B91AA045505B}">
            <xm:f>NOT(ISERROR(SEARCH("R",A2)))</xm:f>
            <xm:f>"R"</xm:f>
            <x14:dxf>
              <font>
                <color rgb="FF9C0006"/>
              </font>
            </x14:dxf>
          </x14:cfRule>
          <xm:sqref>A372:A1048576 A2:A343</xm:sqref>
        </x14:conditionalFormatting>
        <x14:conditionalFormatting xmlns:xm="http://schemas.microsoft.com/office/excel/2006/main">
          <x14:cfRule type="containsText" priority="621" operator="containsText" id="{33F3BFA7-BEEA-491F-A8E1-1F7F6253FFEE}">
            <xm:f>NOT(ISERROR(SEARCH("G",A2)))</xm:f>
            <xm:f>"G"</xm:f>
            <x14:dxf>
              <font>
                <color rgb="FF006100"/>
              </font>
              <fill>
                <patternFill>
                  <bgColor rgb="FFC6EFCE"/>
                </patternFill>
              </fill>
            </x14:dxf>
          </x14:cfRule>
          <xm:sqref>A372:A1048576 A2:A343</xm:sqref>
        </x14:conditionalFormatting>
        <x14:conditionalFormatting xmlns:xm="http://schemas.microsoft.com/office/excel/2006/main">
          <x14:cfRule type="containsText" priority="130" operator="containsText" id="{4D8336B1-4673-4E7F-98E4-1BBBDE13613B}">
            <xm:f>NOT(ISERROR(SEARCH("R",A344)))</xm:f>
            <xm:f>"R"</xm:f>
            <x14:dxf>
              <font>
                <color rgb="FF9C0006"/>
              </font>
            </x14:dxf>
          </x14:cfRule>
          <xm:sqref>A344:A345</xm:sqref>
        </x14:conditionalFormatting>
        <x14:conditionalFormatting xmlns:xm="http://schemas.microsoft.com/office/excel/2006/main">
          <x14:cfRule type="containsText" priority="129" operator="containsText" id="{772F9C1A-4D08-4AC3-81F3-98B5C8EE81CD}">
            <xm:f>NOT(ISERROR(SEARCH("G",A344)))</xm:f>
            <xm:f>"G"</xm:f>
            <x14:dxf>
              <font>
                <color rgb="FF006100"/>
              </font>
              <fill>
                <patternFill>
                  <bgColor rgb="FFC6EFCE"/>
                </patternFill>
              </fill>
            </x14:dxf>
          </x14:cfRule>
          <xm:sqref>A344:A345</xm:sqref>
        </x14:conditionalFormatting>
        <x14:conditionalFormatting xmlns:xm="http://schemas.microsoft.com/office/excel/2006/main">
          <x14:cfRule type="containsText" priority="106" operator="containsText" id="{E3C76882-6444-4240-A905-CAE6DEFECC2B}">
            <xm:f>NOT(ISERROR(SEARCH("R",A346)))</xm:f>
            <xm:f>"R"</xm:f>
            <x14:dxf>
              <font>
                <color rgb="FF9C0006"/>
              </font>
            </x14:dxf>
          </x14:cfRule>
          <xm:sqref>A346:A349</xm:sqref>
        </x14:conditionalFormatting>
        <x14:conditionalFormatting xmlns:xm="http://schemas.microsoft.com/office/excel/2006/main">
          <x14:cfRule type="containsText" priority="105" operator="containsText" id="{BBA3DA04-BB10-4BA8-8B01-987EA79F099D}">
            <xm:f>NOT(ISERROR(SEARCH("G",A346)))</xm:f>
            <xm:f>"G"</xm:f>
            <x14:dxf>
              <font>
                <color rgb="FF006100"/>
              </font>
              <fill>
                <patternFill>
                  <bgColor rgb="FFC6EFCE"/>
                </patternFill>
              </fill>
            </x14:dxf>
          </x14:cfRule>
          <xm:sqref>A346:A349</xm:sqref>
        </x14:conditionalFormatting>
        <x14:conditionalFormatting xmlns:xm="http://schemas.microsoft.com/office/excel/2006/main">
          <x14:cfRule type="containsText" priority="82" operator="containsText" id="{35289AF5-EC98-4EEC-AAC8-130403DC374B}">
            <xm:f>NOT(ISERROR(SEARCH("R",A350)))</xm:f>
            <xm:f>"R"</xm:f>
            <x14:dxf>
              <font>
                <color rgb="FF9C0006"/>
              </font>
            </x14:dxf>
          </x14:cfRule>
          <xm:sqref>A350:A351</xm:sqref>
        </x14:conditionalFormatting>
        <x14:conditionalFormatting xmlns:xm="http://schemas.microsoft.com/office/excel/2006/main">
          <x14:cfRule type="containsText" priority="81" operator="containsText" id="{D8F21EF5-FA94-484A-A58B-2958B42EEDD9}">
            <xm:f>NOT(ISERROR(SEARCH("G",A350)))</xm:f>
            <xm:f>"G"</xm:f>
            <x14:dxf>
              <font>
                <color rgb="FF006100"/>
              </font>
              <fill>
                <patternFill>
                  <bgColor rgb="FFC6EFCE"/>
                </patternFill>
              </fill>
            </x14:dxf>
          </x14:cfRule>
          <xm:sqref>A350:A351</xm:sqref>
        </x14:conditionalFormatting>
        <x14:conditionalFormatting xmlns:xm="http://schemas.microsoft.com/office/excel/2006/main">
          <x14:cfRule type="containsText" priority="58" operator="containsText" id="{9960D1B6-A810-492E-9A1D-9CF83C0B6C22}">
            <xm:f>NOT(ISERROR(SEARCH("R",A352)))</xm:f>
            <xm:f>"R"</xm:f>
            <x14:dxf>
              <font>
                <color rgb="FF9C0006"/>
              </font>
            </x14:dxf>
          </x14:cfRule>
          <xm:sqref>A352:A367</xm:sqref>
        </x14:conditionalFormatting>
        <x14:conditionalFormatting xmlns:xm="http://schemas.microsoft.com/office/excel/2006/main">
          <x14:cfRule type="containsText" priority="57" operator="containsText" id="{822993B7-7415-4E3F-90AF-2BE6C19A18AE}">
            <xm:f>NOT(ISERROR(SEARCH("G",A352)))</xm:f>
            <xm:f>"G"</xm:f>
            <x14:dxf>
              <font>
                <color rgb="FF006100"/>
              </font>
              <fill>
                <patternFill>
                  <bgColor rgb="FFC6EFCE"/>
                </patternFill>
              </fill>
            </x14:dxf>
          </x14:cfRule>
          <xm:sqref>A352:A367</xm:sqref>
        </x14:conditionalFormatting>
        <x14:conditionalFormatting xmlns:xm="http://schemas.microsoft.com/office/excel/2006/main">
          <x14:cfRule type="containsText" priority="34" operator="containsText" id="{47FF577E-CDB6-4655-BE59-848560FEED5D}">
            <xm:f>NOT(ISERROR(SEARCH("R",A368)))</xm:f>
            <xm:f>"R"</xm:f>
            <x14:dxf>
              <font>
                <color rgb="FF9C0006"/>
              </font>
            </x14:dxf>
          </x14:cfRule>
          <xm:sqref>A368:A371</xm:sqref>
        </x14:conditionalFormatting>
        <x14:conditionalFormatting xmlns:xm="http://schemas.microsoft.com/office/excel/2006/main">
          <x14:cfRule type="containsText" priority="33" operator="containsText" id="{E81E0EC4-1612-4ACB-B9C6-A5B9E9DFD572}">
            <xm:f>NOT(ISERROR(SEARCH("G",A368)))</xm:f>
            <xm:f>"G"</xm:f>
            <x14:dxf>
              <font>
                <color rgb="FF006100"/>
              </font>
              <fill>
                <patternFill>
                  <bgColor rgb="FFC6EFCE"/>
                </patternFill>
              </fill>
            </x14:dxf>
          </x14:cfRule>
          <xm:sqref>A368:A371</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9"/>
  <sheetViews>
    <sheetView tabSelected="1" workbookViewId="0">
      <pane ySplit="1" topLeftCell="A134" activePane="bottomLeft" state="frozen"/>
      <selection pane="bottomLeft" activeCell="P157" sqref="P157"/>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79.42578125" customWidth="1"/>
    <col min="17" max="17" width="14.5703125" bestFit="1" customWidth="1"/>
    <col min="18" max="18" width="14.7109375" bestFit="1" customWidth="1"/>
  </cols>
  <sheetData>
    <row r="1" spans="1:18" x14ac:dyDescent="0.25">
      <c r="A1" s="184"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5" t="s">
        <v>6133</v>
      </c>
      <c r="B2" s="110" t="s">
        <v>6132</v>
      </c>
      <c r="C2" s="109" t="s">
        <v>2065</v>
      </c>
      <c r="D2" s="103"/>
      <c r="E2" s="103"/>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
      </c>
      <c r="G2" s="104"/>
      <c r="H2" s="104"/>
      <c r="I2" s="69"/>
      <c r="J2" s="68"/>
      <c r="K2" s="73" t="str">
        <f>IF(AND(NOT(I2=""),NOT(J2=""),NOT(H2="")),J2/I2,"")</f>
        <v/>
      </c>
      <c r="L2" s="111" t="str">
        <f>IF(AND(NOT(OR(H2="",H2="Ø")),NOT(OR(H3="",H3="Ø"))),"Needs to be Split","")</f>
        <v/>
      </c>
      <c r="M2" s="103" t="str">
        <f>IF(AND(NOT(OR(G2="",G2="Ø")),H2=""),"In Progress",IF(AND(NOT(OR(H2="Ø",H2="")),NOT(OR(G2="Ø",G2=""))),"Completed",IF(AND(NOT(A2=""),NOT(OR(D2="",D2="???")),G2=""),"Waiting",IF(D2="???","Waiting",""))))</f>
        <v/>
      </c>
      <c r="N2" s="109"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
      </c>
      <c r="O2" s="109" t="str">
        <f>IF(OR(N2="Untraceable",N2="Incomplete"),"Ignore",IF(N2="Completed","Waiting",IF(OR(N2="Waiting",N2="In Progress",N2="Review",N2="Other"),"HOLD","")))</f>
        <v/>
      </c>
      <c r="P2" s="4"/>
      <c r="Q2" s="114" t="str">
        <f>IF(OR(N2="Untraceable",N2="Incomplete"),"No",IF(N2="Completed","In Progress",""))</f>
        <v/>
      </c>
      <c r="R2" s="109"/>
    </row>
    <row r="3" spans="1:18" x14ac:dyDescent="0.25">
      <c r="A3" s="109"/>
      <c r="B3" s="109"/>
      <c r="C3" s="109"/>
      <c r="D3" s="103"/>
      <c r="E3" s="103"/>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
      </c>
      <c r="G3" s="104"/>
      <c r="H3" s="104"/>
      <c r="I3" s="68"/>
      <c r="J3" s="68"/>
      <c r="K3" s="73" t="str">
        <f>IF(AND(NOT(I3=""),NOT(J3=""),NOT(H3="")),J3/I3,"")</f>
        <v/>
      </c>
      <c r="L3" s="109"/>
      <c r="M3" s="103" t="str">
        <f>IF(AND(NOT(OR(G3="",G3="Ø")),H3=""),"In Progress",IF(AND(NOT(OR(H3="Ø",H3="")),NOT(OR(G3="Ø",G3=""))),"Completed",IF(AND(NOT(A2=""),NOT(OR(D3="",D3="???")),G3=""),"Waiting",IF(D3="???","Waiting",""))))</f>
        <v/>
      </c>
      <c r="N3" s="109"/>
      <c r="O3" s="109"/>
      <c r="P3" s="4"/>
      <c r="Q3" s="114"/>
      <c r="R3" s="109"/>
    </row>
    <row r="4" spans="1:18" x14ac:dyDescent="0.25">
      <c r="A4" s="115" t="s">
        <v>6131</v>
      </c>
      <c r="B4" s="110" t="s">
        <v>6130</v>
      </c>
      <c r="C4" s="109"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2018-08-01_G-002_CA</v>
      </c>
      <c r="G4" s="104">
        <v>43370</v>
      </c>
      <c r="H4" s="104">
        <v>43370</v>
      </c>
      <c r="I4" s="68">
        <v>4</v>
      </c>
      <c r="J4" s="68">
        <v>37</v>
      </c>
      <c r="K4" s="73">
        <f>IF(AND(NOT(I4=""),NOT(J4=""),NOT(H4="")),J4/I4,"")</f>
        <v>9.25</v>
      </c>
      <c r="L4" s="111">
        <v>43385</v>
      </c>
      <c r="M4" s="103" t="str">
        <f>IF(AND(NOT(OR(G4="",G4="Ø")),H4=""),"In Progress",IF(AND(NOT(OR(H4="Ø",H4="")),NOT(OR(G4="Ø",G4=""))),"Completed",IF(AND(NOT(A4=""),NOT(OR(D4="",D4="???")),G4=""),"Waiting",IF(D4="???","Waiting",""))))</f>
        <v>Completed</v>
      </c>
      <c r="N4" s="109"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09" t="s">
        <v>0</v>
      </c>
      <c r="P4" s="4" t="s">
        <v>1875</v>
      </c>
      <c r="Q4" s="114" t="s">
        <v>25</v>
      </c>
      <c r="R4" s="109" t="s">
        <v>6129</v>
      </c>
    </row>
    <row r="5" spans="1:18" x14ac:dyDescent="0.25">
      <c r="A5" s="109"/>
      <c r="B5" s="109"/>
      <c r="C5" s="109"/>
      <c r="D5" s="103" t="s">
        <v>27</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2018-08-01_G-002_GB</v>
      </c>
      <c r="G5" s="104">
        <v>43385</v>
      </c>
      <c r="H5" s="104">
        <v>43385</v>
      </c>
      <c r="I5" s="68">
        <v>2</v>
      </c>
      <c r="J5" s="68">
        <v>38</v>
      </c>
      <c r="K5" s="73">
        <f>IF(AND(NOT(I5=""),NOT(J5=""),NOT(H5="")),J5/I5,"")</f>
        <v>19</v>
      </c>
      <c r="L5" s="109"/>
      <c r="M5" s="103" t="str">
        <f>IF(AND(NOT(OR(G5="",G5="Ø")),H5=""),"In Progress",IF(AND(NOT(OR(H5="Ø",H5="")),NOT(OR(G5="Ø",G5=""))),"Completed",IF(AND(NOT(A4=""),NOT(OR(D5="",D5="???")),G5=""),"Waiting",IF(D5="???","Waiting",""))))</f>
        <v>Completed</v>
      </c>
      <c r="N5" s="109"/>
      <c r="O5" s="109"/>
      <c r="P5" s="4"/>
      <c r="Q5" s="114"/>
      <c r="R5" s="109"/>
    </row>
    <row r="6" spans="1:18" x14ac:dyDescent="0.25">
      <c r="A6" s="115" t="s">
        <v>6128</v>
      </c>
      <c r="B6" s="110" t="s">
        <v>6127</v>
      </c>
      <c r="C6" s="109" t="s">
        <v>1001</v>
      </c>
      <c r="D6" s="103"/>
      <c r="E6" s="103"/>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
      </c>
      <c r="G6" s="104"/>
      <c r="H6" s="104"/>
      <c r="I6" s="68"/>
      <c r="J6" s="68"/>
      <c r="K6" s="73" t="str">
        <f>IF(AND(NOT(I6=""),NOT(J6=""),NOT(H6="")),J6/I6,"")</f>
        <v/>
      </c>
      <c r="L6" s="111" t="str">
        <f>IF(AND(NOT(OR(H6="",H6="Ø")),NOT(OR(H7="",H7="Ø"))),"Needs to be Split","")</f>
        <v/>
      </c>
      <c r="M6" s="103" t="s">
        <v>1</v>
      </c>
      <c r="N6" s="109"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09" t="str">
        <f>IF(OR(N6="Untraceable",N6="Incomplete"),"Ignore",IF(N6="Completed","Waiting",IF(OR(N6="Waiting",N6="In Progress",N6="Review",N6="Other"),"HOLD","")))</f>
        <v>Ignore</v>
      </c>
      <c r="P6" s="4"/>
      <c r="Q6" s="114" t="str">
        <f>IF(OR(N6="Untraceable",N6="Incomplete"),"No",IF(N6="Completed","In Progress",""))</f>
        <v>No</v>
      </c>
      <c r="R6" s="109"/>
    </row>
    <row r="7" spans="1:18" x14ac:dyDescent="0.25">
      <c r="A7" s="109"/>
      <c r="B7" s="109"/>
      <c r="C7" s="109"/>
      <c r="D7" s="103" t="str">
        <f>IF(AND(NOT(A6=""),NOT(B6=""),NOT(M6="Untraceable")),"???","")</f>
        <v/>
      </c>
      <c r="E7" s="103"/>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
      </c>
      <c r="G7" s="104"/>
      <c r="H7" s="104"/>
      <c r="I7" s="68"/>
      <c r="J7" s="68"/>
      <c r="K7" s="73" t="str">
        <f>IF(AND(NOT(I7=""),NOT(J7=""),NOT(H7="")),J7/I7,"")</f>
        <v/>
      </c>
      <c r="L7" s="109"/>
      <c r="M7" s="103" t="str">
        <f>IF(AND(NOT(OR(G7="",G7="Ø")),H7=""),"In Progress",IF(AND(NOT(OR(H7="Ø",H7="")),NOT(OR(G7="Ø",G7=""))),"Completed",IF(AND(NOT(A6=""),NOT(OR(D7="",D7="???")),G7=""),"Waiting",IF(D7="???","Waiting",""))))</f>
        <v/>
      </c>
      <c r="N7" s="109"/>
      <c r="O7" s="109"/>
      <c r="P7" s="4"/>
      <c r="Q7" s="114"/>
      <c r="R7" s="109"/>
    </row>
    <row r="8" spans="1:18" x14ac:dyDescent="0.25">
      <c r="A8" s="115" t="s">
        <v>6126</v>
      </c>
      <c r="B8" s="110" t="s">
        <v>6125</v>
      </c>
      <c r="C8" s="109" t="s">
        <v>1001</v>
      </c>
      <c r="D8" s="103" t="s">
        <v>23</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2018-08-01_G-004_CA</v>
      </c>
      <c r="G8" s="104">
        <v>43415</v>
      </c>
      <c r="H8" s="104"/>
      <c r="I8" s="68"/>
      <c r="J8" s="68"/>
      <c r="K8" s="73" t="str">
        <f>IF(AND(NOT(I8=""),NOT(J8=""),NOT(H8="")),J8/I8,"")</f>
        <v/>
      </c>
      <c r="L8" s="111" t="str">
        <f>IF(AND(NOT(OR(H8="",H8="Ø")),NOT(OR(H9="",H9="Ø"))),"Needs to be Split","")</f>
        <v/>
      </c>
      <c r="M8" s="103" t="s">
        <v>2</v>
      </c>
      <c r="N8" s="109" t="s">
        <v>2</v>
      </c>
      <c r="O8" s="109" t="str">
        <f>IF(OR(N8="Untraceable",N8="Incomplete"),"Ignore",IF(N8="Completed","Waiting",IF(OR(N8="Waiting",N8="In Progress",N8="Review",N8="Other"),"HOLD","")))</f>
        <v>Ignore</v>
      </c>
      <c r="P8" s="4"/>
      <c r="Q8" s="114" t="str">
        <f>IF(OR(N8="Untraceable",N8="Incomplete"),"No",IF(N8="Completed","In Progress",""))</f>
        <v>No</v>
      </c>
      <c r="R8" s="109"/>
    </row>
    <row r="9" spans="1:18" x14ac:dyDescent="0.25">
      <c r="A9" s="109"/>
      <c r="B9" s="109"/>
      <c r="C9" s="109"/>
      <c r="D9" s="103"/>
      <c r="E9" s="103"/>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
      </c>
      <c r="G9" s="104"/>
      <c r="H9" s="104"/>
      <c r="I9" s="68"/>
      <c r="J9" s="68"/>
      <c r="K9" s="73" t="str">
        <f>IF(AND(NOT(I9=""),NOT(J9=""),NOT(H9="")),J9/I9,"")</f>
        <v/>
      </c>
      <c r="L9" s="109"/>
      <c r="M9" s="103" t="str">
        <f>IF(AND(NOT(OR(G9="",G9="Ø")),H9=""),"In Progress",IF(AND(NOT(OR(H9="Ø",H9="")),NOT(OR(G9="Ø",G9=""))),"Completed",IF(AND(NOT(A8=""),NOT(OR(D9="",D9="???")),G9=""),"Waiting",IF(D9="???","Waiting",""))))</f>
        <v/>
      </c>
      <c r="N9" s="109"/>
      <c r="O9" s="109"/>
      <c r="P9" s="4"/>
      <c r="Q9" s="114"/>
      <c r="R9" s="109"/>
    </row>
    <row r="10" spans="1:18" x14ac:dyDescent="0.25">
      <c r="A10" s="115" t="s">
        <v>6124</v>
      </c>
      <c r="B10" s="110" t="s">
        <v>6123</v>
      </c>
      <c r="C10" s="109" t="s">
        <v>1001</v>
      </c>
      <c r="D10" s="103" t="s">
        <v>23</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2018-08-01_G-005_CA</v>
      </c>
      <c r="G10" s="104">
        <v>43415</v>
      </c>
      <c r="H10" s="104"/>
      <c r="I10" s="68"/>
      <c r="J10" s="68"/>
      <c r="K10" s="73" t="str">
        <f>IF(AND(NOT(I10=""),NOT(J10=""),NOT(H10="")),J10/I10,"")</f>
        <v/>
      </c>
      <c r="L10" s="111" t="str">
        <f>IF(AND(NOT(OR(H10="",H10="Ø")),NOT(OR(H11="",H11="Ø"))),"Needs to be Split","")</f>
        <v/>
      </c>
      <c r="M10" s="103" t="s">
        <v>2</v>
      </c>
      <c r="N10" s="109" t="s">
        <v>2</v>
      </c>
      <c r="O10" s="109" t="str">
        <f>IF(OR(N10="Untraceable",N10="Incomplete"),"Ignore",IF(N10="Completed","Waiting",IF(OR(N10="Waiting",N10="In Progress",N10="Review",N10="Other"),"HOLD","")))</f>
        <v>Ignore</v>
      </c>
      <c r="P10" s="4"/>
      <c r="Q10" s="114" t="str">
        <f>IF(OR(N10="Untraceable",N10="Incomplete"),"No",IF(N10="Completed","In Progress",""))</f>
        <v>No</v>
      </c>
      <c r="R10" s="109"/>
    </row>
    <row r="11" spans="1:18" x14ac:dyDescent="0.25">
      <c r="A11" s="109"/>
      <c r="B11" s="109"/>
      <c r="C11" s="109"/>
      <c r="D11" s="103"/>
      <c r="E11" s="103"/>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
      </c>
      <c r="G11" s="104"/>
      <c r="H11" s="104"/>
      <c r="I11" s="68"/>
      <c r="J11" s="68"/>
      <c r="K11" s="73" t="str">
        <f>IF(AND(NOT(I11=""),NOT(J11=""),NOT(H11="")),J11/I11,"")</f>
        <v/>
      </c>
      <c r="L11" s="109"/>
      <c r="M11" s="103" t="str">
        <f>IF(AND(NOT(OR(G11="",G11="Ø")),H11=""),"In Progress",IF(AND(NOT(OR(H11="Ø",H11="")),NOT(OR(G11="Ø",G11=""))),"Completed",IF(AND(NOT(A10=""),NOT(OR(D11="",D11="???")),G11=""),"Waiting",IF(D11="???","Waiting",""))))</f>
        <v/>
      </c>
      <c r="N11" s="109"/>
      <c r="O11" s="109"/>
      <c r="P11" s="4"/>
      <c r="Q11" s="114"/>
      <c r="R11" s="109"/>
    </row>
    <row r="12" spans="1:18" x14ac:dyDescent="0.25">
      <c r="A12" s="115" t="s">
        <v>6122</v>
      </c>
      <c r="B12" s="110" t="s">
        <v>6121</v>
      </c>
      <c r="C12" s="109" t="s">
        <v>1001</v>
      </c>
      <c r="D12" s="103"/>
      <c r="E12" s="103"/>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
      </c>
      <c r="G12" s="104"/>
      <c r="H12" s="104"/>
      <c r="I12" s="68"/>
      <c r="J12" s="68"/>
      <c r="K12" s="73" t="str">
        <f>IF(AND(NOT(I12=""),NOT(J12=""),NOT(H12="")),J12/I12,"")</f>
        <v/>
      </c>
      <c r="L12" s="111" t="str">
        <f>IF(AND(NOT(OR(H12="",H12="Ø")),NOT(OR(H13="",H13="Ø"))),"Needs to be Split","")</f>
        <v/>
      </c>
      <c r="M12" s="103" t="str">
        <f>IF(AND(NOT(OR(G12="",G12="Ø")),H12=""),"In Progress",IF(AND(NOT(OR(H12="Ø",H12="")),NOT(OR(G12="Ø",G12=""))),"Completed",IF(AND(NOT(A12=""),NOT(OR(D12="",D12="???")),G12=""),"Waiting",IF(D12="???","Waiting",""))))</f>
        <v/>
      </c>
      <c r="N12" s="109"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
      </c>
      <c r="O12" s="109" t="str">
        <f>IF(OR(N12="Untraceable",N12="Incomplete"),"Ignore",IF(N12="Completed","Waiting",IF(OR(N12="Waiting",N12="In Progress",N12="Review",N12="Other"),"HOLD","")))</f>
        <v/>
      </c>
      <c r="P12" s="4"/>
      <c r="Q12" s="114" t="str">
        <f>IF(OR(N12="Untraceable",N12="Incomplete"),"No",IF(N12="Completed","In Progress",""))</f>
        <v/>
      </c>
      <c r="R12" s="109"/>
    </row>
    <row r="13" spans="1:18" x14ac:dyDescent="0.25">
      <c r="A13" s="109"/>
      <c r="B13" s="109"/>
      <c r="C13" s="109"/>
      <c r="D13" s="103"/>
      <c r="E13" s="103"/>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
      </c>
      <c r="G13" s="104"/>
      <c r="H13" s="104"/>
      <c r="I13" s="68"/>
      <c r="J13" s="68"/>
      <c r="K13" s="73" t="str">
        <f>IF(AND(NOT(I13=""),NOT(J13=""),NOT(H13="")),J13/I13,"")</f>
        <v/>
      </c>
      <c r="L13" s="109"/>
      <c r="M13" s="103" t="str">
        <f>IF(AND(NOT(OR(G13="",G13="Ø")),H13=""),"In Progress",IF(AND(NOT(OR(H13="Ø",H13="")),NOT(OR(G13="Ø",G13=""))),"Completed",IF(AND(NOT(A12=""),NOT(OR(D13="",D13="???")),G13=""),"Waiting",IF(D13="???","Waiting",""))))</f>
        <v/>
      </c>
      <c r="N13" s="109"/>
      <c r="O13" s="109"/>
      <c r="P13" s="4"/>
      <c r="Q13" s="114"/>
      <c r="R13" s="109"/>
    </row>
    <row r="14" spans="1:18" x14ac:dyDescent="0.25">
      <c r="A14" s="115" t="s">
        <v>6120</v>
      </c>
      <c r="B14" s="110" t="s">
        <v>6119</v>
      </c>
      <c r="C14" s="109" t="s">
        <v>2065</v>
      </c>
      <c r="D14" s="103" t="s">
        <v>4648</v>
      </c>
      <c r="E14" s="103" t="s">
        <v>24</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Merge")),A14&amp;"_SA_MW",IF(AND(D14="Rinat",OR(E14="Manual",E14="Assisted Manual")),A14&amp;"_RM",IF(AND(D14="Rinat",OR(E14="De-Novo Merge",E14="Assisted Merge")),A14&amp;"_SA_RM",""))))))))))))))))</f>
        <v>2018-08-01_G-007_AE</v>
      </c>
      <c r="G14" s="104">
        <v>43378</v>
      </c>
      <c r="H14" s="104">
        <v>43380</v>
      </c>
      <c r="I14" s="68">
        <v>4.5</v>
      </c>
      <c r="J14" s="68">
        <v>48.4</v>
      </c>
      <c r="K14" s="73">
        <f>IF(AND(NOT(I14=""),NOT(J14=""),NOT(H14="")),J14/I14,"")</f>
        <v>10.755555555555555</v>
      </c>
      <c r="L14" s="111">
        <v>43389</v>
      </c>
      <c r="M14" s="103" t="str">
        <f>IF(AND(NOT(OR(G14="",G14="Ø")),H14=""),"In Progress",IF(AND(NOT(OR(H14="Ø",H14="")),NOT(OR(G14="Ø",G14=""))),"Completed",IF(AND(NOT(A14=""),NOT(OR(D14="",D14="???")),G14=""),"Waiting",IF(D14="???","Waiting",""))))</f>
        <v>Completed</v>
      </c>
      <c r="N14" s="109"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09" t="s">
        <v>0</v>
      </c>
      <c r="P14" s="4"/>
      <c r="Q14" s="114" t="s">
        <v>25</v>
      </c>
      <c r="R14" s="109" t="s">
        <v>6118</v>
      </c>
    </row>
    <row r="15" spans="1:18" x14ac:dyDescent="0.25">
      <c r="A15" s="109"/>
      <c r="B15" s="109"/>
      <c r="C15" s="109"/>
      <c r="D15" s="103" t="s">
        <v>27</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2018-08-01_G-007_GB</v>
      </c>
      <c r="G15" s="104">
        <v>43388</v>
      </c>
      <c r="H15" s="104">
        <v>43389</v>
      </c>
      <c r="I15" s="68">
        <v>2.75</v>
      </c>
      <c r="J15" s="68">
        <v>49.2</v>
      </c>
      <c r="K15" s="73">
        <f>IF(AND(NOT(I15=""),NOT(J15=""),NOT(H15="")),J15/I15,"")</f>
        <v>17.890909090909091</v>
      </c>
      <c r="L15" s="109"/>
      <c r="M15" s="103" t="str">
        <f>IF(AND(NOT(OR(G15="",G15="Ø")),H15=""),"In Progress",IF(AND(NOT(OR(H15="Ø",H15="")),NOT(OR(G15="Ø",G15=""))),"Completed",IF(AND(NOT(A14=""),NOT(OR(D15="",D15="???")),G15=""),"Waiting",IF(D15="???","Waiting",""))))</f>
        <v>Completed</v>
      </c>
      <c r="N15" s="109"/>
      <c r="O15" s="109"/>
      <c r="P15" s="4" t="s">
        <v>6117</v>
      </c>
      <c r="Q15" s="114"/>
      <c r="R15" s="109"/>
    </row>
    <row r="16" spans="1:18" x14ac:dyDescent="0.25">
      <c r="A16" s="115" t="s">
        <v>6116</v>
      </c>
      <c r="B16" s="110" t="s">
        <v>6115</v>
      </c>
      <c r="C16" s="109" t="s">
        <v>1001</v>
      </c>
      <c r="D16" s="103" t="s">
        <v>4648</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2018-08-01_G-008_AE</v>
      </c>
      <c r="G16" s="104">
        <v>43380</v>
      </c>
      <c r="H16" s="104"/>
      <c r="I16" s="68"/>
      <c r="J16" s="68"/>
      <c r="K16" s="73" t="str">
        <f>IF(AND(NOT(I16=""),NOT(J16=""),NOT(H16="")),J16/I16,"")</f>
        <v/>
      </c>
      <c r="L16" s="111" t="str">
        <f>IF(AND(NOT(OR(H16="",H16="Ø")),NOT(OR(H17="",H17="Ø"))),"Needs to be Split","")</f>
        <v/>
      </c>
      <c r="M16" s="103" t="s">
        <v>1136</v>
      </c>
      <c r="N16" s="109"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In Progress</v>
      </c>
      <c r="O16" s="109" t="str">
        <f>IF(OR(N16="Untraceable",N16="Incomplete"),"Ignore",IF(N16="Completed","Waiting",IF(OR(N16="Waiting",N16="In Progress",N16="Review",N16="Other"),"HOLD","")))</f>
        <v>HOLD</v>
      </c>
      <c r="P16" s="4" t="s">
        <v>6114</v>
      </c>
      <c r="Q16" s="114" t="str">
        <f>IF(OR(N16="Untraceable",N16="Incomplete"),"No",IF(N16="Completed","In Progress",""))</f>
        <v/>
      </c>
      <c r="R16" s="109"/>
    </row>
    <row r="17" spans="1:18" x14ac:dyDescent="0.25">
      <c r="A17" s="109"/>
      <c r="B17" s="109"/>
      <c r="C17" s="109"/>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2018-08-01_G-008_BD</v>
      </c>
      <c r="G17" s="104"/>
      <c r="H17" s="104"/>
      <c r="I17" s="68"/>
      <c r="J17" s="68"/>
      <c r="K17" s="73" t="str">
        <f>IF(AND(NOT(I17=""),NOT(J17=""),NOT(H17="")),J17/I17,"")</f>
        <v/>
      </c>
      <c r="L17" s="109"/>
      <c r="M17" s="103" t="s">
        <v>1136</v>
      </c>
      <c r="N17" s="109"/>
      <c r="O17" s="109"/>
      <c r="P17" s="4" t="s">
        <v>6113</v>
      </c>
      <c r="Q17" s="114"/>
      <c r="R17" s="109"/>
    </row>
    <row r="18" spans="1:18" x14ac:dyDescent="0.25">
      <c r="A18" s="115" t="s">
        <v>6112</v>
      </c>
      <c r="B18" s="110" t="s">
        <v>6111</v>
      </c>
      <c r="C18" s="109" t="s">
        <v>2065</v>
      </c>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2018-08-01_G-009_MW</v>
      </c>
      <c r="G18" s="104">
        <v>43376</v>
      </c>
      <c r="H18" s="104" t="s">
        <v>51</v>
      </c>
      <c r="I18" s="68"/>
      <c r="J18" s="68"/>
      <c r="K18" s="73" t="str">
        <f>IF(AND(NOT(I18=""),NOT(J18=""),NOT(H18="")),J18/I18,"")</f>
        <v/>
      </c>
      <c r="L18" s="111" t="str">
        <f>IF(AND(NOT(OR(H18="",H18="Ø")),NOT(OR(H19="",H19="Ø"))),"Needs to be Split","")</f>
        <v/>
      </c>
      <c r="M18" s="103" t="str">
        <f>IF(AND(NOT(OR(G18="",G18="Ø")),H18=""),"In Progress",IF(AND(NOT(OR(H18="Ø",H18="")),NOT(OR(G18="Ø",G18=""))),"Completed",IF(AND(NOT(A18=""),NOT(OR(D18="",D18="???")),G18=""),"Waiting",IF(D18="???","Waiting",""))))</f>
        <v/>
      </c>
      <c r="N18" s="109"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
      </c>
      <c r="O18" s="109" t="str">
        <f>IF(OR(N18="Untraceable",N18="Incomplete"),"Ignore",IF(N18="Completed","Waiting",IF(OR(N18="Waiting",N18="In Progress",N18="Review",N18="Other"),"HOLD","")))</f>
        <v/>
      </c>
      <c r="P18" s="4"/>
      <c r="Q18" s="114" t="str">
        <f>IF(OR(N18="Untraceable",N18="Incomplete"),"No",IF(N18="Completed","In Progress",""))</f>
        <v/>
      </c>
      <c r="R18" s="109"/>
    </row>
    <row r="19" spans="1:18" x14ac:dyDescent="0.25">
      <c r="A19" s="109"/>
      <c r="B19" s="109"/>
      <c r="C19" s="109"/>
      <c r="D19" s="103" t="str">
        <f>IF(AND(NOT(A18=""),NOT(B18=""),NOT(M18="Untraceable")),"???","")</f>
        <v>???</v>
      </c>
      <c r="E19" s="103"/>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
      </c>
      <c r="G19" s="104"/>
      <c r="H19" s="104"/>
      <c r="I19" s="68"/>
      <c r="J19" s="68"/>
      <c r="K19" s="73" t="str">
        <f>IF(AND(NOT(I19=""),NOT(J19=""),NOT(H19="")),J19/I19,"")</f>
        <v/>
      </c>
      <c r="L19" s="109"/>
      <c r="M19" s="103"/>
      <c r="N19" s="109"/>
      <c r="O19" s="109"/>
      <c r="P19" s="4"/>
      <c r="Q19" s="114"/>
      <c r="R19" s="109"/>
    </row>
    <row r="20" spans="1:18" x14ac:dyDescent="0.25">
      <c r="A20" s="115" t="s">
        <v>6110</v>
      </c>
      <c r="B20" s="110" t="s">
        <v>6109</v>
      </c>
      <c r="C20" s="109" t="s">
        <v>1001</v>
      </c>
      <c r="D20" s="103" t="s">
        <v>23</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2018-08-01_G-010_CA</v>
      </c>
      <c r="G20" s="104">
        <v>43370</v>
      </c>
      <c r="H20" s="104"/>
      <c r="I20" s="68"/>
      <c r="J20" s="68"/>
      <c r="K20" s="73" t="str">
        <f>IF(AND(NOT(I20=""),NOT(J20=""),NOT(H20="")),J20/I20,"")</f>
        <v/>
      </c>
      <c r="L20" s="111" t="str">
        <f>IF(AND(NOT(OR(H20="",H20="Ø")),NOT(OR(H21="",H21="Ø"))),"Needs to be Split","")</f>
        <v/>
      </c>
      <c r="M20" s="103" t="s">
        <v>4</v>
      </c>
      <c r="N20" s="109" t="s">
        <v>2</v>
      </c>
      <c r="O20" s="109" t="str">
        <f>IF(OR(N20="Untraceable",N20="Incomplete"),"Ignore",IF(N20="Completed","Waiting",IF(OR(N20="Waiting",N20="In Progress",N20="Review",N20="Other"),"HOLD","")))</f>
        <v>Ignore</v>
      </c>
      <c r="P20" s="4" t="s">
        <v>6108</v>
      </c>
      <c r="Q20" s="114" t="str">
        <f>IF(OR(N20="Untraceable",N20="Incomplete"),"No",IF(N20="Completed","In Progress",""))</f>
        <v>No</v>
      </c>
      <c r="R20" s="109"/>
    </row>
    <row r="21" spans="1:18" x14ac:dyDescent="0.25">
      <c r="A21" s="109"/>
      <c r="B21" s="109"/>
      <c r="C21" s="109"/>
      <c r="D21" s="103" t="s">
        <v>161</v>
      </c>
      <c r="E21" s="103" t="s">
        <v>1512</v>
      </c>
      <c r="F21" s="7" t="s">
        <v>6107</v>
      </c>
      <c r="G21" s="104">
        <v>43453</v>
      </c>
      <c r="H21" s="104" t="s">
        <v>51</v>
      </c>
      <c r="I21" s="68"/>
      <c r="J21" s="68"/>
      <c r="K21" s="73" t="str">
        <f>IF(AND(NOT(I21=""),NOT(J21=""),NOT(H21="")),J21/I21,"")</f>
        <v/>
      </c>
      <c r="L21" s="109"/>
      <c r="M21" s="103" t="s">
        <v>2</v>
      </c>
      <c r="N21" s="109"/>
      <c r="O21" s="109"/>
      <c r="P21" s="4"/>
      <c r="Q21" s="114"/>
      <c r="R21" s="109"/>
    </row>
    <row r="22" spans="1:18" x14ac:dyDescent="0.25">
      <c r="A22" s="115" t="s">
        <v>6106</v>
      </c>
      <c r="B22" s="110" t="s">
        <v>6105</v>
      </c>
      <c r="C22" s="109" t="s">
        <v>1001</v>
      </c>
      <c r="D22" s="103" t="s">
        <v>23</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2018-08-01_G-011_CA</v>
      </c>
      <c r="G22" s="104">
        <v>43370</v>
      </c>
      <c r="H22" s="104">
        <v>43371</v>
      </c>
      <c r="I22" s="68">
        <v>3</v>
      </c>
      <c r="J22" s="68">
        <v>44</v>
      </c>
      <c r="K22" s="73">
        <f>IF(AND(NOT(I22=""),NOT(J22=""),NOT(H22="")),J22/I22,"")</f>
        <v>14.666666666666666</v>
      </c>
      <c r="L22" s="111" t="s">
        <v>6104</v>
      </c>
      <c r="M22" s="103" t="str">
        <f>IF(AND(NOT(OR(G22="",G22="Ø")),H22=""),"In Progress",IF(AND(NOT(OR(H22="Ø",H22="")),NOT(OR(G22="Ø",G22=""))),"Completed",IF(AND(NOT(A22=""),NOT(OR(D22="",D22="???")),G22=""),"Waiting",IF(D22="???","Waiting",""))))</f>
        <v>Completed</v>
      </c>
      <c r="N22" s="109"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09" t="s">
        <v>0</v>
      </c>
      <c r="P22" s="4"/>
      <c r="Q22" s="114" t="s">
        <v>25</v>
      </c>
      <c r="R22" s="109" t="s">
        <v>6103</v>
      </c>
    </row>
    <row r="23" spans="1:18" x14ac:dyDescent="0.25">
      <c r="A23" s="109"/>
      <c r="B23" s="109"/>
      <c r="C23" s="109"/>
      <c r="D23" s="103" t="s">
        <v>27</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2018-08-01_G-011_GB</v>
      </c>
      <c r="G23" s="104">
        <v>43385</v>
      </c>
      <c r="H23" s="104">
        <v>43388</v>
      </c>
      <c r="I23" s="68">
        <v>2.75</v>
      </c>
      <c r="J23" s="68">
        <v>46</v>
      </c>
      <c r="K23" s="73">
        <f>IF(AND(NOT(I23=""),NOT(J23=""),NOT(H23="")),J23/I23,"")</f>
        <v>16.727272727272727</v>
      </c>
      <c r="L23" s="109"/>
      <c r="M23" s="103" t="str">
        <f>IF(AND(NOT(OR(G23="",G23="Ø")),H23=""),"In Progress",IF(AND(NOT(OR(H23="Ø",H23="")),NOT(OR(G23="Ø",G23=""))),"Completed",IF(AND(NOT(A22=""),NOT(OR(D23="",D23="???")),G23=""),"Waiting",IF(D23="???","Waiting",""))))</f>
        <v>Completed</v>
      </c>
      <c r="N23" s="109"/>
      <c r="O23" s="109"/>
      <c r="P23" s="4" t="s">
        <v>6099</v>
      </c>
      <c r="Q23" s="114"/>
      <c r="R23" s="109"/>
    </row>
    <row r="24" spans="1:18" x14ac:dyDescent="0.25">
      <c r="A24" s="115" t="s">
        <v>6102</v>
      </c>
      <c r="B24" s="110" t="s">
        <v>6101</v>
      </c>
      <c r="C24" s="109" t="s">
        <v>1001</v>
      </c>
      <c r="D24" s="103" t="s">
        <v>23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2018-08-01_G-012_CA</v>
      </c>
      <c r="G24" s="104">
        <v>43371</v>
      </c>
      <c r="H24" s="104">
        <v>43374</v>
      </c>
      <c r="I24" s="68">
        <v>6</v>
      </c>
      <c r="J24" s="68">
        <v>67</v>
      </c>
      <c r="K24" s="73">
        <f>IF(AND(NOT(I24=""),NOT(J24=""),NOT(H24="")),J24/I24,"")</f>
        <v>11.166666666666666</v>
      </c>
      <c r="L24" s="111">
        <v>43390</v>
      </c>
      <c r="M24" s="103" t="str">
        <f>IF(AND(NOT(OR(G24="",G24="Ø")),H24=""),"In Progress",IF(AND(NOT(OR(H24="Ø",H24="")),NOT(OR(G24="Ø",G24=""))),"Completed",IF(AND(NOT(A24=""),NOT(OR(D24="",D24="???")),G24=""),"Waiting",IF(D24="???","Waiting",""))))</f>
        <v>Completed</v>
      </c>
      <c r="N24" s="109"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09" t="s">
        <v>0</v>
      </c>
      <c r="P24" s="4"/>
      <c r="Q24" s="114" t="s">
        <v>25</v>
      </c>
      <c r="R24" s="109" t="s">
        <v>6100</v>
      </c>
    </row>
    <row r="25" spans="1:18" x14ac:dyDescent="0.25">
      <c r="A25" s="109"/>
      <c r="B25" s="109"/>
      <c r="C25" s="109"/>
      <c r="D25" s="103" t="s">
        <v>27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2018-08-01_G-012_GB</v>
      </c>
      <c r="G25" s="104">
        <v>43389</v>
      </c>
      <c r="H25" s="104">
        <v>43390</v>
      </c>
      <c r="I25" s="68">
        <v>3.5</v>
      </c>
      <c r="J25" s="68">
        <v>71</v>
      </c>
      <c r="K25" s="73">
        <f>IF(AND(NOT(I25=""),NOT(J25=""),NOT(H25="")),J25/I25,"")</f>
        <v>20.285714285714285</v>
      </c>
      <c r="L25" s="109"/>
      <c r="M25" s="103" t="str">
        <f>IF(AND(NOT(OR(G25="",G25="Ø")),H25=""),"In Progress",IF(AND(NOT(OR(H25="Ø",H25="")),NOT(OR(G25="Ø",G25=""))),"Completed",IF(AND(NOT(A24=""),NOT(OR(D25="",D25="???")),G25=""),"Waiting",IF(D25="???","Waiting",""))))</f>
        <v>Completed</v>
      </c>
      <c r="N25" s="109"/>
      <c r="O25" s="109"/>
      <c r="P25" s="4" t="s">
        <v>6099</v>
      </c>
      <c r="Q25" s="114"/>
      <c r="R25" s="109"/>
    </row>
    <row r="26" spans="1:18" x14ac:dyDescent="0.25">
      <c r="A26" s="115" t="s">
        <v>6098</v>
      </c>
      <c r="B26" s="110" t="s">
        <v>6097</v>
      </c>
      <c r="C26" s="109" t="s">
        <v>3169</v>
      </c>
      <c r="D26" s="103" t="s">
        <v>23</v>
      </c>
      <c r="E26" s="103" t="s">
        <v>24</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2018-08-01_G-013_CA</v>
      </c>
      <c r="G26" s="104">
        <v>43374</v>
      </c>
      <c r="H26" s="104">
        <v>43374</v>
      </c>
      <c r="I26" s="68">
        <v>4</v>
      </c>
      <c r="J26" s="68">
        <v>80</v>
      </c>
      <c r="K26" s="73">
        <f>IF(AND(NOT(I26=""),NOT(J26=""),NOT(H26="")),J26/I26,"")</f>
        <v>20</v>
      </c>
      <c r="L26" s="111">
        <v>43391</v>
      </c>
      <c r="M26" s="103" t="str">
        <f>IF(AND(NOT(OR(G26="",G26="Ø")),H26=""),"In Progress",IF(AND(NOT(OR(H26="Ø",H26="")),NOT(OR(G26="Ø",G26=""))),"Completed",IF(AND(NOT(A26=""),NOT(OR(D26="",D26="???")),G26=""),"Waiting",IF(D26="???","Waiting",""))))</f>
        <v>Completed</v>
      </c>
      <c r="N26" s="109"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09" t="s">
        <v>0</v>
      </c>
      <c r="P26" s="4"/>
      <c r="Q26" s="114" t="s">
        <v>25</v>
      </c>
      <c r="R26" s="109" t="s">
        <v>6096</v>
      </c>
    </row>
    <row r="27" spans="1:18" x14ac:dyDescent="0.25">
      <c r="A27" s="109"/>
      <c r="B27" s="109"/>
      <c r="C27" s="109"/>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2018-08-01_G-013_GB</v>
      </c>
      <c r="G27" s="104">
        <v>43390</v>
      </c>
      <c r="H27" s="104">
        <v>43391</v>
      </c>
      <c r="I27" s="68">
        <v>1.75</v>
      </c>
      <c r="J27" s="68">
        <v>80</v>
      </c>
      <c r="K27" s="73">
        <f>IF(AND(NOT(I27=""),NOT(J27=""),NOT(H27="")),J27/I27,"")</f>
        <v>45.714285714285715</v>
      </c>
      <c r="L27" s="109"/>
      <c r="M27" s="103" t="str">
        <f>IF(AND(NOT(OR(G27="",G27="Ø")),H27=""),"In Progress",IF(AND(NOT(OR(H27="Ø",H27="")),NOT(OR(G27="Ø",G27=""))),"Completed",IF(AND(NOT(A26=""),NOT(OR(D27="",D27="???")),G27=""),"Waiting",IF(D27="???","Waiting",""))))</f>
        <v>Completed</v>
      </c>
      <c r="N27" s="109"/>
      <c r="O27" s="109"/>
      <c r="P27" s="4"/>
      <c r="Q27" s="114"/>
      <c r="R27" s="109"/>
    </row>
    <row r="28" spans="1:18" x14ac:dyDescent="0.25">
      <c r="A28" s="115" t="s">
        <v>6095</v>
      </c>
      <c r="B28" s="110" t="s">
        <v>6094</v>
      </c>
      <c r="C28" s="109" t="s">
        <v>2065</v>
      </c>
      <c r="D28" s="103" t="s">
        <v>4648</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2018-08-01_G-014_AE</v>
      </c>
      <c r="G28" s="104">
        <v>43380</v>
      </c>
      <c r="H28" s="104">
        <v>43381</v>
      </c>
      <c r="I28" s="68">
        <v>4.1500000000000004</v>
      </c>
      <c r="J28" s="68">
        <v>89.25</v>
      </c>
      <c r="K28" s="73">
        <f>IF(AND(NOT(I28=""),NOT(J28=""),NOT(H28="")),J28/I28,"")</f>
        <v>21.506024096385541</v>
      </c>
      <c r="L28" s="111">
        <v>43441</v>
      </c>
      <c r="M28" s="103" t="str">
        <f>IF(AND(NOT(OR(G28="",G28="Ø")),H28=""),"In Progress",IF(AND(NOT(OR(H28="Ø",H28="")),NOT(OR(G28="Ø",G28=""))),"Completed",IF(AND(NOT(A28=""),NOT(OR(D28="",D28="???")),G28=""),"Waiting",IF(D28="???","Waiting",""))))</f>
        <v>Completed</v>
      </c>
      <c r="N28" s="109"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09" t="s">
        <v>0</v>
      </c>
      <c r="P28" s="4" t="s">
        <v>6093</v>
      </c>
      <c r="Q28" s="114" t="s">
        <v>25</v>
      </c>
      <c r="R28" s="109" t="s">
        <v>6092</v>
      </c>
    </row>
    <row r="29" spans="1:18" x14ac:dyDescent="0.25">
      <c r="A29" s="109"/>
      <c r="B29" s="109"/>
      <c r="C29" s="109"/>
      <c r="D29" s="103" t="s">
        <v>161</v>
      </c>
      <c r="E29" s="103" t="s">
        <v>1512</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2018-08-01_G-014_BD</v>
      </c>
      <c r="G29" s="104">
        <v>43416</v>
      </c>
      <c r="H29" s="104">
        <v>43417</v>
      </c>
      <c r="I29" s="68">
        <v>5</v>
      </c>
      <c r="J29" s="68">
        <v>103</v>
      </c>
      <c r="K29" s="73">
        <f>IF(AND(NOT(I29=""),NOT(J29=""),NOT(H29="")),J29/I29,"")</f>
        <v>20.6</v>
      </c>
      <c r="L29" s="109"/>
      <c r="M29" s="103" t="str">
        <f>IF(AND(NOT(OR(G29="",G29="Ø")),H29=""),"In Progress",IF(AND(NOT(OR(H29="Ø",H29="")),NOT(OR(G29="Ø",G29=""))),"Completed",IF(AND(NOT(A28=""),NOT(OR(D29="",D29="???")),G29=""),"Waiting",IF(D29="???","Waiting",""))))</f>
        <v>Completed</v>
      </c>
      <c r="N29" s="109"/>
      <c r="O29" s="109"/>
      <c r="P29" s="4"/>
      <c r="Q29" s="114"/>
      <c r="R29" s="109"/>
    </row>
    <row r="30" spans="1:18" x14ac:dyDescent="0.25">
      <c r="A30" s="115" t="s">
        <v>6091</v>
      </c>
      <c r="B30" s="110" t="s">
        <v>6090</v>
      </c>
      <c r="C30" s="109" t="s">
        <v>1001</v>
      </c>
      <c r="D30" s="103"/>
      <c r="E30" s="103"/>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
      </c>
      <c r="G30" s="104"/>
      <c r="H30" s="104"/>
      <c r="I30" s="68"/>
      <c r="J30" s="68"/>
      <c r="K30" s="73" t="str">
        <f>IF(AND(NOT(I30=""),NOT(J30=""),NOT(H30="")),J30/I30,"")</f>
        <v/>
      </c>
      <c r="L30" s="111" t="str">
        <f>IF(AND(NOT(OR(H30="",H30="Ø")),NOT(OR(H31="",H31="Ø"))),"Needs to be Split","")</f>
        <v/>
      </c>
      <c r="M30" s="103" t="str">
        <f>IF(AND(NOT(OR(G30="",G30="Ø")),H30=""),"In Progress",IF(AND(NOT(OR(H30="Ø",H30="")),NOT(OR(G30="Ø",G30=""))),"Completed",IF(AND(NOT(A30=""),NOT(OR(D30="",D30="???")),G30=""),"Waiting",IF(D30="???","Waiting",""))))</f>
        <v/>
      </c>
      <c r="N30" s="109"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
      </c>
      <c r="O30" s="109" t="str">
        <f>IF(OR(N30="Untraceable",N30="Incomplete"),"Ignore",IF(N30="Completed","Waiting",IF(OR(N30="Waiting",N30="In Progress",N30="Review",N30="Other"),"HOLD","")))</f>
        <v/>
      </c>
      <c r="P30" s="4"/>
      <c r="Q30" s="114" t="str">
        <f>IF(OR(N30="Untraceable",N30="Incomplete"),"No",IF(N30="Completed","In Progress",""))</f>
        <v/>
      </c>
      <c r="R30" s="109"/>
    </row>
    <row r="31" spans="1:18" x14ac:dyDescent="0.25">
      <c r="A31" s="109"/>
      <c r="B31" s="109"/>
      <c r="C31" s="109"/>
      <c r="D31" s="103"/>
      <c r="E31" s="103"/>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
      </c>
      <c r="G31" s="104"/>
      <c r="H31" s="104"/>
      <c r="I31" s="68"/>
      <c r="J31" s="68"/>
      <c r="K31" s="73" t="str">
        <f>IF(AND(NOT(I31=""),NOT(J31=""),NOT(H31="")),J31/I31,"")</f>
        <v/>
      </c>
      <c r="L31" s="109"/>
      <c r="M31" s="103" t="str">
        <f>IF(AND(NOT(OR(G31="",G31="Ø")),H31=""),"In Progress",IF(AND(NOT(OR(H31="Ø",H31="")),NOT(OR(G31="Ø",G31=""))),"Completed",IF(AND(NOT(A30=""),NOT(OR(D31="",D31="???")),G31=""),"Waiting",IF(D31="???","Waiting",""))))</f>
        <v/>
      </c>
      <c r="N31" s="109"/>
      <c r="O31" s="109"/>
      <c r="P31" s="4"/>
      <c r="Q31" s="114"/>
      <c r="R31" s="109"/>
    </row>
    <row r="32" spans="1:18" x14ac:dyDescent="0.25">
      <c r="A32" s="115" t="s">
        <v>6089</v>
      </c>
      <c r="B32" s="110" t="s">
        <v>6088</v>
      </c>
      <c r="C32" s="109" t="s">
        <v>2065</v>
      </c>
      <c r="D32" s="103"/>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IF(AND(NOT(I32=""),NOT(J32=""),NOT(H32="")),J32/I32,"")</f>
        <v/>
      </c>
      <c r="L32" s="111" t="str">
        <f>IF(AND(NOT(OR(H32="",H32="Ø")),NOT(OR(H33="",H33="Ø"))),"Needs to be Split","")</f>
        <v/>
      </c>
      <c r="M32" s="103" t="str">
        <f>IF(AND(NOT(OR(G32="",G32="Ø")),H32=""),"In Progress",IF(AND(NOT(OR(H32="Ø",H32="")),NOT(OR(G32="Ø",G32=""))),"Completed",IF(AND(NOT(A32=""),NOT(OR(D32="",D32="???")),G32=""),"Waiting",IF(D32="???","Waiting",""))))</f>
        <v/>
      </c>
      <c r="N32" s="109"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
      </c>
      <c r="O32" s="109" t="str">
        <f>IF(OR(N32="Untraceable",N32="Incomplete"),"Ignore",IF(N32="Completed","Waiting",IF(OR(N32="Waiting",N32="In Progress",N32="Review",N32="Other"),"HOLD","")))</f>
        <v/>
      </c>
      <c r="P32" s="4"/>
      <c r="Q32" s="114" t="str">
        <f>IF(OR(N32="Untraceable",N32="Incomplete"),"No",IF(N32="Completed","In Progress",""))</f>
        <v/>
      </c>
      <c r="R32" s="109"/>
    </row>
    <row r="33" spans="1:18" x14ac:dyDescent="0.25">
      <c r="A33" s="109"/>
      <c r="B33" s="109"/>
      <c r="C33" s="109"/>
      <c r="D33" s="103"/>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IF(AND(NOT(I33=""),NOT(J33=""),NOT(H33="")),J33/I33,"")</f>
        <v/>
      </c>
      <c r="L33" s="109"/>
      <c r="M33" s="103" t="str">
        <f>IF(AND(NOT(OR(G33="",G33="Ø")),H33=""),"In Progress",IF(AND(NOT(OR(H33="Ø",H33="")),NOT(OR(G33="Ø",G33=""))),"Completed",IF(AND(NOT(A32=""),NOT(OR(D33="",D33="???")),G33=""),"Waiting",IF(D33="???","Waiting",""))))</f>
        <v/>
      </c>
      <c r="N33" s="109"/>
      <c r="O33" s="109"/>
      <c r="P33" s="4"/>
      <c r="Q33" s="114"/>
      <c r="R33" s="109"/>
    </row>
    <row r="34" spans="1:18" x14ac:dyDescent="0.25">
      <c r="A34" s="115" t="s">
        <v>6087</v>
      </c>
      <c r="B34" s="110" t="s">
        <v>6086</v>
      </c>
      <c r="C34" s="109" t="s">
        <v>1001</v>
      </c>
      <c r="D34" s="103" t="s">
        <v>187</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2018-08-01_G-017_MW</v>
      </c>
      <c r="G34" s="104">
        <v>43313</v>
      </c>
      <c r="H34" s="104" t="s">
        <v>51</v>
      </c>
      <c r="I34" s="68"/>
      <c r="J34" s="68"/>
      <c r="K34" s="73" t="str">
        <f>IF(AND(NOT(I34=""),NOT(J34=""),NOT(H34="")),J34/I34,"")</f>
        <v/>
      </c>
      <c r="L34" s="111" t="str">
        <f>IF(AND(NOT(OR(H34="",H34="Ø")),NOT(OR(H35="",H35="Ø"))),"Needs to be Split","")</f>
        <v/>
      </c>
      <c r="M34" s="103" t="s">
        <v>1</v>
      </c>
      <c r="N34" s="109"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Untraceable</v>
      </c>
      <c r="O34" s="109" t="str">
        <f>IF(OR(N34="Untraceable",N34="Incomplete"),"Ignore",IF(N34="Completed","Waiting",IF(OR(N34="Waiting",N34="In Progress",N34="Review",N34="Other"),"HOLD","")))</f>
        <v>Ignore</v>
      </c>
      <c r="P34" s="4"/>
      <c r="Q34" s="114" t="str">
        <f>IF(OR(N34="Untraceable",N34="Incomplete"),"No",IF(N34="Completed","In Progress",""))</f>
        <v>No</v>
      </c>
      <c r="R34" s="109"/>
    </row>
    <row r="35" spans="1:18" x14ac:dyDescent="0.25">
      <c r="A35" s="109"/>
      <c r="B35" s="109"/>
      <c r="C35" s="109"/>
      <c r="D35" s="103" t="str">
        <f>IF(AND(NOT(A34=""),NOT(B34=""),NOT(M34="Untraceable")),"???","")</f>
        <v/>
      </c>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IF(AND(NOT(I35=""),NOT(J35=""),NOT(H35="")),J35/I35,"")</f>
        <v/>
      </c>
      <c r="L35" s="109"/>
      <c r="M35" s="103" t="str">
        <f>IF(AND(NOT(OR(G35="",G35="Ø")),H35=""),"In Progress",IF(AND(NOT(OR(H35="Ø",H35="")),NOT(OR(G35="Ø",G35=""))),"Completed",IF(AND(NOT(A34=""),NOT(OR(D35="",D35="???")),G35=""),"Waiting",IF(D35="???","Waiting",""))))</f>
        <v/>
      </c>
      <c r="N35" s="109"/>
      <c r="O35" s="109"/>
      <c r="P35" s="4"/>
      <c r="Q35" s="114"/>
      <c r="R35" s="109"/>
    </row>
    <row r="36" spans="1:18" x14ac:dyDescent="0.25">
      <c r="A36" s="115" t="s">
        <v>6085</v>
      </c>
      <c r="B36" s="167" t="s">
        <v>6084</v>
      </c>
      <c r="C36" s="109" t="s">
        <v>2065</v>
      </c>
      <c r="D36" s="103"/>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IF(AND(NOT(I36=""),NOT(J36=""),NOT(H36="")),J36/I36,"")</f>
        <v/>
      </c>
      <c r="L36" s="111" t="str">
        <f>IF(AND(NOT(OR(H36="",H36="Ø")),NOT(OR(H37="",H37="Ø"))),"Needs to be Split","")</f>
        <v/>
      </c>
      <c r="M36" s="103" t="str">
        <f>IF(AND(NOT(OR(G36="",G36="Ø")),H36=""),"In Progress",IF(AND(NOT(OR(H36="Ø",H36="")),NOT(OR(G36="Ø",G36=""))),"Completed",IF(AND(NOT(A36=""),NOT(OR(D36="",D36="???")),G36=""),"Waiting",IF(D36="???","Waiting",""))))</f>
        <v/>
      </c>
      <c r="N36" s="109"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
      </c>
      <c r="O36" s="109" t="str">
        <f>IF(OR(N36="Untraceable",N36="Incomplete"),"Ignore",IF(N36="Completed","Waiting",IF(OR(N36="Waiting",N36="In Progress",N36="Review",N36="Other"),"HOLD","")))</f>
        <v/>
      </c>
      <c r="P36" s="4"/>
      <c r="Q36" s="114" t="str">
        <f>IF(OR(N36="Untraceable",N36="Incomplete"),"No",IF(N36="Completed","In Progress",""))</f>
        <v/>
      </c>
      <c r="R36" s="109"/>
    </row>
    <row r="37" spans="1:18" x14ac:dyDescent="0.25">
      <c r="A37" s="109"/>
      <c r="B37" s="180"/>
      <c r="C37" s="109"/>
      <c r="D37" s="103"/>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IF(AND(NOT(I37=""),NOT(J37=""),NOT(H37="")),J37/I37,"")</f>
        <v/>
      </c>
      <c r="L37" s="109"/>
      <c r="M37" s="103" t="str">
        <f>IF(AND(NOT(OR(G37="",G37="Ø")),H37=""),"In Progress",IF(AND(NOT(OR(H37="Ø",H37="")),NOT(OR(G37="Ø",G37=""))),"Completed",IF(AND(NOT(A36=""),NOT(OR(D37="",D37="???")),G37=""),"Waiting",IF(D37="???","Waiting",""))))</f>
        <v/>
      </c>
      <c r="N37" s="109"/>
      <c r="O37" s="109"/>
      <c r="P37" s="4"/>
      <c r="Q37" s="114"/>
      <c r="R37" s="109"/>
    </row>
    <row r="38" spans="1:18" x14ac:dyDescent="0.25">
      <c r="A38" s="115" t="s">
        <v>6083</v>
      </c>
      <c r="B38" s="110" t="s">
        <v>6082</v>
      </c>
      <c r="C38" s="109"/>
      <c r="D38" s="103"/>
      <c r="E38" s="103"/>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
      </c>
      <c r="G38" s="104"/>
      <c r="H38" s="104"/>
      <c r="I38" s="68"/>
      <c r="J38" s="68"/>
      <c r="K38" s="73" t="str">
        <f>IF(AND(NOT(I38=""),NOT(J38=""),NOT(H38="")),J38/I38,"")</f>
        <v/>
      </c>
      <c r="L38" s="111" t="str">
        <f>IF(AND(NOT(OR(H38="",H38="Ø")),NOT(OR(H39="",H39="Ø"))),"Needs to be Split","")</f>
        <v/>
      </c>
      <c r="M38" s="103" t="str">
        <f>IF(AND(NOT(OR(G38="",G38="Ø")),H38=""),"In Progress",IF(AND(NOT(OR(H38="Ø",H38="")),NOT(OR(G38="Ø",G38=""))),"Completed",IF(AND(NOT(A38=""),NOT(OR(D38="",D38="???")),G38=""),"Waiting",IF(D38="???","Waiting",""))))</f>
        <v/>
      </c>
      <c r="N38" s="109"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
      </c>
      <c r="O38" s="109" t="str">
        <f>IF(OR(N38="Untraceable",N38="Incomplete"),"Ignore",IF(N38="Completed","Waiting",IF(OR(N38="Waiting",N38="In Progress",N38="Review",N38="Other"),"HOLD","")))</f>
        <v/>
      </c>
      <c r="P38" s="4"/>
      <c r="Q38" s="114" t="str">
        <f>IF(OR(N38="Untraceable",N38="Incomplete"),"No",IF(N38="Completed","In Progress",""))</f>
        <v/>
      </c>
      <c r="R38" s="109"/>
    </row>
    <row r="39" spans="1:18" x14ac:dyDescent="0.25">
      <c r="A39" s="109"/>
      <c r="B39" s="109"/>
      <c r="C39" s="109"/>
      <c r="D39" s="103"/>
      <c r="E39" s="103"/>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
      </c>
      <c r="G39" s="104"/>
      <c r="H39" s="104"/>
      <c r="I39" s="68"/>
      <c r="J39" s="68"/>
      <c r="K39" s="73" t="str">
        <f>IF(AND(NOT(I39=""),NOT(J39=""),NOT(H39="")),J39/I39,"")</f>
        <v/>
      </c>
      <c r="L39" s="109"/>
      <c r="M39" s="103" t="str">
        <f>IF(AND(NOT(OR(G39="",G39="Ø")),H39=""),"In Progress",IF(AND(NOT(OR(H39="Ø",H39="")),NOT(OR(G39="Ø",G39=""))),"Completed",IF(AND(NOT(A38=""),NOT(OR(D39="",D39="???")),G39=""),"Waiting",IF(D39="???","Waiting",""))))</f>
        <v/>
      </c>
      <c r="N39" s="109"/>
      <c r="O39" s="109"/>
      <c r="P39" s="4"/>
      <c r="Q39" s="114"/>
      <c r="R39" s="109"/>
    </row>
    <row r="40" spans="1:18" x14ac:dyDescent="0.25">
      <c r="A40" s="115" t="s">
        <v>6081</v>
      </c>
      <c r="B40" s="110" t="s">
        <v>6080</v>
      </c>
      <c r="C40" s="109" t="s">
        <v>2065</v>
      </c>
      <c r="D40" s="103" t="s">
        <v>27</v>
      </c>
      <c r="E40" s="103" t="s">
        <v>24</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2018-08-01_G-020_GB</v>
      </c>
      <c r="G40" s="104">
        <v>43409</v>
      </c>
      <c r="H40" s="104">
        <v>43411</v>
      </c>
      <c r="I40" s="68">
        <v>5.5</v>
      </c>
      <c r="J40" s="68">
        <v>46.72</v>
      </c>
      <c r="K40" s="73">
        <f>IF(AND(NOT(I40=""),NOT(J40=""),NOT(H40="")),J40/I40,"")</f>
        <v>8.4945454545454542</v>
      </c>
      <c r="L40" s="111">
        <v>43419</v>
      </c>
      <c r="M40" s="103" t="str">
        <f>IF(AND(NOT(OR(G40="",G40="Ø")),H40=""),"In Progress",IF(AND(NOT(OR(H40="Ø",H40="")),NOT(OR(G40="Ø",G40=""))),"Completed",IF(AND(NOT(A40=""),NOT(OR(D40="",D40="???")),G40=""),"Waiting",IF(D40="???","Waiting",""))))</f>
        <v>Completed</v>
      </c>
      <c r="N40" s="109"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09" t="s">
        <v>0</v>
      </c>
      <c r="P40" s="4"/>
      <c r="Q40" s="114" t="s">
        <v>25</v>
      </c>
      <c r="R40" s="109" t="s">
        <v>6079</v>
      </c>
    </row>
    <row r="41" spans="1:18" x14ac:dyDescent="0.25">
      <c r="A41" s="109"/>
      <c r="B41" s="109"/>
      <c r="C41" s="109"/>
      <c r="D41" s="103" t="s">
        <v>161</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2018-08-01_G-020_BD</v>
      </c>
      <c r="G41" s="104">
        <v>43417</v>
      </c>
      <c r="H41" s="104">
        <v>43418</v>
      </c>
      <c r="I41" s="68">
        <v>6</v>
      </c>
      <c r="J41" s="68">
        <v>42</v>
      </c>
      <c r="K41" s="73">
        <f>IF(AND(NOT(I41=""),NOT(J41=""),NOT(H41="")),J41/I41,"")</f>
        <v>7</v>
      </c>
      <c r="L41" s="109"/>
      <c r="M41" s="103" t="str">
        <f>IF(AND(NOT(OR(G41="",G41="Ø")),H41=""),"In Progress",IF(AND(NOT(OR(H41="Ø",H41="")),NOT(OR(G41="Ø",G41=""))),"Completed",IF(AND(NOT(A40=""),NOT(OR(D41="",D41="???")),G41=""),"Waiting",IF(D41="???","Waiting",""))))</f>
        <v>Completed</v>
      </c>
      <c r="N41" s="109"/>
      <c r="O41" s="109"/>
      <c r="P41" s="4"/>
      <c r="Q41" s="114"/>
      <c r="R41" s="109"/>
    </row>
    <row r="42" spans="1:18" x14ac:dyDescent="0.25">
      <c r="A42" s="115" t="s">
        <v>6078</v>
      </c>
      <c r="B42" s="110" t="s">
        <v>6077</v>
      </c>
      <c r="C42" s="109" t="s">
        <v>1001</v>
      </c>
      <c r="D42" s="103"/>
      <c r="E42" s="103"/>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Merge")),A42&amp;"_SA_MW",IF(AND(D42="Rinat",OR(E42="Manual",E42="Assisted Manual")),A42&amp;"_RM",IF(AND(D42="Rinat",OR(E42="De-Novo Merge",E42="Assisted Merge")),A42&amp;"_SA_RM",""))))))))))))))))</f>
        <v/>
      </c>
      <c r="G42" s="104"/>
      <c r="H42" s="104"/>
      <c r="I42" s="68"/>
      <c r="J42" s="68"/>
      <c r="K42" s="73" t="str">
        <f>IF(AND(NOT(I42=""),NOT(J42=""),NOT(H42="")),J42/I42,"")</f>
        <v/>
      </c>
      <c r="L42" s="111" t="str">
        <f>IF(AND(NOT(OR(H42="",H42="Ø")),NOT(OR(H43="",H43="Ø"))),"Needs to be Split","")</f>
        <v/>
      </c>
      <c r="M42" s="103" t="str">
        <f>IF(AND(NOT(OR(G42="",G42="Ø")),H42=""),"In Progress",IF(AND(NOT(OR(H42="Ø",H42="")),NOT(OR(G42="Ø",G42=""))),"Completed",IF(AND(NOT(A42=""),NOT(OR(D42="",D42="???")),G42=""),"Waiting",IF(D42="???","Waiting",""))))</f>
        <v/>
      </c>
      <c r="N42" s="109"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
      </c>
      <c r="O42" s="109" t="str">
        <f>IF(OR(N42="Untraceable",N42="Incomplete"),"Ignore",IF(N42="Completed","Waiting",IF(OR(N42="Waiting",N42="In Progress",N42="Review",N42="Other"),"HOLD","")))</f>
        <v/>
      </c>
      <c r="P42" s="4"/>
      <c r="Q42" s="114" t="str">
        <f>IF(OR(N42="Untraceable",N42="Incomplete"),"No",IF(N42="Completed","In Progress",""))</f>
        <v/>
      </c>
      <c r="R42" s="109"/>
    </row>
    <row r="43" spans="1:18" x14ac:dyDescent="0.25">
      <c r="A43" s="109"/>
      <c r="B43" s="109"/>
      <c r="C43" s="109"/>
      <c r="D43" s="103"/>
      <c r="E43" s="103"/>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
      </c>
      <c r="G43" s="104"/>
      <c r="H43" s="104"/>
      <c r="I43" s="68"/>
      <c r="J43" s="68"/>
      <c r="K43" s="73" t="str">
        <f>IF(AND(NOT(I43=""),NOT(J43=""),NOT(H43="")),J43/I43,"")</f>
        <v/>
      </c>
      <c r="L43" s="109"/>
      <c r="M43" s="103" t="str">
        <f>IF(AND(NOT(OR(G43="",G43="Ø")),H43=""),"In Progress",IF(AND(NOT(OR(H43="Ø",H43="")),NOT(OR(G43="Ø",G43=""))),"Completed",IF(AND(NOT(A42=""),NOT(OR(D43="",D43="???")),G43=""),"Waiting",IF(D43="???","Waiting",""))))</f>
        <v/>
      </c>
      <c r="N43" s="109"/>
      <c r="O43" s="109"/>
      <c r="P43" s="4"/>
      <c r="Q43" s="114"/>
      <c r="R43" s="109"/>
    </row>
    <row r="44" spans="1:18" x14ac:dyDescent="0.25">
      <c r="A44" s="115" t="s">
        <v>6076</v>
      </c>
      <c r="B44" s="110" t="s">
        <v>6075</v>
      </c>
      <c r="C44" s="109" t="s">
        <v>1001</v>
      </c>
      <c r="D44" s="103"/>
      <c r="E44" s="103"/>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
      </c>
      <c r="G44" s="104"/>
      <c r="H44" s="104"/>
      <c r="I44" s="68"/>
      <c r="J44" s="68"/>
      <c r="K44" s="73" t="str">
        <f>IF(AND(NOT(I44=""),NOT(J44=""),NOT(H44="")),J44/I44,"")</f>
        <v/>
      </c>
      <c r="L44" s="111" t="str">
        <f>IF(AND(NOT(OR(H44="",H44="Ø")),NOT(OR(H45="",H45="Ø"))),"Needs to be Split","")</f>
        <v/>
      </c>
      <c r="M44" s="103" t="str">
        <f>IF(AND(NOT(OR(G44="",G44="Ø")),H44=""),"In Progress",IF(AND(NOT(OR(H44="Ø",H44="")),NOT(OR(G44="Ø",G44=""))),"Completed",IF(AND(NOT(A44=""),NOT(OR(D44="",D44="???")),G44=""),"Waiting",IF(D44="???","Waiting",""))))</f>
        <v/>
      </c>
      <c r="N44" s="109"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
      </c>
      <c r="O44" s="109" t="str">
        <f>IF(OR(N44="Untraceable",N44="Incomplete"),"Ignore",IF(N44="Completed","Waiting",IF(OR(N44="Waiting",N44="In Progress",N44="Review",N44="Other"),"HOLD","")))</f>
        <v/>
      </c>
      <c r="P44" s="4"/>
      <c r="Q44" s="114" t="str">
        <f>IF(OR(N44="Untraceable",N44="Incomplete"),"No",IF(N44="Completed","In Progress",""))</f>
        <v/>
      </c>
      <c r="R44" s="109"/>
    </row>
    <row r="45" spans="1:18" x14ac:dyDescent="0.25">
      <c r="A45" s="109"/>
      <c r="B45" s="109"/>
      <c r="C45" s="109"/>
      <c r="D45" s="103"/>
      <c r="E45" s="103"/>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
      </c>
      <c r="G45" s="104"/>
      <c r="H45" s="104"/>
      <c r="I45" s="68"/>
      <c r="J45" s="68"/>
      <c r="K45" s="73" t="str">
        <f>IF(AND(NOT(I45=""),NOT(J45=""),NOT(H45="")),J45/I45,"")</f>
        <v/>
      </c>
      <c r="L45" s="109"/>
      <c r="M45" s="103" t="str">
        <f>IF(AND(NOT(OR(G45="",G45="Ø")),H45=""),"In Progress",IF(AND(NOT(OR(H45="Ø",H45="")),NOT(OR(G45="Ø",G45=""))),"Completed",IF(AND(NOT(A44=""),NOT(OR(D45="",D45="???")),G45=""),"Waiting",IF(D45="???","Waiting",""))))</f>
        <v/>
      </c>
      <c r="N45" s="109"/>
      <c r="O45" s="109"/>
      <c r="P45" s="4"/>
      <c r="Q45" s="114"/>
      <c r="R45" s="109"/>
    </row>
    <row r="46" spans="1:18" x14ac:dyDescent="0.25">
      <c r="A46" s="115" t="s">
        <v>6074</v>
      </c>
      <c r="B46" s="110" t="s">
        <v>6073</v>
      </c>
      <c r="C46" s="109" t="s">
        <v>1001</v>
      </c>
      <c r="D46" s="103"/>
      <c r="E46" s="103"/>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Merge")),A46&amp;"_SA_MW",IF(AND(D46="Rinat",OR(E46="Manual",E46="Assisted Manual")),A46&amp;"_RM",IF(AND(D46="Rinat",OR(E46="De-Novo Merge",E46="Assisted Merge")),A46&amp;"_SA_RM",""))))))))))))))))</f>
        <v/>
      </c>
      <c r="G46" s="104"/>
      <c r="H46" s="104"/>
      <c r="I46" s="68"/>
      <c r="J46" s="68"/>
      <c r="K46" s="73" t="str">
        <f>IF(AND(NOT(I46=""),NOT(J46=""),NOT(H46="")),J46/I46,"")</f>
        <v/>
      </c>
      <c r="L46" s="111" t="str">
        <f>IF(AND(NOT(OR(H46="",H46="Ø")),NOT(OR(H47="",H47="Ø"))),"Needs to be Split","")</f>
        <v/>
      </c>
      <c r="M46" s="103" t="str">
        <f>IF(AND(NOT(OR(G46="",G46="Ø")),H46=""),"In Progress",IF(AND(NOT(OR(H46="Ø",H46="")),NOT(OR(G46="Ø",G46=""))),"Completed",IF(AND(NOT(A46=""),NOT(OR(D46="",D46="???")),G46=""),"Waiting",IF(D46="???","Waiting",""))))</f>
        <v/>
      </c>
      <c r="N46" s="109"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
      </c>
      <c r="O46" s="109" t="str">
        <f>IF(OR(N46="Untraceable",N46="Incomplete"),"Ignore",IF(N46="Completed","Waiting",IF(OR(N46="Waiting",N46="In Progress",N46="Review",N46="Other"),"HOLD","")))</f>
        <v/>
      </c>
      <c r="P46" s="4" t="s">
        <v>6072</v>
      </c>
      <c r="Q46" s="114" t="str">
        <f>IF(OR(N46="Untraceable",N46="Incomplete"),"No",IF(N46="Completed","In Progress",""))</f>
        <v/>
      </c>
      <c r="R46" s="109"/>
    </row>
    <row r="47" spans="1:18" x14ac:dyDescent="0.25">
      <c r="A47" s="109"/>
      <c r="B47" s="109"/>
      <c r="C47" s="109"/>
      <c r="D47" s="103"/>
      <c r="E47" s="103"/>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
      </c>
      <c r="G47" s="104"/>
      <c r="H47" s="104"/>
      <c r="I47" s="68"/>
      <c r="J47" s="68"/>
      <c r="K47" s="73" t="str">
        <f>IF(AND(NOT(I47=""),NOT(J47=""),NOT(H47="")),J47/I47,"")</f>
        <v/>
      </c>
      <c r="L47" s="109"/>
      <c r="M47" s="103" t="str">
        <f>IF(AND(NOT(OR(G47="",G47="Ø")),H47=""),"In Progress",IF(AND(NOT(OR(H47="Ø",H47="")),NOT(OR(G47="Ø",G47=""))),"Completed",IF(AND(NOT(A46=""),NOT(OR(D47="",D47="???")),G47=""),"Waiting",IF(D47="???","Waiting",""))))</f>
        <v/>
      </c>
      <c r="N47" s="109"/>
      <c r="O47" s="109"/>
      <c r="P47" s="4"/>
      <c r="Q47" s="114"/>
      <c r="R47" s="109"/>
    </row>
    <row r="48" spans="1:18" x14ac:dyDescent="0.25">
      <c r="A48" s="115" t="s">
        <v>6071</v>
      </c>
      <c r="B48" s="110" t="s">
        <v>6070</v>
      </c>
      <c r="C48" s="109" t="s">
        <v>1001</v>
      </c>
      <c r="D48" s="103" t="s">
        <v>23</v>
      </c>
      <c r="E48" s="103" t="s">
        <v>24</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2018-08-01_G-024_CA</v>
      </c>
      <c r="G48" s="104">
        <v>43375</v>
      </c>
      <c r="H48" s="104">
        <v>43376</v>
      </c>
      <c r="I48" s="68">
        <v>8</v>
      </c>
      <c r="J48" s="68">
        <v>80</v>
      </c>
      <c r="K48" s="73">
        <f>IF(AND(NOT(I48=""),NOT(J48=""),NOT(H48="")),J48/I48,"")</f>
        <v>10</v>
      </c>
      <c r="L48" s="111">
        <v>43445</v>
      </c>
      <c r="M48" s="103" t="str">
        <f>IF(AND(NOT(OR(G48="",G48="Ø")),H48=""),"In Progress",IF(AND(NOT(OR(H48="Ø",H48="")),NOT(OR(G48="Ø",G48=""))),"Completed",IF(AND(NOT(A48=""),NOT(OR(D48="",D48="???")),G48=""),"Waiting",IF(D48="???","Waiting",""))))</f>
        <v>Completed</v>
      </c>
      <c r="N48" s="109" t="s">
        <v>0</v>
      </c>
      <c r="O48" s="109" t="s">
        <v>0</v>
      </c>
      <c r="P48" s="4"/>
      <c r="Q48" s="114" t="s">
        <v>25</v>
      </c>
      <c r="R48" s="109" t="s">
        <v>6069</v>
      </c>
    </row>
    <row r="49" spans="1:18" x14ac:dyDescent="0.25">
      <c r="A49" s="109"/>
      <c r="B49" s="109"/>
      <c r="C49" s="109"/>
      <c r="D49" s="103" t="s">
        <v>187</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2018-08-01_G-024_MW</v>
      </c>
      <c r="G49" s="104">
        <v>43381</v>
      </c>
      <c r="H49" s="104">
        <v>43382</v>
      </c>
      <c r="I49" s="68">
        <v>6.5</v>
      </c>
      <c r="J49" s="68"/>
      <c r="K49" s="73" t="str">
        <f>IF(AND(NOT(I49=""),NOT(J49=""),NOT(H49="")),J49/I49,"")</f>
        <v/>
      </c>
      <c r="L49" s="109"/>
      <c r="M49" s="103" t="str">
        <f>IF(AND(NOT(OR(G49="",G49="Ø")),H49=""),"In Progress",IF(AND(NOT(OR(H49="Ø",H49="")),NOT(OR(G49="Ø",G49=""))),"Completed",IF(AND(NOT(A48=""),NOT(OR(D49="",D49="???")),G49=""),"Waiting",IF(D49="???","Waiting",""))))</f>
        <v>Completed</v>
      </c>
      <c r="N49" s="109"/>
      <c r="O49" s="109"/>
      <c r="P49" s="4"/>
      <c r="Q49" s="114"/>
      <c r="R49" s="109"/>
    </row>
    <row r="50" spans="1:18" x14ac:dyDescent="0.25">
      <c r="A50" s="115" t="s">
        <v>6068</v>
      </c>
      <c r="B50" s="110" t="s">
        <v>6067</v>
      </c>
      <c r="C50" s="109" t="s">
        <v>2065</v>
      </c>
      <c r="D50" s="103" t="s">
        <v>187</v>
      </c>
      <c r="E50" s="103" t="s">
        <v>24</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2018-08-01_G-025_MW</v>
      </c>
      <c r="G50" s="104">
        <v>43430</v>
      </c>
      <c r="H50" s="104" t="s">
        <v>51</v>
      </c>
      <c r="I50" s="68"/>
      <c r="J50" s="68"/>
      <c r="K50" s="73" t="str">
        <f>IF(AND(NOT(I50=""),NOT(J50=""),NOT(H50="")),J50/I50,"")</f>
        <v/>
      </c>
      <c r="L50" s="111" t="str">
        <f>IF(AND(NOT(OR(H50="",H50="Ø")),NOT(OR(H51="",H51="Ø"))),"Needs to be Split","")</f>
        <v/>
      </c>
      <c r="M50" s="103" t="s">
        <v>2</v>
      </c>
      <c r="N50" s="109" t="s">
        <v>2</v>
      </c>
      <c r="O50" s="109" t="str">
        <f>IF(OR(N50="Untraceable",N50="Incomplete"),"Ignore",IF(N50="Completed","Waiting",IF(OR(N50="Waiting",N50="In Progress",N50="Review",N50="Other"),"HOLD","")))</f>
        <v>Ignore</v>
      </c>
      <c r="P50" s="4"/>
      <c r="Q50" s="114" t="str">
        <f>IF(OR(N50="Untraceable",N50="Incomplete"),"No",IF(N50="Completed","In Progress",""))</f>
        <v>No</v>
      </c>
      <c r="R50" s="109"/>
    </row>
    <row r="51" spans="1:18" x14ac:dyDescent="0.25">
      <c r="A51" s="109"/>
      <c r="B51" s="109"/>
      <c r="C51" s="109"/>
      <c r="D51" s="103"/>
      <c r="E51" s="103"/>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
      </c>
      <c r="G51" s="104"/>
      <c r="H51" s="104"/>
      <c r="I51" s="68"/>
      <c r="J51" s="68"/>
      <c r="K51" s="73" t="str">
        <f>IF(AND(NOT(I51=""),NOT(J51=""),NOT(H51="")),J51/I51,"")</f>
        <v/>
      </c>
      <c r="L51" s="109"/>
      <c r="M51" s="103" t="str">
        <f>IF(AND(NOT(OR(G51="",G51="Ø")),H51=""),"In Progress",IF(AND(NOT(OR(H51="Ø",H51="")),NOT(OR(G51="Ø",G51=""))),"Completed",IF(AND(NOT(A50=""),NOT(OR(D51="",D51="???")),G51=""),"Waiting",IF(D51="???","Waiting",""))))</f>
        <v/>
      </c>
      <c r="N51" s="109"/>
      <c r="O51" s="109"/>
      <c r="P51" s="4"/>
      <c r="Q51" s="114"/>
      <c r="R51" s="109"/>
    </row>
    <row r="52" spans="1:18" x14ac:dyDescent="0.25">
      <c r="A52" s="115" t="s">
        <v>6066</v>
      </c>
      <c r="B52" s="110" t="s">
        <v>6065</v>
      </c>
      <c r="C52" s="109" t="s">
        <v>2065</v>
      </c>
      <c r="D52" s="103"/>
      <c r="E52" s="103"/>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
      </c>
      <c r="G52" s="104"/>
      <c r="H52" s="104"/>
      <c r="I52" s="68"/>
      <c r="J52" s="68"/>
      <c r="K52" s="73" t="str">
        <f>IF(AND(NOT(I52=""),NOT(J52=""),NOT(H52="")),J52/I52,"")</f>
        <v/>
      </c>
      <c r="L52" s="111" t="str">
        <f>IF(AND(NOT(OR(H52="",H52="Ø")),NOT(OR(H53="",H53="Ø"))),"Needs to be Split","")</f>
        <v/>
      </c>
      <c r="M52" s="103" t="str">
        <f>IF(AND(NOT(OR(G52="",G52="Ø")),H52=""),"In Progress",IF(AND(NOT(OR(H52="Ø",H52="")),NOT(OR(G52="Ø",G52=""))),"Completed",IF(AND(NOT(A52=""),NOT(OR(D52="",D52="???")),G52=""),"Waiting",IF(D52="???","Waiting",""))))</f>
        <v/>
      </c>
      <c r="N52" s="109"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
      </c>
      <c r="O52" s="109" t="str">
        <f>IF(OR(N52="Untraceable",N52="Incomplete"),"Ignore",IF(N52="Completed","Waiting",IF(OR(N52="Waiting",N52="In Progress",N52="Review",N52="Other"),"HOLD","")))</f>
        <v/>
      </c>
      <c r="P52" s="4" t="s">
        <v>6021</v>
      </c>
      <c r="Q52" s="114" t="str">
        <f>IF(OR(N52="Untraceable",N52="Incomplete"),"No",IF(N52="Completed","In Progress",""))</f>
        <v/>
      </c>
      <c r="R52" s="109"/>
    </row>
    <row r="53" spans="1:18" x14ac:dyDescent="0.25">
      <c r="A53" s="109"/>
      <c r="B53" s="109"/>
      <c r="C53" s="109"/>
      <c r="D53" s="103"/>
      <c r="E53" s="103"/>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
      </c>
      <c r="G53" s="104"/>
      <c r="H53" s="104"/>
      <c r="I53" s="68"/>
      <c r="J53" s="68"/>
      <c r="K53" s="73" t="str">
        <f>IF(AND(NOT(I53=""),NOT(J53=""),NOT(H53="")),J53/I53,"")</f>
        <v/>
      </c>
      <c r="L53" s="109"/>
      <c r="M53" s="103" t="str">
        <f>IF(AND(NOT(OR(G53="",G53="Ø")),H53=""),"In Progress",IF(AND(NOT(OR(H53="Ø",H53="")),NOT(OR(G53="Ø",G53=""))),"Completed",IF(AND(NOT(A52=""),NOT(OR(D53="",D53="???")),G53=""),"Waiting",IF(D53="???","Waiting",""))))</f>
        <v/>
      </c>
      <c r="N53" s="109"/>
      <c r="O53" s="109"/>
      <c r="P53" s="4"/>
      <c r="Q53" s="114"/>
      <c r="R53" s="109"/>
    </row>
    <row r="54" spans="1:18" x14ac:dyDescent="0.25">
      <c r="A54" s="115" t="s">
        <v>6064</v>
      </c>
      <c r="B54" s="110" t="s">
        <v>6063</v>
      </c>
      <c r="C54" s="109" t="s">
        <v>2065</v>
      </c>
      <c r="D54" s="103"/>
      <c r="E54" s="103"/>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
      </c>
      <c r="G54" s="104"/>
      <c r="H54" s="104"/>
      <c r="I54" s="68"/>
      <c r="J54" s="68"/>
      <c r="K54" s="73" t="str">
        <f>IF(AND(NOT(I54=""),NOT(J54=""),NOT(H54="")),J54/I54,"")</f>
        <v/>
      </c>
      <c r="L54" s="111" t="str">
        <f>IF(AND(NOT(OR(H54="",H54="Ø")),NOT(OR(H55="",H55="Ø"))),"Needs to be Split","")</f>
        <v/>
      </c>
      <c r="M54" s="103" t="str">
        <f>IF(AND(NOT(OR(G54="",G54="Ø")),H54=""),"In Progress",IF(AND(NOT(OR(H54="Ø",H54="")),NOT(OR(G54="Ø",G54=""))),"Completed",IF(AND(NOT(A54=""),NOT(OR(D54="",D54="???")),G54=""),"Waiting",IF(D54="???","Waiting",""))))</f>
        <v/>
      </c>
      <c r="N54" s="109"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
      </c>
      <c r="O54" s="109" t="str">
        <f>IF(OR(N54="Untraceable",N54="Incomplete"),"Ignore",IF(N54="Completed","Waiting",IF(OR(N54="Waiting",N54="In Progress",N54="Review",N54="Other"),"HOLD","")))</f>
        <v/>
      </c>
      <c r="P54" s="4" t="s">
        <v>6021</v>
      </c>
      <c r="Q54" s="114" t="str">
        <f>IF(OR(N54="Untraceable",N54="Incomplete"),"No",IF(N54="Completed","In Progress",""))</f>
        <v/>
      </c>
      <c r="R54" s="109"/>
    </row>
    <row r="55" spans="1:18" x14ac:dyDescent="0.25">
      <c r="A55" s="109"/>
      <c r="B55" s="109"/>
      <c r="C55" s="109"/>
      <c r="D55" s="103"/>
      <c r="E55" s="103"/>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
      </c>
      <c r="G55" s="104"/>
      <c r="H55" s="104"/>
      <c r="I55" s="68"/>
      <c r="J55" s="68"/>
      <c r="K55" s="73" t="str">
        <f>IF(AND(NOT(I55=""),NOT(J55=""),NOT(H55="")),J55/I55,"")</f>
        <v/>
      </c>
      <c r="L55" s="109"/>
      <c r="M55" s="103" t="str">
        <f>IF(AND(NOT(OR(G55="",G55="Ø")),H55=""),"In Progress",IF(AND(NOT(OR(H55="Ø",H55="")),NOT(OR(G55="Ø",G55=""))),"Completed",IF(AND(NOT(A54=""),NOT(OR(D55="",D55="???")),G55=""),"Waiting",IF(D55="???","Waiting",""))))</f>
        <v/>
      </c>
      <c r="N55" s="109"/>
      <c r="O55" s="109"/>
      <c r="P55" s="4"/>
      <c r="Q55" s="114"/>
      <c r="R55" s="109"/>
    </row>
    <row r="56" spans="1:18" x14ac:dyDescent="0.25">
      <c r="A56" s="115" t="s">
        <v>6062</v>
      </c>
      <c r="B56" s="110" t="s">
        <v>6061</v>
      </c>
      <c r="C56" s="109" t="s">
        <v>2065</v>
      </c>
      <c r="D56" s="103" t="s">
        <v>187</v>
      </c>
      <c r="E56" s="103" t="s">
        <v>24</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2018-08-01_G-028_MW</v>
      </c>
      <c r="G56" s="104">
        <v>43377</v>
      </c>
      <c r="H56" s="104">
        <v>43378</v>
      </c>
      <c r="I56" s="68">
        <v>6</v>
      </c>
      <c r="J56" s="68">
        <v>83</v>
      </c>
      <c r="K56" s="73">
        <f>IF(AND(NOT(I56=""),NOT(J56=""),NOT(H56="")),J56/I56,"")</f>
        <v>13.833333333333334</v>
      </c>
      <c r="L56" s="111">
        <v>43416</v>
      </c>
      <c r="M56" s="103" t="str">
        <f>IF(AND(NOT(OR(G56="",G56="Ø")),H56=""),"In Progress",IF(AND(NOT(OR(H56="Ø",H56="")),NOT(OR(G56="Ø",G56=""))),"Completed",IF(AND(NOT(A56=""),NOT(OR(D56="",D56="???")),G56=""),"Waiting",IF(D56="???","Waiting",""))))</f>
        <v>Completed</v>
      </c>
      <c r="N56" s="109"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09" t="s">
        <v>0</v>
      </c>
      <c r="P56" s="4" t="s">
        <v>6060</v>
      </c>
      <c r="Q56" s="114" t="s">
        <v>25</v>
      </c>
      <c r="R56" s="109" t="s">
        <v>6059</v>
      </c>
    </row>
    <row r="57" spans="1:18" x14ac:dyDescent="0.25">
      <c r="A57" s="109"/>
      <c r="B57" s="109"/>
      <c r="C57" s="109"/>
      <c r="D57" s="103" t="s">
        <v>27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2018-08-01_G-028_GB</v>
      </c>
      <c r="G57" s="104">
        <v>43397</v>
      </c>
      <c r="H57" s="104">
        <v>43412</v>
      </c>
      <c r="I57" s="68">
        <v>4.25</v>
      </c>
      <c r="J57" s="68">
        <v>95</v>
      </c>
      <c r="K57" s="73">
        <f>IF(AND(NOT(I57=""),NOT(J57=""),NOT(H57="")),J57/I57,"")</f>
        <v>22.352941176470587</v>
      </c>
      <c r="L57" s="109"/>
      <c r="M57" s="103" t="str">
        <f>IF(AND(NOT(OR(G57="",G57="Ø")),H57=""),"In Progress",IF(AND(NOT(OR(H57="Ø",H57="")),NOT(OR(G57="Ø",G57=""))),"Completed",IF(AND(NOT(A56=""),NOT(OR(D57="",D57="???")),G57=""),"Waiting",IF(D57="???","Waiting",""))))</f>
        <v>Completed</v>
      </c>
      <c r="N57" s="109"/>
      <c r="O57" s="109"/>
      <c r="P57" s="4"/>
      <c r="Q57" s="114"/>
      <c r="R57" s="109"/>
    </row>
    <row r="58" spans="1:18" x14ac:dyDescent="0.25">
      <c r="A58" s="115" t="s">
        <v>6058</v>
      </c>
      <c r="B58" s="110" t="s">
        <v>6057</v>
      </c>
      <c r="C58" s="109" t="s">
        <v>2065</v>
      </c>
      <c r="D58" s="103"/>
      <c r="E58" s="103"/>
      <c r="F58" s="7" t="str">
        <f>IF(AND(D58="Amina",OR(E58="Manual",E58="Assisted Manual")),A58&amp;"_AZ",IF(AND(D58="Amina",OR(E58="De-Novo Merge",E58="Assisted Merge")),A58&amp;"_SA_AZ",IF(AND(D58="Ahmad",OR(E58="Manual",E58="Assisted Manual")),A58&amp;"_AE",IF(AND(D58="Ahmad",OR(E58="De-Novo Merge",E58="Assisted Merge")),A58&amp;"_SA_AE",IF(AND(D58="Gina",OR(E58="Manual",E58="Assisted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Merge")),A58&amp;"_SA_MW",IF(AND(D58="Rinat",OR(E58="Manual",E58="Assisted Manual")),A58&amp;"_RM",IF(AND(D58="Rinat",OR(E58="De-Novo Merge",E58="Assisted Merge")),A58&amp;"_SA_RM",""))))))))))))))))</f>
        <v/>
      </c>
      <c r="G58" s="104"/>
      <c r="H58" s="104"/>
      <c r="I58" s="68"/>
      <c r="J58" s="68"/>
      <c r="K58" s="73" t="str">
        <f>IF(AND(NOT(I58=""),NOT(J58=""),NOT(H58="")),J58/I58,"")</f>
        <v/>
      </c>
      <c r="L58" s="111" t="str">
        <f>IF(AND(NOT(OR(H58="",H58="Ø")),NOT(OR(H59="",H59="Ø"))),"Needs to be Split","")</f>
        <v/>
      </c>
      <c r="M58" s="103" t="str">
        <f>IF(AND(NOT(OR(G58="",G58="Ø")),H58=""),"In Progress",IF(AND(NOT(OR(H58="Ø",H58="")),NOT(OR(G58="Ø",G58=""))),"Completed",IF(AND(NOT(A58=""),NOT(OR(D58="",D58="???")),G58=""),"Waiting",IF(D58="???","Waiting",""))))</f>
        <v/>
      </c>
      <c r="N58" s="109"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
      </c>
      <c r="O58" s="109" t="str">
        <f>IF(OR(N58="Untraceable",N58="Incomplete"),"Ignore",IF(N58="Completed","Waiting",IF(OR(N58="Waiting",N58="In Progress",N58="Review",N58="Other"),"HOLD","")))</f>
        <v/>
      </c>
      <c r="P58" s="4"/>
      <c r="Q58" s="114" t="str">
        <f>IF(OR(N58="Untraceable",N58="Incomplete"),"No",IF(N58="Completed","In Progress",""))</f>
        <v/>
      </c>
      <c r="R58" s="109"/>
    </row>
    <row r="59" spans="1:18" x14ac:dyDescent="0.25">
      <c r="A59" s="109"/>
      <c r="B59" s="109"/>
      <c r="C59" s="109"/>
      <c r="D59" s="103"/>
      <c r="E59" s="103"/>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
      </c>
      <c r="G59" s="104"/>
      <c r="H59" s="104"/>
      <c r="I59" s="68"/>
      <c r="J59" s="68"/>
      <c r="K59" s="73" t="str">
        <f>IF(AND(NOT(I59=""),NOT(J59=""),NOT(H59="")),J59/I59,"")</f>
        <v/>
      </c>
      <c r="L59" s="109"/>
      <c r="M59" s="103" t="str">
        <f>IF(AND(NOT(OR(G59="",G59="Ø")),H59=""),"In Progress",IF(AND(NOT(OR(H59="Ø",H59="")),NOT(OR(G59="Ø",G59=""))),"Completed",IF(AND(NOT(A58=""),NOT(OR(D59="",D59="???")),G59=""),"Waiting",IF(D59="???","Waiting",""))))</f>
        <v/>
      </c>
      <c r="N59" s="109"/>
      <c r="O59" s="109"/>
      <c r="P59" s="4"/>
      <c r="Q59" s="114"/>
      <c r="R59" s="109"/>
    </row>
    <row r="60" spans="1:18" x14ac:dyDescent="0.25">
      <c r="A60" s="115" t="s">
        <v>6056</v>
      </c>
      <c r="B60" s="110" t="s">
        <v>6055</v>
      </c>
      <c r="C60" s="109" t="s">
        <v>2065</v>
      </c>
      <c r="D60" s="103" t="s">
        <v>23</v>
      </c>
      <c r="E60" s="103" t="s">
        <v>24</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2018-08-01_G-030_CA</v>
      </c>
      <c r="G60" s="104"/>
      <c r="H60" s="104"/>
      <c r="I60" s="68"/>
      <c r="J60" s="68"/>
      <c r="K60" s="73" t="str">
        <f>IF(AND(NOT(I60=""),NOT(J60=""),NOT(H60="")),J60/I60,"")</f>
        <v/>
      </c>
      <c r="L60" s="111" t="str">
        <f>IF(AND(NOT(OR(H60="",H60="Ø")),NOT(OR(H61="",H61="Ø"))),"Needs to be Split","")</f>
        <v/>
      </c>
      <c r="M60" s="103" t="s">
        <v>2</v>
      </c>
      <c r="N60" s="109" t="s">
        <v>2</v>
      </c>
      <c r="O60" s="109" t="str">
        <f>IF(OR(N60="Untraceable",N60="Incomplete"),"Ignore",IF(N60="Completed","Waiting",IF(OR(N60="Waiting",N60="In Progress",N60="Review",N60="Other"),"HOLD","")))</f>
        <v>Ignore</v>
      </c>
      <c r="P60" s="4"/>
      <c r="Q60" s="114" t="str">
        <f>IF(OR(N60="Untraceable",N60="Incomplete"),"No",IF(N60="Completed","In Progress",""))</f>
        <v>No</v>
      </c>
      <c r="R60" s="109"/>
    </row>
    <row r="61" spans="1:18" x14ac:dyDescent="0.25">
      <c r="A61" s="109"/>
      <c r="B61" s="109"/>
      <c r="C61" s="109"/>
      <c r="D61" s="103"/>
      <c r="E61" s="103"/>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
      </c>
      <c r="G61" s="104"/>
      <c r="H61" s="104"/>
      <c r="I61" s="68"/>
      <c r="J61" s="68"/>
      <c r="K61" s="73" t="str">
        <f>IF(AND(NOT(I61=""),NOT(J61=""),NOT(H61="")),J61/I61,"")</f>
        <v/>
      </c>
      <c r="L61" s="109"/>
      <c r="M61" s="103" t="str">
        <f>IF(AND(NOT(OR(G61="",G61="Ø")),H61=""),"In Progress",IF(AND(NOT(OR(H61="Ø",H61="")),NOT(OR(G61="Ø",G61=""))),"Completed",IF(AND(NOT(A60=""),NOT(OR(D61="",D61="???")),G61=""),"Waiting",IF(D61="???","Waiting",""))))</f>
        <v/>
      </c>
      <c r="N61" s="109"/>
      <c r="O61" s="109"/>
      <c r="P61" s="4"/>
      <c r="Q61" s="114"/>
      <c r="R61" s="109"/>
    </row>
    <row r="62" spans="1:18" x14ac:dyDescent="0.25">
      <c r="A62" s="115" t="s">
        <v>6054</v>
      </c>
      <c r="B62" s="110" t="s">
        <v>6053</v>
      </c>
      <c r="C62" s="109" t="s">
        <v>2065</v>
      </c>
      <c r="D62" s="103"/>
      <c r="E62" s="103"/>
      <c r="F62" s="7" t="str">
        <f>IF(AND(D62="Amina",OR(E62="Manual",E62="Assisted Manual")),A62&amp;"_AZ",IF(AND(D62="Amina",OR(E62="De-Novo Merge",E62="Assisted Merge")),A62&amp;"_SA_AZ",IF(AND(D62="Ahmad",OR(E62="Manual",E62="Assisted Manual")),A62&amp;"_AE",IF(AND(D62="Ahmad",OR(E62="De-Novo Merge",E62="Assisted Merge")),A62&amp;"_SA_AE",IF(AND(D62="Gina",OR(E62="Manual",E62="Assisted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Merge")),A62&amp;"_SA_MW",IF(AND(D62="Rinat",OR(E62="Manual",E62="Assisted Manual")),A62&amp;"_RM",IF(AND(D62="Rinat",OR(E62="De-Novo Merge",E62="Assisted Merge")),A62&amp;"_SA_RM",""))))))))))))))))</f>
        <v/>
      </c>
      <c r="G62" s="104"/>
      <c r="H62" s="104"/>
      <c r="I62" s="68"/>
      <c r="J62" s="68"/>
      <c r="K62" s="73" t="str">
        <f>IF(AND(NOT(I62=""),NOT(J62=""),NOT(H62="")),J62/I62,"")</f>
        <v/>
      </c>
      <c r="L62" s="111" t="str">
        <f>IF(AND(NOT(OR(H62="",H62="Ø")),NOT(OR(H63="",H63="Ø"))),"Needs to be Split","")</f>
        <v/>
      </c>
      <c r="M62" s="103" t="str">
        <f>IF(AND(NOT(OR(G62="",G62="Ø")),H62=""),"In Progress",IF(AND(NOT(OR(H62="Ø",H62="")),NOT(OR(G62="Ø",G62=""))),"Completed",IF(AND(NOT(A62=""),NOT(OR(D62="",D62="???")),G62=""),"Waiting",IF(D62="???","Waiting",""))))</f>
        <v/>
      </c>
      <c r="N62" s="109"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
      </c>
      <c r="O62" s="109" t="str">
        <f>IF(OR(N62="Untraceable",N62="Incomplete"),"Ignore",IF(N62="Completed","Waiting",IF(OR(N62="Waiting",N62="In Progress",N62="Review",N62="Other"),"HOLD","")))</f>
        <v/>
      </c>
      <c r="P62" s="4"/>
      <c r="Q62" s="114" t="str">
        <f>IF(OR(N62="Untraceable",N62="Incomplete"),"No",IF(N62="Completed","In Progress",""))</f>
        <v/>
      </c>
      <c r="R62" s="109"/>
    </row>
    <row r="63" spans="1:18" x14ac:dyDescent="0.25">
      <c r="A63" s="109"/>
      <c r="B63" s="109"/>
      <c r="C63" s="109"/>
      <c r="D63" s="103"/>
      <c r="E63" s="103"/>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
      </c>
      <c r="G63" s="104"/>
      <c r="H63" s="104"/>
      <c r="I63" s="68"/>
      <c r="J63" s="68"/>
      <c r="K63" s="73" t="str">
        <f>IF(AND(NOT(I63=""),NOT(J63=""),NOT(H63="")),J63/I63,"")</f>
        <v/>
      </c>
      <c r="L63" s="109"/>
      <c r="M63" s="103" t="str">
        <f>IF(AND(NOT(OR(G63="",G63="Ø")),H63=""),"In Progress",IF(AND(NOT(OR(H63="Ø",H63="")),NOT(OR(G63="Ø",G63=""))),"Completed",IF(AND(NOT(A62=""),NOT(OR(D63="",D63="???")),G63=""),"Waiting",IF(D63="???","Waiting",""))))</f>
        <v/>
      </c>
      <c r="N63" s="109"/>
      <c r="O63" s="109"/>
      <c r="P63" s="4"/>
      <c r="Q63" s="114"/>
      <c r="R63" s="109"/>
    </row>
    <row r="64" spans="1:18" x14ac:dyDescent="0.25">
      <c r="A64" s="115" t="s">
        <v>6052</v>
      </c>
      <c r="B64" s="110" t="s">
        <v>6051</v>
      </c>
      <c r="C64" s="109" t="s">
        <v>2065</v>
      </c>
      <c r="D64" s="103"/>
      <c r="E64" s="103"/>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
      </c>
      <c r="G64" s="104"/>
      <c r="H64" s="104"/>
      <c r="I64" s="68"/>
      <c r="J64" s="68"/>
      <c r="K64" s="73" t="str">
        <f>IF(AND(NOT(I64=""),NOT(J64=""),NOT(H64="")),J64/I64,"")</f>
        <v/>
      </c>
      <c r="L64" s="111" t="str">
        <f>IF(AND(NOT(OR(H64="",H64="Ø")),NOT(OR(H65="",H65="Ø"))),"Needs to be Split","")</f>
        <v/>
      </c>
      <c r="M64" s="103" t="str">
        <f>IF(AND(NOT(OR(G64="",G64="Ø")),H64=""),"In Progress",IF(AND(NOT(OR(H64="Ø",H64="")),NOT(OR(G64="Ø",G64=""))),"Completed",IF(AND(NOT(A64=""),NOT(OR(D64="",D64="???")),G64=""),"Waiting",IF(D64="???","Waiting",""))))</f>
        <v/>
      </c>
      <c r="N64" s="109"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
      </c>
      <c r="O64" s="109" t="str">
        <f>IF(OR(N64="Untraceable",N64="Incomplete"),"Ignore",IF(N64="Completed","Waiting",IF(OR(N64="Waiting",N64="In Progress",N64="Review",N64="Other"),"HOLD","")))</f>
        <v/>
      </c>
      <c r="P64" s="4"/>
      <c r="Q64" s="114" t="str">
        <f>IF(OR(N64="Untraceable",N64="Incomplete"),"No",IF(N64="Completed","In Progress",""))</f>
        <v/>
      </c>
      <c r="R64" s="109"/>
    </row>
    <row r="65" spans="1:18" x14ac:dyDescent="0.25">
      <c r="A65" s="109"/>
      <c r="B65" s="109"/>
      <c r="C65" s="109"/>
      <c r="D65" s="103"/>
      <c r="E65" s="103"/>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
      </c>
      <c r="G65" s="104"/>
      <c r="H65" s="104"/>
      <c r="I65" s="68"/>
      <c r="J65" s="68"/>
      <c r="K65" s="73" t="str">
        <f>IF(AND(NOT(I65=""),NOT(J65=""),NOT(H65="")),J65/I65,"")</f>
        <v/>
      </c>
      <c r="L65" s="109"/>
      <c r="M65" s="103" t="str">
        <f>IF(AND(NOT(OR(G65="",G65="Ø")),H65=""),"In Progress",IF(AND(NOT(OR(H65="Ø",H65="")),NOT(OR(G65="Ø",G65=""))),"Completed",IF(AND(NOT(A64=""),NOT(OR(D65="",D65="???")),G65=""),"Waiting",IF(D65="???","Waiting",""))))</f>
        <v/>
      </c>
      <c r="N65" s="109"/>
      <c r="O65" s="109"/>
      <c r="P65" s="4"/>
      <c r="Q65" s="114"/>
      <c r="R65" s="109"/>
    </row>
    <row r="66" spans="1:18" x14ac:dyDescent="0.25">
      <c r="A66" s="115" t="s">
        <v>6050</v>
      </c>
      <c r="B66" s="110" t="s">
        <v>6049</v>
      </c>
      <c r="C66" s="109" t="s">
        <v>2065</v>
      </c>
      <c r="D66" s="103"/>
      <c r="E66" s="103"/>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
      </c>
      <c r="G66" s="104"/>
      <c r="H66" s="104"/>
      <c r="I66" s="68"/>
      <c r="J66" s="68"/>
      <c r="K66" s="73" t="str">
        <f>IF(AND(NOT(I66=""),NOT(J66=""),NOT(H66="")),J66/I66,"")</f>
        <v/>
      </c>
      <c r="L66" s="111" t="str">
        <f>IF(AND(NOT(OR(H66="",H66="Ø")),NOT(OR(H67="",H67="Ø"))),"Needs to be Split","")</f>
        <v/>
      </c>
      <c r="M66" s="103" t="str">
        <f>IF(AND(NOT(OR(G66="",G66="Ø")),H66=""),"In Progress",IF(AND(NOT(OR(H66="Ø",H66="")),NOT(OR(G66="Ø",G66=""))),"Completed",IF(AND(NOT(A66=""),NOT(OR(D66="",D66="???")),G66=""),"Waiting",IF(D66="???","Waiting",""))))</f>
        <v/>
      </c>
      <c r="N66" s="109"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
      </c>
      <c r="O66" s="109" t="str">
        <f>IF(OR(N66="Untraceable",N66="Incomplete"),"Ignore",IF(N66="Completed","Waiting",IF(OR(N66="Waiting",N66="In Progress",N66="Review",N66="Other"),"HOLD","")))</f>
        <v/>
      </c>
      <c r="P66" s="4"/>
      <c r="Q66" s="114" t="str">
        <f>IF(OR(N66="Untraceable",N66="Incomplete"),"No",IF(N66="Completed","In Progress",""))</f>
        <v/>
      </c>
      <c r="R66" s="109"/>
    </row>
    <row r="67" spans="1:18" x14ac:dyDescent="0.25">
      <c r="A67" s="109"/>
      <c r="B67" s="109"/>
      <c r="C67" s="109"/>
      <c r="D67" s="103"/>
      <c r="E67" s="103"/>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
      </c>
      <c r="G67" s="104"/>
      <c r="H67" s="104"/>
      <c r="I67" s="68"/>
      <c r="J67" s="68"/>
      <c r="K67" s="73" t="str">
        <f>IF(AND(NOT(I67=""),NOT(J67=""),NOT(H67="")),J67/I67,"")</f>
        <v/>
      </c>
      <c r="L67" s="109"/>
      <c r="M67" s="103" t="str">
        <f>IF(AND(NOT(OR(G67="",G67="Ø")),H67=""),"In Progress",IF(AND(NOT(OR(H67="Ø",H67="")),NOT(OR(G67="Ø",G67=""))),"Completed",IF(AND(NOT(A66=""),NOT(OR(D67="",D67="???")),G67=""),"Waiting",IF(D67="???","Waiting",""))))</f>
        <v/>
      </c>
      <c r="N67" s="109"/>
      <c r="O67" s="109"/>
      <c r="P67" s="4"/>
      <c r="Q67" s="114"/>
      <c r="R67" s="109"/>
    </row>
    <row r="68" spans="1:18" x14ac:dyDescent="0.25">
      <c r="A68" s="115" t="s">
        <v>6048</v>
      </c>
      <c r="B68" s="110" t="s">
        <v>6047</v>
      </c>
      <c r="C68" s="109" t="s">
        <v>2065</v>
      </c>
      <c r="D68" s="103"/>
      <c r="E68" s="103"/>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
      </c>
      <c r="G68" s="104"/>
      <c r="H68" s="104"/>
      <c r="I68" s="68"/>
      <c r="J68" s="68"/>
      <c r="K68" s="73" t="str">
        <f>IF(AND(NOT(I68=""),NOT(J68=""),NOT(H68="")),J68/I68,"")</f>
        <v/>
      </c>
      <c r="L68" s="111" t="str">
        <f>IF(AND(NOT(OR(H68="",H68="Ø")),NOT(OR(H69="",H69="Ø"))),"Needs to be Split","")</f>
        <v/>
      </c>
      <c r="M68" s="103" t="str">
        <f>IF(AND(NOT(OR(G68="",G68="Ø")),H68=""),"In Progress",IF(AND(NOT(OR(H68="Ø",H68="")),NOT(OR(G68="Ø",G68=""))),"Completed",IF(AND(NOT(A68=""),NOT(OR(D68="",D68="???")),G68=""),"Waiting",IF(D68="???","Waiting",""))))</f>
        <v/>
      </c>
      <c r="N68" s="109"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
      </c>
      <c r="O68" s="109" t="str">
        <f>IF(OR(N68="Untraceable",N68="Incomplete"),"Ignore",IF(N68="Completed","Waiting",IF(OR(N68="Waiting",N68="In Progress",N68="Review",N68="Other"),"HOLD","")))</f>
        <v/>
      </c>
      <c r="P68" s="4"/>
      <c r="Q68" s="114" t="str">
        <f>IF(OR(N68="Untraceable",N68="Incomplete"),"No",IF(N68="Completed","In Progress",""))</f>
        <v/>
      </c>
      <c r="R68" s="109"/>
    </row>
    <row r="69" spans="1:18" x14ac:dyDescent="0.25">
      <c r="A69" s="109"/>
      <c r="B69" s="109"/>
      <c r="C69" s="109"/>
      <c r="D69" s="103"/>
      <c r="E69" s="103"/>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
      </c>
      <c r="G69" s="104"/>
      <c r="H69" s="104"/>
      <c r="I69" s="68"/>
      <c r="J69" s="68"/>
      <c r="K69" s="73" t="str">
        <f>IF(AND(NOT(I69=""),NOT(J69=""),NOT(H69="")),J69/I69,"")</f>
        <v/>
      </c>
      <c r="L69" s="109"/>
      <c r="M69" s="103" t="str">
        <f>IF(AND(NOT(OR(G69="",G69="Ø")),H69=""),"In Progress",IF(AND(NOT(OR(H69="Ø",H69="")),NOT(OR(G69="Ø",G69=""))),"Completed",IF(AND(NOT(A68=""),NOT(OR(D69="",D69="???")),G69=""),"Waiting",IF(D69="???","Waiting",""))))</f>
        <v/>
      </c>
      <c r="N69" s="109"/>
      <c r="O69" s="109"/>
      <c r="P69" s="4"/>
      <c r="Q69" s="114"/>
      <c r="R69" s="109"/>
    </row>
    <row r="70" spans="1:18" x14ac:dyDescent="0.25">
      <c r="A70" s="115" t="s">
        <v>6046</v>
      </c>
      <c r="B70" s="110" t="s">
        <v>6045</v>
      </c>
      <c r="C70" s="109" t="s">
        <v>2065</v>
      </c>
      <c r="D70" s="103" t="s">
        <v>187</v>
      </c>
      <c r="E70" s="103" t="s">
        <v>24</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2018-08-01_G-035_MW</v>
      </c>
      <c r="G70" s="104">
        <v>43392</v>
      </c>
      <c r="H70" s="104">
        <v>43395</v>
      </c>
      <c r="I70" s="68"/>
      <c r="J70" s="68"/>
      <c r="K70" s="73" t="str">
        <f>IF(AND(NOT(I70=""),NOT(J70=""),NOT(H70="")),J70/I70,"")</f>
        <v/>
      </c>
      <c r="L70" s="111">
        <v>43418</v>
      </c>
      <c r="M70" s="103" t="str">
        <f>IF(AND(NOT(OR(G70="",G70="Ø")),H70=""),"In Progress",IF(AND(NOT(OR(H70="Ø",H70="")),NOT(OR(G70="Ø",G70=""))),"Completed",IF(AND(NOT(A70=""),NOT(OR(D70="",D70="???")),G70=""),"Waiting",IF(D70="???","Waiting",""))))</f>
        <v>Completed</v>
      </c>
      <c r="N70" s="109"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09" t="s">
        <v>0</v>
      </c>
      <c r="P70" s="4"/>
      <c r="Q70" s="114" t="s">
        <v>25</v>
      </c>
      <c r="R70" s="109" t="s">
        <v>6044</v>
      </c>
    </row>
    <row r="71" spans="1:18" x14ac:dyDescent="0.25">
      <c r="A71" s="109"/>
      <c r="B71" s="109"/>
      <c r="C71" s="109"/>
      <c r="D71" s="103" t="s">
        <v>27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2018-08-01_G-035_GB</v>
      </c>
      <c r="G71" s="104">
        <v>43416</v>
      </c>
      <c r="H71" s="104">
        <v>43417</v>
      </c>
      <c r="I71" s="68">
        <v>4</v>
      </c>
      <c r="J71" s="68">
        <v>94.69</v>
      </c>
      <c r="K71" s="73">
        <f>IF(AND(NOT(I71=""),NOT(J71=""),NOT(H71="")),J71/I71,"")</f>
        <v>23.672499999999999</v>
      </c>
      <c r="L71" s="109"/>
      <c r="M71" s="103" t="str">
        <f>IF(AND(NOT(OR(G71="",G71="Ø")),H71=""),"In Progress",IF(AND(NOT(OR(H71="Ø",H71="")),NOT(OR(G71="Ø",G71=""))),"Completed",IF(AND(NOT(A70=""),NOT(OR(D71="",D71="???")),G71=""),"Waiting",IF(D71="???","Waiting",""))))</f>
        <v>Completed</v>
      </c>
      <c r="N71" s="109"/>
      <c r="O71" s="109"/>
      <c r="P71" s="4" t="s">
        <v>6043</v>
      </c>
      <c r="Q71" s="114"/>
      <c r="R71" s="109"/>
    </row>
    <row r="72" spans="1:18" x14ac:dyDescent="0.25">
      <c r="A72" s="115" t="s">
        <v>6042</v>
      </c>
      <c r="B72" s="110" t="s">
        <v>6041</v>
      </c>
      <c r="C72" s="109" t="s">
        <v>2065</v>
      </c>
      <c r="D72" s="103"/>
      <c r="E72" s="103"/>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
      </c>
      <c r="G72" s="104"/>
      <c r="H72" s="104"/>
      <c r="I72" s="68"/>
      <c r="J72" s="68"/>
      <c r="K72" s="73" t="str">
        <f>IF(AND(NOT(I72=""),NOT(J72=""),NOT(H72="")),J72/I72,"")</f>
        <v/>
      </c>
      <c r="L72" s="111" t="str">
        <f>IF(AND(NOT(OR(H72="",H72="Ø")),NOT(OR(H73="",H73="Ø"))),"Needs to be Split","")</f>
        <v/>
      </c>
      <c r="M72" s="103" t="str">
        <f>IF(AND(NOT(OR(G72="",G72="Ø")),H72=""),"In Progress",IF(AND(NOT(OR(H72="Ø",H72="")),NOT(OR(G72="Ø",G72=""))),"Completed",IF(AND(NOT(A72=""),NOT(OR(D72="",D72="???")),G72=""),"Waiting",IF(D72="???","Waiting",""))))</f>
        <v/>
      </c>
      <c r="N72" s="109"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
      </c>
      <c r="O72" s="109" t="str">
        <f>IF(OR(N72="Untraceable",N72="Incomplete"),"Ignore",IF(N72="Completed","Waiting",IF(OR(N72="Waiting",N72="In Progress",N72="Review",N72="Other"),"HOLD","")))</f>
        <v/>
      </c>
      <c r="P72" s="4"/>
      <c r="Q72" s="114" t="str">
        <f>IF(OR(N72="Untraceable",N72="Incomplete"),"No",IF(N72="Completed","In Progress",""))</f>
        <v/>
      </c>
      <c r="R72" s="109"/>
    </row>
    <row r="73" spans="1:18" x14ac:dyDescent="0.25">
      <c r="A73" s="109"/>
      <c r="B73" s="109"/>
      <c r="C73" s="109"/>
      <c r="D73" s="103"/>
      <c r="E73" s="103"/>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
      </c>
      <c r="G73" s="104"/>
      <c r="H73" s="104"/>
      <c r="I73" s="68"/>
      <c r="J73" s="68"/>
      <c r="K73" s="73" t="str">
        <f>IF(AND(NOT(I73=""),NOT(J73=""),NOT(H73="")),J73/I73,"")</f>
        <v/>
      </c>
      <c r="L73" s="109"/>
      <c r="M73" s="103" t="str">
        <f>IF(AND(NOT(OR(G73="",G73="Ø")),H73=""),"In Progress",IF(AND(NOT(OR(H73="Ø",H73="")),NOT(OR(G73="Ø",G73=""))),"Completed",IF(AND(NOT(A72=""),NOT(OR(D73="",D73="???")),G73=""),"Waiting",IF(D73="???","Waiting",""))))</f>
        <v/>
      </c>
      <c r="N73" s="109"/>
      <c r="O73" s="109"/>
      <c r="P73" s="4"/>
      <c r="Q73" s="114"/>
      <c r="R73" s="109"/>
    </row>
    <row r="74" spans="1:18" x14ac:dyDescent="0.25">
      <c r="A74" s="115" t="s">
        <v>6040</v>
      </c>
      <c r="B74" s="110" t="s">
        <v>6039</v>
      </c>
      <c r="C74" s="109" t="s">
        <v>1001</v>
      </c>
      <c r="D74" s="103" t="s">
        <v>187</v>
      </c>
      <c r="E74" s="103" t="s">
        <v>24</v>
      </c>
      <c r="F74" s="7" t="str">
        <f>IF(AND(D74="Amina",OR(E74="Manual",E74="Assisted Manual")),A74&amp;"_AZ",IF(AND(D74="Amina",OR(E74="De-Novo Merge",E74="Assisted Merge")),A74&amp;"_SA_AZ",IF(AND(D74="Ahmad",OR(E74="Manual",E74="Assisted Manual")),A74&amp;"_AE",IF(AND(D74="Ahmad",OR(E74="De-Novo Merge",E74="Assisted Merge")),A74&amp;"_SA_AE",IF(AND(D74="Gina",OR(E74="Manual",E74="Assisted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Merge")),A74&amp;"_SA_MW",IF(AND(D74="Rinat",OR(E74="Manual",E74="Assisted Manual")),A74&amp;"_RM",IF(AND(D74="Rinat",OR(E74="De-Novo Merge",E74="Assisted Merge")),A74&amp;"_SA_RM",""))))))))))))))))</f>
        <v>2018-08-01_G-037_MW</v>
      </c>
      <c r="G74" s="104">
        <v>43397</v>
      </c>
      <c r="H74" s="104" t="s">
        <v>51</v>
      </c>
      <c r="I74" s="68"/>
      <c r="J74" s="68"/>
      <c r="K74" s="73" t="str">
        <f>IF(AND(NOT(I74=""),NOT(J74=""),NOT(H74="")),J74/I74,"")</f>
        <v/>
      </c>
      <c r="L74" s="111" t="str">
        <f>IF(AND(NOT(OR(H74="",H74="Ø")),NOT(OR(H75="",H75="Ø"))),"Needs to be Split","")</f>
        <v/>
      </c>
      <c r="M74" s="103" t="str">
        <f>IF(AND(NOT(OR(G74="",G74="Ø")),H74=""),"In Progress",IF(AND(NOT(OR(H74="Ø",H74="")),NOT(OR(G74="Ø",G74=""))),"Completed",IF(AND(NOT(A74=""),NOT(OR(D74="",D74="???")),G74=""),"Waiting",IF(D74="???","Waiting",""))))</f>
        <v/>
      </c>
      <c r="N74" s="109" t="s">
        <v>2</v>
      </c>
      <c r="O74" s="109" t="str">
        <f>IF(OR(N74="Untraceable",N74="Incomplete"),"Ignore",IF(N74="Completed","Waiting",IF(OR(N74="Waiting",N74="In Progress",N74="Review",N74="Other"),"HOLD","")))</f>
        <v>Ignore</v>
      </c>
      <c r="P74" s="4"/>
      <c r="Q74" s="114" t="str">
        <f>IF(OR(N74="Untraceable",N74="Incomplete"),"No",IF(N74="Completed","In Progress",""))</f>
        <v>No</v>
      </c>
      <c r="R74" s="109"/>
    </row>
    <row r="75" spans="1:18" x14ac:dyDescent="0.25">
      <c r="A75" s="109"/>
      <c r="B75" s="109"/>
      <c r="C75" s="109"/>
      <c r="D75" s="103" t="str">
        <f>IF(AND(NOT(A74=""),NOT(B74=""),NOT(M74="Untraceable")),"???","")</f>
        <v>???</v>
      </c>
      <c r="E75" s="103"/>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
      </c>
      <c r="G75" s="104"/>
      <c r="H75" s="104"/>
      <c r="I75" s="68"/>
      <c r="J75" s="68"/>
      <c r="K75" s="73" t="str">
        <f>IF(AND(NOT(I75=""),NOT(J75=""),NOT(H75="")),J75/I75,"")</f>
        <v/>
      </c>
      <c r="L75" s="109"/>
      <c r="M75" s="103" t="s">
        <v>2</v>
      </c>
      <c r="N75" s="109"/>
      <c r="O75" s="109"/>
      <c r="P75" s="4"/>
      <c r="Q75" s="114"/>
      <c r="R75" s="109"/>
    </row>
    <row r="76" spans="1:18" x14ac:dyDescent="0.25">
      <c r="A76" s="115" t="s">
        <v>6038</v>
      </c>
      <c r="B76" s="110" t="s">
        <v>6037</v>
      </c>
      <c r="C76" s="109" t="s">
        <v>2065</v>
      </c>
      <c r="D76" s="103"/>
      <c r="E76" s="103"/>
      <c r="F76" s="7" t="str">
        <f>IF(AND(D76="Amina",OR(E76="Manual",E76="Assisted Manual")),A76&amp;"_AZ",IF(AND(D76="Amina",OR(E76="De-Novo Merge",E76="Assisted Merge")),A76&amp;"_SA_AZ",IF(AND(D76="Ahmad",OR(E76="Manual",E76="Assisted Manual")),A76&amp;"_AE",IF(AND(D76="Ahmad",OR(E76="De-Novo Merge",E76="Assisted Merge")),A76&amp;"_SA_AE",IF(AND(D76="Gina",OR(E76="Manual",E76="Assisted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Merge")),A76&amp;"_SA_MW",IF(AND(D76="Rinat",OR(E76="Manual",E76="Assisted Manual")),A76&amp;"_RM",IF(AND(D76="Rinat",OR(E76="De-Novo Merge",E76="Assisted Merge")),A76&amp;"_SA_RM",""))))))))))))))))</f>
        <v/>
      </c>
      <c r="G76" s="104"/>
      <c r="H76" s="104"/>
      <c r="I76" s="68"/>
      <c r="J76" s="68"/>
      <c r="K76" s="73" t="str">
        <f>IF(AND(NOT(I76=""),NOT(J76=""),NOT(H76="")),J76/I76,"")</f>
        <v/>
      </c>
      <c r="L76" s="111" t="str">
        <f>IF(AND(NOT(OR(H76="",H76="Ø")),NOT(OR(H77="",H77="Ø"))),"Needs to be Split","")</f>
        <v/>
      </c>
      <c r="M76" s="103" t="str">
        <f>IF(AND(NOT(OR(G76="",G76="Ø")),H76=""),"In Progress",IF(AND(NOT(OR(H76="Ø",H76="")),NOT(OR(G76="Ø",G76=""))),"Completed",IF(AND(NOT(A76=""),NOT(OR(D76="",D76="???")),G76=""),"Waiting",IF(D76="???","Waiting",""))))</f>
        <v/>
      </c>
      <c r="N76" s="109"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
      </c>
      <c r="O76" s="109" t="str">
        <f>IF(OR(N76="Untraceable",N76="Incomplete"),"Ignore",IF(N76="Completed","Waiting",IF(OR(N76="Waiting",N76="In Progress",N76="Review",N76="Other"),"HOLD","")))</f>
        <v/>
      </c>
      <c r="P76" s="4"/>
      <c r="Q76" s="114" t="str">
        <f>IF(OR(N76="Untraceable",N76="Incomplete"),"No",IF(N76="Completed","In Progress",""))</f>
        <v/>
      </c>
      <c r="R76" s="109"/>
    </row>
    <row r="77" spans="1:18" x14ac:dyDescent="0.25">
      <c r="A77" s="109"/>
      <c r="B77" s="109"/>
      <c r="C77" s="109"/>
      <c r="D77" s="103"/>
      <c r="E77" s="103"/>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
      </c>
      <c r="G77" s="104"/>
      <c r="H77" s="104"/>
      <c r="I77" s="68"/>
      <c r="J77" s="68"/>
      <c r="K77" s="73" t="str">
        <f>IF(AND(NOT(I77=""),NOT(J77=""),NOT(H77="")),J77/I77,"")</f>
        <v/>
      </c>
      <c r="L77" s="109"/>
      <c r="M77" s="103" t="str">
        <f>IF(AND(NOT(OR(G77="",G77="Ø")),H77=""),"In Progress",IF(AND(NOT(OR(H77="Ø",H77="")),NOT(OR(G77="Ø",G77=""))),"Completed",IF(AND(NOT(A76=""),NOT(OR(D77="",D77="???")),G77=""),"Waiting",IF(D77="???","Waiting",""))))</f>
        <v/>
      </c>
      <c r="N77" s="109"/>
      <c r="O77" s="109"/>
      <c r="P77" s="4"/>
      <c r="Q77" s="114"/>
      <c r="R77" s="109"/>
    </row>
    <row r="78" spans="1:18" x14ac:dyDescent="0.25">
      <c r="A78" s="115" t="s">
        <v>6036</v>
      </c>
      <c r="B78" s="110" t="s">
        <v>6035</v>
      </c>
      <c r="C78" s="109" t="s">
        <v>2065</v>
      </c>
      <c r="D78" s="103" t="s">
        <v>187</v>
      </c>
      <c r="E78" s="103" t="s">
        <v>24</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2018-08-01_G-039_MW</v>
      </c>
      <c r="G78" s="104">
        <v>43397</v>
      </c>
      <c r="H78" s="104" t="s">
        <v>51</v>
      </c>
      <c r="I78" s="68"/>
      <c r="J78" s="68"/>
      <c r="K78" s="73" t="str">
        <f>IF(AND(NOT(I78=""),NOT(J78=""),NOT(H78="")),J78/I78,"")</f>
        <v/>
      </c>
      <c r="L78" s="111" t="str">
        <f>IF(AND(NOT(OR(H78="",H78="Ø")),NOT(OR(H79="",H79="Ø"))),"Needs to be Split","")</f>
        <v/>
      </c>
      <c r="M78" s="103" t="str">
        <f>IF(AND(NOT(OR(G78="",G78="Ø")),H78=""),"In Progress",IF(AND(NOT(OR(H78="Ø",H78="")),NOT(OR(G78="Ø",G78=""))),"Completed",IF(AND(NOT(A78=""),NOT(OR(D78="",D78="???")),G78=""),"Waiting",IF(D78="???","Waiting",""))))</f>
        <v/>
      </c>
      <c r="N78" s="109"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
      </c>
      <c r="O78" s="109" t="str">
        <f>IF(OR(N78="Untraceable",N78="Incomplete"),"Ignore",IF(N78="Completed","Waiting",IF(OR(N78="Waiting",N78="In Progress",N78="Review",N78="Other"),"HOLD","")))</f>
        <v/>
      </c>
      <c r="P78" s="4" t="s">
        <v>6034</v>
      </c>
      <c r="Q78" s="114" t="str">
        <f>IF(OR(N78="Untraceable",N78="Incomplete"),"No",IF(N78="Completed","In Progress",""))</f>
        <v/>
      </c>
      <c r="R78" s="109"/>
    </row>
    <row r="79" spans="1:18" x14ac:dyDescent="0.25">
      <c r="A79" s="109"/>
      <c r="B79" s="109"/>
      <c r="C79" s="109"/>
      <c r="D79" s="103"/>
      <c r="E79" s="103"/>
      <c r="F79" s="7"/>
      <c r="G79" s="104"/>
      <c r="H79" s="104"/>
      <c r="I79" s="68"/>
      <c r="J79" s="68"/>
      <c r="K79" s="73" t="str">
        <f>IF(AND(NOT(I79=""),NOT(J79=""),NOT(H79="")),J79/I79,"")</f>
        <v/>
      </c>
      <c r="L79" s="109"/>
      <c r="M79" s="103" t="str">
        <f>IF(AND(NOT(OR(G79="",G79="Ø")),H79=""),"In Progress",IF(AND(NOT(OR(H79="Ø",H79="")),NOT(OR(G79="Ø",G79=""))),"Completed",IF(AND(NOT(A78=""),NOT(OR(D79="",D79="???")),G79=""),"Waiting",IF(D79="???","Waiting",""))))</f>
        <v/>
      </c>
      <c r="N79" s="109"/>
      <c r="O79" s="109"/>
      <c r="P79" s="4"/>
      <c r="Q79" s="114"/>
      <c r="R79" s="109"/>
    </row>
    <row r="80" spans="1:18" x14ac:dyDescent="0.25">
      <c r="A80" s="115" t="s">
        <v>6033</v>
      </c>
      <c r="B80" s="110" t="s">
        <v>6032</v>
      </c>
      <c r="C80" s="109" t="s">
        <v>6031</v>
      </c>
      <c r="D80" s="103" t="s">
        <v>187</v>
      </c>
      <c r="E80" s="103" t="s">
        <v>24</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2018-08-01_G-040_MW</v>
      </c>
      <c r="G80" s="104">
        <v>43378</v>
      </c>
      <c r="H80" s="104">
        <v>43385</v>
      </c>
      <c r="I80" s="68">
        <v>2</v>
      </c>
      <c r="J80" s="68">
        <v>18.62</v>
      </c>
      <c r="K80" s="73">
        <f>IF(AND(NOT(I80=""),NOT(J80=""),NOT(H80="")),J80/I80,"")</f>
        <v>9.31</v>
      </c>
      <c r="L80" s="111">
        <v>43418</v>
      </c>
      <c r="M80" s="103" t="str">
        <f>IF(AND(NOT(OR(G80="",G80="Ø")),H80=""),"In Progress",IF(AND(NOT(OR(H80="Ø",H80="")),NOT(OR(G80="Ø",G80=""))),"Completed",IF(AND(NOT(A80=""),NOT(OR(D80="",D80="???")),G80=""),"Waiting",IF(D80="???","Waiting",""))))</f>
        <v>Completed</v>
      </c>
      <c r="N80" s="109"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09" t="s">
        <v>0</v>
      </c>
      <c r="P80" s="4" t="s">
        <v>4856</v>
      </c>
      <c r="Q80" s="114" t="s">
        <v>25</v>
      </c>
      <c r="R80" s="109" t="s">
        <v>6030</v>
      </c>
    </row>
    <row r="81" spans="1:18" x14ac:dyDescent="0.25">
      <c r="A81" s="109"/>
      <c r="B81" s="109"/>
      <c r="C81" s="109"/>
      <c r="D81" s="103" t="s">
        <v>27</v>
      </c>
      <c r="E81" s="103" t="s">
        <v>1512</v>
      </c>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2018-08-01_G-040_GB</v>
      </c>
      <c r="G81" s="104">
        <v>43418</v>
      </c>
      <c r="H81" s="104">
        <v>43418</v>
      </c>
      <c r="I81" s="68">
        <v>0.5</v>
      </c>
      <c r="J81" s="68">
        <v>19.05</v>
      </c>
      <c r="K81" s="73">
        <f>IF(AND(NOT(I81=""),NOT(J81=""),NOT(H81="")),J81/I81,"")</f>
        <v>38.1</v>
      </c>
      <c r="L81" s="109"/>
      <c r="M81" s="103" t="str">
        <f>IF(AND(NOT(OR(G81="",G81="Ø")),H81=""),"In Progress",IF(AND(NOT(OR(H81="Ø",H81="")),NOT(OR(G81="Ø",G81=""))),"Completed",IF(AND(NOT(A80=""),NOT(OR(D81="",D81="???")),G81=""),"Waiting",IF(D81="???","Waiting",""))))</f>
        <v>Completed</v>
      </c>
      <c r="N81" s="109"/>
      <c r="O81" s="109"/>
      <c r="P81" s="4" t="s">
        <v>6029</v>
      </c>
      <c r="Q81" s="114"/>
      <c r="R81" s="109"/>
    </row>
    <row r="82" spans="1:18" x14ac:dyDescent="0.25">
      <c r="A82" s="115" t="s">
        <v>6028</v>
      </c>
      <c r="B82" s="110" t="s">
        <v>6027</v>
      </c>
      <c r="C82" s="109" t="s">
        <v>3632</v>
      </c>
      <c r="D82" s="103" t="s">
        <v>187</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2018-08-01_G-041_MW</v>
      </c>
      <c r="G82" s="104">
        <v>43431</v>
      </c>
      <c r="H82" s="104" t="s">
        <v>51</v>
      </c>
      <c r="I82" s="68"/>
      <c r="J82" s="68"/>
      <c r="K82" s="73" t="str">
        <f>IF(AND(NOT(I82=""),NOT(J82=""),NOT(H82="")),J82/I82,"")</f>
        <v/>
      </c>
      <c r="L82" s="111" t="str">
        <f>IF(AND(NOT(OR(H82="",H82="Ø")),NOT(OR(H83="",H83="Ø"))),"Needs to be Split","")</f>
        <v/>
      </c>
      <c r="M82" s="103" t="s">
        <v>2</v>
      </c>
      <c r="N82" s="109" t="s">
        <v>2</v>
      </c>
      <c r="O82" s="109" t="str">
        <f>IF(OR(N82="Untraceable",N82="Incomplete"),"Ignore",IF(N82="Completed","Waiting",IF(OR(N82="Waiting",N82="In Progress",N82="Review",N82="Other"),"HOLD","")))</f>
        <v>Ignore</v>
      </c>
      <c r="P82" s="4" t="s">
        <v>6026</v>
      </c>
      <c r="Q82" s="114" t="str">
        <f>IF(OR(N82="Untraceable",N82="Incomplete"),"No",IF(N82="Completed","In Progress",""))</f>
        <v>No</v>
      </c>
      <c r="R82" s="109"/>
    </row>
    <row r="83" spans="1:18" x14ac:dyDescent="0.25">
      <c r="A83" s="109"/>
      <c r="B83" s="109"/>
      <c r="C83" s="109"/>
      <c r="D83" s="103"/>
      <c r="E83" s="103"/>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
      </c>
      <c r="G83" s="104"/>
      <c r="H83" s="104"/>
      <c r="I83" s="68"/>
      <c r="J83" s="68"/>
      <c r="K83" s="73" t="str">
        <f>IF(AND(NOT(I83=""),NOT(J83=""),NOT(H83="")),J83/I83,"")</f>
        <v/>
      </c>
      <c r="L83" s="109"/>
      <c r="M83" s="103" t="str">
        <f>IF(AND(NOT(OR(G83="",G83="Ø")),H83=""),"In Progress",IF(AND(NOT(OR(H83="Ø",H83="")),NOT(OR(G83="Ø",G83=""))),"Completed",IF(AND(NOT(A82=""),NOT(OR(D83="",D83="???")),G83=""),"Waiting",IF(D83="???","Waiting",""))))</f>
        <v/>
      </c>
      <c r="N83" s="109"/>
      <c r="O83" s="109"/>
      <c r="P83" s="4"/>
      <c r="Q83" s="114"/>
      <c r="R83" s="109"/>
    </row>
    <row r="84" spans="1:18" x14ac:dyDescent="0.25">
      <c r="A84" s="115" t="s">
        <v>6025</v>
      </c>
      <c r="B84" s="110" t="s">
        <v>6024</v>
      </c>
      <c r="C84" s="109" t="s">
        <v>2065</v>
      </c>
      <c r="D84" s="103"/>
      <c r="E84" s="103"/>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
      </c>
      <c r="G84" s="104"/>
      <c r="H84" s="104"/>
      <c r="I84" s="68"/>
      <c r="J84" s="68"/>
      <c r="K84" s="73" t="str">
        <f>IF(AND(NOT(I84=""),NOT(J84=""),NOT(H84="")),J84/I84,"")</f>
        <v/>
      </c>
      <c r="L84" s="111" t="str">
        <f>IF(AND(NOT(OR(H84="",H84="Ø")),NOT(OR(H85="",H85="Ø"))),"Needs to be Split","")</f>
        <v/>
      </c>
      <c r="M84" s="103" t="str">
        <f>IF(AND(NOT(OR(G84="",G84="Ø")),H84=""),"In Progress",IF(AND(NOT(OR(H84="Ø",H84="")),NOT(OR(G84="Ø",G84=""))),"Completed",IF(AND(NOT(A84=""),NOT(OR(D84="",D84="???")),G84=""),"Waiting",IF(D84="???","Waiting",""))))</f>
        <v/>
      </c>
      <c r="N84" s="109"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
      </c>
      <c r="O84" s="109" t="str">
        <f>IF(OR(N84="Untraceable",N84="Incomplete"),"Ignore",IF(N84="Completed","Waiting",IF(OR(N84="Waiting",N84="In Progress",N84="Review",N84="Other"),"HOLD","")))</f>
        <v/>
      </c>
      <c r="P84" s="4"/>
      <c r="Q84" s="114" t="str">
        <f>IF(OR(N84="Untraceable",N84="Incomplete"),"No",IF(N84="Completed","In Progress",""))</f>
        <v/>
      </c>
      <c r="R84" s="109"/>
    </row>
    <row r="85" spans="1:18" x14ac:dyDescent="0.25">
      <c r="A85" s="109"/>
      <c r="B85" s="109"/>
      <c r="C85" s="109"/>
      <c r="D85" s="103"/>
      <c r="E85" s="103"/>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
      </c>
      <c r="G85" s="104"/>
      <c r="H85" s="104"/>
      <c r="I85" s="68"/>
      <c r="J85" s="68"/>
      <c r="K85" s="73" t="str">
        <f>IF(AND(NOT(I85=""),NOT(J85=""),NOT(H85="")),J85/I85,"")</f>
        <v/>
      </c>
      <c r="L85" s="109"/>
      <c r="M85" s="103" t="str">
        <f>IF(AND(NOT(OR(G85="",G85="Ø")),H85=""),"In Progress",IF(AND(NOT(OR(H85="Ø",H85="")),NOT(OR(G85="Ø",G85=""))),"Completed",IF(AND(NOT(A84=""),NOT(OR(D85="",D85="???")),G85=""),"Waiting",IF(D85="???","Waiting",""))))</f>
        <v/>
      </c>
      <c r="N85" s="109"/>
      <c r="O85" s="109"/>
      <c r="P85" s="4"/>
      <c r="Q85" s="114"/>
      <c r="R85" s="109"/>
    </row>
    <row r="86" spans="1:18" x14ac:dyDescent="0.25">
      <c r="A86" s="115" t="s">
        <v>6023</v>
      </c>
      <c r="B86" s="110" t="s">
        <v>6022</v>
      </c>
      <c r="C86" s="109" t="s">
        <v>2065</v>
      </c>
      <c r="D86" s="103" t="s">
        <v>187</v>
      </c>
      <c r="E86" s="103" t="s">
        <v>24</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2018-08-01_G-043_MW</v>
      </c>
      <c r="G86" s="104">
        <v>43376</v>
      </c>
      <c r="H86" s="104" t="s">
        <v>51</v>
      </c>
      <c r="I86" s="68"/>
      <c r="J86" s="68"/>
      <c r="K86" s="73" t="str">
        <f>IF(AND(NOT(I86=""),NOT(J86=""),NOT(H86="")),J86/I86,"")</f>
        <v/>
      </c>
      <c r="L86" s="111" t="str">
        <f>IF(AND(NOT(OR(H86="",H86="Ø")),NOT(OR(H87="",H87="Ø"))),"Needs to be Split","")</f>
        <v/>
      </c>
      <c r="M86" s="103" t="s">
        <v>2</v>
      </c>
      <c r="N86" s="109" t="s">
        <v>2</v>
      </c>
      <c r="O86" s="109" t="str">
        <f>IF(OR(N86="Untraceable",N86="Incomplete"),"Ignore",IF(N86="Completed","Waiting",IF(OR(N86="Waiting",N86="In Progress",N86="Review",N86="Other"),"HOLD","")))</f>
        <v>Ignore</v>
      </c>
      <c r="P86" s="4" t="s">
        <v>6021</v>
      </c>
      <c r="Q86" s="114" t="str">
        <f>IF(OR(N86="Untraceable",N86="Incomplete"),"No",IF(N86="Completed","In Progress",""))</f>
        <v>No</v>
      </c>
      <c r="R86" s="109"/>
    </row>
    <row r="87" spans="1:18" x14ac:dyDescent="0.25">
      <c r="A87" s="109"/>
      <c r="B87" s="109"/>
      <c r="C87" s="109"/>
      <c r="D87" s="103"/>
      <c r="E87" s="103"/>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
      </c>
      <c r="G87" s="104"/>
      <c r="H87" s="104"/>
      <c r="I87" s="68"/>
      <c r="J87" s="68"/>
      <c r="K87" s="73" t="str">
        <f>IF(AND(NOT(I87=""),NOT(J87=""),NOT(H87="")),J87/I87,"")</f>
        <v/>
      </c>
      <c r="L87" s="109"/>
      <c r="M87" s="103" t="str">
        <f>IF(AND(NOT(OR(G87="",G87="Ø")),H87=""),"In Progress",IF(AND(NOT(OR(H87="Ø",H87="")),NOT(OR(G87="Ø",G87=""))),"Completed",IF(AND(NOT(A86=""),NOT(OR(D87="",D87="???")),G87=""),"Waiting",IF(D87="???","Waiting",""))))</f>
        <v/>
      </c>
      <c r="N87" s="109"/>
      <c r="O87" s="109"/>
      <c r="P87" s="4"/>
      <c r="Q87" s="114"/>
      <c r="R87" s="109"/>
    </row>
    <row r="88" spans="1:18" x14ac:dyDescent="0.25">
      <c r="A88" s="115" t="s">
        <v>6020</v>
      </c>
      <c r="B88" s="110" t="s">
        <v>6019</v>
      </c>
      <c r="C88" s="109" t="s">
        <v>2065</v>
      </c>
      <c r="D88" s="103"/>
      <c r="E88" s="103"/>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
      </c>
      <c r="G88" s="104"/>
      <c r="H88" s="104"/>
      <c r="I88" s="68"/>
      <c r="J88" s="68"/>
      <c r="K88" s="73" t="str">
        <f>IF(AND(NOT(I88=""),NOT(J88=""),NOT(H88="")),J88/I88,"")</f>
        <v/>
      </c>
      <c r="L88" s="111" t="str">
        <f>IF(AND(NOT(OR(H88="",H88="Ø")),NOT(OR(H89="",H89="Ø"))),"Needs to be Split","")</f>
        <v/>
      </c>
      <c r="M88" s="103" t="str">
        <f>IF(AND(NOT(OR(G88="",G88="Ø")),H88=""),"In Progress",IF(AND(NOT(OR(H88="Ø",H88="")),NOT(OR(G88="Ø",G88=""))),"Completed",IF(AND(NOT(A88=""),NOT(OR(D88="",D88="???")),G88=""),"Waiting",IF(D88="???","Waiting",""))))</f>
        <v/>
      </c>
      <c r="N88" s="109"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
      </c>
      <c r="O88" s="109" t="str">
        <f>IF(OR(N88="Untraceable",N88="Incomplete"),"Ignore",IF(N88="Completed","Waiting",IF(OR(N88="Waiting",N88="In Progress",N88="Review",N88="Other"),"HOLD","")))</f>
        <v/>
      </c>
      <c r="P88" s="4"/>
      <c r="Q88" s="114" t="str">
        <f>IF(OR(N88="Untraceable",N88="Incomplete"),"No",IF(N88="Completed","In Progress",""))</f>
        <v/>
      </c>
      <c r="R88" s="109"/>
    </row>
    <row r="89" spans="1:18" x14ac:dyDescent="0.25">
      <c r="A89" s="109"/>
      <c r="B89" s="109"/>
      <c r="C89" s="109"/>
      <c r="D89" s="103"/>
      <c r="E89" s="103"/>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
      </c>
      <c r="G89" s="104"/>
      <c r="H89" s="104"/>
      <c r="I89" s="68"/>
      <c r="J89" s="68"/>
      <c r="K89" s="73" t="str">
        <f>IF(AND(NOT(I89=""),NOT(J89=""),NOT(H89="")),J89/I89,"")</f>
        <v/>
      </c>
      <c r="L89" s="109"/>
      <c r="M89" s="103" t="str">
        <f>IF(AND(NOT(OR(G89="",G89="Ø")),H89=""),"In Progress",IF(AND(NOT(OR(H89="Ø",H89="")),NOT(OR(G89="Ø",G89=""))),"Completed",IF(AND(NOT(A88=""),NOT(OR(D89="",D89="???")),G89=""),"Waiting",IF(D89="???","Waiting",""))))</f>
        <v/>
      </c>
      <c r="N89" s="109"/>
      <c r="O89" s="109"/>
      <c r="P89" s="4"/>
      <c r="Q89" s="114"/>
      <c r="R89" s="109"/>
    </row>
    <row r="90" spans="1:18" x14ac:dyDescent="0.25">
      <c r="A90" s="115" t="s">
        <v>6018</v>
      </c>
      <c r="B90" s="110" t="s">
        <v>6017</v>
      </c>
      <c r="C90" s="109" t="s">
        <v>2065</v>
      </c>
      <c r="D90" s="103" t="s">
        <v>187</v>
      </c>
      <c r="E90" s="103" t="s">
        <v>24</v>
      </c>
      <c r="F90" s="7" t="str">
        <f>IF(AND(D90="Amina",OR(E90="Manual",E90="Assisted Manual")),A90&amp;"_AZ",IF(AND(D90="Amina",OR(E90="De-Novo Merge",E90="Assisted Merge")),A90&amp;"_SA_AZ",IF(AND(D90="Ahmad",OR(E90="Manual",E90="Assisted Manual")),A90&amp;"_AE",IF(AND(D90="Ahmad",OR(E90="De-Novo Merge",E90="Assisted Merge")),A90&amp;"_SA_AE",IF(AND(D90="Gina",OR(E90="Manual",E90="Assisted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Merge")),A90&amp;"_SA_MW",IF(AND(D90="Rinat",OR(E90="Manual",E90="Assisted Manual")),A90&amp;"_RM",IF(AND(D90="Rinat",OR(E90="De-Novo Merge",E90="Assisted Merge")),A90&amp;"_SA_RM",""))))))))))))))))</f>
        <v>2018-08-01_G-045_MW</v>
      </c>
      <c r="G90" s="104">
        <v>43342</v>
      </c>
      <c r="H90" s="104">
        <v>43342</v>
      </c>
      <c r="I90" s="68"/>
      <c r="J90" s="68"/>
      <c r="K90" s="73" t="str">
        <f>IF(AND(NOT(I90=""),NOT(J90=""),NOT(H90="")),J90/I90,"")</f>
        <v/>
      </c>
      <c r="L90" s="111">
        <v>43431</v>
      </c>
      <c r="M90" s="103" t="str">
        <f>IF(AND(NOT(OR(G90="",G90="Ø")),H90=""),"In Progress",IF(AND(NOT(OR(H90="Ø",H90="")),NOT(OR(G90="Ø",G90=""))),"Completed",IF(AND(NOT(A90=""),NOT(OR(D90="",D90="???")),G90=""),"Waiting",IF(D90="???","Waiting",""))))</f>
        <v>Completed</v>
      </c>
      <c r="N90" s="109"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09" t="s">
        <v>0</v>
      </c>
      <c r="P90" s="4"/>
      <c r="Q90" s="114" t="s">
        <v>25</v>
      </c>
      <c r="R90" s="109" t="s">
        <v>6016</v>
      </c>
    </row>
    <row r="91" spans="1:18" x14ac:dyDescent="0.25">
      <c r="A91" s="109"/>
      <c r="B91" s="109"/>
      <c r="C91" s="109"/>
      <c r="D91" s="103" t="s">
        <v>32</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2018-08-01_G-045_AZ</v>
      </c>
      <c r="G91" s="104">
        <v>43371</v>
      </c>
      <c r="H91" s="104">
        <v>43375</v>
      </c>
      <c r="I91" s="68"/>
      <c r="J91" s="68"/>
      <c r="K91" s="73" t="str">
        <f>IF(AND(NOT(I91=""),NOT(J91=""),NOT(H91="")),J91/I91,"")</f>
        <v/>
      </c>
      <c r="L91" s="109"/>
      <c r="M91" s="103" t="str">
        <f>IF(AND(NOT(OR(G91="",G91="Ø")),H91=""),"In Progress",IF(AND(NOT(OR(H91="Ø",H91="")),NOT(OR(G91="Ø",G91=""))),"Completed",IF(AND(NOT(A90=""),NOT(OR(D91="",D91="???")),G91=""),"Waiting",IF(D91="???","Waiting",""))))</f>
        <v>Completed</v>
      </c>
      <c r="N91" s="109"/>
      <c r="O91" s="109"/>
      <c r="P91" s="4"/>
      <c r="Q91" s="114"/>
      <c r="R91" s="109"/>
    </row>
    <row r="92" spans="1:18" x14ac:dyDescent="0.25">
      <c r="A92" s="115" t="s">
        <v>6015</v>
      </c>
      <c r="B92" s="110" t="s">
        <v>6014</v>
      </c>
      <c r="C92" s="109" t="s">
        <v>2065</v>
      </c>
      <c r="D92" s="103"/>
      <c r="E92" s="103"/>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
      </c>
      <c r="G92" s="104"/>
      <c r="H92" s="104"/>
      <c r="I92" s="68"/>
      <c r="J92" s="68"/>
      <c r="K92" s="73" t="str">
        <f>IF(AND(NOT(I92=""),NOT(J92=""),NOT(H92="")),J92/I92,"")</f>
        <v/>
      </c>
      <c r="L92" s="111" t="str">
        <f>IF(AND(NOT(OR(H92="",H92="Ø")),NOT(OR(H93="",H93="Ø"))),"Needs to be Split","")</f>
        <v/>
      </c>
      <c r="M92" s="103" t="str">
        <f>IF(AND(NOT(OR(G92="",G92="Ø")),H92=""),"In Progress",IF(AND(NOT(OR(H92="Ø",H92="")),NOT(OR(G92="Ø",G92=""))),"Completed",IF(AND(NOT(A92=""),NOT(OR(D92="",D92="???")),G92=""),"Waiting",IF(D92="???","Waiting",""))))</f>
        <v/>
      </c>
      <c r="N92" s="109"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
      </c>
      <c r="O92" s="109" t="str">
        <f>IF(OR(N92="Untraceable",N92="Incomplete"),"Ignore",IF(N92="Completed","Waiting",IF(OR(N92="Waiting",N92="In Progress",N92="Review",N92="Other"),"HOLD","")))</f>
        <v/>
      </c>
      <c r="P92" s="4"/>
      <c r="Q92" s="114" t="str">
        <f>IF(OR(N92="Untraceable",N92="Incomplete"),"No",IF(N92="Completed","In Progress",""))</f>
        <v/>
      </c>
      <c r="R92" s="109"/>
    </row>
    <row r="93" spans="1:18" x14ac:dyDescent="0.25">
      <c r="A93" s="109"/>
      <c r="B93" s="109"/>
      <c r="C93" s="109"/>
      <c r="D93" s="103"/>
      <c r="E93" s="103"/>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
      </c>
      <c r="G93" s="104"/>
      <c r="H93" s="104"/>
      <c r="I93" s="68"/>
      <c r="J93" s="68"/>
      <c r="K93" s="73" t="str">
        <f>IF(AND(NOT(I93=""),NOT(J93=""),NOT(H93="")),J93/I93,"")</f>
        <v/>
      </c>
      <c r="L93" s="109"/>
      <c r="M93" s="103" t="str">
        <f>IF(AND(NOT(OR(G93="",G93="Ø")),H93=""),"In Progress",IF(AND(NOT(OR(H93="Ø",H93="")),NOT(OR(G93="Ø",G93=""))),"Completed",IF(AND(NOT(A92=""),NOT(OR(D93="",D93="???")),G93=""),"Waiting",IF(D93="???","Waiting",""))))</f>
        <v/>
      </c>
      <c r="N93" s="109"/>
      <c r="O93" s="109"/>
      <c r="P93" s="4"/>
      <c r="Q93" s="114"/>
      <c r="R93" s="109"/>
    </row>
    <row r="94" spans="1:18" x14ac:dyDescent="0.25">
      <c r="A94" s="115" t="s">
        <v>6013</v>
      </c>
      <c r="B94" s="110" t="s">
        <v>6012</v>
      </c>
      <c r="C94" s="109" t="s">
        <v>2065</v>
      </c>
      <c r="D94" s="103" t="s">
        <v>187</v>
      </c>
      <c r="E94" s="103" t="s">
        <v>24</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2018-08-01_G-047_MW</v>
      </c>
      <c r="G94" s="104">
        <v>43394</v>
      </c>
      <c r="H94" s="104" t="s">
        <v>51</v>
      </c>
      <c r="I94" s="68"/>
      <c r="J94" s="68"/>
      <c r="K94" s="73" t="str">
        <f>IF(AND(NOT(I94=""),NOT(J94=""),NOT(H94="")),J94/I94,"")</f>
        <v/>
      </c>
      <c r="L94" s="111" t="str">
        <f>IF(AND(NOT(OR(H94="",H94="Ø")),NOT(OR(H95="",H95="Ø"))),"Needs to be Split","")</f>
        <v/>
      </c>
      <c r="M94" s="103" t="s">
        <v>2</v>
      </c>
      <c r="N94" s="109" t="s">
        <v>2</v>
      </c>
      <c r="O94" s="109" t="str">
        <f>IF(OR(N94="Untraceable",N94="Incomplete"),"Ignore",IF(N94="Completed","Waiting",IF(OR(N94="Waiting",N94="In Progress",N94="Review",N94="Other"),"HOLD","")))</f>
        <v>Ignore</v>
      </c>
      <c r="P94" s="4" t="s">
        <v>6011</v>
      </c>
      <c r="Q94" s="114" t="str">
        <f>IF(OR(N94="Untraceable",N94="Incomplete"),"No",IF(N94="Completed","In Progress",""))</f>
        <v>No</v>
      </c>
      <c r="R94" s="109"/>
    </row>
    <row r="95" spans="1:18" x14ac:dyDescent="0.25">
      <c r="A95" s="109"/>
      <c r="B95" s="109"/>
      <c r="C95" s="109"/>
      <c r="D95" s="103"/>
      <c r="E95" s="103"/>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
      </c>
      <c r="G95" s="104"/>
      <c r="H95" s="104"/>
      <c r="I95" s="68"/>
      <c r="J95" s="68"/>
      <c r="K95" s="73" t="str">
        <f>IF(AND(NOT(I95=""),NOT(J95=""),NOT(H95="")),J95/I95,"")</f>
        <v/>
      </c>
      <c r="L95" s="109"/>
      <c r="M95" s="103"/>
      <c r="N95" s="109"/>
      <c r="O95" s="109"/>
      <c r="P95" s="4"/>
      <c r="Q95" s="114"/>
      <c r="R95" s="109"/>
    </row>
    <row r="96" spans="1:18" x14ac:dyDescent="0.25">
      <c r="A96" s="115" t="s">
        <v>6010</v>
      </c>
      <c r="B96" s="110" t="s">
        <v>6009</v>
      </c>
      <c r="C96" s="109" t="s">
        <v>5913</v>
      </c>
      <c r="D96" s="103" t="s">
        <v>161</v>
      </c>
      <c r="E96" s="103" t="s">
        <v>24</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2018-08-01_G-048_BD</v>
      </c>
      <c r="G96" s="104">
        <v>43405</v>
      </c>
      <c r="H96" s="104" t="s">
        <v>51</v>
      </c>
      <c r="I96" s="68"/>
      <c r="J96" s="68"/>
      <c r="K96" s="73" t="str">
        <f>IF(AND(NOT(I96=""),NOT(J96=""),NOT(H96="")),J96/I96,"")</f>
        <v/>
      </c>
      <c r="L96" s="111">
        <v>43445</v>
      </c>
      <c r="M96" s="103" t="s">
        <v>3</v>
      </c>
      <c r="N96" s="109" t="s">
        <v>0</v>
      </c>
      <c r="O96" s="109" t="s">
        <v>0</v>
      </c>
      <c r="P96" s="4" t="s">
        <v>6008</v>
      </c>
      <c r="Q96" s="114" t="s">
        <v>25</v>
      </c>
      <c r="R96" s="109" t="s">
        <v>6007</v>
      </c>
    </row>
    <row r="97" spans="1:18" x14ac:dyDescent="0.25">
      <c r="A97" s="109"/>
      <c r="B97" s="109"/>
      <c r="C97" s="109"/>
      <c r="D97" s="103" t="s">
        <v>187</v>
      </c>
      <c r="E97" s="103" t="s">
        <v>24</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2018-08-01_G-048_MW</v>
      </c>
      <c r="G97" s="104">
        <v>43418</v>
      </c>
      <c r="H97" s="104">
        <v>43420</v>
      </c>
      <c r="I97" s="68"/>
      <c r="J97" s="68"/>
      <c r="K97" s="73" t="str">
        <f>IF(AND(NOT(I97=""),NOT(J97=""),NOT(H97="")),J97/I97,"")</f>
        <v/>
      </c>
      <c r="L97" s="109"/>
      <c r="M97" s="103" t="str">
        <f>IF(AND(NOT(OR(G97="",G97="Ø")),H97=""),"In Progress",IF(AND(NOT(OR(H97="Ø",H97="")),NOT(OR(G97="Ø",G97=""))),"Completed",IF(AND(NOT(A96=""),NOT(OR(D97="",D97="???")),G97=""),"Waiting",IF(D97="???","Waiting",""))))</f>
        <v>Completed</v>
      </c>
      <c r="N97" s="109"/>
      <c r="O97" s="109"/>
      <c r="P97" s="4" t="s">
        <v>5990</v>
      </c>
      <c r="Q97" s="114"/>
      <c r="R97" s="109"/>
    </row>
    <row r="98" spans="1:18" x14ac:dyDescent="0.25">
      <c r="A98" s="115" t="s">
        <v>6006</v>
      </c>
      <c r="B98" s="110" t="s">
        <v>6005</v>
      </c>
      <c r="C98" s="109" t="s">
        <v>5895</v>
      </c>
      <c r="D98" s="103" t="s">
        <v>187</v>
      </c>
      <c r="E98" s="103" t="s">
        <v>24</v>
      </c>
      <c r="F98" s="7" t="str">
        <f>IF(AND(D98="Amina",OR(E98="Manual",E98="Assisted Manual")),A98&amp;"_AZ",IF(AND(D98="Amina",OR(E98="De-Novo Merge",E98="Assisted Merge")),A98&amp;"_SA_AZ",IF(AND(D98="Ahmad",OR(E98="Manual",E98="Assisted Manual")),A98&amp;"_AE",IF(AND(D98="Ahmad",OR(E98="De-Novo Merge",E98="Assisted Merge")),A98&amp;"_SA_AE",IF(AND(D98="Gina",OR(E98="Manual",E98="Assisted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Merge")),A98&amp;"_SA_MW",IF(AND(D98="Rinat",OR(E98="Manual",E98="Assisted Manual")),A98&amp;"_RM",IF(AND(D98="Rinat",OR(E98="De-Novo Merge",E98="Assisted Merge")),A98&amp;"_SA_RM",""))))))))))))))))</f>
        <v>2018-08-01_G-049_MW</v>
      </c>
      <c r="G98" s="104">
        <v>43381</v>
      </c>
      <c r="H98" s="104">
        <v>43385</v>
      </c>
      <c r="I98" s="68">
        <v>2</v>
      </c>
      <c r="J98" s="68">
        <v>25</v>
      </c>
      <c r="K98" s="73">
        <f>IF(AND(NOT(I98=""),NOT(J98=""),NOT(H98="")),J98/I98,"")</f>
        <v>12.5</v>
      </c>
      <c r="L98" s="111">
        <v>43441</v>
      </c>
      <c r="M98" s="103" t="str">
        <f>IF(AND(NOT(OR(G98="",G98="Ø")),H98=""),"In Progress",IF(AND(NOT(OR(H98="Ø",H98="")),NOT(OR(G98="Ø",G98=""))),"Completed",IF(AND(NOT(A98=""),NOT(OR(D98="",D98="???")),G98=""),"Waiting",IF(D98="???","Waiting",""))))</f>
        <v>Completed</v>
      </c>
      <c r="N98" s="109"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09" t="s">
        <v>0</v>
      </c>
      <c r="P98" s="4" t="s">
        <v>6004</v>
      </c>
      <c r="Q98" s="114" t="s">
        <v>25</v>
      </c>
      <c r="R98" s="109" t="s">
        <v>6003</v>
      </c>
    </row>
    <row r="99" spans="1:18" x14ac:dyDescent="0.25">
      <c r="A99" s="109"/>
      <c r="B99" s="109"/>
      <c r="C99" s="109"/>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2018-08-01_G-049_BD</v>
      </c>
      <c r="G99" s="104">
        <v>43419</v>
      </c>
      <c r="H99" s="104">
        <v>43430</v>
      </c>
      <c r="I99" s="68">
        <v>1.25</v>
      </c>
      <c r="J99" s="68">
        <v>23</v>
      </c>
      <c r="K99" s="73">
        <f>IF(AND(NOT(I99=""),NOT(J99=""),NOT(H99="")),J99/I99,"")</f>
        <v>18.399999999999999</v>
      </c>
      <c r="L99" s="109"/>
      <c r="M99" s="103" t="str">
        <f>IF(AND(NOT(OR(G99="",G99="Ø")),H99=""),"In Progress",IF(AND(NOT(OR(H99="Ø",H99="")),NOT(OR(G99="Ø",G99=""))),"Completed",IF(AND(NOT(A98=""),NOT(OR(D99="",D99="???")),G99=""),"Waiting",IF(D99="???","Waiting",""))))</f>
        <v>Completed</v>
      </c>
      <c r="N99" s="109"/>
      <c r="O99" s="109"/>
      <c r="P99" s="4"/>
      <c r="Q99" s="114"/>
      <c r="R99" s="109"/>
    </row>
    <row r="100" spans="1:18" x14ac:dyDescent="0.25">
      <c r="A100" s="115" t="s">
        <v>6002</v>
      </c>
      <c r="B100" s="110" t="s">
        <v>6001</v>
      </c>
      <c r="C100" s="109" t="s">
        <v>2065</v>
      </c>
      <c r="D100" s="103"/>
      <c r="E100" s="103"/>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
      </c>
      <c r="G100" s="104"/>
      <c r="H100" s="104"/>
      <c r="I100" s="68"/>
      <c r="J100" s="68"/>
      <c r="K100" s="73" t="str">
        <f>IF(AND(NOT(I100=""),NOT(J100=""),NOT(H100="")),J100/I100,"")</f>
        <v/>
      </c>
      <c r="L100" s="111" t="str">
        <f>IF(AND(NOT(OR(H100="",H100="Ø")),NOT(OR(H101="",H101="Ø"))),"Needs to be Split","")</f>
        <v/>
      </c>
      <c r="M100" s="103" t="str">
        <f>IF(AND(NOT(OR(G100="",G100="Ø")),H100=""),"In Progress",IF(AND(NOT(OR(H100="Ø",H100="")),NOT(OR(G100="Ø",G100=""))),"Completed",IF(AND(NOT(A100=""),NOT(OR(D100="",D100="???")),G100=""),"Waiting",IF(D100="???","Waiting",""))))</f>
        <v/>
      </c>
      <c r="N100" s="109"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
      </c>
      <c r="O100" s="109" t="str">
        <f>IF(OR(N100="Untraceable",N100="Incomplete"),"Ignore",IF(N100="Completed","Waiting",IF(OR(N100="Waiting",N100="In Progress",N100="Review",N100="Other"),"HOLD","")))</f>
        <v/>
      </c>
      <c r="P100" s="4"/>
      <c r="Q100" s="114" t="str">
        <f>IF(OR(N100="Untraceable",N100="Incomplete"),"No",IF(N100="Completed","In Progress",""))</f>
        <v/>
      </c>
      <c r="R100" s="109"/>
    </row>
    <row r="101" spans="1:18" x14ac:dyDescent="0.25">
      <c r="A101" s="109"/>
      <c r="B101" s="109"/>
      <c r="C101" s="109"/>
      <c r="D101" s="103"/>
      <c r="E101" s="103"/>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
      </c>
      <c r="G101" s="104"/>
      <c r="H101" s="104"/>
      <c r="I101" s="68"/>
      <c r="J101" s="68"/>
      <c r="K101" s="73" t="str">
        <f>IF(AND(NOT(I101=""),NOT(J101=""),NOT(H101="")),J101/I101,"")</f>
        <v/>
      </c>
      <c r="L101" s="109"/>
      <c r="M101" s="103" t="str">
        <f>IF(AND(NOT(OR(G101="",G101="Ø")),H101=""),"In Progress",IF(AND(NOT(OR(H101="Ø",H101="")),NOT(OR(G101="Ø",G101=""))),"Completed",IF(AND(NOT(A100=""),NOT(OR(D101="",D101="???")),G101=""),"Waiting",IF(D101="???","Waiting",""))))</f>
        <v/>
      </c>
      <c r="N101" s="109"/>
      <c r="O101" s="109"/>
      <c r="P101" s="4"/>
      <c r="Q101" s="114"/>
      <c r="R101" s="109"/>
    </row>
    <row r="102" spans="1:18" x14ac:dyDescent="0.25">
      <c r="A102" s="115" t="s">
        <v>6000</v>
      </c>
      <c r="B102" s="110" t="s">
        <v>5999</v>
      </c>
      <c r="C102" s="109" t="s">
        <v>5895</v>
      </c>
      <c r="D102" s="103" t="s">
        <v>187</v>
      </c>
      <c r="E102" s="103" t="s">
        <v>24</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2018-08-01_G-051_MW</v>
      </c>
      <c r="G102" s="104">
        <v>43385</v>
      </c>
      <c r="H102" s="104">
        <v>43388</v>
      </c>
      <c r="I102" s="68">
        <v>4</v>
      </c>
      <c r="J102" s="68"/>
      <c r="K102" s="73" t="str">
        <f>IF(AND(NOT(I102=""),NOT(J102=""),NOT(H102="")),J102/I102,"")</f>
        <v/>
      </c>
      <c r="L102" s="111">
        <v>43434</v>
      </c>
      <c r="M102" s="103" t="str">
        <f>IF(AND(NOT(OR(G102="",G102="Ø")),H102=""),"In Progress",IF(AND(NOT(OR(H102="Ø",H102="")),NOT(OR(G102="Ø",G102=""))),"Completed",IF(AND(NOT(A102=""),NOT(OR(D102="",D102="???")),G102=""),"Waiting",IF(D102="???","Waiting",""))))</f>
        <v>Completed</v>
      </c>
      <c r="N102" s="109"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09" t="s">
        <v>0</v>
      </c>
      <c r="P102" s="4" t="s">
        <v>5998</v>
      </c>
      <c r="Q102" s="114" t="s">
        <v>25</v>
      </c>
      <c r="R102" s="109" t="s">
        <v>5997</v>
      </c>
    </row>
    <row r="103" spans="1:18" x14ac:dyDescent="0.25">
      <c r="A103" s="109"/>
      <c r="B103" s="109"/>
      <c r="C103" s="109"/>
      <c r="D103" s="103" t="s">
        <v>32</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2018-08-01_G-051_AZ</v>
      </c>
      <c r="G103" s="104">
        <v>43419</v>
      </c>
      <c r="H103" s="104">
        <v>43431</v>
      </c>
      <c r="I103" s="68"/>
      <c r="J103" s="68"/>
      <c r="K103" s="73" t="str">
        <f>IF(AND(NOT(I103=""),NOT(J103=""),NOT(H103="")),J103/I103,"")</f>
        <v/>
      </c>
      <c r="L103" s="109"/>
      <c r="M103" s="103" t="str">
        <f>IF(AND(NOT(OR(G103="",G103="Ø")),H103=""),"In Progress",IF(AND(NOT(OR(H103="Ø",H103="")),NOT(OR(G103="Ø",G103=""))),"Completed",IF(AND(NOT(A102=""),NOT(OR(D103="",D103="???")),G103=""),"Waiting",IF(D103="???","Waiting",""))))</f>
        <v>Completed</v>
      </c>
      <c r="N103" s="109"/>
      <c r="O103" s="109"/>
      <c r="P103" s="4"/>
      <c r="Q103" s="114"/>
      <c r="R103" s="109"/>
    </row>
    <row r="104" spans="1:18" x14ac:dyDescent="0.25">
      <c r="A104" s="115" t="s">
        <v>5996</v>
      </c>
      <c r="B104" s="110" t="s">
        <v>5995</v>
      </c>
      <c r="C104" s="109" t="s">
        <v>2065</v>
      </c>
      <c r="D104" s="103"/>
      <c r="E104" s="103"/>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
      </c>
      <c r="G104" s="104"/>
      <c r="H104" s="104"/>
      <c r="I104" s="68"/>
      <c r="J104" s="68"/>
      <c r="K104" s="73" t="str">
        <f>IF(AND(NOT(I104=""),NOT(J104=""),NOT(H104="")),J104/I104,"")</f>
        <v/>
      </c>
      <c r="L104" s="111" t="str">
        <f>IF(AND(NOT(OR(H104="",H104="Ø")),NOT(OR(H105="",H105="Ø"))),"Needs to be Split","")</f>
        <v/>
      </c>
      <c r="M104" s="103" t="str">
        <f>IF(AND(NOT(OR(G104="",G104="Ø")),H104=""),"In Progress",IF(AND(NOT(OR(H104="Ø",H104="")),NOT(OR(G104="Ø",G104=""))),"Completed",IF(AND(NOT(A104=""),NOT(OR(D104="",D104="???")),G104=""),"Waiting",IF(D104="???","Waiting",""))))</f>
        <v/>
      </c>
      <c r="N104" s="109"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
      </c>
      <c r="O104" s="109" t="str">
        <f>IF(OR(N104="Untraceable",N104="Incomplete"),"Ignore",IF(N104="Completed","Waiting",IF(OR(N104="Waiting",N104="In Progress",N104="Review",N104="Other"),"HOLD","")))</f>
        <v/>
      </c>
      <c r="P104" s="4"/>
      <c r="Q104" s="114" t="str">
        <f>IF(OR(N104="Untraceable",N104="Incomplete"),"No",IF(N104="Completed","In Progress",""))</f>
        <v/>
      </c>
      <c r="R104" s="109"/>
    </row>
    <row r="105" spans="1:18" x14ac:dyDescent="0.25">
      <c r="A105" s="109"/>
      <c r="B105" s="109"/>
      <c r="C105" s="109"/>
      <c r="D105" s="103"/>
      <c r="E105" s="103"/>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
      </c>
      <c r="G105" s="104"/>
      <c r="H105" s="104"/>
      <c r="I105" s="68"/>
      <c r="J105" s="68"/>
      <c r="K105" s="73" t="str">
        <f>IF(AND(NOT(I105=""),NOT(J105=""),NOT(H105="")),J105/I105,"")</f>
        <v/>
      </c>
      <c r="L105" s="109"/>
      <c r="M105" s="103" t="str">
        <f>IF(AND(NOT(OR(G105="",G105="Ø")),H105=""),"In Progress",IF(AND(NOT(OR(H105="Ø",H105="")),NOT(OR(G105="Ø",G105=""))),"Completed",IF(AND(NOT(A104=""),NOT(OR(D105="",D105="???")),G105=""),"Waiting",IF(D105="???","Waiting",""))))</f>
        <v/>
      </c>
      <c r="N105" s="109"/>
      <c r="O105" s="109"/>
      <c r="P105" s="4"/>
      <c r="Q105" s="114"/>
      <c r="R105" s="109"/>
    </row>
    <row r="106" spans="1:18" x14ac:dyDescent="0.25">
      <c r="A106" s="115" t="s">
        <v>5994</v>
      </c>
      <c r="B106" s="110" t="s">
        <v>5993</v>
      </c>
      <c r="C106" s="109" t="s">
        <v>5913</v>
      </c>
      <c r="D106" s="103" t="s">
        <v>161</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2018-08-01_G-053_BD</v>
      </c>
      <c r="G106" s="104">
        <v>43405</v>
      </c>
      <c r="H106" s="104" t="s">
        <v>51</v>
      </c>
      <c r="I106" s="68"/>
      <c r="J106" s="68"/>
      <c r="K106" s="73" t="str">
        <f>IF(AND(NOT(I106=""),NOT(J106=""),NOT(H106="")),J106/I106,"")</f>
        <v/>
      </c>
      <c r="L106" s="111">
        <v>43445</v>
      </c>
      <c r="M106" s="103" t="s">
        <v>3</v>
      </c>
      <c r="N106" s="109" t="s">
        <v>0</v>
      </c>
      <c r="O106" s="109" t="s">
        <v>0</v>
      </c>
      <c r="P106" s="4" t="s">
        <v>5992</v>
      </c>
      <c r="Q106" s="114" t="s">
        <v>25</v>
      </c>
      <c r="R106" s="109" t="s">
        <v>5991</v>
      </c>
    </row>
    <row r="107" spans="1:18" x14ac:dyDescent="0.25">
      <c r="A107" s="109"/>
      <c r="B107" s="109"/>
      <c r="C107" s="109"/>
      <c r="D107" s="103" t="s">
        <v>187</v>
      </c>
      <c r="E107" s="103" t="s">
        <v>24</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2018-08-01_G-053_MW</v>
      </c>
      <c r="G107" s="104">
        <v>43419</v>
      </c>
      <c r="H107" s="104">
        <v>43420</v>
      </c>
      <c r="I107" s="68"/>
      <c r="J107" s="68"/>
      <c r="K107" s="73" t="str">
        <f>IF(AND(NOT(I107=""),NOT(J107=""),NOT(H107="")),J107/I107,"")</f>
        <v/>
      </c>
      <c r="L107" s="109"/>
      <c r="M107" s="103" t="str">
        <f>IF(AND(NOT(OR(G107="",G107="Ø")),H107=""),"In Progress",IF(AND(NOT(OR(H107="Ø",H107="")),NOT(OR(G107="Ø",G107=""))),"Completed",IF(AND(NOT(A106=""),NOT(OR(D107="",D107="???")),G107=""),"Waiting",IF(D107="???","Waiting",""))))</f>
        <v>Completed</v>
      </c>
      <c r="N107" s="109"/>
      <c r="O107" s="109"/>
      <c r="P107" s="4" t="s">
        <v>5990</v>
      </c>
      <c r="Q107" s="114"/>
      <c r="R107" s="109"/>
    </row>
    <row r="108" spans="1:18" x14ac:dyDescent="0.25">
      <c r="A108" s="115" t="s">
        <v>5989</v>
      </c>
      <c r="B108" s="110" t="s">
        <v>5988</v>
      </c>
      <c r="C108" s="109" t="s">
        <v>3758</v>
      </c>
      <c r="D108" s="103"/>
      <c r="E108" s="103"/>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
      </c>
      <c r="G108" s="104"/>
      <c r="H108" s="104"/>
      <c r="I108" s="68"/>
      <c r="J108" s="68"/>
      <c r="K108" s="73" t="str">
        <f>IF(AND(NOT(I108=""),NOT(J108=""),NOT(H108="")),J108/I108,"")</f>
        <v/>
      </c>
      <c r="L108" s="111" t="str">
        <f>IF(AND(NOT(OR(H108="",H108="Ø")),NOT(OR(H109="",H109="Ø"))),"Needs to be Split","")</f>
        <v/>
      </c>
      <c r="M108" s="103" t="str">
        <f>IF(AND(NOT(OR(G108="",G108="Ø")),H108=""),"In Progress",IF(AND(NOT(OR(H108="Ø",H108="")),NOT(OR(G108="Ø",G108=""))),"Completed",IF(AND(NOT(A108=""),NOT(OR(D108="",D108="???")),G108=""),"Waiting",IF(D108="???","Waiting",""))))</f>
        <v/>
      </c>
      <c r="N108" s="109"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
      </c>
      <c r="O108" s="109" t="str">
        <f>IF(OR(N108="Untraceable",N108="Incomplete"),"Ignore",IF(N108="Completed","Waiting",IF(OR(N108="Waiting",N108="In Progress",N108="Review",N108="Other"),"HOLD","")))</f>
        <v/>
      </c>
      <c r="P108" s="4"/>
      <c r="Q108" s="114" t="str">
        <f>IF(OR(N108="Untraceable",N108="Incomplete"),"No",IF(N108="Completed","In Progress",""))</f>
        <v/>
      </c>
      <c r="R108" s="109"/>
    </row>
    <row r="109" spans="1:18" x14ac:dyDescent="0.25">
      <c r="A109" s="109"/>
      <c r="B109" s="109"/>
      <c r="C109" s="109"/>
      <c r="D109" s="103"/>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IF(AND(NOT(I109=""),NOT(J109=""),NOT(H109="")),J109/I109,"")</f>
        <v/>
      </c>
      <c r="L109" s="109"/>
      <c r="M109" s="103" t="str">
        <f>IF(AND(NOT(OR(G109="",G109="Ø")),H109=""),"In Progress",IF(AND(NOT(OR(H109="Ø",H109="")),NOT(OR(G109="Ø",G109=""))),"Completed",IF(AND(NOT(A108=""),NOT(OR(D109="",D109="???")),G109=""),"Waiting",IF(D109="???","Waiting",""))))</f>
        <v/>
      </c>
      <c r="N109" s="109"/>
      <c r="O109" s="109"/>
      <c r="P109" s="4"/>
      <c r="Q109" s="114"/>
      <c r="R109" s="109"/>
    </row>
    <row r="110" spans="1:18" x14ac:dyDescent="0.25">
      <c r="A110" s="115" t="s">
        <v>5987</v>
      </c>
      <c r="B110" s="110" t="s">
        <v>5986</v>
      </c>
      <c r="C110" s="109"/>
      <c r="D110" s="103" t="s">
        <v>23</v>
      </c>
      <c r="E110" s="103" t="s">
        <v>24</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2018-08-01_G-055_CA</v>
      </c>
      <c r="G110" s="104">
        <v>43411</v>
      </c>
      <c r="H110" s="104" t="s">
        <v>51</v>
      </c>
      <c r="I110" s="68"/>
      <c r="J110" s="68"/>
      <c r="K110" s="73" t="str">
        <f>IF(AND(NOT(I110=""),NOT(J110=""),NOT(H110="")),J110/I110,"")</f>
        <v/>
      </c>
      <c r="L110" s="111" t="str">
        <f>IF(AND(NOT(OR(H110="",H110="Ø")),NOT(OR(H111="",H111="Ø"))),"Needs to be Split","")</f>
        <v/>
      </c>
      <c r="M110" s="103" t="s">
        <v>1</v>
      </c>
      <c r="N110" s="109"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09" t="str">
        <f>IF(OR(N110="Untraceable",N110="Incomplete"),"Ignore",IF(N110="Completed","Waiting",IF(OR(N110="Waiting",N110="In Progress",N110="Review",N110="Other"),"HOLD","")))</f>
        <v>Ignore</v>
      </c>
      <c r="P110" s="4" t="s">
        <v>5985</v>
      </c>
      <c r="Q110" s="114" t="str">
        <f>IF(OR(N110="Untraceable",N110="Incomplete"),"No",IF(N110="Completed","In Progress",""))</f>
        <v>No</v>
      </c>
      <c r="R110" s="109"/>
    </row>
    <row r="111" spans="1:18" x14ac:dyDescent="0.25">
      <c r="A111" s="109"/>
      <c r="B111" s="109"/>
      <c r="C111" s="109"/>
      <c r="D111" s="103" t="str">
        <f>IF(AND(NOT(A110=""),NOT(B110=""),NOT(M110="Untraceable")),"???","")</f>
        <v/>
      </c>
      <c r="E111" s="103"/>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
      </c>
      <c r="G111" s="104"/>
      <c r="H111" s="104"/>
      <c r="I111" s="68"/>
      <c r="J111" s="68"/>
      <c r="K111" s="73" t="str">
        <f>IF(AND(NOT(I111=""),NOT(J111=""),NOT(H111="")),J111/I111,"")</f>
        <v/>
      </c>
      <c r="L111" s="109"/>
      <c r="M111" s="103" t="str">
        <f>IF(AND(NOT(OR(G111="",G111="Ø")),H111=""),"In Progress",IF(AND(NOT(OR(H111="Ø",H111="")),NOT(OR(G111="Ø",G111=""))),"Completed",IF(AND(NOT(A110=""),NOT(OR(D111="",D111="???")),G111=""),"Waiting",IF(D111="???","Waiting",""))))</f>
        <v/>
      </c>
      <c r="N111" s="109"/>
      <c r="O111" s="109"/>
      <c r="P111" s="4"/>
      <c r="Q111" s="114"/>
      <c r="R111" s="109"/>
    </row>
    <row r="112" spans="1:18" x14ac:dyDescent="0.25">
      <c r="A112" s="115" t="s">
        <v>5984</v>
      </c>
      <c r="B112" s="110" t="s">
        <v>5983</v>
      </c>
      <c r="C112" s="109"/>
      <c r="D112" s="103"/>
      <c r="E112" s="103"/>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
      </c>
      <c r="G112" s="104"/>
      <c r="H112" s="104"/>
      <c r="I112" s="68"/>
      <c r="J112" s="68"/>
      <c r="K112" s="73" t="str">
        <f>IF(AND(NOT(I112=""),NOT(J112=""),NOT(H112="")),J112/I112,"")</f>
        <v/>
      </c>
      <c r="L112" s="111" t="str">
        <f>IF(AND(NOT(OR(H112="",H112="Ø")),NOT(OR(H113="",H113="Ø"))),"Needs to be Split","")</f>
        <v/>
      </c>
      <c r="M112" s="103" t="str">
        <f>IF(AND(NOT(OR(G112="",G112="Ø")),H112=""),"In Progress",IF(AND(NOT(OR(H112="Ø",H112="")),NOT(OR(G112="Ø",G112=""))),"Completed",IF(AND(NOT(A112=""),NOT(OR(D112="",D112="???")),G112=""),"Waiting",IF(D112="???","Waiting",""))))</f>
        <v/>
      </c>
      <c r="N112" s="109"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
      </c>
      <c r="O112" s="109" t="str">
        <f>IF(OR(N112="Untraceable",N112="Incomplete"),"Ignore",IF(N112="Completed","Waiting",IF(OR(N112="Waiting",N112="In Progress",N112="Review",N112="Other"),"HOLD","")))</f>
        <v/>
      </c>
      <c r="P112" s="4"/>
      <c r="Q112" s="114" t="str">
        <f>IF(OR(N112="Untraceable",N112="Incomplete"),"No",IF(N112="Completed","In Progress",""))</f>
        <v/>
      </c>
      <c r="R112" s="109"/>
    </row>
    <row r="113" spans="1:18" x14ac:dyDescent="0.25">
      <c r="A113" s="109"/>
      <c r="B113" s="109"/>
      <c r="C113" s="109"/>
      <c r="D113" s="103"/>
      <c r="E113" s="103"/>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
      </c>
      <c r="G113" s="104"/>
      <c r="H113" s="104"/>
      <c r="I113" s="68"/>
      <c r="J113" s="68"/>
      <c r="K113" s="73" t="str">
        <f>IF(AND(NOT(I113=""),NOT(J113=""),NOT(H113="")),J113/I113,"")</f>
        <v/>
      </c>
      <c r="L113" s="109"/>
      <c r="M113" s="103" t="str">
        <f>IF(AND(NOT(OR(G113="",G113="Ø")),H113=""),"In Progress",IF(AND(NOT(OR(H113="Ø",H113="")),NOT(OR(G113="Ø",G113=""))),"Completed",IF(AND(NOT(A112=""),NOT(OR(D113="",D113="???")),G113=""),"Waiting",IF(D113="???","Waiting",""))))</f>
        <v/>
      </c>
      <c r="N113" s="109"/>
      <c r="O113" s="109"/>
      <c r="P113" s="4"/>
      <c r="Q113" s="114"/>
      <c r="R113" s="109"/>
    </row>
    <row r="114" spans="1:18" x14ac:dyDescent="0.25">
      <c r="A114" s="115" t="s">
        <v>5982</v>
      </c>
      <c r="B114" s="110" t="s">
        <v>5981</v>
      </c>
      <c r="C114" s="109" t="s">
        <v>5980</v>
      </c>
      <c r="D114" s="103"/>
      <c r="E114" s="103"/>
      <c r="F114" s="7" t="str">
        <f>IF(AND(D114="Amina",OR(E114="Manual",E114="Assisted Manual")),A114&amp;"_AZ",IF(AND(D114="Amina",OR(E114="De-Novo Merge",E114="Assisted Merge")),A114&amp;"_SA_AZ",IF(AND(D114="Ahmad",OR(E114="Manual",E114="Assisted Manual")),A114&amp;"_AE",IF(AND(D114="Ahmad",OR(E114="De-Novo Merge",E114="Assisted Merge")),A114&amp;"_SA_AE",IF(AND(D114="Gina",OR(E114="Manual",E114="Assisted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Merge")),A114&amp;"_SA_MW",IF(AND(D114="Rinat",OR(E114="Manual",E114="Assisted Manual")),A114&amp;"_RM",IF(AND(D114="Rinat",OR(E114="De-Novo Merge",E114="Assisted Merge")),A114&amp;"_SA_RM",""))))))))))))))))</f>
        <v/>
      </c>
      <c r="G114" s="104"/>
      <c r="H114" s="104"/>
      <c r="I114" s="68"/>
      <c r="J114" s="68"/>
      <c r="K114" s="73" t="str">
        <f>IF(AND(NOT(I114=""),NOT(J114=""),NOT(H114="")),J114/I114,"")</f>
        <v/>
      </c>
      <c r="L114" s="111" t="str">
        <f>IF(AND(NOT(OR(H114="",H114="Ø")),NOT(OR(H115="",H115="Ø"))),"Needs to be Split","")</f>
        <v/>
      </c>
      <c r="M114" s="103" t="str">
        <f>IF(AND(NOT(OR(G114="",G114="Ø")),H114=""),"In Progress",IF(AND(NOT(OR(H114="Ø",H114="")),NOT(OR(G114="Ø",G114=""))),"Completed",IF(AND(NOT(A114=""),NOT(OR(D114="",D114="???")),G114=""),"Waiting",IF(D114="???","Waiting",""))))</f>
        <v/>
      </c>
      <c r="N114" s="109"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
      </c>
      <c r="O114" s="109" t="str">
        <f>IF(OR(N114="Untraceable",N114="Incomplete"),"Ignore",IF(N114="Completed","Waiting",IF(OR(N114="Waiting",N114="In Progress",N114="Review",N114="Other"),"HOLD","")))</f>
        <v/>
      </c>
      <c r="P114" s="4"/>
      <c r="Q114" s="114" t="str">
        <f>IF(OR(N114="Untraceable",N114="Incomplete"),"No",IF(N114="Completed","In Progress",""))</f>
        <v/>
      </c>
      <c r="R114" s="109"/>
    </row>
    <row r="115" spans="1:18" x14ac:dyDescent="0.25">
      <c r="A115" s="109"/>
      <c r="B115" s="109"/>
      <c r="C115" s="109"/>
      <c r="D115" s="103"/>
      <c r="E115" s="103"/>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
      </c>
      <c r="G115" s="104"/>
      <c r="H115" s="104"/>
      <c r="I115" s="68"/>
      <c r="J115" s="68"/>
      <c r="K115" s="73" t="str">
        <f>IF(AND(NOT(I115=""),NOT(J115=""),NOT(H115="")),J115/I115,"")</f>
        <v/>
      </c>
      <c r="L115" s="109"/>
      <c r="M115" s="103" t="str">
        <f>IF(AND(NOT(OR(G115="",G115="Ø")),H115=""),"In Progress",IF(AND(NOT(OR(H115="Ø",H115="")),NOT(OR(G115="Ø",G115=""))),"Completed",IF(AND(NOT(A114=""),NOT(OR(D115="",D115="???")),G115=""),"Waiting",IF(D115="???","Waiting",""))))</f>
        <v/>
      </c>
      <c r="N115" s="109"/>
      <c r="O115" s="109"/>
      <c r="P115" s="4"/>
      <c r="Q115" s="114"/>
      <c r="R115" s="109"/>
    </row>
    <row r="116" spans="1:18" x14ac:dyDescent="0.25">
      <c r="A116" s="115" t="s">
        <v>5979</v>
      </c>
      <c r="B116" s="110" t="s">
        <v>5978</v>
      </c>
      <c r="C116" s="109"/>
      <c r="D116" s="103"/>
      <c r="E116" s="103"/>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
      </c>
      <c r="G116" s="104"/>
      <c r="H116" s="104"/>
      <c r="I116" s="68"/>
      <c r="J116" s="68"/>
      <c r="K116" s="73" t="str">
        <f>IF(AND(NOT(I116=""),NOT(J116=""),NOT(H116="")),J116/I116,"")</f>
        <v/>
      </c>
      <c r="L116" s="111" t="str">
        <f>IF(AND(NOT(OR(H116="",H116="Ø")),NOT(OR(H117="",H117="Ø"))),"Needs to be Split","")</f>
        <v/>
      </c>
      <c r="M116" s="103" t="str">
        <f>IF(AND(NOT(OR(G116="",G116="Ø")),H116=""),"In Progress",IF(AND(NOT(OR(H116="Ø",H116="")),NOT(OR(G116="Ø",G116=""))),"Completed",IF(AND(NOT(A116=""),NOT(OR(D116="",D116="???")),G116=""),"Waiting",IF(D116="???","Waiting",""))))</f>
        <v/>
      </c>
      <c r="N116" s="109"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
      </c>
      <c r="O116" s="109" t="str">
        <f>IF(OR(N116="Untraceable",N116="Incomplete"),"Ignore",IF(N116="Completed","Waiting",IF(OR(N116="Waiting",N116="In Progress",N116="Review",N116="Other"),"HOLD","")))</f>
        <v/>
      </c>
      <c r="P116" s="4"/>
      <c r="Q116" s="114" t="str">
        <f>IF(OR(N116="Untraceable",N116="Incomplete"),"No",IF(N116="Completed","In Progress",""))</f>
        <v/>
      </c>
      <c r="R116" s="109"/>
    </row>
    <row r="117" spans="1:18" x14ac:dyDescent="0.25">
      <c r="A117" s="109"/>
      <c r="B117" s="109"/>
      <c r="C117" s="109"/>
      <c r="D117" s="103"/>
      <c r="E117" s="103"/>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
      </c>
      <c r="G117" s="104"/>
      <c r="H117" s="104"/>
      <c r="I117" s="68"/>
      <c r="J117" s="68"/>
      <c r="K117" s="73" t="str">
        <f>IF(AND(NOT(I117=""),NOT(J117=""),NOT(H117="")),J117/I117,"")</f>
        <v/>
      </c>
      <c r="L117" s="109"/>
      <c r="M117" s="103" t="str">
        <f>IF(AND(NOT(OR(G117="",G117="Ø")),H117=""),"In Progress",IF(AND(NOT(OR(H117="Ø",H117="")),NOT(OR(G117="Ø",G117=""))),"Completed",IF(AND(NOT(A116=""),NOT(OR(D117="",D117="???")),G117=""),"Waiting",IF(D117="???","Waiting",""))))</f>
        <v/>
      </c>
      <c r="N117" s="109"/>
      <c r="O117" s="109"/>
      <c r="P117" s="4"/>
      <c r="Q117" s="114"/>
      <c r="R117" s="109"/>
    </row>
    <row r="118" spans="1:18" x14ac:dyDescent="0.25">
      <c r="A118" s="115" t="s">
        <v>5977</v>
      </c>
      <c r="B118" s="110" t="s">
        <v>5976</v>
      </c>
      <c r="C118" s="109" t="s">
        <v>5913</v>
      </c>
      <c r="D118" s="103" t="s">
        <v>187</v>
      </c>
      <c r="E118" s="103" t="s">
        <v>24</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2018-08-01_G-059_MW</v>
      </c>
      <c r="G118" s="104">
        <v>43417</v>
      </c>
      <c r="H118" s="104">
        <v>43420</v>
      </c>
      <c r="I118" s="68"/>
      <c r="J118" s="68"/>
      <c r="K118" s="73" t="str">
        <f>IF(AND(NOT(I118=""),NOT(J118=""),NOT(H118="")),J118/I118,"")</f>
        <v/>
      </c>
      <c r="L118" s="111">
        <v>43445</v>
      </c>
      <c r="M118" s="103" t="str">
        <f>IF(AND(NOT(OR(G118="",G118="Ø")),H118=""),"In Progress",IF(AND(NOT(OR(H118="Ø",H118="")),NOT(OR(G118="Ø",G118=""))),"Completed",IF(AND(NOT(A118=""),NOT(OR(D118="",D118="???")),G118=""),"Waiting",IF(D118="???","Waiting",""))))</f>
        <v>Completed</v>
      </c>
      <c r="N118" s="109"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09" t="s">
        <v>0</v>
      </c>
      <c r="P118" s="4" t="s">
        <v>5975</v>
      </c>
      <c r="Q118" s="114" t="s">
        <v>25</v>
      </c>
      <c r="R118" s="109" t="s">
        <v>5974</v>
      </c>
    </row>
    <row r="119" spans="1:18" x14ac:dyDescent="0.25">
      <c r="A119" s="109"/>
      <c r="B119" s="109"/>
      <c r="C119" s="109"/>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2018-08-01_G-059_BD</v>
      </c>
      <c r="G119" s="104">
        <v>43430</v>
      </c>
      <c r="H119" s="104">
        <v>43420</v>
      </c>
      <c r="I119" s="68">
        <v>1.75</v>
      </c>
      <c r="J119" s="68">
        <v>16</v>
      </c>
      <c r="K119" s="73">
        <f>IF(AND(NOT(I119=""),NOT(J119=""),NOT(H119="")),J119/I119,"")</f>
        <v>9.1428571428571423</v>
      </c>
      <c r="L119" s="109"/>
      <c r="M119" s="103" t="str">
        <f>IF(AND(NOT(OR(G119="",G119="Ø")),H119=""),"In Progress",IF(AND(NOT(OR(H119="Ø",H119="")),NOT(OR(G119="Ø",G119=""))),"Completed",IF(AND(NOT(A118=""),NOT(OR(D119="",D119="???")),G119=""),"Waiting",IF(D119="???","Waiting",""))))</f>
        <v>Completed</v>
      </c>
      <c r="N119" s="109"/>
      <c r="O119" s="109"/>
      <c r="P119" s="4"/>
      <c r="Q119" s="114"/>
      <c r="R119" s="109"/>
    </row>
    <row r="120" spans="1:18" x14ac:dyDescent="0.25">
      <c r="A120" s="115" t="s">
        <v>5973</v>
      </c>
      <c r="B120" s="110" t="s">
        <v>5972</v>
      </c>
      <c r="C120" s="109"/>
      <c r="D120" s="103" t="s">
        <v>187</v>
      </c>
      <c r="E120" s="103" t="s">
        <v>24</v>
      </c>
      <c r="F120" s="7" t="str">
        <f>IF(AND(D120="Amina",OR(E120="Manual",E120="Assisted Manual")),A120&amp;"_AZ",IF(AND(D120="Amina",OR(E120="De-Novo Merge",E120="Assisted Merge")),A120&amp;"_SA_AZ",IF(AND(D120="Ahmad",OR(E120="Manual",E120="Assisted Manual")),A120&amp;"_AE",IF(AND(D120="Ahmad",OR(E120="De-Novo Merge",E120="Assisted Merge")),A120&amp;"_SA_AE",IF(AND(D120="Gina",OR(E120="Manual",E120="Assisted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Merge")),A120&amp;"_SA_MW",IF(AND(D120="Rinat",OR(E120="Manual",E120="Assisted Manual")),A120&amp;"_RM",IF(AND(D120="Rinat",OR(E120="De-Novo Merge",E120="Assisted Merge")),A120&amp;"_SA_RM",""))))))))))))))))</f>
        <v>2018-08-01_G-060_MW</v>
      </c>
      <c r="G120" s="104">
        <v>43454</v>
      </c>
      <c r="H120" s="104"/>
      <c r="I120" s="68"/>
      <c r="J120" s="68"/>
      <c r="K120" s="73" t="str">
        <f>IF(AND(NOT(I120=""),NOT(J120=""),NOT(H120="")),J120/I120,"")</f>
        <v/>
      </c>
      <c r="L120" s="111" t="str">
        <f>IF(AND(NOT(OR(H120="",H120="Ø")),NOT(OR(H121="",H121="Ø"))),"Needs to be Split","")</f>
        <v/>
      </c>
      <c r="M120" s="103" t="str">
        <f>IF(AND(NOT(OR(G120="",G120="Ø")),H120=""),"In Progress",IF(AND(NOT(OR(H120="Ø",H120="")),NOT(OR(G120="Ø",G120=""))),"Completed",IF(AND(NOT(A120=""),NOT(OR(D120="",D120="???")),G120=""),"Waiting",IF(D120="???","Waiting",""))))</f>
        <v>In Progress</v>
      </c>
      <c r="N120" s="109"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 Progress</v>
      </c>
      <c r="O120" s="109" t="str">
        <f>IF(OR(N120="Untraceable",N120="Incomplete"),"Ignore",IF(N120="Completed","Waiting",IF(OR(N120="Waiting",N120="In Progress",N120="Review",N120="Other"),"HOLD","")))</f>
        <v>HOLD</v>
      </c>
      <c r="P120" s="4"/>
      <c r="Q120" s="114" t="str">
        <f>IF(OR(N120="Untraceable",N120="Incomplete"),"No",IF(N120="Completed","In Progress",""))</f>
        <v/>
      </c>
      <c r="R120" s="109"/>
    </row>
    <row r="121" spans="1:18" x14ac:dyDescent="0.25">
      <c r="A121" s="109"/>
      <c r="B121" s="109"/>
      <c r="C121" s="109"/>
      <c r="D121" s="103"/>
      <c r="E121" s="103"/>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
      </c>
      <c r="G121" s="104"/>
      <c r="H121" s="104"/>
      <c r="I121" s="68"/>
      <c r="J121" s="68"/>
      <c r="K121" s="73" t="str">
        <f>IF(AND(NOT(I121=""),NOT(J121=""),NOT(H121="")),J121/I121,"")</f>
        <v/>
      </c>
      <c r="L121" s="109"/>
      <c r="M121" s="103" t="str">
        <f>IF(AND(NOT(OR(G121="",G121="Ø")),H121=""),"In Progress",IF(AND(NOT(OR(H121="Ø",H121="")),NOT(OR(G121="Ø",G121=""))),"Completed",IF(AND(NOT(A120=""),NOT(OR(D121="",D121="???")),G121=""),"Waiting",IF(D121="???","Waiting",""))))</f>
        <v/>
      </c>
      <c r="N121" s="109"/>
      <c r="O121" s="109"/>
      <c r="P121" s="4"/>
      <c r="Q121" s="114"/>
      <c r="R121" s="109"/>
    </row>
    <row r="122" spans="1:18" x14ac:dyDescent="0.25">
      <c r="A122" s="115" t="s">
        <v>5971</v>
      </c>
      <c r="B122" s="110" t="s">
        <v>5970</v>
      </c>
      <c r="C122" s="109" t="s">
        <v>1052</v>
      </c>
      <c r="D122" s="103" t="s">
        <v>187</v>
      </c>
      <c r="E122" s="103" t="s">
        <v>24</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2018-08-01_G-061_MW</v>
      </c>
      <c r="G122" s="104">
        <v>43416</v>
      </c>
      <c r="H122" s="104">
        <v>43417</v>
      </c>
      <c r="I122" s="68">
        <v>3</v>
      </c>
      <c r="J122" s="68"/>
      <c r="K122" s="73" t="str">
        <f>IF(AND(NOT(I122=""),NOT(J122=""),NOT(H122="")),J122/I122,"")</f>
        <v/>
      </c>
      <c r="L122" s="111" t="str">
        <f>IF(AND(NOT(OR(H122="",H122="Ø")),NOT(OR(H123="",H123="Ø"))),"Needs to be Split","")</f>
        <v/>
      </c>
      <c r="M122" s="103" t="str">
        <f>IF(AND(NOT(OR(G122="",G122="Ø")),H122=""),"In Progress",IF(AND(NOT(OR(H122="Ø",H122="")),NOT(OR(G122="Ø",G122=""))),"Completed",IF(AND(NOT(A122=""),NOT(OR(D122="",D122="???")),G122=""),"Waiting",IF(D122="???","Waiting",""))))</f>
        <v>Completed</v>
      </c>
      <c r="N122" s="109"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Review</v>
      </c>
      <c r="O122" s="109" t="str">
        <f>IF(OR(N122="Untraceable",N122="Incomplete"),"Ignore",IF(N122="Completed","Waiting",IF(OR(N122="Waiting",N122="In Progress",N122="Review",N122="Other"),"HOLD","")))</f>
        <v>HOLD</v>
      </c>
      <c r="P122" s="4"/>
      <c r="Q122" s="114" t="str">
        <f>IF(OR(N122="Untraceable",N122="Incomplete"),"No",IF(N122="Completed","In Progress",""))</f>
        <v/>
      </c>
      <c r="R122" s="109"/>
    </row>
    <row r="123" spans="1:18" x14ac:dyDescent="0.25">
      <c r="A123" s="109"/>
      <c r="B123" s="109"/>
      <c r="C123" s="109"/>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2018-08-01_G-061_BD</v>
      </c>
      <c r="G123" s="104">
        <v>43431</v>
      </c>
      <c r="H123" s="104" t="s">
        <v>51</v>
      </c>
      <c r="I123" s="68"/>
      <c r="J123" s="68"/>
      <c r="K123" s="73" t="str">
        <f>IF(AND(NOT(I123=""),NOT(J123=""),NOT(H123="")),J123/I123,"")</f>
        <v/>
      </c>
      <c r="L123" s="109"/>
      <c r="M123" s="103" t="s">
        <v>2</v>
      </c>
      <c r="N123" s="109"/>
      <c r="O123" s="109"/>
      <c r="P123" s="4" t="s">
        <v>5969</v>
      </c>
      <c r="Q123" s="114"/>
      <c r="R123" s="109"/>
    </row>
    <row r="124" spans="1:18" x14ac:dyDescent="0.25">
      <c r="A124" s="115" t="s">
        <v>5968</v>
      </c>
      <c r="B124" s="110" t="s">
        <v>5967</v>
      </c>
      <c r="C124" s="109"/>
      <c r="D124" s="103"/>
      <c r="E124" s="103"/>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
      </c>
      <c r="G124" s="104"/>
      <c r="H124" s="104"/>
      <c r="I124" s="68"/>
      <c r="J124" s="68"/>
      <c r="K124" s="73" t="str">
        <f>IF(AND(NOT(I124=""),NOT(J124=""),NOT(H124="")),J124/I124,"")</f>
        <v/>
      </c>
      <c r="L124" s="111" t="str">
        <f>IF(AND(NOT(OR(H124="",H124="Ø")),NOT(OR(H125="",H125="Ø"))),"Needs to be Split","")</f>
        <v/>
      </c>
      <c r="M124" s="103" t="str">
        <f>IF(AND(NOT(OR(G124="",G124="Ø")),H124=""),"In Progress",IF(AND(NOT(OR(H124="Ø",H124="")),NOT(OR(G124="Ø",G124=""))),"Completed",IF(AND(NOT(A124=""),NOT(OR(D124="",D124="???")),G124=""),"Waiting",IF(D124="???","Waiting",""))))</f>
        <v/>
      </c>
      <c r="N124" s="109"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
      </c>
      <c r="O124" s="109" t="str">
        <f>IF(OR(N124="Untraceable",N124="Incomplete"),"Ignore",IF(N124="Completed","Waiting",IF(OR(N124="Waiting",N124="In Progress",N124="Review",N124="Other"),"HOLD","")))</f>
        <v/>
      </c>
      <c r="P124" s="4"/>
      <c r="Q124" s="114" t="str">
        <f>IF(OR(N124="Untraceable",N124="Incomplete"),"No",IF(N124="Completed","In Progress",""))</f>
        <v/>
      </c>
      <c r="R124" s="109"/>
    </row>
    <row r="125" spans="1:18" x14ac:dyDescent="0.25">
      <c r="A125" s="109"/>
      <c r="B125" s="109"/>
      <c r="C125" s="109"/>
      <c r="D125" s="103"/>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IF(AND(NOT(I125=""),NOT(J125=""),NOT(H125="")),J125/I125,"")</f>
        <v/>
      </c>
      <c r="L125" s="109"/>
      <c r="M125" s="103" t="str">
        <f>IF(AND(NOT(OR(G125="",G125="Ø")),H125=""),"In Progress",IF(AND(NOT(OR(H125="Ø",H125="")),NOT(OR(G125="Ø",G125=""))),"Completed",IF(AND(NOT(A124=""),NOT(OR(D125="",D125="???")),G125=""),"Waiting",IF(D125="???","Waiting",""))))</f>
        <v/>
      </c>
      <c r="N125" s="109"/>
      <c r="O125" s="109"/>
      <c r="P125" s="4"/>
      <c r="Q125" s="114"/>
      <c r="R125" s="109"/>
    </row>
    <row r="126" spans="1:18" x14ac:dyDescent="0.25">
      <c r="A126" s="115" t="s">
        <v>5966</v>
      </c>
      <c r="B126" s="110" t="s">
        <v>5965</v>
      </c>
      <c r="C126" s="109" t="s">
        <v>1052</v>
      </c>
      <c r="D126" s="103" t="s">
        <v>187</v>
      </c>
      <c r="E126" s="103" t="s">
        <v>24</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2018-08-01_G-063_MW</v>
      </c>
      <c r="G126" s="104">
        <v>43416</v>
      </c>
      <c r="H126" s="104">
        <v>43423</v>
      </c>
      <c r="I126" s="68"/>
      <c r="J126" s="68"/>
      <c r="K126" s="73" t="str">
        <f>IF(AND(NOT(I126=""),NOT(J126=""),NOT(H126="")),J126/I126,"")</f>
        <v/>
      </c>
      <c r="L126" s="111" t="str">
        <f>IF(AND(NOT(OR(H126="",H126="Ø")),NOT(OR(H127="",H127="Ø"))),"Needs to be Split","")</f>
        <v/>
      </c>
      <c r="M126" s="103" t="s">
        <v>4</v>
      </c>
      <c r="N126" s="109" t="s">
        <v>2</v>
      </c>
      <c r="O126" s="109" t="str">
        <f>IF(OR(N126="Untraceable",N126="Incomplete"),"Ignore",IF(N126="Completed","Waiting",IF(OR(N126="Waiting",N126="In Progress",N126="Review",N126="Other"),"HOLD","")))</f>
        <v>Ignore</v>
      </c>
      <c r="P126" s="4" t="s">
        <v>5964</v>
      </c>
      <c r="Q126" s="114" t="str">
        <f>IF(OR(N126="Untraceable",N126="Incomplete"),"No",IF(N126="Completed","In Progress",""))</f>
        <v>No</v>
      </c>
      <c r="R126" s="109"/>
    </row>
    <row r="127" spans="1:18" x14ac:dyDescent="0.25">
      <c r="A127" s="109"/>
      <c r="B127" s="109"/>
      <c r="C127" s="109"/>
      <c r="D127" s="103" t="s">
        <v>161</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2018-08-01_G-063_BD</v>
      </c>
      <c r="G127" s="104">
        <v>43431</v>
      </c>
      <c r="H127" s="104" t="s">
        <v>51</v>
      </c>
      <c r="I127" s="68"/>
      <c r="J127" s="68"/>
      <c r="K127" s="73" t="str">
        <f>IF(AND(NOT(I127=""),NOT(J127=""),NOT(H127="")),J127/I127,"")</f>
        <v/>
      </c>
      <c r="L127" s="109"/>
      <c r="M127" s="103" t="s">
        <v>2</v>
      </c>
      <c r="N127" s="109"/>
      <c r="O127" s="109"/>
      <c r="P127" s="4" t="s">
        <v>5963</v>
      </c>
      <c r="Q127" s="114"/>
      <c r="R127" s="109"/>
    </row>
    <row r="128" spans="1:18" x14ac:dyDescent="0.25">
      <c r="A128" s="115" t="s">
        <v>5962</v>
      </c>
      <c r="B128" s="110" t="s">
        <v>5961</v>
      </c>
      <c r="C128" s="109"/>
      <c r="D128" s="103"/>
      <c r="E128" s="103"/>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
      </c>
      <c r="G128" s="104"/>
      <c r="H128" s="104"/>
      <c r="I128" s="68"/>
      <c r="J128" s="68"/>
      <c r="K128" s="73" t="str">
        <f>IF(AND(NOT(I128=""),NOT(J128=""),NOT(H128="")),J128/I128,"")</f>
        <v/>
      </c>
      <c r="L128" s="111" t="str">
        <f>IF(AND(NOT(OR(H128="",H128="Ø")),NOT(OR(H129="",H129="Ø"))),"Needs to be Split","")</f>
        <v/>
      </c>
      <c r="M128" s="103" t="str">
        <f>IF(AND(NOT(OR(G128="",G128="Ø")),H128=""),"In Progress",IF(AND(NOT(OR(H128="Ø",H128="")),NOT(OR(G128="Ø",G128=""))),"Completed",IF(AND(NOT(A128=""),NOT(OR(D128="",D128="???")),G128=""),"Waiting",IF(D128="???","Waiting",""))))</f>
        <v/>
      </c>
      <c r="N128" s="109"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
      </c>
      <c r="O128" s="109" t="str">
        <f>IF(OR(N128="Untraceable",N128="Incomplete"),"Ignore",IF(N128="Completed","Waiting",IF(OR(N128="Waiting",N128="In Progress",N128="Review",N128="Other"),"HOLD","")))</f>
        <v/>
      </c>
      <c r="P128" s="4"/>
      <c r="Q128" s="114" t="str">
        <f>IF(OR(N128="Untraceable",N128="Incomplete"),"No",IF(N128="Completed","In Progress",""))</f>
        <v/>
      </c>
      <c r="R128" s="109"/>
    </row>
    <row r="129" spans="1:18" x14ac:dyDescent="0.25">
      <c r="A129" s="109"/>
      <c r="B129" s="109"/>
      <c r="C129" s="109"/>
      <c r="D129" s="103"/>
      <c r="E129" s="103"/>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
      </c>
      <c r="G129" s="104"/>
      <c r="H129" s="104"/>
      <c r="I129" s="68"/>
      <c r="J129" s="68"/>
      <c r="K129" s="73" t="str">
        <f>IF(AND(NOT(I129=""),NOT(J129=""),NOT(H129="")),J129/I129,"")</f>
        <v/>
      </c>
      <c r="L129" s="109"/>
      <c r="M129" s="103" t="str">
        <f>IF(AND(NOT(OR(G129="",G129="Ø")),H129=""),"In Progress",IF(AND(NOT(OR(H129="Ø",H129="")),NOT(OR(G129="Ø",G129=""))),"Completed",IF(AND(NOT(A128=""),NOT(OR(D129="",D129="???")),G129=""),"Waiting",IF(D129="???","Waiting",""))))</f>
        <v/>
      </c>
      <c r="N129" s="109"/>
      <c r="O129" s="109"/>
      <c r="P129" s="4"/>
      <c r="Q129" s="114"/>
      <c r="R129" s="109"/>
    </row>
    <row r="130" spans="1:18" x14ac:dyDescent="0.25">
      <c r="A130" s="115" t="s">
        <v>5960</v>
      </c>
      <c r="B130" s="110" t="s">
        <v>5959</v>
      </c>
      <c r="C130" s="109"/>
      <c r="D130" s="103" t="s">
        <v>187</v>
      </c>
      <c r="E130" s="103" t="s">
        <v>24</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2018-08-01_G-065_MW</v>
      </c>
      <c r="G130" s="104">
        <v>43416</v>
      </c>
      <c r="H130" s="104">
        <v>43416</v>
      </c>
      <c r="I130" s="68">
        <v>1.5</v>
      </c>
      <c r="J130" s="68"/>
      <c r="K130" s="73" t="str">
        <f>IF(AND(NOT(I130=""),NOT(J130=""),NOT(H130="")),J130/I130,"")</f>
        <v/>
      </c>
      <c r="L130" s="111" t="str">
        <f>IF(AND(NOT(OR(H130="",H130="Ø")),NOT(OR(H131="",H131="Ø"))),"Needs to be Split","")</f>
        <v/>
      </c>
      <c r="M130" s="103" t="str">
        <f>IF(AND(NOT(OR(G130="",G130="Ø")),H130=""),"In Progress",IF(AND(NOT(OR(H130="Ø",H130="")),NOT(OR(G130="Ø",G130=""))),"Completed",IF(AND(NOT(A130=""),NOT(OR(D130="",D130="???")),G130=""),"Waiting",IF(D130="???","Waiting",""))))</f>
        <v>Completed</v>
      </c>
      <c r="N130" s="109"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Review</v>
      </c>
      <c r="O130" s="109" t="str">
        <f>IF(OR(N130="Untraceable",N130="Incomplete"),"Ignore",IF(N130="Completed","Waiting",IF(OR(N130="Waiting",N130="In Progress",N130="Review",N130="Other"),"HOLD","")))</f>
        <v>HOLD</v>
      </c>
      <c r="P130" s="4"/>
      <c r="Q130" s="114" t="str">
        <f>IF(OR(N130="Untraceable",N130="Incomplete"),"No",IF(N130="Completed","In Progress",""))</f>
        <v/>
      </c>
      <c r="R130" s="109"/>
    </row>
    <row r="131" spans="1:18" x14ac:dyDescent="0.25">
      <c r="A131" s="109"/>
      <c r="B131" s="109"/>
      <c r="C131" s="109"/>
      <c r="D131" s="103" t="s">
        <v>161</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2018-08-01_G-065_BD</v>
      </c>
      <c r="G131" s="104">
        <v>43431</v>
      </c>
      <c r="H131" s="104" t="s">
        <v>51</v>
      </c>
      <c r="I131" s="68">
        <v>0.5</v>
      </c>
      <c r="J131" s="68"/>
      <c r="K131" s="73" t="str">
        <f>IF(AND(NOT(I131=""),NOT(J131=""),NOT(H131="")),J131/I131,"")</f>
        <v/>
      </c>
      <c r="L131" s="109"/>
      <c r="M131" s="103" t="s">
        <v>2</v>
      </c>
      <c r="N131" s="109"/>
      <c r="O131" s="109"/>
      <c r="P131" s="4"/>
      <c r="Q131" s="114"/>
      <c r="R131" s="109"/>
    </row>
    <row r="132" spans="1:18" x14ac:dyDescent="0.25">
      <c r="A132" s="115" t="s">
        <v>5958</v>
      </c>
      <c r="B132" s="110" t="s">
        <v>5957</v>
      </c>
      <c r="C132" s="109" t="s">
        <v>2065</v>
      </c>
      <c r="D132" s="103"/>
      <c r="E132" s="103"/>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
      </c>
      <c r="G132" s="104"/>
      <c r="H132" s="104"/>
      <c r="I132" s="68"/>
      <c r="J132" s="68"/>
      <c r="K132" s="73" t="str">
        <f>IF(AND(NOT(I132=""),NOT(J132=""),NOT(H132="")),J132/I132,"")</f>
        <v/>
      </c>
      <c r="L132" s="111" t="str">
        <f>IF(AND(NOT(OR(H132="",H132="Ø")),NOT(OR(H133="",H133="Ø"))),"Needs to be Split","")</f>
        <v/>
      </c>
      <c r="M132" s="103" t="str">
        <f>IF(AND(NOT(OR(G132="",G132="Ø")),H132=""),"In Progress",IF(AND(NOT(OR(H132="Ø",H132="")),NOT(OR(G132="Ø",G132=""))),"Completed",IF(AND(NOT(A132=""),NOT(OR(D132="",D132="???")),G132=""),"Waiting",IF(D132="???","Waiting",""))))</f>
        <v/>
      </c>
      <c r="N132" s="109"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
      </c>
      <c r="O132" s="109" t="str">
        <f>IF(OR(N132="Untraceable",N132="Incomplete"),"Ignore",IF(N132="Completed","Waiting",IF(OR(N132="Waiting",N132="In Progress",N132="Review",N132="Other"),"HOLD","")))</f>
        <v/>
      </c>
      <c r="P132" s="4"/>
      <c r="Q132" s="114" t="str">
        <f>IF(OR(N132="Untraceable",N132="Incomplete"),"No",IF(N132="Completed","In Progress",""))</f>
        <v/>
      </c>
      <c r="R132" s="109"/>
    </row>
    <row r="133" spans="1:18" x14ac:dyDescent="0.25">
      <c r="A133" s="109"/>
      <c r="B133" s="109"/>
      <c r="C133" s="109"/>
      <c r="D133" s="103"/>
      <c r="E133" s="103"/>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
      </c>
      <c r="G133" s="104"/>
      <c r="H133" s="104"/>
      <c r="I133" s="68"/>
      <c r="J133" s="68"/>
      <c r="K133" s="73" t="str">
        <f>IF(AND(NOT(I133=""),NOT(J133=""),NOT(H133="")),J133/I133,"")</f>
        <v/>
      </c>
      <c r="L133" s="109"/>
      <c r="M133" s="103" t="str">
        <f>IF(AND(NOT(OR(G133="",G133="Ø")),H133=""),"In Progress",IF(AND(NOT(OR(H133="Ø",H133="")),NOT(OR(G133="Ø",G133=""))),"Completed",IF(AND(NOT(A132=""),NOT(OR(D133="",D133="???")),G133=""),"Waiting",IF(D133="???","Waiting",""))))</f>
        <v/>
      </c>
      <c r="N133" s="109"/>
      <c r="O133" s="109"/>
      <c r="P133" s="4"/>
      <c r="Q133" s="114"/>
      <c r="R133" s="109"/>
    </row>
    <row r="134" spans="1:18" x14ac:dyDescent="0.25">
      <c r="A134" s="115" t="s">
        <v>5956</v>
      </c>
      <c r="B134" s="110" t="s">
        <v>5955</v>
      </c>
      <c r="C134" s="109" t="s">
        <v>5913</v>
      </c>
      <c r="D134" s="103" t="s">
        <v>187</v>
      </c>
      <c r="E134" s="103" t="s">
        <v>24</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2018-08-01_G-067_MW</v>
      </c>
      <c r="G134" s="104">
        <v>43416</v>
      </c>
      <c r="H134" s="104">
        <v>43416</v>
      </c>
      <c r="I134" s="68">
        <v>2</v>
      </c>
      <c r="J134" s="68">
        <v>14</v>
      </c>
      <c r="K134" s="73">
        <f>IF(AND(NOT(I134=""),NOT(J134=""),NOT(H134="")),J134/I134,"")</f>
        <v>7</v>
      </c>
      <c r="L134" s="111">
        <v>43445</v>
      </c>
      <c r="M134" s="103" t="str">
        <f>IF(AND(NOT(OR(G134="",G134="Ø")),H134=""),"In Progress",IF(AND(NOT(OR(H134="Ø",H134="")),NOT(OR(G134="Ø",G134=""))),"Completed",IF(AND(NOT(A134=""),NOT(OR(D134="",D134="???")),G134=""),"Waiting",IF(D134="???","Waiting",""))))</f>
        <v>Completed</v>
      </c>
      <c r="N134" s="109" t="s">
        <v>0</v>
      </c>
      <c r="O134" s="109" t="s">
        <v>0</v>
      </c>
      <c r="P134" s="4" t="s">
        <v>5954</v>
      </c>
      <c r="Q134" s="114" t="s">
        <v>25</v>
      </c>
      <c r="R134" s="109" t="s">
        <v>5953</v>
      </c>
    </row>
    <row r="135" spans="1:18" x14ac:dyDescent="0.25">
      <c r="A135" s="109"/>
      <c r="B135" s="109"/>
      <c r="C135" s="109"/>
      <c r="D135" s="103" t="s">
        <v>161</v>
      </c>
      <c r="E135" s="103" t="s">
        <v>1512</v>
      </c>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2018-08-01_G-067_BD</v>
      </c>
      <c r="G135" s="104">
        <v>43431</v>
      </c>
      <c r="H135" s="104">
        <v>43431</v>
      </c>
      <c r="I135" s="68">
        <v>1.75</v>
      </c>
      <c r="J135" s="68">
        <v>13</v>
      </c>
      <c r="K135" s="73">
        <f>IF(AND(NOT(I135=""),NOT(J135=""),NOT(H135="")),J135/I135,"")</f>
        <v>7.4285714285714288</v>
      </c>
      <c r="L135" s="109"/>
      <c r="M135" s="103" t="str">
        <f>IF(AND(NOT(OR(G135="",G135="Ø")),H135=""),"In Progress",IF(AND(NOT(OR(H135="Ø",H135="")),NOT(OR(G135="Ø",G135=""))),"Completed",IF(AND(NOT(A134=""),NOT(OR(D135="",D135="???")),G135=""),"Waiting",IF(D135="???","Waiting",""))))</f>
        <v>Completed</v>
      </c>
      <c r="N135" s="109"/>
      <c r="O135" s="109"/>
      <c r="P135" s="4"/>
      <c r="Q135" s="114"/>
      <c r="R135" s="109"/>
    </row>
    <row r="136" spans="1:18" x14ac:dyDescent="0.25">
      <c r="A136" s="115" t="s">
        <v>5952</v>
      </c>
      <c r="B136" s="110" t="s">
        <v>5951</v>
      </c>
      <c r="C136" s="109"/>
      <c r="D136" s="103"/>
      <c r="E136" s="103"/>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
      </c>
      <c r="G136" s="104"/>
      <c r="H136" s="104"/>
      <c r="I136" s="68"/>
      <c r="J136" s="68"/>
      <c r="K136" s="73" t="str">
        <f>IF(AND(NOT(I136=""),NOT(J136=""),NOT(H136="")),J136/I136,"")</f>
        <v/>
      </c>
      <c r="L136" s="111" t="str">
        <f>IF(AND(NOT(OR(H136="",H136="Ø")),NOT(OR(H137="",H137="Ø"))),"Needs to be Split","")</f>
        <v/>
      </c>
      <c r="M136" s="103" t="str">
        <f>IF(AND(NOT(OR(G136="",G136="Ø")),H136=""),"In Progress",IF(AND(NOT(OR(H136="Ø",H136="")),NOT(OR(G136="Ø",G136=""))),"Completed",IF(AND(NOT(A136=""),NOT(OR(D136="",D136="???")),G136=""),"Waiting",IF(D136="???","Waiting",""))))</f>
        <v/>
      </c>
      <c r="N136" s="109"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
      </c>
      <c r="O136" s="109" t="str">
        <f>IF(OR(N136="Untraceable",N136="Incomplete"),"Ignore",IF(N136="Completed","Waiting",IF(OR(N136="Waiting",N136="In Progress",N136="Review",N136="Other"),"HOLD","")))</f>
        <v/>
      </c>
      <c r="P136" s="4"/>
      <c r="Q136" s="114" t="str">
        <f>IF(OR(N136="Untraceable",N136="Incomplete"),"No",IF(N136="Completed","In Progress",""))</f>
        <v/>
      </c>
      <c r="R136" s="109"/>
    </row>
    <row r="137" spans="1:18" x14ac:dyDescent="0.25">
      <c r="A137" s="109"/>
      <c r="B137" s="109"/>
      <c r="C137" s="109"/>
      <c r="D137" s="103"/>
      <c r="E137" s="103"/>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
      </c>
      <c r="G137" s="104"/>
      <c r="H137" s="104"/>
      <c r="I137" s="68"/>
      <c r="J137" s="68"/>
      <c r="K137" s="73" t="str">
        <f>IF(AND(NOT(I137=""),NOT(J137=""),NOT(H137="")),J137/I137,"")</f>
        <v/>
      </c>
      <c r="L137" s="109"/>
      <c r="M137" s="103" t="str">
        <f>IF(AND(NOT(OR(G137="",G137="Ø")),H137=""),"In Progress",IF(AND(NOT(OR(H137="Ø",H137="")),NOT(OR(G137="Ø",G137=""))),"Completed",IF(AND(NOT(A136=""),NOT(OR(D137="",D137="???")),G137=""),"Waiting",IF(D137="???","Waiting",""))))</f>
        <v/>
      </c>
      <c r="N137" s="109"/>
      <c r="O137" s="109"/>
      <c r="P137" s="4"/>
      <c r="Q137" s="114"/>
      <c r="R137" s="109"/>
    </row>
    <row r="138" spans="1:18" x14ac:dyDescent="0.25">
      <c r="A138" s="115" t="s">
        <v>5950</v>
      </c>
      <c r="B138" s="110" t="s">
        <v>5949</v>
      </c>
      <c r="C138" s="109" t="s">
        <v>5913</v>
      </c>
      <c r="D138" s="103" t="s">
        <v>187</v>
      </c>
      <c r="E138" s="103" t="s">
        <v>24</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2018-08-01_G-069_MW</v>
      </c>
      <c r="G138" s="104">
        <v>43413</v>
      </c>
      <c r="H138" s="104">
        <v>43416</v>
      </c>
      <c r="I138" s="68">
        <v>3.5</v>
      </c>
      <c r="J138" s="68">
        <v>15</v>
      </c>
      <c r="K138" s="73">
        <f>IF(AND(NOT(I138=""),NOT(J138=""),NOT(H138="")),J138/I138,"")</f>
        <v>4.2857142857142856</v>
      </c>
      <c r="L138" s="111">
        <v>43445</v>
      </c>
      <c r="M138" s="103" t="str">
        <f>IF(AND(NOT(OR(G138="",G138="Ø")),H138=""),"In Progress",IF(AND(NOT(OR(H138="Ø",H138="")),NOT(OR(G138="Ø",G138=""))),"Completed",IF(AND(NOT(A138=""),NOT(OR(D138="",D138="???")),G138=""),"Waiting",IF(D138="???","Waiting",""))))</f>
        <v>Completed</v>
      </c>
      <c r="N138" s="109" t="s">
        <v>0</v>
      </c>
      <c r="O138" s="109" t="s">
        <v>0</v>
      </c>
      <c r="P138" s="4" t="s">
        <v>5948</v>
      </c>
      <c r="Q138" s="114" t="s">
        <v>25</v>
      </c>
      <c r="R138" s="109" t="s">
        <v>5947</v>
      </c>
    </row>
    <row r="139" spans="1:18" x14ac:dyDescent="0.25">
      <c r="A139" s="109"/>
      <c r="B139" s="109"/>
      <c r="C139" s="109"/>
      <c r="D139" s="103" t="s">
        <v>161</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2018-08-01_G-069_BD</v>
      </c>
      <c r="G139" s="104">
        <v>43440</v>
      </c>
      <c r="H139" s="104">
        <v>43440</v>
      </c>
      <c r="I139" s="68">
        <v>1</v>
      </c>
      <c r="J139" s="68">
        <v>13</v>
      </c>
      <c r="K139" s="73">
        <f>IF(AND(NOT(I139=""),NOT(J139=""),NOT(H139="")),J139/I139,"")</f>
        <v>13</v>
      </c>
      <c r="L139" s="109"/>
      <c r="M139" s="103" t="str">
        <f>IF(AND(NOT(OR(G139="",G139="Ø")),H139=""),"In Progress",IF(AND(NOT(OR(H139="Ø",H139="")),NOT(OR(G139="Ø",G139=""))),"Completed",IF(AND(NOT(A138=""),NOT(OR(D139="",D139="???")),G139=""),"Waiting",IF(D139="???","Waiting",""))))</f>
        <v>Completed</v>
      </c>
      <c r="N139" s="109"/>
      <c r="O139" s="109"/>
      <c r="P139" s="4"/>
      <c r="Q139" s="114"/>
      <c r="R139" s="109"/>
    </row>
    <row r="140" spans="1:18" x14ac:dyDescent="0.25">
      <c r="A140" s="115" t="s">
        <v>5946</v>
      </c>
      <c r="B140" s="110" t="s">
        <v>5945</v>
      </c>
      <c r="C140" s="109"/>
      <c r="D140" s="103"/>
      <c r="E140" s="103"/>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
      </c>
      <c r="G140" s="104"/>
      <c r="H140" s="104"/>
      <c r="I140" s="68"/>
      <c r="J140" s="68"/>
      <c r="K140" s="73" t="str">
        <f>IF(AND(NOT(I140=""),NOT(J140=""),NOT(H140="")),J140/I140,"")</f>
        <v/>
      </c>
      <c r="L140" s="111" t="str">
        <f>IF(AND(NOT(OR(H140="",H140="Ø")),NOT(OR(H141="",H141="Ø"))),"Needs to be Split","")</f>
        <v/>
      </c>
      <c r="M140" s="103" t="str">
        <f>IF(AND(NOT(OR(G140="",G140="Ø")),H140=""),"In Progress",IF(AND(NOT(OR(H140="Ø",H140="")),NOT(OR(G140="Ø",G140=""))),"Completed",IF(AND(NOT(A140=""),NOT(OR(D140="",D140="???")),G140=""),"Waiting",IF(D140="???","Waiting",""))))</f>
        <v/>
      </c>
      <c r="N140" s="109"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
      </c>
      <c r="O140" s="109" t="str">
        <f>IF(OR(N140="Untraceable",N140="Incomplete"),"Ignore",IF(N140="Completed","Waiting",IF(OR(N140="Waiting",N140="In Progress",N140="Review",N140="Other"),"HOLD","")))</f>
        <v/>
      </c>
      <c r="P140" s="4"/>
      <c r="Q140" s="114" t="str">
        <f>IF(OR(N140="Untraceable",N140="Incomplete"),"No",IF(N140="Completed","In Progress",""))</f>
        <v/>
      </c>
      <c r="R140" s="109"/>
    </row>
    <row r="141" spans="1:18" x14ac:dyDescent="0.25">
      <c r="A141" s="109"/>
      <c r="B141" s="109"/>
      <c r="C141" s="109"/>
      <c r="D141" s="103"/>
      <c r="E141" s="103"/>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
      </c>
      <c r="G141" s="104"/>
      <c r="H141" s="104"/>
      <c r="I141" s="68"/>
      <c r="J141" s="68"/>
      <c r="K141" s="73" t="str">
        <f>IF(AND(NOT(I141=""),NOT(J141=""),NOT(H141="")),J141/I141,"")</f>
        <v/>
      </c>
      <c r="L141" s="109"/>
      <c r="M141" s="103" t="str">
        <f>IF(AND(NOT(OR(G141="",G141="Ø")),H141=""),"In Progress",IF(AND(NOT(OR(H141="Ø",H141="")),NOT(OR(G141="Ø",G141=""))),"Completed",IF(AND(NOT(A140=""),NOT(OR(D141="",D141="???")),G141=""),"Waiting",IF(D141="???","Waiting",""))))</f>
        <v/>
      </c>
      <c r="N141" s="109"/>
      <c r="O141" s="109"/>
      <c r="P141" s="4"/>
      <c r="Q141" s="114"/>
      <c r="R141" s="109"/>
    </row>
    <row r="142" spans="1:18" x14ac:dyDescent="0.25">
      <c r="A142" s="115" t="s">
        <v>5944</v>
      </c>
      <c r="B142" s="110" t="s">
        <v>5943</v>
      </c>
      <c r="C142" s="109" t="s">
        <v>5913</v>
      </c>
      <c r="D142" s="103" t="s">
        <v>187</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2018-08-01_G-071_MW</v>
      </c>
      <c r="G142" s="104">
        <v>43412</v>
      </c>
      <c r="H142" s="104">
        <v>43413</v>
      </c>
      <c r="I142" s="68"/>
      <c r="J142" s="68"/>
      <c r="K142" s="73" t="str">
        <f>IF(AND(NOT(I142=""),NOT(J142=""),NOT(H142="")),J142/I142,"")</f>
        <v/>
      </c>
      <c r="L142" s="111">
        <v>43445</v>
      </c>
      <c r="M142" s="103" t="str">
        <f>IF(AND(NOT(OR(G142="",G142="Ø")),H142=""),"In Progress",IF(AND(NOT(OR(H142="Ø",H142="")),NOT(OR(G142="Ø",G142=""))),"Completed",IF(AND(NOT(A142=""),NOT(OR(D142="",D142="???")),G142=""),"Waiting",IF(D142="???","Waiting",""))))</f>
        <v>Completed</v>
      </c>
      <c r="N142" s="109" t="s">
        <v>0</v>
      </c>
      <c r="O142" s="109" t="s">
        <v>0</v>
      </c>
      <c r="P142" s="4" t="s">
        <v>5942</v>
      </c>
      <c r="Q142" s="114" t="s">
        <v>25</v>
      </c>
      <c r="R142" s="109" t="s">
        <v>5941</v>
      </c>
    </row>
    <row r="143" spans="1:18" x14ac:dyDescent="0.25">
      <c r="A143" s="109"/>
      <c r="B143" s="109"/>
      <c r="C143" s="109"/>
      <c r="D143" s="103" t="s">
        <v>32</v>
      </c>
      <c r="E143" s="103" t="s">
        <v>1512</v>
      </c>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2018-08-01_G-071_AZ</v>
      </c>
      <c r="G143" s="104">
        <v>43432</v>
      </c>
      <c r="H143" s="104">
        <v>43432</v>
      </c>
      <c r="I143" s="68"/>
      <c r="J143" s="68"/>
      <c r="K143" s="73" t="str">
        <f>IF(AND(NOT(I143=""),NOT(J143=""),NOT(H143="")),J143/I143,"")</f>
        <v/>
      </c>
      <c r="L143" s="109"/>
      <c r="M143" s="103" t="str">
        <f>IF(AND(NOT(OR(G143="",G143="Ø")),H143=""),"In Progress",IF(AND(NOT(OR(H143="Ø",H143="")),NOT(OR(G143="Ø",G143=""))),"Completed",IF(AND(NOT(A142=""),NOT(OR(D143="",D143="???")),G143=""),"Waiting",IF(D143="???","Waiting",""))))</f>
        <v>Completed</v>
      </c>
      <c r="N143" s="109"/>
      <c r="O143" s="109"/>
      <c r="P143" s="4"/>
      <c r="Q143" s="114"/>
      <c r="R143" s="109"/>
    </row>
    <row r="144" spans="1:18" x14ac:dyDescent="0.25">
      <c r="A144" s="115" t="s">
        <v>5940</v>
      </c>
      <c r="B144" s="110" t="s">
        <v>5939</v>
      </c>
      <c r="C144" s="109" t="s">
        <v>5895</v>
      </c>
      <c r="D144" s="103" t="s">
        <v>187</v>
      </c>
      <c r="E144" s="103" t="s">
        <v>24</v>
      </c>
      <c r="F144" s="7" t="str">
        <f>IF(AND(D144="Amina",OR(E144="Manual",E144="Assisted Manual")),A144&amp;"_AZ",IF(AND(D144="Amina",OR(E144="De-Novo Merge",E144="Assisted Merge")),A144&amp;"_SA_AZ",IF(AND(D144="Ahmad",OR(E144="Manual",E144="Assisted Manual")),A144&amp;"_AE",IF(AND(D144="Ahmad",OR(E144="De-Novo Merge",E144="Assisted Merge")),A144&amp;"_SA_AE",IF(AND(D144="Gina",OR(E144="Manual",E144="Assisted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Merge")),A144&amp;"_SA_MW",IF(AND(D144="Rinat",OR(E144="Manual",E144="Assisted Manual")),A144&amp;"_RM",IF(AND(D144="Rinat",OR(E144="De-Novo Merge",E144="Assisted Merge")),A144&amp;"_SA_RM",""))))))))))))))))</f>
        <v>2018-08-01_G-072_MW</v>
      </c>
      <c r="G144" s="104">
        <v>43388</v>
      </c>
      <c r="H144" s="104">
        <v>43389</v>
      </c>
      <c r="I144" s="68">
        <v>4</v>
      </c>
      <c r="J144" s="68"/>
      <c r="K144" s="73" t="str">
        <f>IF(AND(NOT(I144=""),NOT(J144=""),NOT(H144="")),J144/I144,"")</f>
        <v/>
      </c>
      <c r="L144" s="111">
        <v>43445</v>
      </c>
      <c r="M144" s="103" t="str">
        <f>IF(AND(NOT(OR(G144="",G144="Ø")),H144=""),"In Progress",IF(AND(NOT(OR(H144="Ø",H144="")),NOT(OR(G144="Ø",G144=""))),"Completed",IF(AND(NOT(A144=""),NOT(OR(D144="",D144="???")),G144=""),"Waiting",IF(D144="???","Waiting",""))))</f>
        <v>Completed</v>
      </c>
      <c r="N144" s="109" t="s">
        <v>0</v>
      </c>
      <c r="O144" s="109" t="s">
        <v>0</v>
      </c>
      <c r="P144" s="4"/>
      <c r="Q144" s="114" t="s">
        <v>25</v>
      </c>
      <c r="R144" s="109" t="s">
        <v>5938</v>
      </c>
    </row>
    <row r="145" spans="1:18" x14ac:dyDescent="0.25">
      <c r="A145" s="109"/>
      <c r="B145" s="109"/>
      <c r="C145" s="109"/>
      <c r="D145" s="103" t="s">
        <v>113</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2018-08-01_G-072_DR</v>
      </c>
      <c r="G145" s="104">
        <v>43437</v>
      </c>
      <c r="H145" s="104">
        <v>43438</v>
      </c>
      <c r="I145" s="68">
        <v>4</v>
      </c>
      <c r="J145" s="68">
        <v>60.476999999999997</v>
      </c>
      <c r="K145" s="73">
        <f>IF(AND(NOT(I145=""),NOT(J145=""),NOT(H145="")),J145/I145,"")</f>
        <v>15.119249999999999</v>
      </c>
      <c r="L145" s="109"/>
      <c r="M145" s="103" t="str">
        <f>IF(AND(NOT(OR(G145="",G145="Ø")),H145=""),"In Progress",IF(AND(NOT(OR(H145="Ø",H145="")),NOT(OR(G145="Ø",G145=""))),"Completed",IF(AND(NOT(A144=""),NOT(OR(D145="",D145="???")),G145=""),"Waiting",IF(D145="???","Waiting",""))))</f>
        <v>Completed</v>
      </c>
      <c r="N145" s="109"/>
      <c r="O145" s="109"/>
      <c r="P145" s="4"/>
      <c r="Q145" s="114"/>
      <c r="R145" s="109"/>
    </row>
    <row r="146" spans="1:18" x14ac:dyDescent="0.25">
      <c r="A146" s="115" t="s">
        <v>5937</v>
      </c>
      <c r="B146" s="110" t="s">
        <v>5936</v>
      </c>
      <c r="C146" s="109" t="s">
        <v>5913</v>
      </c>
      <c r="D146" s="103" t="s">
        <v>187</v>
      </c>
      <c r="E146" s="103" t="s">
        <v>24</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2018-08-01_G-073_MW</v>
      </c>
      <c r="G146" s="104">
        <v>43412</v>
      </c>
      <c r="H146" s="104">
        <v>43423</v>
      </c>
      <c r="I146" s="68"/>
      <c r="J146" s="68">
        <v>7.3</v>
      </c>
      <c r="K146" s="73" t="str">
        <f>IF(AND(NOT(I146=""),NOT(J146=""),NOT(H146="")),J146/I146,"")</f>
        <v/>
      </c>
      <c r="L146" s="111">
        <v>43453</v>
      </c>
      <c r="M146" s="103" t="s">
        <v>0</v>
      </c>
      <c r="N146" s="109"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09" t="s">
        <v>0</v>
      </c>
      <c r="P146" s="4" t="s">
        <v>5935</v>
      </c>
      <c r="Q146" s="114" t="str">
        <f>IF(OR(N146="Untraceable",N146="Incomplete"),"No",IF(N146="Completed","In Progress",""))</f>
        <v>In Progress</v>
      </c>
      <c r="R146" s="109"/>
    </row>
    <row r="147" spans="1:18" x14ac:dyDescent="0.25">
      <c r="A147" s="109"/>
      <c r="B147" s="109"/>
      <c r="C147" s="109"/>
      <c r="D147" s="103" t="s">
        <v>161</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2018-08-01_G-073_BD</v>
      </c>
      <c r="G147" s="104">
        <v>43440</v>
      </c>
      <c r="H147" s="104">
        <v>43453</v>
      </c>
      <c r="I147" s="68">
        <v>0.5</v>
      </c>
      <c r="J147" s="68">
        <v>7.3</v>
      </c>
      <c r="K147" s="73">
        <f>IF(AND(NOT(I147=""),NOT(J147=""),NOT(H147="")),J147/I147,"")</f>
        <v>14.6</v>
      </c>
      <c r="L147" s="109"/>
      <c r="M147" s="103" t="str">
        <f>IF(AND(NOT(OR(G147="",G147="Ø")),H147=""),"In Progress",IF(AND(NOT(OR(H147="Ø",H147="")),NOT(OR(G147="Ø",G147=""))),"Completed",IF(AND(NOT(A146=""),NOT(OR(D147="",D147="???")),G147=""),"Waiting",IF(D147="???","Waiting",""))))</f>
        <v>Completed</v>
      </c>
      <c r="N147" s="109"/>
      <c r="O147" s="109"/>
      <c r="P147" s="4"/>
      <c r="Q147" s="114"/>
      <c r="R147" s="109"/>
    </row>
    <row r="148" spans="1:18" x14ac:dyDescent="0.25">
      <c r="A148" s="115" t="s">
        <v>5934</v>
      </c>
      <c r="B148" s="110" t="s">
        <v>5933</v>
      </c>
      <c r="C148" s="109"/>
      <c r="D148" s="103" t="s">
        <v>187</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2018-08-01_G-074_MW</v>
      </c>
      <c r="G148" s="104">
        <v>43454</v>
      </c>
      <c r="H148" s="104"/>
      <c r="I148" s="68"/>
      <c r="J148" s="68"/>
      <c r="K148" s="73" t="str">
        <f>IF(AND(NOT(I148=""),NOT(J148=""),NOT(H148="")),J148/I148,"")</f>
        <v/>
      </c>
      <c r="L148" s="111" t="str">
        <f>IF(AND(NOT(OR(H148="",H148="Ø")),NOT(OR(H149="",H149="Ø"))),"Needs to be Split","")</f>
        <v/>
      </c>
      <c r="M148" s="103" t="str">
        <f>IF(AND(NOT(OR(G148="",G148="Ø")),H148=""),"In Progress",IF(AND(NOT(OR(H148="Ø",H148="")),NOT(OR(G148="Ø",G148=""))),"Completed",IF(AND(NOT(A148=""),NOT(OR(D148="",D148="???")),G148=""),"Waiting",IF(D148="???","Waiting",""))))</f>
        <v>In Progress</v>
      </c>
      <c r="N148" s="109"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In Progress</v>
      </c>
      <c r="O148" s="109" t="str">
        <f>IF(OR(N148="Untraceable",N148="Incomplete"),"Ignore",IF(N148="Completed","Waiting",IF(OR(N148="Waiting",N148="In Progress",N148="Review",N148="Other"),"HOLD","")))</f>
        <v>HOLD</v>
      </c>
      <c r="P148" s="4"/>
      <c r="Q148" s="114" t="str">
        <f>IF(OR(N148="Untraceable",N148="Incomplete"),"No",IF(N148="Completed","In Progress",""))</f>
        <v/>
      </c>
      <c r="R148" s="109"/>
    </row>
    <row r="149" spans="1:18" x14ac:dyDescent="0.25">
      <c r="A149" s="109"/>
      <c r="B149" s="109"/>
      <c r="C149" s="109"/>
      <c r="D149" s="103"/>
      <c r="E149" s="103"/>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
      </c>
      <c r="G149" s="104"/>
      <c r="H149" s="104"/>
      <c r="I149" s="68"/>
      <c r="J149" s="68"/>
      <c r="K149" s="73" t="str">
        <f>IF(AND(NOT(I149=""),NOT(J149=""),NOT(H149="")),J149/I149,"")</f>
        <v/>
      </c>
      <c r="L149" s="109"/>
      <c r="M149" s="103" t="str">
        <f>IF(AND(NOT(OR(G149="",G149="Ø")),H149=""),"In Progress",IF(AND(NOT(OR(H149="Ø",H149="")),NOT(OR(G149="Ø",G149=""))),"Completed",IF(AND(NOT(A148=""),NOT(OR(D149="",D149="???")),G149=""),"Waiting",IF(D149="???","Waiting",""))))</f>
        <v/>
      </c>
      <c r="N149" s="109"/>
      <c r="O149" s="109"/>
      <c r="P149" s="4"/>
      <c r="Q149" s="114"/>
      <c r="R149" s="109"/>
    </row>
    <row r="150" spans="1:18" x14ac:dyDescent="0.25">
      <c r="A150" s="115" t="s">
        <v>5932</v>
      </c>
      <c r="B150" s="110" t="s">
        <v>5931</v>
      </c>
      <c r="C150" s="109"/>
      <c r="D150" s="103" t="s">
        <v>187</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2018-08-01_G-075_MW</v>
      </c>
      <c r="G150" s="104">
        <v>43411</v>
      </c>
      <c r="H150" s="104">
        <v>43412</v>
      </c>
      <c r="I150" s="68">
        <v>2</v>
      </c>
      <c r="J150" s="68"/>
      <c r="K150" s="73" t="str">
        <f>IF(AND(NOT(I150=""),NOT(J150=""),NOT(H150="")),J150/I150,"")</f>
        <v/>
      </c>
      <c r="L150" s="111" t="str">
        <f>IF(AND(NOT(OR(H150="",H150="Ø")),NOT(OR(H151="",H151="Ø"))),"Needs to be Split","")</f>
        <v/>
      </c>
      <c r="M150" s="103" t="str">
        <f>IF(AND(NOT(OR(G150="",G150="Ø")),H150=""),"In Progress",IF(AND(NOT(OR(H150="Ø",H150="")),NOT(OR(G150="Ø",G150=""))),"Completed",IF(AND(NOT(A150=""),NOT(OR(D150="",D150="???")),G150=""),"Waiting",IF(D150="???","Waiting",""))))</f>
        <v>Completed</v>
      </c>
      <c r="N150" s="109"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Waiting</v>
      </c>
      <c r="O150" s="109" t="str">
        <f>IF(OR(N150="Untraceable",N150="Incomplete"),"Ignore",IF(N150="Completed","Waiting",IF(OR(N150="Waiting",N150="In Progress",N150="Review",N150="Other"),"HOLD","")))</f>
        <v>HOLD</v>
      </c>
      <c r="P150" s="4" t="s">
        <v>5930</v>
      </c>
      <c r="Q150" s="114" t="str">
        <f>IF(OR(N150="Untraceable",N150="Incomplete"),"No",IF(N150="Completed","In Progress",""))</f>
        <v/>
      </c>
      <c r="R150" s="109"/>
    </row>
    <row r="151" spans="1:18" x14ac:dyDescent="0.25">
      <c r="A151" s="109"/>
      <c r="B151" s="109"/>
      <c r="C151" s="109"/>
      <c r="D151" s="103" t="str">
        <f>IF(AND(NOT(A150=""),NOT(B150=""),NOT(M150="Untraceable")),"???","")</f>
        <v>???</v>
      </c>
      <c r="E151" s="103"/>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
      </c>
      <c r="G151" s="104"/>
      <c r="H151" s="104"/>
      <c r="I151" s="68"/>
      <c r="J151" s="68"/>
      <c r="K151" s="73" t="str">
        <f>IF(AND(NOT(I151=""),NOT(J151=""),NOT(H151="")),J151/I151,"")</f>
        <v/>
      </c>
      <c r="L151" s="109"/>
      <c r="M151" s="103" t="str">
        <f>IF(AND(NOT(OR(G151="",G151="Ø")),H151=""),"In Progress",IF(AND(NOT(OR(H151="Ø",H151="")),NOT(OR(G151="Ø",G151=""))),"Completed",IF(AND(NOT(A150=""),NOT(OR(D151="",D151="???")),G151=""),"Waiting",IF(D151="???","Waiting",""))))</f>
        <v>Waiting</v>
      </c>
      <c r="N151" s="109"/>
      <c r="O151" s="109"/>
      <c r="P151" s="4"/>
      <c r="Q151" s="114"/>
      <c r="R151" s="109"/>
    </row>
    <row r="152" spans="1:18" x14ac:dyDescent="0.25">
      <c r="A152" s="115" t="s">
        <v>5929</v>
      </c>
      <c r="B152" s="110" t="s">
        <v>5928</v>
      </c>
      <c r="C152" s="109"/>
      <c r="D152" s="103"/>
      <c r="E152" s="103"/>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
      </c>
      <c r="G152" s="104"/>
      <c r="H152" s="104"/>
      <c r="I152" s="68"/>
      <c r="J152" s="68"/>
      <c r="K152" s="73" t="str">
        <f>IF(AND(NOT(I152=""),NOT(J152=""),NOT(H152="")),J152/I152,"")</f>
        <v/>
      </c>
      <c r="L152" s="111" t="str">
        <f>IF(AND(NOT(OR(H152="",H152="Ø")),NOT(OR(H153="",H153="Ø"))),"Needs to be Split","")</f>
        <v/>
      </c>
      <c r="M152" s="103" t="str">
        <f>IF(AND(NOT(OR(G152="",G152="Ø")),H152=""),"In Progress",IF(AND(NOT(OR(H152="Ø",H152="")),NOT(OR(G152="Ø",G152=""))),"Completed",IF(AND(NOT(A152=""),NOT(OR(D152="",D152="???")),G152=""),"Waiting",IF(D152="???","Waiting",""))))</f>
        <v/>
      </c>
      <c r="N152" s="109"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
      </c>
      <c r="O152" s="109" t="str">
        <f>IF(OR(N152="Untraceable",N152="Incomplete"),"Ignore",IF(N152="Completed","Waiting",IF(OR(N152="Waiting",N152="In Progress",N152="Review",N152="Other"),"HOLD","")))</f>
        <v/>
      </c>
      <c r="P152" s="4"/>
      <c r="Q152" s="114" t="str">
        <f>IF(OR(N152="Untraceable",N152="Incomplete"),"No",IF(N152="Completed","In Progress",""))</f>
        <v/>
      </c>
      <c r="R152" s="109"/>
    </row>
    <row r="153" spans="1:18" x14ac:dyDescent="0.25">
      <c r="A153" s="109"/>
      <c r="B153" s="109"/>
      <c r="C153" s="109"/>
      <c r="D153" s="103"/>
      <c r="E153" s="103"/>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
      </c>
      <c r="G153" s="104"/>
      <c r="H153" s="104"/>
      <c r="I153" s="68"/>
      <c r="J153" s="68"/>
      <c r="K153" s="73" t="str">
        <f>IF(AND(NOT(I153=""),NOT(J153=""),NOT(H153="")),J153/I153,"")</f>
        <v/>
      </c>
      <c r="L153" s="109"/>
      <c r="M153" s="103" t="str">
        <f>IF(AND(NOT(OR(G153="",G153="Ø")),H153=""),"In Progress",IF(AND(NOT(OR(H153="Ø",H153="")),NOT(OR(G153="Ø",G153=""))),"Completed",IF(AND(NOT(A152=""),NOT(OR(D153="",D153="???")),G153=""),"Waiting",IF(D153="???","Waiting",""))))</f>
        <v/>
      </c>
      <c r="N153" s="109"/>
      <c r="O153" s="109"/>
      <c r="P153" s="4"/>
      <c r="Q153" s="114"/>
      <c r="R153" s="109"/>
    </row>
    <row r="154" spans="1:18" x14ac:dyDescent="0.25">
      <c r="A154" s="115" t="s">
        <v>5927</v>
      </c>
      <c r="B154" s="110" t="s">
        <v>5926</v>
      </c>
      <c r="C154" s="109" t="s">
        <v>5913</v>
      </c>
      <c r="D154" s="103" t="s">
        <v>187</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2018-08-01_G-077_MW</v>
      </c>
      <c r="G154" s="104">
        <v>43411</v>
      </c>
      <c r="H154" s="104">
        <v>43411</v>
      </c>
      <c r="I154" s="68"/>
      <c r="J154" s="68"/>
      <c r="K154" s="73" t="str">
        <f>IF(AND(NOT(I154=""),NOT(J154=""),NOT(H154="")),J154/I154,"")</f>
        <v/>
      </c>
      <c r="L154" s="111">
        <v>43434</v>
      </c>
      <c r="M154" s="103" t="str">
        <f>IF(AND(NOT(OR(G154="",G154="Ø")),H154=""),"In Progress",IF(AND(NOT(OR(H154="Ø",H154="")),NOT(OR(G154="Ø",G154=""))),"Completed",IF(AND(NOT(A154=""),NOT(OR(D154="",D154="???")),G154=""),"Waiting",IF(D154="???","Waiting",""))))</f>
        <v>Completed</v>
      </c>
      <c r="N154" s="109"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09" t="s">
        <v>0</v>
      </c>
      <c r="P154" s="4" t="s">
        <v>5925</v>
      </c>
      <c r="Q154" s="114" t="s">
        <v>25</v>
      </c>
      <c r="R154" s="109" t="s">
        <v>5924</v>
      </c>
    </row>
    <row r="155" spans="1:18" x14ac:dyDescent="0.25">
      <c r="A155" s="109"/>
      <c r="B155" s="109"/>
      <c r="C155" s="109"/>
      <c r="D155" s="103" t="s">
        <v>32</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2018-08-01_G-077_AZ</v>
      </c>
      <c r="G155" s="104">
        <v>43431</v>
      </c>
      <c r="H155" s="104">
        <v>43432</v>
      </c>
      <c r="I155" s="68"/>
      <c r="J155" s="68"/>
      <c r="K155" s="73" t="str">
        <f>IF(AND(NOT(I155=""),NOT(J155=""),NOT(H155="")),J155/I155,"")</f>
        <v/>
      </c>
      <c r="L155" s="109"/>
      <c r="M155" s="103" t="str">
        <f>IF(AND(NOT(OR(G155="",G155="Ø")),H155=""),"In Progress",IF(AND(NOT(OR(H155="Ø",H155="")),NOT(OR(G155="Ø",G155=""))),"Completed",IF(AND(NOT(A154=""),NOT(OR(D155="",D155="???")),G155=""),"Waiting",IF(D155="???","Waiting",""))))</f>
        <v>Completed</v>
      </c>
      <c r="N155" s="109"/>
      <c r="O155" s="109"/>
      <c r="P155" s="4"/>
      <c r="Q155" s="114"/>
      <c r="R155" s="109"/>
    </row>
    <row r="156" spans="1:18" x14ac:dyDescent="0.25">
      <c r="A156" s="115" t="s">
        <v>5923</v>
      </c>
      <c r="B156" s="110" t="s">
        <v>5922</v>
      </c>
      <c r="C156" s="109" t="s">
        <v>5423</v>
      </c>
      <c r="D156" s="103" t="s">
        <v>187</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2018-08-01_G-078_MW</v>
      </c>
      <c r="G156" s="104">
        <v>43446</v>
      </c>
      <c r="H156" s="104">
        <v>43446</v>
      </c>
      <c r="I156" s="68">
        <v>1.25</v>
      </c>
      <c r="J156" s="68">
        <v>42.2</v>
      </c>
      <c r="K156" s="73">
        <f>IF(AND(NOT(I156=""),NOT(J156=""),NOT(H156="")),J156/I156,"")</f>
        <v>33.760000000000005</v>
      </c>
      <c r="L156" s="111">
        <v>43454</v>
      </c>
      <c r="M156" s="103" t="str">
        <f>IF(AND(NOT(OR(G156="",G156="Ø")),H156=""),"In Progress",IF(AND(NOT(OR(H156="Ø",H156="")),NOT(OR(G156="Ø",G156=""))),"Completed",IF(AND(NOT(A156=""),NOT(OR(D156="",D156="???")),G156=""),"Waiting",IF(D156="???","Waiting",""))))</f>
        <v>Completed</v>
      </c>
      <c r="N156" s="109"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09" t="s">
        <v>0</v>
      </c>
      <c r="P156" s="4" t="s">
        <v>5921</v>
      </c>
      <c r="Q156" s="114" t="str">
        <f>IF(OR(N156="Untraceable",N156="Incomplete"),"No",IF(N156="Completed","In Progress",""))</f>
        <v>In Progress</v>
      </c>
      <c r="R156" s="109"/>
    </row>
    <row r="157" spans="1:18" x14ac:dyDescent="0.25">
      <c r="A157" s="109"/>
      <c r="B157" s="109"/>
      <c r="C157" s="109"/>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2018-08-01_G-078_BD</v>
      </c>
      <c r="G157" s="104">
        <v>43454</v>
      </c>
      <c r="H157" s="104">
        <v>43454</v>
      </c>
      <c r="I157" s="68">
        <v>1</v>
      </c>
      <c r="J157" s="68">
        <v>45</v>
      </c>
      <c r="K157" s="73">
        <f>IF(AND(NOT(I157=""),NOT(J157=""),NOT(H157="")),J157/I157,"")</f>
        <v>45</v>
      </c>
      <c r="L157" s="109"/>
      <c r="M157" s="103" t="str">
        <f>IF(AND(NOT(OR(G157="",G157="Ø")),H157=""),"In Progress",IF(AND(NOT(OR(H157="Ø",H157="")),NOT(OR(G157="Ø",G157=""))),"Completed",IF(AND(NOT(A156=""),NOT(OR(D157="",D157="???")),G157=""),"Waiting",IF(D157="???","Waiting",""))))</f>
        <v>Completed</v>
      </c>
      <c r="N157" s="109"/>
      <c r="O157" s="109"/>
      <c r="P157" s="4"/>
      <c r="Q157" s="114"/>
      <c r="R157" s="109"/>
    </row>
    <row r="158" spans="1:18" x14ac:dyDescent="0.25">
      <c r="A158" s="115" t="s">
        <v>5920</v>
      </c>
      <c r="B158" s="110" t="s">
        <v>5919</v>
      </c>
      <c r="C158" s="109"/>
      <c r="D158" s="103" t="s">
        <v>187</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2018-08-01_G-079_MW</v>
      </c>
      <c r="G158" s="104">
        <v>43411</v>
      </c>
      <c r="H158" s="104">
        <v>43411</v>
      </c>
      <c r="I158" s="68">
        <v>1.5</v>
      </c>
      <c r="J158" s="68"/>
      <c r="K158" s="73" t="str">
        <f>IF(AND(NOT(I158=""),NOT(J158=""),NOT(H158="")),J158/I158,"")</f>
        <v/>
      </c>
      <c r="L158" s="111" t="str">
        <f>IF(AND(NOT(OR(H158="",H158="Ø")),NOT(OR(H159="",H159="Ø"))),"Needs to be Split","")</f>
        <v/>
      </c>
      <c r="M158" s="103" t="str">
        <f>IF(AND(NOT(OR(G158="",G158="Ø")),H158=""),"In Progress",IF(AND(NOT(OR(H158="Ø",H158="")),NOT(OR(G158="Ø",G158=""))),"Completed",IF(AND(NOT(A158=""),NOT(OR(D158="",D158="???")),G158=""),"Waiting",IF(D158="???","Waiting",""))))</f>
        <v>Completed</v>
      </c>
      <c r="N158" s="109"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Waiting</v>
      </c>
      <c r="O158" s="109" t="str">
        <f>IF(OR(N158="Untraceable",N158="Incomplete"),"Ignore",IF(N158="Completed","Waiting",IF(OR(N158="Waiting",N158="In Progress",N158="Review",N158="Other"),"HOLD","")))</f>
        <v>HOLD</v>
      </c>
      <c r="P158" s="4" t="s">
        <v>5918</v>
      </c>
      <c r="Q158" s="114" t="str">
        <f>IF(OR(N158="Untraceable",N158="Incomplete"),"No",IF(N158="Completed","In Progress",""))</f>
        <v/>
      </c>
      <c r="R158" s="109"/>
    </row>
    <row r="159" spans="1:18" x14ac:dyDescent="0.25">
      <c r="A159" s="109"/>
      <c r="B159" s="109"/>
      <c r="C159" s="109"/>
      <c r="D159" s="103" t="str">
        <f>IF(AND(NOT(A158=""),NOT(B158=""),NOT(M158="Untraceable")),"???","")</f>
        <v>???</v>
      </c>
      <c r="E159" s="103"/>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
      </c>
      <c r="G159" s="104"/>
      <c r="H159" s="104"/>
      <c r="I159" s="68"/>
      <c r="J159" s="68"/>
      <c r="K159" s="73" t="str">
        <f>IF(AND(NOT(I159=""),NOT(J159=""),NOT(H159="")),J159/I159,"")</f>
        <v/>
      </c>
      <c r="L159" s="109"/>
      <c r="M159" s="103" t="str">
        <f>IF(AND(NOT(OR(G159="",G159="Ø")),H159=""),"In Progress",IF(AND(NOT(OR(H159="Ø",H159="")),NOT(OR(G159="Ø",G159=""))),"Completed",IF(AND(NOT(A158=""),NOT(OR(D159="",D159="???")),G159=""),"Waiting",IF(D159="???","Waiting",""))))</f>
        <v>Waiting</v>
      </c>
      <c r="N159" s="109"/>
      <c r="O159" s="109"/>
      <c r="P159" s="4"/>
      <c r="Q159" s="114"/>
      <c r="R159" s="109"/>
    </row>
    <row r="160" spans="1:18" x14ac:dyDescent="0.25">
      <c r="A160" s="115" t="s">
        <v>5917</v>
      </c>
      <c r="B160" s="110" t="s">
        <v>5916</v>
      </c>
      <c r="C160" s="109"/>
      <c r="D160" s="103"/>
      <c r="E160" s="103"/>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
      </c>
      <c r="G160" s="104"/>
      <c r="H160" s="104"/>
      <c r="I160" s="68"/>
      <c r="J160" s="68"/>
      <c r="K160" s="73" t="str">
        <f>IF(AND(NOT(I160=""),NOT(J160=""),NOT(H160="")),J160/I160,"")</f>
        <v/>
      </c>
      <c r="L160" s="111" t="str">
        <f>IF(AND(NOT(OR(H160="",H160="Ø")),NOT(OR(H161="",H161="Ø"))),"Needs to be Split","")</f>
        <v/>
      </c>
      <c r="M160" s="103" t="str">
        <f>IF(AND(NOT(OR(G160="",G160="Ø")),H160=""),"In Progress",IF(AND(NOT(OR(H160="Ø",H160="")),NOT(OR(G160="Ø",G160=""))),"Completed",IF(AND(NOT(A160=""),NOT(OR(D160="",D160="???")),G160=""),"Waiting",IF(D160="???","Waiting",""))))</f>
        <v/>
      </c>
      <c r="N160" s="109"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
      </c>
      <c r="O160" s="109" t="str">
        <f>IF(OR(N160="Untraceable",N160="Incomplete"),"Ignore",IF(N160="Completed","Waiting",IF(OR(N160="Waiting",N160="In Progress",N160="Review",N160="Other"),"HOLD","")))</f>
        <v/>
      </c>
      <c r="P160" s="4"/>
      <c r="Q160" s="114" t="str">
        <f>IF(OR(N160="Untraceable",N160="Incomplete"),"No",IF(N160="Completed","In Progress",""))</f>
        <v/>
      </c>
      <c r="R160" s="109"/>
    </row>
    <row r="161" spans="1:18" x14ac:dyDescent="0.25">
      <c r="A161" s="109"/>
      <c r="B161" s="109"/>
      <c r="C161" s="109"/>
      <c r="D161" s="103"/>
      <c r="E161" s="103"/>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
      </c>
      <c r="G161" s="104"/>
      <c r="H161" s="104"/>
      <c r="I161" s="68"/>
      <c r="J161" s="68"/>
      <c r="K161" s="73" t="str">
        <f>IF(AND(NOT(I161=""),NOT(J161=""),NOT(H161="")),J161/I161,"")</f>
        <v/>
      </c>
      <c r="L161" s="109"/>
      <c r="M161" s="103" t="str">
        <f>IF(AND(NOT(OR(G161="",G161="Ø")),H161=""),"In Progress",IF(AND(NOT(OR(H161="Ø",H161="")),NOT(OR(G161="Ø",G161=""))),"Completed",IF(AND(NOT(A160=""),NOT(OR(D161="",D161="???")),G161=""),"Waiting",IF(D161="???","Waiting",""))))</f>
        <v/>
      </c>
      <c r="N161" s="109"/>
      <c r="O161" s="109"/>
      <c r="P161" s="4"/>
      <c r="Q161" s="114"/>
      <c r="R161" s="109"/>
    </row>
    <row r="162" spans="1:18" x14ac:dyDescent="0.25">
      <c r="A162" s="115" t="s">
        <v>5915</v>
      </c>
      <c r="B162" s="110" t="s">
        <v>5914</v>
      </c>
      <c r="C162" s="109" t="s">
        <v>5913</v>
      </c>
      <c r="D162" s="103" t="s">
        <v>187</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2018-08-01_G-081_MW</v>
      </c>
      <c r="G162" s="104">
        <v>43410</v>
      </c>
      <c r="H162" s="104">
        <v>43410</v>
      </c>
      <c r="I162" s="68">
        <v>3</v>
      </c>
      <c r="J162" s="68"/>
      <c r="K162" s="73" t="str">
        <f>IF(AND(NOT(I162=""),NOT(J162=""),NOT(H162="")),J162/I162,"")</f>
        <v/>
      </c>
      <c r="L162" s="111">
        <v>43445</v>
      </c>
      <c r="M162" s="103" t="str">
        <f>IF(AND(NOT(OR(G162="",G162="Ø")),H162=""),"In Progress",IF(AND(NOT(OR(H162="Ø",H162="")),NOT(OR(G162="Ø",G162=""))),"Completed",IF(AND(NOT(A162=""),NOT(OR(D162="",D162="???")),G162=""),"Waiting",IF(D162="???","Waiting",""))))</f>
        <v>Completed</v>
      </c>
      <c r="N162" s="109" t="s">
        <v>0</v>
      </c>
      <c r="O162" s="109" t="s">
        <v>0</v>
      </c>
      <c r="P162" s="4" t="s">
        <v>5912</v>
      </c>
      <c r="Q162" s="114" t="s">
        <v>25</v>
      </c>
      <c r="R162" s="109" t="s">
        <v>5911</v>
      </c>
    </row>
    <row r="163" spans="1:18" x14ac:dyDescent="0.25">
      <c r="A163" s="109"/>
      <c r="B163" s="109"/>
      <c r="C163" s="109"/>
      <c r="D163" s="103" t="s">
        <v>4648</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2018-08-01_G-081_AE</v>
      </c>
      <c r="G163" s="104">
        <v>43432</v>
      </c>
      <c r="H163" s="104">
        <v>43433</v>
      </c>
      <c r="I163" s="68">
        <v>1.6</v>
      </c>
      <c r="J163" s="68">
        <v>18.399999999999999</v>
      </c>
      <c r="K163" s="73">
        <f>IF(AND(NOT(I163=""),NOT(J163=""),NOT(H163="")),J163/I163,"")</f>
        <v>11.499999999999998</v>
      </c>
      <c r="L163" s="109"/>
      <c r="M163" s="103" t="str">
        <f>IF(AND(NOT(OR(G163="",G163="Ø")),H163=""),"In Progress",IF(AND(NOT(OR(H163="Ø",H163="")),NOT(OR(G163="Ø",G163=""))),"Completed",IF(AND(NOT(A162=""),NOT(OR(D163="",D163="???")),G163=""),"Waiting",IF(D163="???","Waiting",""))))</f>
        <v>Completed</v>
      </c>
      <c r="N163" s="109"/>
      <c r="O163" s="109"/>
      <c r="P163" s="4"/>
      <c r="Q163" s="114"/>
      <c r="R163" s="109"/>
    </row>
    <row r="164" spans="1:18" x14ac:dyDescent="0.25">
      <c r="A164" s="115" t="s">
        <v>5910</v>
      </c>
      <c r="B164" s="110" t="s">
        <v>5909</v>
      </c>
      <c r="C164" s="109" t="s">
        <v>2065</v>
      </c>
      <c r="D164" s="103" t="s">
        <v>32</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2018-08-01_G-082_AZ</v>
      </c>
      <c r="G164" s="104">
        <v>43378</v>
      </c>
      <c r="H164" s="104">
        <v>43382</v>
      </c>
      <c r="I164" s="68"/>
      <c r="J164" s="68"/>
      <c r="K164" s="73" t="str">
        <f>IF(AND(NOT(I164=""),NOT(J164=""),NOT(H164="")),J164/I164,"")</f>
        <v/>
      </c>
      <c r="L164" s="111">
        <v>43423</v>
      </c>
      <c r="M164" s="103" t="str">
        <f>IF(AND(NOT(OR(G164="",G164="Ø")),H164=""),"In Progress",IF(AND(NOT(OR(H164="Ø",H164="")),NOT(OR(G164="Ø",G164=""))),"Completed",IF(AND(NOT(A164=""),NOT(OR(D164="",D164="???")),G164=""),"Waiting",IF(D164="???","Waiting",""))))</f>
        <v>Completed</v>
      </c>
      <c r="N164" s="109"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09" t="s">
        <v>0</v>
      </c>
      <c r="P164" s="4" t="s">
        <v>5908</v>
      </c>
      <c r="Q164" s="114" t="s">
        <v>25</v>
      </c>
      <c r="R164" s="109" t="s">
        <v>5907</v>
      </c>
    </row>
    <row r="165" spans="1:18" x14ac:dyDescent="0.25">
      <c r="A165" s="109"/>
      <c r="B165" s="109"/>
      <c r="C165" s="109"/>
      <c r="D165" s="103" t="s">
        <v>27</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2018-08-01_G-082_GB</v>
      </c>
      <c r="G165" s="104">
        <v>43420</v>
      </c>
      <c r="H165" s="104">
        <v>43424</v>
      </c>
      <c r="I165" s="68">
        <v>3</v>
      </c>
      <c r="J165" s="68">
        <v>75.2</v>
      </c>
      <c r="K165" s="73">
        <f>IF(AND(NOT(I165=""),NOT(J165=""),NOT(H165="")),J165/I165,"")</f>
        <v>25.066666666666666</v>
      </c>
      <c r="L165" s="109"/>
      <c r="M165" s="103" t="str">
        <f>IF(AND(NOT(OR(G165="",G165="Ø")),H165=""),"In Progress",IF(AND(NOT(OR(H165="Ø",H165="")),NOT(OR(G165="Ø",G165=""))),"Completed",IF(AND(NOT(A164=""),NOT(OR(D165="",D165="???")),G165=""),"Waiting",IF(D165="???","Waiting",""))))</f>
        <v>Completed</v>
      </c>
      <c r="N165" s="109"/>
      <c r="O165" s="109"/>
      <c r="P165" s="4"/>
      <c r="Q165" s="114"/>
      <c r="R165" s="109"/>
    </row>
    <row r="166" spans="1:18" x14ac:dyDescent="0.25">
      <c r="A166" s="115" t="s">
        <v>5906</v>
      </c>
      <c r="B166" s="110" t="s">
        <v>5905</v>
      </c>
      <c r="C166" s="109"/>
      <c r="D166" s="103" t="s">
        <v>187</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2018-08-01_G-083_MW</v>
      </c>
      <c r="G166" s="104">
        <v>43410</v>
      </c>
      <c r="H166" s="104">
        <v>43410</v>
      </c>
      <c r="I166" s="68">
        <v>2</v>
      </c>
      <c r="J166" s="68"/>
      <c r="K166" s="73" t="str">
        <f>IF(AND(NOT(I166=""),NOT(J166=""),NOT(H166="")),J166/I166,"")</f>
        <v/>
      </c>
      <c r="L166" s="111" t="str">
        <f>IF(AND(NOT(OR(H166="",H166="Ø")),NOT(OR(H167="",H167="Ø"))),"Needs to be Split","")</f>
        <v/>
      </c>
      <c r="M166" s="103" t="str">
        <f>IF(AND(NOT(OR(G166="",G166="Ø")),H166=""),"In Progress",IF(AND(NOT(OR(H166="Ø",H166="")),NOT(OR(G166="Ø",G166=""))),"Completed",IF(AND(NOT(A166=""),NOT(OR(D166="",D166="???")),G166=""),"Waiting",IF(D166="???","Waiting",""))))</f>
        <v>Completed</v>
      </c>
      <c r="N166" s="109"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Waiting</v>
      </c>
      <c r="O166" s="109" t="str">
        <f>IF(OR(N166="Untraceable",N166="Incomplete"),"Ignore",IF(N166="Completed","Waiting",IF(OR(N166="Waiting",N166="In Progress",N166="Review",N166="Other"),"HOLD","")))</f>
        <v>HOLD</v>
      </c>
      <c r="P166" s="4" t="s">
        <v>5904</v>
      </c>
      <c r="Q166" s="114" t="str">
        <f>IF(OR(N166="Untraceable",N166="Incomplete"),"No",IF(N166="Completed","In Progress",""))</f>
        <v/>
      </c>
      <c r="R166" s="109"/>
    </row>
    <row r="167" spans="1:18" x14ac:dyDescent="0.25">
      <c r="A167" s="109"/>
      <c r="B167" s="109"/>
      <c r="C167" s="109"/>
      <c r="D167" s="103" t="str">
        <f>IF(AND(NOT(A166=""),NOT(B166=""),NOT(M166="Untraceable")),"???","")</f>
        <v>???</v>
      </c>
      <c r="E167" s="103"/>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
      </c>
      <c r="G167" s="104"/>
      <c r="H167" s="104"/>
      <c r="I167" s="68"/>
      <c r="J167" s="68"/>
      <c r="K167" s="73" t="str">
        <f>IF(AND(NOT(I167=""),NOT(J167=""),NOT(H167="")),J167/I167,"")</f>
        <v/>
      </c>
      <c r="L167" s="109"/>
      <c r="M167" s="103" t="str">
        <f>IF(AND(NOT(OR(G167="",G167="Ø")),H167=""),"In Progress",IF(AND(NOT(OR(H167="Ø",H167="")),NOT(OR(G167="Ø",G167=""))),"Completed",IF(AND(NOT(A166=""),NOT(OR(D167="",D167="???")),G167=""),"Waiting",IF(D167="???","Waiting",""))))</f>
        <v>Waiting</v>
      </c>
      <c r="N167" s="109"/>
      <c r="O167" s="109"/>
      <c r="P167" s="4"/>
      <c r="Q167" s="114"/>
      <c r="R167" s="109"/>
    </row>
    <row r="168" spans="1:18" x14ac:dyDescent="0.25">
      <c r="A168" s="115" t="s">
        <v>5903</v>
      </c>
      <c r="B168" s="110" t="s">
        <v>5902</v>
      </c>
      <c r="C168" s="109"/>
      <c r="D168" s="103"/>
      <c r="E168" s="103"/>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
      </c>
      <c r="G168" s="104"/>
      <c r="H168" s="104"/>
      <c r="I168" s="68"/>
      <c r="J168" s="68"/>
      <c r="K168" s="73" t="str">
        <f>IF(AND(NOT(I168=""),NOT(J168=""),NOT(H168="")),J168/I168,"")</f>
        <v/>
      </c>
      <c r="L168" s="111" t="str">
        <f>IF(AND(NOT(OR(H168="",H168="Ø")),NOT(OR(H169="",H169="Ø"))),"Needs to be Split","")</f>
        <v/>
      </c>
      <c r="M168" s="103" t="str">
        <f>IF(AND(NOT(OR(G168="",G168="Ø")),H168=""),"In Progress",IF(AND(NOT(OR(H168="Ø",H168="")),NOT(OR(G168="Ø",G168=""))),"Completed",IF(AND(NOT(A168=""),NOT(OR(D168="",D168="???")),G168=""),"Waiting",IF(D168="???","Waiting",""))))</f>
        <v/>
      </c>
      <c r="N168" s="109"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
      </c>
      <c r="O168" s="109" t="str">
        <f>IF(OR(N168="Untraceable",N168="Incomplete"),"Ignore",IF(N168="Completed","Waiting",IF(OR(N168="Waiting",N168="In Progress",N168="Review",N168="Other"),"HOLD","")))</f>
        <v/>
      </c>
      <c r="P168" s="4"/>
      <c r="Q168" s="114" t="str">
        <f>IF(OR(N168="Untraceable",N168="Incomplete"),"No",IF(N168="Completed","In Progress",""))</f>
        <v/>
      </c>
      <c r="R168" s="109"/>
    </row>
    <row r="169" spans="1:18" x14ac:dyDescent="0.25">
      <c r="A169" s="109"/>
      <c r="B169" s="109"/>
      <c r="C169" s="109"/>
      <c r="D169" s="103"/>
      <c r="E169" s="103"/>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
      </c>
      <c r="G169" s="104"/>
      <c r="H169" s="104"/>
      <c r="I169" s="68"/>
      <c r="J169" s="68"/>
      <c r="K169" s="73" t="str">
        <f>IF(AND(NOT(I169=""),NOT(J169=""),NOT(H169="")),J169/I169,"")</f>
        <v/>
      </c>
      <c r="L169" s="109"/>
      <c r="M169" s="103" t="str">
        <f>IF(AND(NOT(OR(G169="",G169="Ø")),H169=""),"In Progress",IF(AND(NOT(OR(H169="Ø",H169="")),NOT(OR(G169="Ø",G169=""))),"Completed",IF(AND(NOT(A168=""),NOT(OR(D169="",D169="???")),G169=""),"Waiting",IF(D169="???","Waiting",""))))</f>
        <v/>
      </c>
      <c r="N169" s="109"/>
      <c r="O169" s="109"/>
      <c r="P169" s="4"/>
      <c r="Q169" s="114"/>
      <c r="R169" s="109"/>
    </row>
    <row r="170" spans="1:18" x14ac:dyDescent="0.25">
      <c r="A170" s="115" t="s">
        <v>5901</v>
      </c>
      <c r="B170" s="110" t="s">
        <v>5900</v>
      </c>
      <c r="C170" s="109" t="s">
        <v>3169</v>
      </c>
      <c r="D170" s="103" t="s">
        <v>187</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2018-08-01_G-085_MW</v>
      </c>
      <c r="G170" s="104">
        <v>43391</v>
      </c>
      <c r="H170" s="104">
        <v>43392</v>
      </c>
      <c r="I170" s="68"/>
      <c r="J170" s="68"/>
      <c r="K170" s="73" t="str">
        <f>IF(AND(NOT(I170=""),NOT(J170=""),NOT(H170="")),J170/I170,"")</f>
        <v/>
      </c>
      <c r="L170" s="111">
        <v>43445</v>
      </c>
      <c r="M170" s="103" t="str">
        <f>IF(AND(NOT(OR(G170="",G170="Ø")),H170=""),"In Progress",IF(AND(NOT(OR(H170="Ø",H170="")),NOT(OR(G170="Ø",G170=""))),"Completed",IF(AND(NOT(A170=""),NOT(OR(D170="",D170="???")),G170=""),"Waiting",IF(D170="???","Waiting",""))))</f>
        <v>Completed</v>
      </c>
      <c r="N170" s="109"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09" t="s">
        <v>0</v>
      </c>
      <c r="P170" s="4" t="s">
        <v>5899</v>
      </c>
      <c r="Q170" s="114" t="s">
        <v>25</v>
      </c>
      <c r="R170" s="109" t="s">
        <v>5898</v>
      </c>
    </row>
    <row r="171" spans="1:18" x14ac:dyDescent="0.25">
      <c r="A171" s="109"/>
      <c r="B171" s="109"/>
      <c r="C171" s="109"/>
      <c r="D171" s="103" t="s">
        <v>23</v>
      </c>
      <c r="E171" s="103" t="s">
        <v>1512</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2018-08-01_G-085_CA</v>
      </c>
      <c r="G171" s="104">
        <v>43397</v>
      </c>
      <c r="H171" s="104">
        <v>43398</v>
      </c>
      <c r="I171" s="68"/>
      <c r="J171" s="68"/>
      <c r="K171" s="73" t="str">
        <f>IF(AND(NOT(I171=""),NOT(J171=""),NOT(H171="")),J171/I171,"")</f>
        <v/>
      </c>
      <c r="L171" s="109"/>
      <c r="M171" s="103" t="str">
        <f>IF(AND(NOT(OR(G171="",G171="Ø")),H171=""),"In Progress",IF(AND(NOT(OR(H171="Ø",H171="")),NOT(OR(G171="Ø",G171=""))),"Completed",IF(AND(NOT(A170=""),NOT(OR(D171="",D171="???")),G171=""),"Waiting",IF(D171="???","Waiting",""))))</f>
        <v>Completed</v>
      </c>
      <c r="N171" s="109"/>
      <c r="O171" s="109"/>
      <c r="P171" s="4"/>
      <c r="Q171" s="114"/>
      <c r="R171" s="109"/>
    </row>
    <row r="172" spans="1:18" x14ac:dyDescent="0.25">
      <c r="A172" s="115" t="s">
        <v>5897</v>
      </c>
      <c r="B172" s="110" t="s">
        <v>5896</v>
      </c>
      <c r="C172" s="109" t="s">
        <v>5895</v>
      </c>
      <c r="D172" s="103" t="s">
        <v>23</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2018-08-01_G-086_CA</v>
      </c>
      <c r="G172" s="104">
        <v>43396</v>
      </c>
      <c r="H172" s="104">
        <v>43397</v>
      </c>
      <c r="I172" s="68">
        <v>5</v>
      </c>
      <c r="J172" s="68">
        <v>66.400000000000006</v>
      </c>
      <c r="K172" s="73">
        <f>IF(AND(NOT(I172=""),NOT(J172=""),NOT(H172="")),J172/I172,"")</f>
        <v>13.280000000000001</v>
      </c>
      <c r="L172" s="111">
        <v>43433</v>
      </c>
      <c r="M172" s="103" t="str">
        <f>IF(AND(NOT(OR(G172="",G172="Ø")),H172=""),"In Progress",IF(AND(NOT(OR(H172="Ø",H172="")),NOT(OR(G172="Ø",G172=""))),"Completed",IF(AND(NOT(A172=""),NOT(OR(D172="",D172="???")),G172=""),"Waiting",IF(D172="???","Waiting",""))))</f>
        <v>Completed</v>
      </c>
      <c r="N172" s="109"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09" t="s">
        <v>0</v>
      </c>
      <c r="P172" s="4"/>
      <c r="Q172" s="114" t="s">
        <v>25</v>
      </c>
      <c r="R172" s="109" t="s">
        <v>5894</v>
      </c>
    </row>
    <row r="173" spans="1:18" x14ac:dyDescent="0.25">
      <c r="A173" s="109"/>
      <c r="B173" s="109"/>
      <c r="C173" s="109"/>
      <c r="D173" s="103" t="s">
        <v>27</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2018-08-01_G-086_GB</v>
      </c>
      <c r="G173" s="104">
        <v>43431</v>
      </c>
      <c r="H173" s="104">
        <v>43402</v>
      </c>
      <c r="I173" s="68">
        <v>3.5</v>
      </c>
      <c r="J173" s="68">
        <v>67.52</v>
      </c>
      <c r="K173" s="73">
        <f>IF(AND(NOT(I173=""),NOT(J173=""),NOT(H173="")),J173/I173,"")</f>
        <v>19.291428571428572</v>
      </c>
      <c r="L173" s="109"/>
      <c r="M173" s="103" t="str">
        <f>IF(AND(NOT(OR(G173="",G173="Ø")),H173=""),"In Progress",IF(AND(NOT(OR(H173="Ø",H173="")),NOT(OR(G173="Ø",G173=""))),"Completed",IF(AND(NOT(A172=""),NOT(OR(D173="",D173="???")),G173=""),"Waiting",IF(D173="???","Waiting",""))))</f>
        <v>Completed</v>
      </c>
      <c r="N173" s="109"/>
      <c r="O173" s="109"/>
      <c r="P173" s="4"/>
      <c r="Q173" s="114"/>
      <c r="R173" s="109"/>
    </row>
    <row r="174" spans="1:18" x14ac:dyDescent="0.25">
      <c r="A174" s="115" t="s">
        <v>5893</v>
      </c>
      <c r="B174" s="110" t="s">
        <v>5892</v>
      </c>
      <c r="C174" s="109" t="s">
        <v>2065</v>
      </c>
      <c r="D174" s="103"/>
      <c r="E174" s="103"/>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
      </c>
      <c r="G174" s="104"/>
      <c r="H174" s="104"/>
      <c r="I174" s="68"/>
      <c r="J174" s="68"/>
      <c r="K174" s="73" t="str">
        <f>IF(AND(NOT(I174=""),NOT(J174=""),NOT(H174="")),J174/I174,"")</f>
        <v/>
      </c>
      <c r="L174" s="111" t="str">
        <f>IF(AND(NOT(OR(H174="",H174="Ø")),NOT(OR(H175="",H175="Ø"))),"Needs to be Split","")</f>
        <v/>
      </c>
      <c r="M174" s="103" t="str">
        <f>IF(AND(NOT(OR(G174="",G174="Ø")),H174=""),"In Progress",IF(AND(NOT(OR(H174="Ø",H174="")),NOT(OR(G174="Ø",G174=""))),"Completed",IF(AND(NOT(A174=""),NOT(OR(D174="",D174="???")),G174=""),"Waiting",IF(D174="???","Waiting",""))))</f>
        <v/>
      </c>
      <c r="N174" s="109"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
      </c>
      <c r="O174" s="109" t="str">
        <f>IF(OR(N174="Untraceable",N174="Incomplete"),"Ignore",IF(N174="Completed","Waiting",IF(OR(N174="Waiting",N174="In Progress",N174="Review",N174="Other"),"HOLD","")))</f>
        <v/>
      </c>
      <c r="P174" s="4"/>
      <c r="Q174" s="114" t="str">
        <f>IF(OR(N174="Untraceable",N174="Incomplete"),"No",IF(N174="Completed","In Progress",""))</f>
        <v/>
      </c>
      <c r="R174" s="109"/>
    </row>
    <row r="175" spans="1:18" x14ac:dyDescent="0.25">
      <c r="A175" s="109"/>
      <c r="B175" s="109"/>
      <c r="C175" s="109"/>
      <c r="D175" s="103"/>
      <c r="E175" s="103"/>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
      </c>
      <c r="G175" s="104"/>
      <c r="H175" s="104"/>
      <c r="I175" s="68"/>
      <c r="J175" s="68"/>
      <c r="K175" s="73" t="str">
        <f>IF(AND(NOT(I175=""),NOT(J175=""),NOT(H175="")),J175/I175,"")</f>
        <v/>
      </c>
      <c r="L175" s="109"/>
      <c r="M175" s="103" t="str">
        <f>IF(AND(NOT(OR(G175="",G175="Ø")),H175=""),"In Progress",IF(AND(NOT(OR(H175="Ø",H175="")),NOT(OR(G175="Ø",G175=""))),"Completed",IF(AND(NOT(A174=""),NOT(OR(D175="",D175="???")),G175=""),"Waiting",IF(D175="???","Waiting",""))))</f>
        <v/>
      </c>
      <c r="N175" s="109"/>
      <c r="O175" s="109"/>
      <c r="P175" s="4"/>
      <c r="Q175" s="114"/>
      <c r="R175" s="109"/>
    </row>
    <row r="176" spans="1:18" x14ac:dyDescent="0.25">
      <c r="A176" s="115" t="s">
        <v>5891</v>
      </c>
      <c r="B176" s="110" t="s">
        <v>5890</v>
      </c>
      <c r="C176" s="109"/>
      <c r="D176" s="103" t="s">
        <v>23</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2018-08-01_G-088_CA</v>
      </c>
      <c r="G176" s="104">
        <v>43396</v>
      </c>
      <c r="H176" s="104"/>
      <c r="I176" s="68"/>
      <c r="J176" s="68"/>
      <c r="K176" s="73" t="str">
        <f>IF(AND(NOT(I176=""),NOT(J176=""),NOT(H176="")),J176/I176,"")</f>
        <v/>
      </c>
      <c r="L176" s="111" t="str">
        <f>IF(AND(NOT(OR(H176="",H176="Ø")),NOT(OR(H177="",H177="Ø"))),"Needs to be Split","")</f>
        <v/>
      </c>
      <c r="M176" s="103" t="s">
        <v>2</v>
      </c>
      <c r="N176" s="109" t="s">
        <v>2</v>
      </c>
      <c r="O176" s="109" t="str">
        <f>IF(OR(N176="Untraceable",N176="Incomplete"),"Ignore",IF(N176="Completed","Waiting",IF(OR(N176="Waiting",N176="In Progress",N176="Review",N176="Other"),"HOLD","")))</f>
        <v>Ignore</v>
      </c>
      <c r="P176" s="4"/>
      <c r="Q176" s="114" t="str">
        <f>IF(OR(N176="Untraceable",N176="Incomplete"),"No",IF(N176="Completed","In Progress",""))</f>
        <v>No</v>
      </c>
      <c r="R176" s="109"/>
    </row>
    <row r="177" spans="1:18" x14ac:dyDescent="0.25">
      <c r="A177" s="109"/>
      <c r="B177" s="109"/>
      <c r="C177" s="109"/>
      <c r="D177" s="103"/>
      <c r="E177" s="103"/>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
      </c>
      <c r="G177" s="104"/>
      <c r="H177" s="104"/>
      <c r="I177" s="68"/>
      <c r="J177" s="68"/>
      <c r="K177" s="73" t="str">
        <f>IF(AND(NOT(I177=""),NOT(J177=""),NOT(H177="")),J177/I177,"")</f>
        <v/>
      </c>
      <c r="L177" s="109"/>
      <c r="M177" s="103" t="str">
        <f>IF(AND(NOT(OR(G177="",G177="Ø")),H177=""),"In Progress",IF(AND(NOT(OR(H177="Ø",H177="")),NOT(OR(G177="Ø",G177=""))),"Completed",IF(AND(NOT(A176=""),NOT(OR(D177="",D177="???")),G177=""),"Waiting",IF(D177="???","Waiting",""))))</f>
        <v/>
      </c>
      <c r="N177" s="109"/>
      <c r="O177" s="109"/>
      <c r="P177" s="4"/>
      <c r="Q177" s="114"/>
      <c r="R177" s="109"/>
    </row>
    <row r="178" spans="1:18" x14ac:dyDescent="0.25">
      <c r="A178" s="115" t="s">
        <v>5889</v>
      </c>
      <c r="B178" s="110" t="s">
        <v>5888</v>
      </c>
      <c r="C178" s="109"/>
      <c r="D178" s="103"/>
      <c r="E178" s="103"/>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
      </c>
      <c r="G178" s="104"/>
      <c r="H178" s="104"/>
      <c r="I178" s="68"/>
      <c r="J178" s="68"/>
      <c r="K178" s="73" t="str">
        <f>IF(AND(NOT(I178=""),NOT(J178=""),NOT(H178="")),J178/I178,"")</f>
        <v/>
      </c>
      <c r="L178" s="111" t="str">
        <f>IF(AND(NOT(OR(H178="",H178="Ø")),NOT(OR(H179="",H179="Ø"))),"Needs to be Split","")</f>
        <v/>
      </c>
      <c r="M178" s="103" t="str">
        <f>IF(AND(NOT(OR(G178="",G178="Ø")),H178=""),"In Progress",IF(AND(NOT(OR(H178="Ø",H178="")),NOT(OR(G178="Ø",G178=""))),"Completed",IF(AND(NOT(A178=""),NOT(OR(D178="",D178="???")),G178=""),"Waiting",IF(D178="???","Waiting",""))))</f>
        <v/>
      </c>
      <c r="N178" s="109"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
      </c>
      <c r="O178" s="109" t="str">
        <f>IF(OR(N178="Untraceable",N178="Incomplete"),"Ignore",IF(N178="Completed","Waiting",IF(OR(N178="Waiting",N178="In Progress",N178="Review",N178="Other"),"HOLD","")))</f>
        <v/>
      </c>
      <c r="P178" s="4" t="s">
        <v>5440</v>
      </c>
      <c r="Q178" s="114" t="str">
        <f>IF(OR(N178="Untraceable",N178="Incomplete"),"No",IF(N178="Completed","In Progress",""))</f>
        <v/>
      </c>
      <c r="R178" s="109"/>
    </row>
    <row r="179" spans="1:18" x14ac:dyDescent="0.25">
      <c r="A179" s="109"/>
      <c r="B179" s="109"/>
      <c r="C179" s="109"/>
      <c r="D179" s="103"/>
      <c r="E179" s="103"/>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
      </c>
      <c r="G179" s="104"/>
      <c r="H179" s="104"/>
      <c r="I179" s="68"/>
      <c r="J179" s="68"/>
      <c r="K179" s="73" t="str">
        <f>IF(AND(NOT(I179=""),NOT(J179=""),NOT(H179="")),J179/I179,"")</f>
        <v/>
      </c>
      <c r="L179" s="109"/>
      <c r="M179" s="103" t="str">
        <f>IF(AND(NOT(OR(G179="",G179="Ø")),H179=""),"In Progress",IF(AND(NOT(OR(H179="Ø",H179="")),NOT(OR(G179="Ø",G179=""))),"Completed",IF(AND(NOT(A178=""),NOT(OR(D179="",D179="???")),G179=""),"Waiting",IF(D179="???","Waiting",""))))</f>
        <v/>
      </c>
      <c r="N179" s="109"/>
      <c r="O179" s="109"/>
      <c r="P179" s="4"/>
      <c r="Q179" s="114"/>
      <c r="R179" s="109"/>
    </row>
    <row r="180" spans="1:18" x14ac:dyDescent="0.25">
      <c r="A180" s="115" t="s">
        <v>5887</v>
      </c>
      <c r="B180" s="110" t="s">
        <v>5886</v>
      </c>
      <c r="C180" s="109"/>
      <c r="D180" s="103"/>
      <c r="E180" s="103"/>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
      </c>
      <c r="G180" s="104"/>
      <c r="H180" s="104"/>
      <c r="I180" s="68"/>
      <c r="J180" s="68"/>
      <c r="K180" s="73" t="str">
        <f>IF(AND(NOT(I180=""),NOT(J180=""),NOT(H180="")),J180/I180,"")</f>
        <v/>
      </c>
      <c r="L180" s="111" t="str">
        <f>IF(AND(NOT(OR(H180="",H180="Ø")),NOT(OR(H181="",H181="Ø"))),"Needs to be Split","")</f>
        <v/>
      </c>
      <c r="M180" s="103" t="str">
        <f>IF(AND(NOT(OR(G180="",G180="Ø")),H180=""),"In Progress",IF(AND(NOT(OR(H180="Ø",H180="")),NOT(OR(G180="Ø",G180=""))),"Completed",IF(AND(NOT(A180=""),NOT(OR(D180="",D180="???")),G180=""),"Waiting",IF(D180="???","Waiting",""))))</f>
        <v/>
      </c>
      <c r="N180" s="109"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
      </c>
      <c r="O180" s="109" t="str">
        <f>IF(OR(N180="Untraceable",N180="Incomplete"),"Ignore",IF(N180="Completed","Waiting",IF(OR(N180="Waiting",N180="In Progress",N180="Review",N180="Other"),"HOLD","")))</f>
        <v/>
      </c>
      <c r="P180" s="4"/>
      <c r="Q180" s="114" t="str">
        <f>IF(OR(N180="Untraceable",N180="Incomplete"),"No",IF(N180="Completed","In Progress",""))</f>
        <v/>
      </c>
      <c r="R180" s="109"/>
    </row>
    <row r="181" spans="1:18" x14ac:dyDescent="0.25">
      <c r="A181" s="109"/>
      <c r="B181" s="109"/>
      <c r="C181" s="109"/>
      <c r="D181" s="103"/>
      <c r="E181" s="103"/>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
      </c>
      <c r="G181" s="104"/>
      <c r="H181" s="104"/>
      <c r="I181" s="68"/>
      <c r="J181" s="68"/>
      <c r="K181" s="73" t="str">
        <f>IF(AND(NOT(I181=""),NOT(J181=""),NOT(H181="")),J181/I181,"")</f>
        <v/>
      </c>
      <c r="L181" s="109"/>
      <c r="M181" s="103" t="str">
        <f>IF(AND(NOT(OR(G181="",G181="Ø")),H181=""),"In Progress",IF(AND(NOT(OR(H181="Ø",H181="")),NOT(OR(G181="Ø",G181=""))),"Completed",IF(AND(NOT(A180=""),NOT(OR(D181="",D181="???")),G181=""),"Waiting",IF(D181="???","Waiting",""))))</f>
        <v/>
      </c>
      <c r="N181" s="109"/>
      <c r="O181" s="109"/>
      <c r="P181" s="4"/>
      <c r="Q181" s="114"/>
      <c r="R181" s="109"/>
    </row>
    <row r="182" spans="1:18" x14ac:dyDescent="0.25">
      <c r="A182" s="115" t="s">
        <v>5885</v>
      </c>
      <c r="B182" s="110" t="s">
        <v>5884</v>
      </c>
      <c r="C182" s="109" t="s">
        <v>2065</v>
      </c>
      <c r="D182" s="103" t="s">
        <v>187</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2018-08-01_G-091_MW</v>
      </c>
      <c r="G182" s="104">
        <v>43432</v>
      </c>
      <c r="H182" s="104"/>
      <c r="I182" s="68"/>
      <c r="J182" s="68"/>
      <c r="K182" s="73" t="str">
        <f>IF(AND(NOT(I182=""),NOT(J182=""),NOT(H182="")),J182/I182,"")</f>
        <v/>
      </c>
      <c r="L182" s="111" t="str">
        <f>IF(AND(NOT(OR(H182="",H182="Ø")),NOT(OR(H183="",H183="Ø"))),"Needs to be Split","")</f>
        <v/>
      </c>
      <c r="M182" s="103" t="str">
        <f>IF(AND(NOT(OR(G182="",G182="Ø")),H182=""),"In Progress",IF(AND(NOT(OR(H182="Ø",H182="")),NOT(OR(G182="Ø",G182=""))),"Completed",IF(AND(NOT(A182=""),NOT(OR(D182="",D182="???")),G182=""),"Waiting",IF(D182="???","Waiting",""))))</f>
        <v>In Progress</v>
      </c>
      <c r="N182" s="109"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In Progress</v>
      </c>
      <c r="O182" s="109" t="str">
        <f>IF(OR(N182="Untraceable",N182="Incomplete"),"Ignore",IF(N182="Completed","Waiting",IF(OR(N182="Waiting",N182="In Progress",N182="Review",N182="Other"),"HOLD","")))</f>
        <v>HOLD</v>
      </c>
      <c r="P182" s="4"/>
      <c r="Q182" s="114" t="str">
        <f>IF(OR(N182="Untraceable",N182="Incomplete"),"No",IF(N182="Completed","In Progress",""))</f>
        <v/>
      </c>
      <c r="R182" s="109"/>
    </row>
    <row r="183" spans="1:18" x14ac:dyDescent="0.25">
      <c r="A183" s="109"/>
      <c r="B183" s="109"/>
      <c r="C183" s="109"/>
      <c r="D183" s="103" t="s">
        <v>23</v>
      </c>
      <c r="E183" s="103" t="s">
        <v>1512</v>
      </c>
      <c r="F183" s="7" t="str">
        <f>IF(AND(D183="Amina",OR(E183="Manual",E183="Assisted Manual")),A182&amp;"_AZ",IF(AND(D183="Amina",OR(E183="De-Novo Merge",E183="Assisted Merge")),A182&amp;"_SA_AZ",IF(AND(D183="Ahmad",OR(E183="Manual",E183="Assisted Manual")),A182&amp;"_AE",IF(AND(D183="Ahmad",OR(E183="De-Novo Merge",E183="Assisted Merge")),A182&amp;"_SA_AE",IF(AND(D183="Gina",OR(E183="Manual",E183="Assisted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Merge")),A182&amp;"_SA_MW",IF(AND(D183="Rinat",OR(E183="Manual",E183="Assisted Manual")),A182&amp;"_RM",IF(AND(D183="Rinat",OR(E183="De-Novo Merge",E183="Assisted Merge")),A182&amp;"_SA_RM",""))))))))))))))))</f>
        <v>2018-08-01_G-091_CA</v>
      </c>
      <c r="G183" s="104">
        <v>43453</v>
      </c>
      <c r="H183" s="104">
        <v>43453</v>
      </c>
      <c r="I183" s="68">
        <v>4</v>
      </c>
      <c r="J183" s="68">
        <v>64</v>
      </c>
      <c r="K183" s="73">
        <f>IF(AND(NOT(I183=""),NOT(J183=""),NOT(H183="")),J183/I183,"")</f>
        <v>16</v>
      </c>
      <c r="L183" s="109"/>
      <c r="M183" s="103" t="str">
        <f>IF(AND(NOT(OR(G183="",G183="Ø")),H183=""),"In Progress",IF(AND(NOT(OR(H183="Ø",H183="")),NOT(OR(G183="Ø",G183=""))),"Completed",IF(AND(NOT(A182=""),NOT(OR(D183="",D183="???")),G183=""),"Waiting",IF(D183="???","Waiting",""))))</f>
        <v>Completed</v>
      </c>
      <c r="N183" s="109"/>
      <c r="O183" s="109"/>
      <c r="P183" s="4"/>
      <c r="Q183" s="114"/>
      <c r="R183" s="109"/>
    </row>
    <row r="184" spans="1:18" x14ac:dyDescent="0.25">
      <c r="A184" s="115" t="s">
        <v>5883</v>
      </c>
      <c r="B184" s="110" t="s">
        <v>5882</v>
      </c>
      <c r="C184" s="109"/>
      <c r="D184" s="103" t="s">
        <v>23</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2018-08-01_G-092_CA</v>
      </c>
      <c r="G184" s="104">
        <v>43396</v>
      </c>
      <c r="H184" s="104"/>
      <c r="I184" s="68"/>
      <c r="J184" s="68"/>
      <c r="K184" s="73" t="str">
        <f>IF(AND(NOT(I184=""),NOT(J184=""),NOT(H184="")),J184/I184,"")</f>
        <v/>
      </c>
      <c r="L184" s="111" t="str">
        <f>IF(AND(NOT(OR(H184="",H184="Ø")),NOT(OR(H185="",H185="Ø"))),"Needs to be Split","")</f>
        <v/>
      </c>
      <c r="M184" s="103" t="s">
        <v>2</v>
      </c>
      <c r="N184" s="109" t="s">
        <v>2</v>
      </c>
      <c r="O184" s="109" t="str">
        <f>IF(OR(N184="Untraceable",N184="Incomplete"),"Ignore",IF(N184="Completed","Waiting",IF(OR(N184="Waiting",N184="In Progress",N184="Review",N184="Other"),"HOLD","")))</f>
        <v>Ignore</v>
      </c>
      <c r="P184" s="4" t="s">
        <v>5881</v>
      </c>
      <c r="Q184" s="114" t="str">
        <f>IF(OR(N184="Untraceable",N184="Incomplete"),"No",IF(N184="Completed","In Progress",""))</f>
        <v>No</v>
      </c>
      <c r="R184" s="109"/>
    </row>
    <row r="185" spans="1:18" x14ac:dyDescent="0.25">
      <c r="A185" s="109"/>
      <c r="B185" s="109"/>
      <c r="C185" s="109"/>
      <c r="D185" s="103"/>
      <c r="E185" s="103"/>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
      </c>
      <c r="G185" s="104"/>
      <c r="H185" s="104"/>
      <c r="I185" s="68"/>
      <c r="J185" s="68"/>
      <c r="K185" s="73" t="str">
        <f>IF(AND(NOT(I185=""),NOT(J185=""),NOT(H185="")),J185/I185,"")</f>
        <v/>
      </c>
      <c r="L185" s="109"/>
      <c r="M185" s="103" t="str">
        <f>IF(AND(NOT(OR(G185="",G185="Ø")),H185=""),"In Progress",IF(AND(NOT(OR(H185="Ø",H185="")),NOT(OR(G185="Ø",G185=""))),"Completed",IF(AND(NOT(A184=""),NOT(OR(D185="",D185="???")),G185=""),"Waiting",IF(D185="???","Waiting",""))))</f>
        <v/>
      </c>
      <c r="N185" s="109"/>
      <c r="O185" s="109"/>
      <c r="P185" s="4"/>
      <c r="Q185" s="114"/>
      <c r="R185" s="109"/>
    </row>
    <row r="186" spans="1:18" x14ac:dyDescent="0.25">
      <c r="A186" s="115" t="s">
        <v>5880</v>
      </c>
      <c r="B186" s="110" t="s">
        <v>5879</v>
      </c>
      <c r="C186" s="109" t="s">
        <v>2065</v>
      </c>
      <c r="D186" s="103"/>
      <c r="E186" s="103"/>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
      </c>
      <c r="G186" s="104"/>
      <c r="H186" s="104"/>
      <c r="I186" s="68"/>
      <c r="J186" s="68"/>
      <c r="K186" s="73" t="str">
        <f>IF(AND(NOT(I186=""),NOT(J186=""),NOT(H186="")),J186/I186,"")</f>
        <v/>
      </c>
      <c r="L186" s="111" t="str">
        <f>IF(AND(NOT(OR(H186="",H186="Ø")),NOT(OR(H187="",H187="Ø"))),"Needs to be Split","")</f>
        <v/>
      </c>
      <c r="M186" s="103" t="str">
        <f>IF(AND(NOT(OR(G186="",G186="Ø")),H186=""),"In Progress",IF(AND(NOT(OR(H186="Ø",H186="")),NOT(OR(G186="Ø",G186=""))),"Completed",IF(AND(NOT(A186=""),NOT(OR(D186="",D186="???")),G186=""),"Waiting",IF(D186="???","Waiting",""))))</f>
        <v/>
      </c>
      <c r="N186" s="109"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
      </c>
      <c r="O186" s="109" t="str">
        <f>IF(OR(N186="Untraceable",N186="Incomplete"),"Ignore",IF(N186="Completed","Waiting",IF(OR(N186="Waiting",N186="In Progress",N186="Review",N186="Other"),"HOLD","")))</f>
        <v/>
      </c>
      <c r="P186" s="4"/>
      <c r="Q186" s="114" t="str">
        <f>IF(OR(N186="Untraceable",N186="Incomplete"),"No",IF(N186="Completed","In Progress",""))</f>
        <v/>
      </c>
      <c r="R186" s="109"/>
    </row>
    <row r="187" spans="1:18" x14ac:dyDescent="0.25">
      <c r="A187" s="109"/>
      <c r="B187" s="109"/>
      <c r="C187" s="109"/>
      <c r="D187" s="103"/>
      <c r="E187" s="103"/>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
      </c>
      <c r="G187" s="104"/>
      <c r="H187" s="104"/>
      <c r="I187" s="68"/>
      <c r="J187" s="68"/>
      <c r="K187" s="73" t="str">
        <f>IF(AND(NOT(I187=""),NOT(J187=""),NOT(H187="")),J187/I187,"")</f>
        <v/>
      </c>
      <c r="L187" s="109"/>
      <c r="M187" s="103" t="str">
        <f>IF(AND(NOT(OR(G187="",G187="Ø")),H187=""),"In Progress",IF(AND(NOT(OR(H187="Ø",H187="")),NOT(OR(G187="Ø",G187=""))),"Completed",IF(AND(NOT(A186=""),NOT(OR(D187="",D187="???")),G187=""),"Waiting",IF(D187="???","Waiting",""))))</f>
        <v/>
      </c>
      <c r="N187" s="109"/>
      <c r="O187" s="109"/>
      <c r="P187" s="4"/>
      <c r="Q187" s="114"/>
      <c r="R187" s="109"/>
    </row>
    <row r="188" spans="1:18" x14ac:dyDescent="0.25">
      <c r="A188" s="115" t="s">
        <v>5878</v>
      </c>
      <c r="B188" s="110" t="s">
        <v>5877</v>
      </c>
      <c r="C188" s="109"/>
      <c r="D188" s="103" t="s">
        <v>23</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2018-08-01_G-094_CA</v>
      </c>
      <c r="G188" s="104">
        <v>43396</v>
      </c>
      <c r="H188" s="104"/>
      <c r="I188" s="68"/>
      <c r="J188" s="68"/>
      <c r="K188" s="73" t="str">
        <f>IF(AND(NOT(I188=""),NOT(J188=""),NOT(H188="")),J188/I188,"")</f>
        <v/>
      </c>
      <c r="L188" s="111" t="str">
        <f>IF(AND(NOT(OR(H188="",H188="Ø")),NOT(OR(H189="",H189="Ø"))),"Needs to be Split","")</f>
        <v/>
      </c>
      <c r="M188" s="103" t="s">
        <v>2</v>
      </c>
      <c r="N188" s="109" t="s">
        <v>2</v>
      </c>
      <c r="O188" s="109" t="str">
        <f>IF(OR(N188="Untraceable",N188="Incomplete"),"Ignore",IF(N188="Completed","Waiting",IF(OR(N188="Waiting",N188="In Progress",N188="Review",N188="Other"),"HOLD","")))</f>
        <v>Ignore</v>
      </c>
      <c r="P188" s="4"/>
      <c r="Q188" s="114" t="str">
        <f>IF(OR(N188="Untraceable",N188="Incomplete"),"No",IF(N188="Completed","In Progress",""))</f>
        <v>No</v>
      </c>
      <c r="R188" s="109"/>
    </row>
    <row r="189" spans="1:18" x14ac:dyDescent="0.25">
      <c r="A189" s="109"/>
      <c r="B189" s="109"/>
      <c r="C189" s="109"/>
      <c r="D189" s="103"/>
      <c r="E189" s="103"/>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
      </c>
      <c r="G189" s="104"/>
      <c r="H189" s="104"/>
      <c r="I189" s="68"/>
      <c r="J189" s="68"/>
      <c r="K189" s="73" t="str">
        <f>IF(AND(NOT(I189=""),NOT(J189=""),NOT(H189="")),J189/I189,"")</f>
        <v/>
      </c>
      <c r="L189" s="109"/>
      <c r="M189" s="103" t="str">
        <f>IF(AND(NOT(OR(G189="",G189="Ø")),H189=""),"In Progress",IF(AND(NOT(OR(H189="Ø",H189="")),NOT(OR(G189="Ø",G189=""))),"Completed",IF(AND(NOT(A188=""),NOT(OR(D189="",D189="???")),G189=""),"Waiting",IF(D189="???","Waiting",""))))</f>
        <v/>
      </c>
      <c r="N189" s="109"/>
      <c r="O189" s="109"/>
      <c r="P189" s="4"/>
      <c r="Q189" s="114"/>
      <c r="R189" s="109"/>
    </row>
    <row r="190" spans="1:18" x14ac:dyDescent="0.25">
      <c r="A190" s="115" t="s">
        <v>5876</v>
      </c>
      <c r="B190" s="110" t="s">
        <v>5875</v>
      </c>
      <c r="C190" s="109" t="s">
        <v>2065</v>
      </c>
      <c r="D190" s="103"/>
      <c r="E190" s="103"/>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
      </c>
      <c r="G190" s="104"/>
      <c r="H190" s="104"/>
      <c r="I190" s="68"/>
      <c r="J190" s="68"/>
      <c r="K190" s="73" t="str">
        <f>IF(AND(NOT(I190=""),NOT(J190=""),NOT(H190="")),J190/I190,"")</f>
        <v/>
      </c>
      <c r="L190" s="111" t="str">
        <f>IF(AND(NOT(OR(H190="",H190="Ø")),NOT(OR(H191="",H191="Ø"))),"Needs to be Split","")</f>
        <v/>
      </c>
      <c r="M190" s="103" t="str">
        <f>IF(AND(NOT(OR(G190="",G190="Ø")),H190=""),"In Progress",IF(AND(NOT(OR(H190="Ø",H190="")),NOT(OR(G190="Ø",G190=""))),"Completed",IF(AND(NOT(A190=""),NOT(OR(D190="",D190="???")),G190=""),"Waiting",IF(D190="???","Waiting",""))))</f>
        <v/>
      </c>
      <c r="N190" s="109" t="str">
        <f>IF(AND(NOT(OR(H190="Ø",H190="")),L190="Split"),"In Progress",IF(AND(NOT(OR(H190="Ø",H190="")),L190="Needs to be Split"),"Waiting",IF(AND(M190="Review",M191="Review"),"Review",IF(OR(AND(M190="Review",M191="Incomplete"),AND(M190="Incomplete",M191="Review")),"Review",IF(OR(AND(M190="Untraceable",M191="Review"),AND(M190="Review",M191="Untraceable")),"Review",IF(OR(AND(M190="Review",M191="Completed"),AND(M190="Completed",M191="Review")),"Review",IF(OR(AND(M190="Other",M191="Review"),AND(M190="Review",M191="Other")),"Review",IF(OR(AND(M190="Other",M191="Incomplete"),AND(M190="Incomplete",M191="Other")),"Review",IF(OR(AND(M190="Other",M191="Untraceable"),AND(M190="Untraceable",M191="Other")),"Review",IF(OR(AND(M190="Other",M191="Completed"),AND(M190="Completed",M191="Other")),"Review",IF(AND(M190="Waiting",M191="Waiting"),"Waiting",IF(OR(AND(M190="Review",M191="Waiting"),AND(M190="Waiting",M191="Review")),"Waiting",IF(OR(AND(M190="Other",M191="Waiting"),AND(M190="Waiting",M191="Other")),"Waiting",IF(OR(AND(M190="Incomplete",M191="Waiting"),AND(M190="Waiting",M191="Incomplete")),"Waiting",IF(OR(AND(M190="Completed",M191="Waiting"),AND(M190="Waiting",M191="Completed")),"Waiting",IF(OR(M190="In Progress",M191="In Progress"),"In Progress",IF(OR(AND(M190="Completed",M191="Untraceable"),AND(M190="Untraceable",M191="Completed")),"Review",IF(OR(AND(M190="Completed",M191="Incomplete"),AND(M190="Incomplete",M191="Completed")),"Review",IF(OR(AND(M190="Incomplete",M191="Untraceable"),AND(M190="Untraceable",M191="Incomplete")),"Untraceable",IF(AND(NOT(OR(H190="Ø",H190="")),NOT(OR(H191="Ø",H191="")),L190=""),"In Progress",IF(AND(M190="Untraceable",M191="Untraceable"),"Untraceable",IF(AND(NOT(OR(H190="Ø",H190="")),NOT(OR(H191="Ø",H191="")),NOT(OR(L190="Ø",L190="",L190="Split",L190="Needs to be Split"))),"Completed",IF(AND(M190="Incomplete",M191="Incomplete"),"Incomplete",IF(AND(M190="Other",M191="Other"),"Review",IF(AND(M190="Untraceable",M191=""),"Untraceable","")))))))))))))))))))))))))</f>
        <v/>
      </c>
      <c r="O190" s="109" t="str">
        <f>IF(OR(N190="Untraceable",N190="Incomplete"),"Ignore",IF(N190="Completed","Waiting",IF(OR(N190="Waiting",N190="In Progress",N190="Review",N190="Other"),"HOLD","")))</f>
        <v/>
      </c>
      <c r="P190" s="4"/>
      <c r="Q190" s="114" t="str">
        <f>IF(OR(N190="Untraceable",N190="Incomplete"),"No",IF(N190="Completed","In Progress",""))</f>
        <v/>
      </c>
      <c r="R190" s="109"/>
    </row>
    <row r="191" spans="1:18" x14ac:dyDescent="0.25">
      <c r="A191" s="109"/>
      <c r="B191" s="109"/>
      <c r="C191" s="109"/>
      <c r="D191" s="103"/>
      <c r="E191" s="103"/>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
      </c>
      <c r="G191" s="104"/>
      <c r="H191" s="104"/>
      <c r="I191" s="68"/>
      <c r="J191" s="68"/>
      <c r="K191" s="73" t="str">
        <f>IF(AND(NOT(I191=""),NOT(J191=""),NOT(H191="")),J191/I191,"")</f>
        <v/>
      </c>
      <c r="L191" s="109"/>
      <c r="M191" s="103" t="str">
        <f>IF(AND(NOT(OR(G191="",G191="Ø")),H191=""),"In Progress",IF(AND(NOT(OR(H191="Ø",H191="")),NOT(OR(G191="Ø",G191=""))),"Completed",IF(AND(NOT(A190=""),NOT(OR(D191="",D191="???")),G191=""),"Waiting",IF(D191="???","Waiting",""))))</f>
        <v/>
      </c>
      <c r="N191" s="109"/>
      <c r="O191" s="109"/>
      <c r="P191" s="4"/>
      <c r="Q191" s="114"/>
      <c r="R191" s="109"/>
    </row>
    <row r="192" spans="1:18" x14ac:dyDescent="0.25">
      <c r="A192" s="115" t="s">
        <v>5874</v>
      </c>
      <c r="B192" s="110" t="s">
        <v>5873</v>
      </c>
      <c r="C192" s="109"/>
      <c r="D192" s="103" t="s">
        <v>23</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2018-08-01_G-096_CA</v>
      </c>
      <c r="G192" s="104">
        <v>43391</v>
      </c>
      <c r="H192" s="104"/>
      <c r="I192" s="68"/>
      <c r="J192" s="68"/>
      <c r="K192" s="73" t="str">
        <f>IF(AND(NOT(I192=""),NOT(J192=""),NOT(H192="")),J192/I192,"")</f>
        <v/>
      </c>
      <c r="L192" s="111" t="str">
        <f>IF(AND(NOT(OR(H192="",H192="Ø")),NOT(OR(H193="",H193="Ø"))),"Needs to be Split","")</f>
        <v/>
      </c>
      <c r="M192" s="103" t="s">
        <v>4</v>
      </c>
      <c r="N192" s="109"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Waiting</v>
      </c>
      <c r="O192" s="109" t="str">
        <f>IF(OR(N192="Untraceable",N192="Incomplete"),"Ignore",IF(N192="Completed","Waiting",IF(OR(N192="Waiting",N192="In Progress",N192="Review",N192="Other"),"HOLD","")))</f>
        <v>HOLD</v>
      </c>
      <c r="P192" s="4"/>
      <c r="Q192" s="114" t="str">
        <f>IF(OR(N192="Untraceable",N192="Incomplete"),"No",IF(N192="Completed","In Progress",""))</f>
        <v/>
      </c>
      <c r="R192" s="109"/>
    </row>
    <row r="193" spans="1:18" x14ac:dyDescent="0.25">
      <c r="A193" s="109"/>
      <c r="B193" s="109"/>
      <c r="C193" s="109"/>
      <c r="D193" s="103" t="str">
        <f>IF(AND(NOT(A192=""),NOT(B192=""),NOT(M192="Untraceable")),"???","")</f>
        <v>???</v>
      </c>
      <c r="E193" s="103"/>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
      </c>
      <c r="G193" s="104"/>
      <c r="H193" s="104"/>
      <c r="I193" s="68"/>
      <c r="J193" s="68"/>
      <c r="K193" s="73" t="str">
        <f>IF(AND(NOT(I193=""),NOT(J193=""),NOT(H193="")),J193/I193,"")</f>
        <v/>
      </c>
      <c r="L193" s="109"/>
      <c r="M193" s="103" t="str">
        <f>IF(AND(NOT(OR(G193="",G193="Ø")),H193=""),"In Progress",IF(AND(NOT(OR(H193="Ø",H193="")),NOT(OR(G193="Ø",G193=""))),"Completed",IF(AND(NOT(A192=""),NOT(OR(D193="",D193="???")),G193=""),"Waiting",IF(D193="???","Waiting",""))))</f>
        <v>Waiting</v>
      </c>
      <c r="N193" s="109"/>
      <c r="O193" s="109"/>
      <c r="P193" s="4"/>
      <c r="Q193" s="114"/>
      <c r="R193" s="109"/>
    </row>
    <row r="194" spans="1:18" x14ac:dyDescent="0.25">
      <c r="A194" s="115" t="s">
        <v>5872</v>
      </c>
      <c r="B194" s="110" t="s">
        <v>5871</v>
      </c>
      <c r="C194" s="109" t="s">
        <v>2065</v>
      </c>
      <c r="D194" s="103" t="s">
        <v>187</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2018-08-01_G-097_MW</v>
      </c>
      <c r="G194" s="104">
        <v>43390</v>
      </c>
      <c r="H194" s="104">
        <v>43391</v>
      </c>
      <c r="I194" s="68">
        <v>3.5</v>
      </c>
      <c r="J194" s="68"/>
      <c r="K194" s="73" t="str">
        <f>IF(AND(NOT(I194=""),NOT(J194=""),NOT(H194="")),J194/I194,"")</f>
        <v/>
      </c>
      <c r="L194" s="111">
        <v>43445</v>
      </c>
      <c r="M194" s="103" t="str">
        <f>IF(AND(NOT(OR(G194="",G194="Ø")),H194=""),"In Progress",IF(AND(NOT(OR(H194="Ø",H194="")),NOT(OR(G194="Ø",G194=""))),"Completed",IF(AND(NOT(A194=""),NOT(OR(D194="",D194="???")),G194=""),"Waiting",IF(D194="???","Waiting",""))))</f>
        <v>Completed</v>
      </c>
      <c r="N194" s="109" t="s">
        <v>0</v>
      </c>
      <c r="O194" s="109" t="s">
        <v>0</v>
      </c>
      <c r="P194" s="4"/>
      <c r="Q194" s="114" t="s">
        <v>25</v>
      </c>
      <c r="R194" s="109" t="s">
        <v>5870</v>
      </c>
    </row>
    <row r="195" spans="1:18" x14ac:dyDescent="0.25">
      <c r="A195" s="109"/>
      <c r="B195" s="109"/>
      <c r="C195" s="109"/>
      <c r="D195" s="103" t="s">
        <v>23</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2018-08-01_G-097_CA</v>
      </c>
      <c r="G195" s="104">
        <v>43418</v>
      </c>
      <c r="H195" s="104">
        <v>43419</v>
      </c>
      <c r="I195" s="68">
        <v>3.5</v>
      </c>
      <c r="J195" s="68"/>
      <c r="K195" s="73" t="str">
        <f>IF(AND(NOT(I195=""),NOT(J195=""),NOT(H195="")),J195/I195,"")</f>
        <v/>
      </c>
      <c r="L195" s="109"/>
      <c r="M195" s="103" t="str">
        <f>IF(AND(NOT(OR(G195="",G195="Ø")),H195=""),"In Progress",IF(AND(NOT(OR(H195="Ø",H195="")),NOT(OR(G195="Ø",G195=""))),"Completed",IF(AND(NOT(A194=""),NOT(OR(D195="",D195="???")),G195=""),"Waiting",IF(D195="???","Waiting",""))))</f>
        <v>Completed</v>
      </c>
      <c r="N195" s="109"/>
      <c r="O195" s="109"/>
      <c r="P195" s="4"/>
      <c r="Q195" s="114"/>
      <c r="R195" s="109"/>
    </row>
    <row r="196" spans="1:18" x14ac:dyDescent="0.25">
      <c r="A196" s="115" t="s">
        <v>5869</v>
      </c>
      <c r="B196" s="110" t="s">
        <v>5868</v>
      </c>
      <c r="C196" s="109" t="s">
        <v>2065</v>
      </c>
      <c r="D196" s="103" t="s">
        <v>23</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2018-08-01_G-098_CA</v>
      </c>
      <c r="G196" s="104">
        <v>43390</v>
      </c>
      <c r="H196" s="104">
        <v>43391</v>
      </c>
      <c r="I196" s="68">
        <v>8</v>
      </c>
      <c r="J196" s="68">
        <v>92</v>
      </c>
      <c r="K196" s="73">
        <f>IF(AND(NOT(I196=""),NOT(J196=""),NOT(H196="")),J196/I196,"")</f>
        <v>11.5</v>
      </c>
      <c r="L196" s="111">
        <v>43396</v>
      </c>
      <c r="M196" s="103" t="str">
        <f>IF(AND(NOT(OR(G196="",G196="Ø")),H196=""),"In Progress",IF(AND(NOT(OR(H196="Ø",H196="")),NOT(OR(G196="Ø",G196=""))),"Completed",IF(AND(NOT(A196=""),NOT(OR(D196="",D196="???")),G196=""),"Waiting",IF(D196="???","Waiting",""))))</f>
        <v>Completed</v>
      </c>
      <c r="N196" s="109"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09" t="s">
        <v>0</v>
      </c>
      <c r="P196" s="4"/>
      <c r="Q196" s="114" t="s">
        <v>25</v>
      </c>
      <c r="R196" s="109" t="s">
        <v>5867</v>
      </c>
    </row>
    <row r="197" spans="1:18" x14ac:dyDescent="0.25">
      <c r="A197" s="109"/>
      <c r="B197" s="109"/>
      <c r="C197" s="109"/>
      <c r="D197" s="103" t="s">
        <v>27</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2018-08-01_G-098_GB</v>
      </c>
      <c r="G197" s="104">
        <v>43396</v>
      </c>
      <c r="H197" s="104">
        <v>43396</v>
      </c>
      <c r="I197" s="68">
        <v>4</v>
      </c>
      <c r="J197" s="68">
        <v>96</v>
      </c>
      <c r="K197" s="73">
        <f>IF(AND(NOT(I197=""),NOT(J197=""),NOT(H197="")),J197/I197,"")</f>
        <v>24</v>
      </c>
      <c r="L197" s="109"/>
      <c r="M197" s="103" t="str">
        <f>IF(AND(NOT(OR(G197="",G197="Ø")),H197=""),"In Progress",IF(AND(NOT(OR(H197="Ø",H197="")),NOT(OR(G197="Ø",G197=""))),"Completed",IF(AND(NOT(A196=""),NOT(OR(D197="",D197="???")),G197=""),"Waiting",IF(D197="???","Waiting",""))))</f>
        <v>Completed</v>
      </c>
      <c r="N197" s="109"/>
      <c r="O197" s="109"/>
      <c r="P197" s="4"/>
      <c r="Q197" s="114"/>
      <c r="R197" s="109"/>
    </row>
    <row r="198" spans="1:18" x14ac:dyDescent="0.25">
      <c r="A198" s="115" t="s">
        <v>5866</v>
      </c>
      <c r="B198" s="110" t="s">
        <v>5865</v>
      </c>
      <c r="C198" s="109" t="s">
        <v>3632</v>
      </c>
      <c r="D198" s="103" t="s">
        <v>161</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2018-08-01_G-099_BD</v>
      </c>
      <c r="G198" s="104">
        <v>43404</v>
      </c>
      <c r="H198" s="104">
        <v>43405</v>
      </c>
      <c r="I198" s="68">
        <v>3</v>
      </c>
      <c r="J198" s="68">
        <v>31</v>
      </c>
      <c r="K198" s="73">
        <f>IF(AND(NOT(I198=""),NOT(J198=""),NOT(H198="")),J198/I198,"")</f>
        <v>10.333333333333334</v>
      </c>
      <c r="L198" s="111">
        <v>43445</v>
      </c>
      <c r="M198" s="103" t="s">
        <v>0</v>
      </c>
      <c r="N198" s="109" t="s">
        <v>0</v>
      </c>
      <c r="O198" s="109" t="s">
        <v>0</v>
      </c>
      <c r="P198" s="4" t="s">
        <v>5864</v>
      </c>
      <c r="Q198" s="114" t="s">
        <v>25</v>
      </c>
      <c r="R198" s="109" t="s">
        <v>5863</v>
      </c>
    </row>
    <row r="199" spans="1:18" x14ac:dyDescent="0.25">
      <c r="A199" s="109"/>
      <c r="B199" s="109"/>
      <c r="C199" s="109"/>
      <c r="D199" s="103" t="s">
        <v>23</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2018-08-01_G-099_CA</v>
      </c>
      <c r="G199" s="104">
        <v>43418</v>
      </c>
      <c r="H199" s="104">
        <v>43418</v>
      </c>
      <c r="I199" s="68">
        <v>2</v>
      </c>
      <c r="J199" s="68">
        <v>35</v>
      </c>
      <c r="K199" s="73">
        <f>IF(AND(NOT(I199=""),NOT(J199=""),NOT(H199="")),J199/I199,"")</f>
        <v>17.5</v>
      </c>
      <c r="L199" s="109"/>
      <c r="M199" s="103" t="str">
        <f>IF(AND(NOT(OR(G199="",G199="Ø")),H199=""),"In Progress",IF(AND(NOT(OR(H199="Ø",H199="")),NOT(OR(G199="Ø",G199=""))),"Completed",IF(AND(NOT(A198=""),NOT(OR(D199="",D199="???")),G199=""),"Waiting",IF(D199="???","Waiting",""))))</f>
        <v>Completed</v>
      </c>
      <c r="N199" s="109"/>
      <c r="O199" s="109"/>
      <c r="P199" s="4"/>
      <c r="Q199" s="114"/>
      <c r="R199" s="109"/>
    </row>
    <row r="200" spans="1:18" x14ac:dyDescent="0.25">
      <c r="A200" s="115" t="s">
        <v>5862</v>
      </c>
      <c r="B200" s="110" t="s">
        <v>5861</v>
      </c>
      <c r="C200" s="109"/>
      <c r="D200" s="103"/>
      <c r="E200" s="103"/>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
      </c>
      <c r="G200" s="104"/>
      <c r="H200" s="104"/>
      <c r="I200" s="68"/>
      <c r="J200" s="68"/>
      <c r="K200" s="73" t="str">
        <f>IF(AND(NOT(I200=""),NOT(J200=""),NOT(H200="")),J200/I200,"")</f>
        <v/>
      </c>
      <c r="L200" s="111" t="str">
        <f>IF(AND(NOT(OR(H200="",H200="Ø")),NOT(OR(H201="",H201="Ø"))),"Needs to be Split","")</f>
        <v/>
      </c>
      <c r="M200" s="103" t="str">
        <f>IF(AND(NOT(OR(G200="",G200="Ø")),H200=""),"In Progress",IF(AND(NOT(OR(H200="Ø",H200="")),NOT(OR(G200="Ø",G200=""))),"Completed",IF(AND(NOT(A200=""),NOT(OR(D200="",D200="???")),G200=""),"Waiting",IF(D200="???","Waiting",""))))</f>
        <v/>
      </c>
      <c r="N200" s="109" t="str">
        <f>IF(AND(NOT(OR(H200="Ø",H200="")),L200="Split"),"In Progress",IF(AND(NOT(OR(H200="Ø",H200="")),L200="Needs to be Split"),"Waiting",IF(AND(M200="Review",M201="Review"),"Review",IF(OR(AND(M200="Review",M201="Incomplete"),AND(M200="Incomplete",M201="Review")),"Review",IF(OR(AND(M200="Untraceable",M201="Review"),AND(M200="Review",M201="Untraceable")),"Review",IF(OR(AND(M200="Review",M201="Completed"),AND(M200="Completed",M201="Review")),"Review",IF(OR(AND(M200="Other",M201="Review"),AND(M200="Review",M201="Other")),"Review",IF(OR(AND(M200="Other",M201="Incomplete"),AND(M200="Incomplete",M201="Other")),"Review",IF(OR(AND(M200="Other",M201="Untraceable"),AND(M200="Untraceable",M201="Other")),"Review",IF(OR(AND(M200="Other",M201="Completed"),AND(M200="Completed",M201="Other")),"Review",IF(AND(M200="Waiting",M201="Waiting"),"Waiting",IF(OR(AND(M200="Review",M201="Waiting"),AND(M200="Waiting",M201="Review")),"Waiting",IF(OR(AND(M200="Other",M201="Waiting"),AND(M200="Waiting",M201="Other")),"Waiting",IF(OR(AND(M200="Incomplete",M201="Waiting"),AND(M200="Waiting",M201="Incomplete")),"Waiting",IF(OR(AND(M200="Completed",M201="Waiting"),AND(M200="Waiting",M201="Completed")),"Waiting",IF(OR(M200="In Progress",M201="In Progress"),"In Progress",IF(OR(AND(M200="Completed",M201="Untraceable"),AND(M200="Untraceable",M201="Completed")),"Review",IF(OR(AND(M200="Completed",M201="Incomplete"),AND(M200="Incomplete",M201="Completed")),"Review",IF(OR(AND(M200="Incomplete",M201="Untraceable"),AND(M200="Untraceable",M201="Incomplete")),"Untraceable",IF(AND(NOT(OR(H200="Ø",H200="")),NOT(OR(H201="Ø",H201="")),L200=""),"In Progress",IF(AND(M200="Untraceable",M201="Untraceable"),"Untraceable",IF(AND(NOT(OR(H200="Ø",H200="")),NOT(OR(H201="Ø",H201="")),NOT(OR(L200="Ø",L200="",L200="Split",L200="Needs to be Split"))),"Completed",IF(AND(M200="Incomplete",M201="Incomplete"),"Incomplete",IF(AND(M200="Other",M201="Other"),"Review",IF(AND(M200="Untraceable",M201=""),"Untraceable","")))))))))))))))))))))))))</f>
        <v/>
      </c>
      <c r="O200" s="109" t="str">
        <f>IF(OR(N200="Untraceable",N200="Incomplete"),"Ignore",IF(N200="Completed","Waiting",IF(OR(N200="Waiting",N200="In Progress",N200="Review",N200="Other"),"HOLD","")))</f>
        <v/>
      </c>
      <c r="P200" s="4"/>
      <c r="Q200" s="114" t="str">
        <f>IF(OR(N200="Untraceable",N200="Incomplete"),"No",IF(N200="Completed","In Progress",""))</f>
        <v/>
      </c>
      <c r="R200" s="109"/>
    </row>
    <row r="201" spans="1:18" x14ac:dyDescent="0.25">
      <c r="A201" s="109"/>
      <c r="B201" s="109"/>
      <c r="C201" s="109"/>
      <c r="D201" s="103"/>
      <c r="E201" s="103"/>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
      </c>
      <c r="G201" s="104"/>
      <c r="H201" s="104"/>
      <c r="I201" s="68"/>
      <c r="J201" s="68"/>
      <c r="K201" s="73" t="str">
        <f>IF(AND(NOT(I201=""),NOT(J201=""),NOT(H201="")),J201/I201,"")</f>
        <v/>
      </c>
      <c r="L201" s="109"/>
      <c r="M201" s="103" t="str">
        <f>IF(AND(NOT(OR(G201="",G201="Ø")),H201=""),"In Progress",IF(AND(NOT(OR(H201="Ø",H201="")),NOT(OR(G201="Ø",G201=""))),"Completed",IF(AND(NOT(A200=""),NOT(OR(D201="",D201="???")),G201=""),"Waiting",IF(D201="???","Waiting",""))))</f>
        <v/>
      </c>
      <c r="N201" s="109"/>
      <c r="O201" s="109"/>
      <c r="P201" s="4"/>
      <c r="Q201" s="114"/>
      <c r="R201" s="109"/>
    </row>
    <row r="202" spans="1:18" x14ac:dyDescent="0.25">
      <c r="A202" s="115" t="s">
        <v>5860</v>
      </c>
      <c r="B202" s="110" t="s">
        <v>5859</v>
      </c>
      <c r="C202" s="109" t="s">
        <v>3632</v>
      </c>
      <c r="D202" s="103" t="s">
        <v>187</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2018-08-01_G-101_MW</v>
      </c>
      <c r="G202" s="104">
        <v>43409</v>
      </c>
      <c r="H202" s="104">
        <v>43410</v>
      </c>
      <c r="I202" s="68">
        <v>3</v>
      </c>
      <c r="J202" s="68"/>
      <c r="K202" s="73" t="str">
        <f>IF(AND(NOT(I202=""),NOT(J202=""),NOT(H202="")),J202/I202,"")</f>
        <v/>
      </c>
      <c r="L202" s="111">
        <v>43434</v>
      </c>
      <c r="M202" s="103" t="str">
        <f>IF(AND(NOT(OR(G202="",G202="Ø")),H202=""),"In Progress",IF(AND(NOT(OR(H202="Ø",H202="")),NOT(OR(G202="Ø",G202=""))),"Completed",IF(AND(NOT(A202=""),NOT(OR(D202="",D202="???")),G202=""),"Waiting",IF(D202="???","Waiting",""))))</f>
        <v>Completed</v>
      </c>
      <c r="N202" s="109"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09" t="s">
        <v>0</v>
      </c>
      <c r="P202" s="4" t="s">
        <v>5858</v>
      </c>
      <c r="Q202" s="114" t="s">
        <v>25</v>
      </c>
      <c r="R202" s="109" t="s">
        <v>5857</v>
      </c>
    </row>
    <row r="203" spans="1:18" x14ac:dyDescent="0.25">
      <c r="A203" s="109"/>
      <c r="B203" s="109"/>
      <c r="C203" s="109"/>
      <c r="D203" s="103" t="s">
        <v>32</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2018-08-01_G-101_AZ</v>
      </c>
      <c r="G203" s="104">
        <v>43418</v>
      </c>
      <c r="H203" s="104">
        <v>43419</v>
      </c>
      <c r="I203" s="68"/>
      <c r="J203" s="68"/>
      <c r="K203" s="73" t="str">
        <f>IF(AND(NOT(I203=""),NOT(J203=""),NOT(H203="")),J203/I203,"")</f>
        <v/>
      </c>
      <c r="L203" s="109"/>
      <c r="M203" s="103" t="str">
        <f>IF(AND(NOT(OR(G203="",G203="Ø")),H203=""),"In Progress",IF(AND(NOT(OR(H203="Ø",H203="")),NOT(OR(G203="Ø",G203=""))),"Completed",IF(AND(NOT(A202=""),NOT(OR(D203="",D203="???")),G203=""),"Waiting",IF(D203="???","Waiting",""))))</f>
        <v>Completed</v>
      </c>
      <c r="N203" s="109"/>
      <c r="O203" s="109"/>
      <c r="P203" s="4"/>
      <c r="Q203" s="114"/>
      <c r="R203" s="109"/>
    </row>
    <row r="204" spans="1:18" x14ac:dyDescent="0.25">
      <c r="A204" s="115" t="s">
        <v>5856</v>
      </c>
      <c r="B204" s="110" t="s">
        <v>5855</v>
      </c>
      <c r="C204" s="109"/>
      <c r="D204" s="103"/>
      <c r="E204" s="103"/>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
      </c>
      <c r="G204" s="104"/>
      <c r="H204" s="104"/>
      <c r="I204" s="68"/>
      <c r="J204" s="68"/>
      <c r="K204" s="73" t="str">
        <f>IF(AND(NOT(I204=""),NOT(J204=""),NOT(H204="")),J204/I204,"")</f>
        <v/>
      </c>
      <c r="L204" s="111" t="str">
        <f>IF(AND(NOT(OR(H204="",H204="Ø")),NOT(OR(H205="",H205="Ø"))),"Needs to be Split","")</f>
        <v/>
      </c>
      <c r="M204" s="103" t="str">
        <f>IF(AND(NOT(OR(G204="",G204="Ø")),H204=""),"In Progress",IF(AND(NOT(OR(H204="Ø",H204="")),NOT(OR(G204="Ø",G204=""))),"Completed",IF(AND(NOT(A204=""),NOT(OR(D204="",D204="???")),G204=""),"Waiting",IF(D204="???","Waiting",""))))</f>
        <v/>
      </c>
      <c r="N204" s="109"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
      </c>
      <c r="O204" s="109" t="str">
        <f>IF(OR(N204="Untraceable",N204="Incomplete"),"Ignore",IF(N204="Completed","Waiting",IF(OR(N204="Waiting",N204="In Progress",N204="Review",N204="Other"),"HOLD","")))</f>
        <v/>
      </c>
      <c r="P204" s="4"/>
      <c r="Q204" s="114" t="str">
        <f>IF(OR(N204="Untraceable",N204="Incomplete"),"No",IF(N204="Completed","In Progress",""))</f>
        <v/>
      </c>
      <c r="R204" s="109"/>
    </row>
    <row r="205" spans="1:18" x14ac:dyDescent="0.25">
      <c r="A205" s="109"/>
      <c r="B205" s="109"/>
      <c r="C205" s="109"/>
      <c r="D205" s="103"/>
      <c r="E205" s="103"/>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
      </c>
      <c r="G205" s="104"/>
      <c r="H205" s="104"/>
      <c r="I205" s="68"/>
      <c r="J205" s="68"/>
      <c r="K205" s="73" t="str">
        <f>IF(AND(NOT(I205=""),NOT(J205=""),NOT(H205="")),J205/I205,"")</f>
        <v/>
      </c>
      <c r="L205" s="109"/>
      <c r="M205" s="103" t="str">
        <f>IF(AND(NOT(OR(G205="",G205="Ø")),H205=""),"In Progress",IF(AND(NOT(OR(H205="Ø",H205="")),NOT(OR(G205="Ø",G205=""))),"Completed",IF(AND(NOT(A204=""),NOT(OR(D205="",D205="???")),G205=""),"Waiting",IF(D205="???","Waiting",""))))</f>
        <v/>
      </c>
      <c r="N205" s="109"/>
      <c r="O205" s="109"/>
      <c r="P205" s="4"/>
      <c r="Q205" s="114"/>
      <c r="R205" s="109"/>
    </row>
    <row r="206" spans="1:18" x14ac:dyDescent="0.25">
      <c r="A206" s="115" t="s">
        <v>5854</v>
      </c>
      <c r="B206" s="110" t="s">
        <v>5853</v>
      </c>
      <c r="C206" s="109" t="s">
        <v>3632</v>
      </c>
      <c r="D206" s="103" t="s">
        <v>187</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2018-08-01_G-103_MW</v>
      </c>
      <c r="G206" s="104">
        <v>43406</v>
      </c>
      <c r="H206" s="104">
        <v>43409</v>
      </c>
      <c r="I206" s="68"/>
      <c r="J206" s="68">
        <v>16</v>
      </c>
      <c r="K206" s="73" t="str">
        <f>IF(AND(NOT(I206=""),NOT(J206=""),NOT(H206="")),J206/I206,"")</f>
        <v/>
      </c>
      <c r="L206" s="111">
        <v>43432</v>
      </c>
      <c r="M206" s="103" t="str">
        <f>IF(AND(NOT(OR(G206="",G206="Ø")),H206=""),"In Progress",IF(AND(NOT(OR(H206="Ø",H206="")),NOT(OR(G206="Ø",G206=""))),"Completed",IF(AND(NOT(A206=""),NOT(OR(D206="",D206="???")),G206=""),"Waiting",IF(D206="???","Waiting",""))))</f>
        <v>Completed</v>
      </c>
      <c r="N206" s="109"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09" t="s">
        <v>0</v>
      </c>
      <c r="P206" s="4" t="s">
        <v>5852</v>
      </c>
      <c r="Q206" s="114" t="s">
        <v>25</v>
      </c>
      <c r="R206" s="109" t="s">
        <v>5851</v>
      </c>
    </row>
    <row r="207" spans="1:18" x14ac:dyDescent="0.25">
      <c r="A207" s="109"/>
      <c r="B207" s="109"/>
      <c r="C207" s="109"/>
      <c r="D207" s="103" t="s">
        <v>161</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2018-08-01_G-103_BD</v>
      </c>
      <c r="G207" s="104">
        <v>43432</v>
      </c>
      <c r="H207" s="104">
        <v>43432</v>
      </c>
      <c r="I207" s="68">
        <v>1.75</v>
      </c>
      <c r="J207" s="68">
        <v>16</v>
      </c>
      <c r="K207" s="73">
        <f>IF(AND(NOT(I207=""),NOT(J207=""),NOT(H207="")),J207/I207,"")</f>
        <v>9.1428571428571423</v>
      </c>
      <c r="L207" s="109"/>
      <c r="M207" s="103" t="str">
        <f>IF(AND(NOT(OR(G207="",G207="Ø")),H207=""),"In Progress",IF(AND(NOT(OR(H207="Ø",H207="")),NOT(OR(G207="Ø",G207=""))),"Completed",IF(AND(NOT(A206=""),NOT(OR(D207="",D207="???")),G207=""),"Waiting",IF(D207="???","Waiting",""))))</f>
        <v>Completed</v>
      </c>
      <c r="N207" s="109"/>
      <c r="O207" s="109"/>
      <c r="P207" s="4"/>
      <c r="Q207" s="114"/>
      <c r="R207" s="109"/>
    </row>
    <row r="208" spans="1:18" x14ac:dyDescent="0.25">
      <c r="A208" s="115" t="s">
        <v>5850</v>
      </c>
      <c r="B208" s="110" t="s">
        <v>5849</v>
      </c>
      <c r="C208" s="109" t="s">
        <v>2065</v>
      </c>
      <c r="D208" s="103" t="s">
        <v>23</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2018-08-01_G-104_CA</v>
      </c>
      <c r="G208" s="104">
        <v>43389</v>
      </c>
      <c r="H208" s="104"/>
      <c r="I208" s="68"/>
      <c r="J208" s="68"/>
      <c r="K208" s="73" t="str">
        <f>IF(AND(NOT(I208=""),NOT(J208=""),NOT(H208="")),J208/I208,"")</f>
        <v/>
      </c>
      <c r="L208" s="111" t="str">
        <f>IF(AND(NOT(OR(H208="",H208="Ø")),NOT(OR(H209="",H209="Ø"))),"Needs to be Split","")</f>
        <v/>
      </c>
      <c r="M208" s="103" t="s">
        <v>4</v>
      </c>
      <c r="N208" s="109"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Waiting</v>
      </c>
      <c r="O208" s="109" t="str">
        <f>IF(OR(N208="Untraceable",N208="Incomplete"),"Ignore",IF(N208="Completed","Waiting",IF(OR(N208="Waiting",N208="In Progress",N208="Review",N208="Other"),"HOLD","")))</f>
        <v>HOLD</v>
      </c>
      <c r="P208" s="4"/>
      <c r="Q208" s="114" t="str">
        <f>IF(OR(N208="Untraceable",N208="Incomplete"),"No",IF(N208="Completed","In Progress",""))</f>
        <v/>
      </c>
      <c r="R208" s="109"/>
    </row>
    <row r="209" spans="1:18" x14ac:dyDescent="0.25">
      <c r="A209" s="109"/>
      <c r="B209" s="109"/>
      <c r="C209" s="109"/>
      <c r="D209" s="103" t="str">
        <f>IF(AND(NOT(A208=""),NOT(B208=""),NOT(M208="Untraceable")),"???","")</f>
        <v>???</v>
      </c>
      <c r="E209" s="103"/>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
      </c>
      <c r="G209" s="104"/>
      <c r="H209" s="104"/>
      <c r="I209" s="68"/>
      <c r="J209" s="68"/>
      <c r="K209" s="73" t="str">
        <f>IF(AND(NOT(I209=""),NOT(J209=""),NOT(H209="")),J209/I209,"")</f>
        <v/>
      </c>
      <c r="L209" s="109"/>
      <c r="M209" s="103" t="str">
        <f>IF(AND(NOT(OR(G209="",G209="Ø")),H209=""),"In Progress",IF(AND(NOT(OR(H209="Ø",H209="")),NOT(OR(G209="Ø",G209=""))),"Completed",IF(AND(NOT(A208=""),NOT(OR(D209="",D209="???")),G209=""),"Waiting",IF(D209="???","Waiting",""))))</f>
        <v>Waiting</v>
      </c>
      <c r="N209" s="109"/>
      <c r="O209" s="109"/>
      <c r="P209" s="4"/>
      <c r="Q209" s="114"/>
      <c r="R209" s="109"/>
    </row>
    <row r="210" spans="1:18" x14ac:dyDescent="0.25">
      <c r="A210" s="115" t="s">
        <v>5848</v>
      </c>
      <c r="B210" s="110" t="s">
        <v>5847</v>
      </c>
      <c r="C210" s="109"/>
      <c r="D210" s="103"/>
      <c r="E210" s="103"/>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
      </c>
      <c r="G210" s="104"/>
      <c r="H210" s="104"/>
      <c r="I210" s="68"/>
      <c r="J210" s="68"/>
      <c r="K210" s="73" t="str">
        <f>IF(AND(NOT(I210=""),NOT(J210=""),NOT(H210="")),J210/I210,"")</f>
        <v/>
      </c>
      <c r="L210" s="111" t="str">
        <f>IF(AND(NOT(OR(H210="",H210="Ø")),NOT(OR(H211="",H211="Ø"))),"Needs to be Split","")</f>
        <v/>
      </c>
      <c r="M210" s="103" t="str">
        <f>IF(AND(NOT(OR(G210="",G210="Ø")),H210=""),"In Progress",IF(AND(NOT(OR(H210="Ø",H210="")),NOT(OR(G210="Ø",G210=""))),"Completed",IF(AND(NOT(A210=""),NOT(OR(D210="",D210="???")),G210=""),"Waiting",IF(D210="???","Waiting",""))))</f>
        <v/>
      </c>
      <c r="N210" s="109" t="str">
        <f>IF(AND(NOT(OR(H210="Ø",H210="")),L210="Split"),"In Progress",IF(AND(NOT(OR(H210="Ø",H210="")),L210="Needs to be Split"),"Waiting",IF(AND(M210="Review",M211="Review"),"Review",IF(OR(AND(M210="Review",M211="Incomplete"),AND(M210="Incomplete",M211="Review")),"Review",IF(OR(AND(M210="Untraceable",M211="Review"),AND(M210="Review",M211="Untraceable")),"Review",IF(OR(AND(M210="Review",M211="Completed"),AND(M210="Completed",M211="Review")),"Review",IF(OR(AND(M210="Other",M211="Review"),AND(M210="Review",M211="Other")),"Review",IF(OR(AND(M210="Other",M211="Incomplete"),AND(M210="Incomplete",M211="Other")),"Review",IF(OR(AND(M210="Other",M211="Untraceable"),AND(M210="Untraceable",M211="Other")),"Review",IF(OR(AND(M210="Other",M211="Completed"),AND(M210="Completed",M211="Other")),"Review",IF(AND(M210="Waiting",M211="Waiting"),"Waiting",IF(OR(AND(M210="Review",M211="Waiting"),AND(M210="Waiting",M211="Review")),"Waiting",IF(OR(AND(M210="Other",M211="Waiting"),AND(M210="Waiting",M211="Other")),"Waiting",IF(OR(AND(M210="Incomplete",M211="Waiting"),AND(M210="Waiting",M211="Incomplete")),"Waiting",IF(OR(AND(M210="Completed",M211="Waiting"),AND(M210="Waiting",M211="Completed")),"Waiting",IF(OR(M210="In Progress",M211="In Progress"),"In Progress",IF(OR(AND(M210="Completed",M211="Untraceable"),AND(M210="Untraceable",M211="Completed")),"Review",IF(OR(AND(M210="Completed",M211="Incomplete"),AND(M210="Incomplete",M211="Completed")),"Review",IF(OR(AND(M210="Incomplete",M211="Untraceable"),AND(M210="Untraceable",M211="Incomplete")),"Untraceable",IF(AND(NOT(OR(H210="Ø",H210="")),NOT(OR(H211="Ø",H211="")),L210=""),"In Progress",IF(AND(M210="Untraceable",M211="Untraceable"),"Untraceable",IF(AND(NOT(OR(H210="Ø",H210="")),NOT(OR(H211="Ø",H211="")),NOT(OR(L210="Ø",L210="",L210="Split",L210="Needs to be Split"))),"Completed",IF(AND(M210="Incomplete",M211="Incomplete"),"Incomplete",IF(AND(M210="Other",M211="Other"),"Review",IF(AND(M210="Untraceable",M211=""),"Untraceable","")))))))))))))))))))))))))</f>
        <v/>
      </c>
      <c r="O210" s="109" t="str">
        <f>IF(OR(N210="Untraceable",N210="Incomplete"),"Ignore",IF(N210="Completed","Waiting",IF(OR(N210="Waiting",N210="In Progress",N210="Review",N210="Other"),"HOLD","")))</f>
        <v/>
      </c>
      <c r="P210" s="4"/>
      <c r="Q210" s="114" t="str">
        <f>IF(OR(N210="Untraceable",N210="Incomplete"),"No",IF(N210="Completed","In Progress",""))</f>
        <v/>
      </c>
      <c r="R210" s="109"/>
    </row>
    <row r="211" spans="1:18" x14ac:dyDescent="0.25">
      <c r="A211" s="109"/>
      <c r="B211" s="109"/>
      <c r="C211" s="109"/>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IF(AND(NOT(I211=""),NOT(J211=""),NOT(H211="")),J211/I211,"")</f>
        <v/>
      </c>
      <c r="L211" s="109"/>
      <c r="M211" s="103" t="str">
        <f>IF(AND(NOT(OR(G211="",G211="Ø")),H211=""),"In Progress",IF(AND(NOT(OR(H211="Ø",H211="")),NOT(OR(G211="Ø",G211=""))),"Completed",IF(AND(NOT(A210=""),NOT(OR(D211="",D211="???")),G211=""),"Waiting",IF(D211="???","Waiting",""))))</f>
        <v/>
      </c>
      <c r="N211" s="109"/>
      <c r="O211" s="109"/>
      <c r="P211" s="4"/>
      <c r="Q211" s="114"/>
      <c r="R211" s="109"/>
    </row>
    <row r="212" spans="1:18" x14ac:dyDescent="0.25">
      <c r="A212" s="115" t="s">
        <v>5846</v>
      </c>
      <c r="B212" s="110" t="s">
        <v>5845</v>
      </c>
      <c r="C212" s="109" t="s">
        <v>2065</v>
      </c>
      <c r="D212" s="103" t="s">
        <v>23</v>
      </c>
      <c r="E212" s="103" t="s">
        <v>24</v>
      </c>
      <c r="F212" s="7" t="str">
        <f>IF(AND(D212="Amina",OR(E212="Manual",E212="Assisted Manual")),A212&amp;"_AZ",IF(AND(D212="Amina",OR(E212="De-Novo Merge",E212="Assisted Merge")),A212&amp;"_SA_AZ",IF(AND(D212="Ahmad",OR(E212="Manual",E212="Assisted Manual")),A212&amp;"_AE",IF(AND(D212="Ahmad",OR(E212="De-Novo Merge",E212="Assisted Merge")),A212&amp;"_SA_AE",IF(AND(D212="Gina",OR(E212="Manual",E212="Assisted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Merge")),A212&amp;"_SA_MW",IF(AND(D212="Rinat",OR(E212="Manual",E212="Assisted Manual")),A212&amp;"_RM",IF(AND(D212="Rinat",OR(E212="De-Novo Merge",E212="Assisted Merge")),A212&amp;"_SA_RM",""))))))))))))))))</f>
        <v>2018-08-01_G-106_CA</v>
      </c>
      <c r="G212" s="104">
        <v>43389</v>
      </c>
      <c r="H212" s="104">
        <v>43389</v>
      </c>
      <c r="I212" s="68">
        <v>3</v>
      </c>
      <c r="J212" s="68">
        <v>38</v>
      </c>
      <c r="K212" s="73">
        <f>IF(AND(NOT(I212=""),NOT(J212=""),NOT(H212="")),J212/I212,"")</f>
        <v>12.666666666666666</v>
      </c>
      <c r="L212" s="111">
        <v>43395</v>
      </c>
      <c r="M212" s="103" t="str">
        <f>IF(AND(NOT(OR(G212="",G212="Ø")),H212=""),"In Progress",IF(AND(NOT(OR(H212="Ø",H212="")),NOT(OR(G212="Ø",G212=""))),"Completed",IF(AND(NOT(A212=""),NOT(OR(D212="",D212="???")),G212=""),"Waiting",IF(D212="???","Waiting",""))))</f>
        <v>Completed</v>
      </c>
      <c r="N212" s="109" t="str">
        <f>IF(AND(NOT(OR(H212="Ø",H212="")),L212="Split"),"In Progress",IF(AND(NOT(OR(H212="Ø",H212="")),L212="Needs to be Split"),"Waiting",IF(AND(M212="Review",M213="Review"),"Review",IF(OR(AND(M212="Review",M213="Incomplete"),AND(M212="Incomplete",M213="Review")),"Review",IF(OR(AND(M212="Untraceable",M213="Review"),AND(M212="Review",M213="Untraceable")),"Review",IF(OR(AND(M212="Review",M213="Completed"),AND(M212="Completed",M213="Review")),"Review",IF(OR(AND(M212="Other",M213="Review"),AND(M212="Review",M213="Other")),"Review",IF(OR(AND(M212="Other",M213="Incomplete"),AND(M212="Incomplete",M213="Other")),"Review",IF(OR(AND(M212="Other",M213="Untraceable"),AND(M212="Untraceable",M213="Other")),"Review",IF(OR(AND(M212="Other",M213="Completed"),AND(M212="Completed",M213="Other")),"Review",IF(AND(M212="Waiting",M213="Waiting"),"Waiting",IF(OR(AND(M212="Review",M213="Waiting"),AND(M212="Waiting",M213="Review")),"Waiting",IF(OR(AND(M212="Other",M213="Waiting"),AND(M212="Waiting",M213="Other")),"Waiting",IF(OR(AND(M212="Incomplete",M213="Waiting"),AND(M212="Waiting",M213="Incomplete")),"Waiting",IF(OR(AND(M212="Completed",M213="Waiting"),AND(M212="Waiting",M213="Completed")),"Waiting",IF(OR(M212="In Progress",M213="In Progress"),"In Progress",IF(OR(AND(M212="Completed",M213="Untraceable"),AND(M212="Untraceable",M213="Completed")),"Review",IF(OR(AND(M212="Completed",M213="Incomplete"),AND(M212="Incomplete",M213="Completed")),"Review",IF(OR(AND(M212="Incomplete",M213="Untraceable"),AND(M212="Untraceable",M213="Incomplete")),"Untraceable",IF(AND(NOT(OR(H212="Ø",H212="")),NOT(OR(H213="Ø",H213="")),L212=""),"In Progress",IF(AND(M212="Untraceable",M213="Untraceable"),"Untraceable",IF(AND(NOT(OR(H212="Ø",H212="")),NOT(OR(H213="Ø",H213="")),NOT(OR(L212="Ø",L212="",L212="Split",L212="Needs to be Split"))),"Completed",IF(AND(M212="Incomplete",M213="Incomplete"),"Incomplete",IF(AND(M212="Other",M213="Other"),"Review",IF(AND(M212="Untraceable",M213=""),"Untraceable","")))))))))))))))))))))))))</f>
        <v>Completed</v>
      </c>
      <c r="O212" s="109" t="s">
        <v>0</v>
      </c>
      <c r="P212" s="4"/>
      <c r="Q212" s="114" t="s">
        <v>25</v>
      </c>
      <c r="R212" s="109" t="s">
        <v>5844</v>
      </c>
    </row>
    <row r="213" spans="1:18" x14ac:dyDescent="0.25">
      <c r="A213" s="109"/>
      <c r="B213" s="109"/>
      <c r="C213" s="109"/>
      <c r="D213" s="103" t="s">
        <v>27</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2018-08-01_G-106_GB</v>
      </c>
      <c r="G213" s="104">
        <v>43395</v>
      </c>
      <c r="H213" s="104">
        <v>43395</v>
      </c>
      <c r="I213" s="68">
        <v>2.5</v>
      </c>
      <c r="J213" s="68">
        <v>44</v>
      </c>
      <c r="K213" s="73">
        <f>IF(AND(NOT(I213=""),NOT(J213=""),NOT(H213="")),J213/I213,"")</f>
        <v>17.600000000000001</v>
      </c>
      <c r="L213" s="109"/>
      <c r="M213" s="103" t="str">
        <f>IF(AND(NOT(OR(G213="",G213="Ø")),H213=""),"In Progress",IF(AND(NOT(OR(H213="Ø",H213="")),NOT(OR(G213="Ø",G213=""))),"Completed",IF(AND(NOT(A212=""),NOT(OR(D213="",D213="???")),G213=""),"Waiting",IF(D213="???","Waiting",""))))</f>
        <v>Completed</v>
      </c>
      <c r="N213" s="109"/>
      <c r="O213" s="109"/>
      <c r="P213" s="4"/>
      <c r="Q213" s="114"/>
      <c r="R213" s="109"/>
    </row>
    <row r="214" spans="1:18" x14ac:dyDescent="0.25">
      <c r="A214" s="115" t="s">
        <v>5843</v>
      </c>
      <c r="B214" s="110" t="s">
        <v>5842</v>
      </c>
      <c r="C214" s="109" t="s">
        <v>3632</v>
      </c>
      <c r="D214" s="103" t="s">
        <v>187</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2018-08-01_G-107_MW</v>
      </c>
      <c r="G214" s="104">
        <v>43374</v>
      </c>
      <c r="H214" s="104">
        <v>43376</v>
      </c>
      <c r="I214" s="68">
        <v>2</v>
      </c>
      <c r="J214" s="68"/>
      <c r="K214" s="73" t="str">
        <f>IF(AND(NOT(I214=""),NOT(J214=""),NOT(H214="")),J214/I214,"")</f>
        <v/>
      </c>
      <c r="L214" s="111">
        <v>43445</v>
      </c>
      <c r="M214" s="103" t="str">
        <f>IF(AND(NOT(OR(G214="",G214="Ø")),H214=""),"In Progress",IF(AND(NOT(OR(H214="Ø",H214="")),NOT(OR(G214="Ø",G214=""))),"Completed",IF(AND(NOT(A214=""),NOT(OR(D214="",D214="???")),G214=""),"Waiting",IF(D214="???","Waiting",""))))</f>
        <v>Completed</v>
      </c>
      <c r="N214" s="109"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09" t="s">
        <v>0</v>
      </c>
      <c r="P214" s="4" t="s">
        <v>5841</v>
      </c>
      <c r="Q214" s="114" t="s">
        <v>25</v>
      </c>
      <c r="R214" s="109" t="s">
        <v>5840</v>
      </c>
    </row>
    <row r="215" spans="1:18" x14ac:dyDescent="0.25">
      <c r="A215" s="109"/>
      <c r="B215" s="109"/>
      <c r="C215" s="109"/>
      <c r="D215" s="103" t="s">
        <v>23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2018-08-01_G-107_CA</v>
      </c>
      <c r="G215" s="104">
        <v>43419</v>
      </c>
      <c r="H215" s="104">
        <v>43419</v>
      </c>
      <c r="I215" s="68">
        <v>0.75</v>
      </c>
      <c r="J215" s="68"/>
      <c r="K215" s="73" t="str">
        <f>IF(AND(NOT(I215=""),NOT(J215=""),NOT(H215="")),J215/I215,"")</f>
        <v/>
      </c>
      <c r="L215" s="109"/>
      <c r="M215" s="103" t="str">
        <f>IF(AND(NOT(OR(G215="",G215="Ø")),H215=""),"In Progress",IF(AND(NOT(OR(H215="Ø",H215="")),NOT(OR(G215="Ø",G215=""))),"Completed",IF(AND(NOT(A214=""),NOT(OR(D215="",D215="???")),G215=""),"Waiting",IF(D215="???","Waiting",""))))</f>
        <v>Completed</v>
      </c>
      <c r="N215" s="109"/>
      <c r="O215" s="109"/>
      <c r="P215" s="4"/>
      <c r="Q215" s="114"/>
      <c r="R215" s="109"/>
    </row>
    <row r="216" spans="1:18" x14ac:dyDescent="0.25">
      <c r="A216" s="115" t="s">
        <v>5839</v>
      </c>
      <c r="B216" s="110" t="s">
        <v>5838</v>
      </c>
      <c r="C216" s="109" t="s">
        <v>1001</v>
      </c>
      <c r="D216" s="103" t="s">
        <v>23</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2018-08-01_G-108_CA</v>
      </c>
      <c r="G216" s="104">
        <v>43389</v>
      </c>
      <c r="H216" s="104" t="s">
        <v>51</v>
      </c>
      <c r="I216" s="68"/>
      <c r="J216" s="68"/>
      <c r="K216" s="73" t="str">
        <f>IF(AND(NOT(I216=""),NOT(J216=""),NOT(H216="")),J216/I216,"")</f>
        <v/>
      </c>
      <c r="L216" s="111" t="str">
        <f>IF(AND(NOT(OR(H216="",H216="Ø")),NOT(OR(H217="",H217="Ø"))),"Needs to be Split","")</f>
        <v/>
      </c>
      <c r="M216" s="103" t="s">
        <v>4</v>
      </c>
      <c r="N216" s="109"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Waiting</v>
      </c>
      <c r="O216" s="109" t="str">
        <f>IF(OR(N216="Untraceable",N216="Incomplete"),"Ignore",IF(N216="Completed","Waiting",IF(OR(N216="Waiting",N216="In Progress",N216="Review",N216="Other"),"HOLD","")))</f>
        <v>HOLD</v>
      </c>
      <c r="P216" s="4"/>
      <c r="Q216" s="114" t="str">
        <f>IF(OR(N216="Untraceable",N216="Incomplete"),"No",IF(N216="Completed","In Progress",""))</f>
        <v/>
      </c>
      <c r="R216" s="109"/>
    </row>
    <row r="217" spans="1:18" x14ac:dyDescent="0.25">
      <c r="A217" s="109"/>
      <c r="B217" s="109"/>
      <c r="C217" s="109"/>
      <c r="D217" s="103" t="str">
        <f>IF(AND(NOT(A216=""),NOT(B216=""),NOT(M216="Untraceable")),"???","")</f>
        <v>???</v>
      </c>
      <c r="E217" s="103"/>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
      </c>
      <c r="G217" s="104"/>
      <c r="H217" s="104"/>
      <c r="I217" s="68"/>
      <c r="J217" s="68"/>
      <c r="K217" s="73" t="str">
        <f>IF(AND(NOT(I217=""),NOT(J217=""),NOT(H217="")),J217/I217,"")</f>
        <v/>
      </c>
      <c r="L217" s="109"/>
      <c r="M217" s="103" t="str">
        <f>IF(AND(NOT(OR(G217="",G217="Ø")),H217=""),"In Progress",IF(AND(NOT(OR(H217="Ø",H217="")),NOT(OR(G217="Ø",G217=""))),"Completed",IF(AND(NOT(A216=""),NOT(OR(D217="",D217="???")),G217=""),"Waiting",IF(D217="???","Waiting",""))))</f>
        <v>Waiting</v>
      </c>
      <c r="N217" s="109"/>
      <c r="O217" s="109"/>
      <c r="P217" s="4"/>
      <c r="Q217" s="114"/>
      <c r="R217" s="109"/>
    </row>
    <row r="218" spans="1:18" x14ac:dyDescent="0.25">
      <c r="A218" s="115" t="s">
        <v>5837</v>
      </c>
      <c r="B218" s="110" t="s">
        <v>5836</v>
      </c>
      <c r="C218" s="109" t="s">
        <v>3632</v>
      </c>
      <c r="D218" s="103" t="s">
        <v>161</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2018-08-01_G-109_BD</v>
      </c>
      <c r="G218" s="104">
        <v>43403</v>
      </c>
      <c r="H218" s="104">
        <v>43404</v>
      </c>
      <c r="I218" s="68">
        <v>2.25</v>
      </c>
      <c r="J218" s="68">
        <v>35</v>
      </c>
      <c r="K218" s="73">
        <f>IF(AND(NOT(I218=""),NOT(J218=""),NOT(H218="")),J218/I218,"")</f>
        <v>15.555555555555555</v>
      </c>
      <c r="L218" s="111">
        <v>43445</v>
      </c>
      <c r="M218" s="103" t="str">
        <f>IF(AND(NOT(OR(G218="",G218="Ø")),H218=""),"In Progress",IF(AND(NOT(OR(H218="Ø",H218="")),NOT(OR(G218="Ø",G218=""))),"Completed",IF(AND(NOT(A218=""),NOT(OR(D218="",D218="???")),G218=""),"Waiting",IF(D218="???","Waiting",""))))</f>
        <v>Completed</v>
      </c>
      <c r="N218" s="109"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09" t="s">
        <v>0</v>
      </c>
      <c r="P218" s="4" t="s">
        <v>5835</v>
      </c>
      <c r="Q218" s="114" t="s">
        <v>25</v>
      </c>
      <c r="R218" s="109" t="s">
        <v>5834</v>
      </c>
    </row>
    <row r="219" spans="1:18" x14ac:dyDescent="0.25">
      <c r="A219" s="109"/>
      <c r="B219" s="109"/>
      <c r="C219" s="109"/>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2018-08-01_G-109_CA</v>
      </c>
      <c r="G219" s="104">
        <v>43419</v>
      </c>
      <c r="H219" s="104">
        <v>43419</v>
      </c>
      <c r="I219" s="68">
        <v>2</v>
      </c>
      <c r="J219" s="68">
        <v>43.7</v>
      </c>
      <c r="K219" s="73">
        <f>IF(AND(NOT(I219=""),NOT(J219=""),NOT(H219="")),J219/I219,"")</f>
        <v>21.85</v>
      </c>
      <c r="L219" s="109"/>
      <c r="M219" s="103" t="str">
        <f>IF(AND(NOT(OR(G219="",G219="Ø")),H219=""),"In Progress",IF(AND(NOT(OR(H219="Ø",H219="")),NOT(OR(G219="Ø",G219=""))),"Completed",IF(AND(NOT(A218=""),NOT(OR(D219="",D219="???")),G219=""),"Waiting",IF(D219="???","Waiting",""))))</f>
        <v>Completed</v>
      </c>
      <c r="N219" s="109"/>
      <c r="O219" s="109"/>
      <c r="P219" s="4"/>
      <c r="Q219" s="114"/>
      <c r="R219" s="109"/>
    </row>
    <row r="220" spans="1:18" x14ac:dyDescent="0.25">
      <c r="A220" s="115" t="s">
        <v>5833</v>
      </c>
      <c r="B220" s="110" t="s">
        <v>5832</v>
      </c>
      <c r="C220" s="109"/>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2018-08-01_G-110_CA</v>
      </c>
      <c r="G220" s="104">
        <v>43389</v>
      </c>
      <c r="H220" s="104"/>
      <c r="I220" s="68"/>
      <c r="J220" s="68"/>
      <c r="K220" s="73" t="str">
        <f>IF(AND(NOT(I220=""),NOT(J220=""),NOT(H220="")),J220/I220,"")</f>
        <v/>
      </c>
      <c r="L220" s="111" t="str">
        <f>IF(AND(NOT(OR(H220="",H220="Ø")),NOT(OR(H221="",H221="Ø"))),"Needs to be Split","")</f>
        <v/>
      </c>
      <c r="M220" s="103" t="s">
        <v>4</v>
      </c>
      <c r="N220" s="109"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Waiting</v>
      </c>
      <c r="O220" s="109" t="str">
        <f>IF(OR(N220="Untraceable",N220="Incomplete"),"Ignore",IF(N220="Completed","Waiting",IF(OR(N220="Waiting",N220="In Progress",N220="Review",N220="Other"),"HOLD","")))</f>
        <v>HOLD</v>
      </c>
      <c r="P220" s="4"/>
      <c r="Q220" s="114" t="str">
        <f>IF(OR(N220="Untraceable",N220="Incomplete"),"No",IF(N220="Completed","In Progress",""))</f>
        <v/>
      </c>
      <c r="R220" s="109"/>
    </row>
    <row r="221" spans="1:18" x14ac:dyDescent="0.25">
      <c r="A221" s="109"/>
      <c r="B221" s="109"/>
      <c r="C221" s="109"/>
      <c r="D221" s="103" t="str">
        <f>IF(AND(NOT(A220=""),NOT(B220=""),NOT(M220="Untraceable")),"???","")</f>
        <v>???</v>
      </c>
      <c r="E221" s="103"/>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
      </c>
      <c r="G221" s="104"/>
      <c r="H221" s="104"/>
      <c r="I221" s="68"/>
      <c r="J221" s="68"/>
      <c r="K221" s="73" t="str">
        <f>IF(AND(NOT(I221=""),NOT(J221=""),NOT(H221="")),J221/I221,"")</f>
        <v/>
      </c>
      <c r="L221" s="109"/>
      <c r="M221" s="103" t="str">
        <f>IF(AND(NOT(OR(G221="",G221="Ø")),H221=""),"In Progress",IF(AND(NOT(OR(H221="Ø",H221="")),NOT(OR(G221="Ø",G221=""))),"Completed",IF(AND(NOT(A220=""),NOT(OR(D221="",D221="???")),G221=""),"Waiting",IF(D221="???","Waiting",""))))</f>
        <v>Waiting</v>
      </c>
      <c r="N221" s="109"/>
      <c r="O221" s="109"/>
      <c r="P221" s="4"/>
      <c r="Q221" s="114"/>
      <c r="R221" s="109"/>
    </row>
    <row r="222" spans="1:18" x14ac:dyDescent="0.25">
      <c r="A222" s="115" t="s">
        <v>5831</v>
      </c>
      <c r="B222" s="110" t="s">
        <v>5830</v>
      </c>
      <c r="C222" s="109" t="s">
        <v>3632</v>
      </c>
      <c r="D222" s="103" t="s">
        <v>161</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2018-08-01_G-111_BD</v>
      </c>
      <c r="G222" s="104">
        <v>43404</v>
      </c>
      <c r="H222" s="104">
        <v>43404</v>
      </c>
      <c r="I222" s="68">
        <v>0.5</v>
      </c>
      <c r="J222" s="68">
        <v>10</v>
      </c>
      <c r="K222" s="73">
        <f>IF(AND(NOT(I222=""),NOT(J222=""),NOT(H222="")),J222/I222,"")</f>
        <v>20</v>
      </c>
      <c r="L222" s="111">
        <v>43445</v>
      </c>
      <c r="M222" s="103" t="str">
        <f>IF(AND(NOT(OR(G222="",G222="Ø")),H222=""),"In Progress",IF(AND(NOT(OR(H222="Ø",H222="")),NOT(OR(G222="Ø",G222=""))),"Completed",IF(AND(NOT(A222=""),NOT(OR(D222="",D222="???")),G222=""),"Waiting",IF(D222="???","Waiting",""))))</f>
        <v>Completed</v>
      </c>
      <c r="N222" s="109"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09" t="s">
        <v>0</v>
      </c>
      <c r="P222" s="4"/>
      <c r="Q222" s="114" t="s">
        <v>25</v>
      </c>
      <c r="R222" s="109" t="s">
        <v>5829</v>
      </c>
    </row>
    <row r="223" spans="1:18" x14ac:dyDescent="0.25">
      <c r="A223" s="109"/>
      <c r="B223" s="109"/>
      <c r="C223" s="109"/>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2018-08-01_G-111_CA</v>
      </c>
      <c r="G223" s="104">
        <v>43419</v>
      </c>
      <c r="H223" s="104">
        <v>43420</v>
      </c>
      <c r="I223" s="68">
        <v>0.5</v>
      </c>
      <c r="J223" s="68">
        <v>10.97</v>
      </c>
      <c r="K223" s="73">
        <f>IF(AND(NOT(I223=""),NOT(J223=""),NOT(H223="")),J223/I223,"")</f>
        <v>21.94</v>
      </c>
      <c r="L223" s="109"/>
      <c r="M223" s="103" t="str">
        <f>IF(AND(NOT(OR(G223="",G223="Ø")),H223=""),"In Progress",IF(AND(NOT(OR(H223="Ø",H223="")),NOT(OR(G223="Ø",G223=""))),"Completed",IF(AND(NOT(A222=""),NOT(OR(D223="",D223="???")),G223=""),"Waiting",IF(D223="???","Waiting",""))))</f>
        <v>Completed</v>
      </c>
      <c r="N223" s="109"/>
      <c r="O223" s="109"/>
      <c r="P223" s="4"/>
      <c r="Q223" s="114"/>
      <c r="R223" s="109"/>
    </row>
    <row r="224" spans="1:18" x14ac:dyDescent="0.25">
      <c r="A224" s="115" t="s">
        <v>5828</v>
      </c>
      <c r="B224" s="110" t="s">
        <v>5827</v>
      </c>
      <c r="C224" s="109"/>
      <c r="D224" s="103" t="s">
        <v>187</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2018-08-01_G-112_MW</v>
      </c>
      <c r="G224" s="104">
        <v>43382</v>
      </c>
      <c r="H224" s="104">
        <v>43384</v>
      </c>
      <c r="I224" s="68">
        <v>5</v>
      </c>
      <c r="J224" s="68"/>
      <c r="K224" s="73" t="str">
        <f>IF(AND(NOT(I224=""),NOT(J224=""),NOT(H224="")),J224/I224,"")</f>
        <v/>
      </c>
      <c r="L224" s="111" t="str">
        <f>IF(AND(NOT(OR(H224="",H224="Ø")),NOT(OR(H225="",H225="Ø"))),"Needs to be Split","")</f>
        <v/>
      </c>
      <c r="M224" s="103" t="str">
        <f>IF(AND(NOT(OR(G224="",G224="Ø")),H224=""),"In Progress",IF(AND(NOT(OR(H224="Ø",H224="")),NOT(OR(G224="Ø",G224=""))),"Completed",IF(AND(NOT(A224=""),NOT(OR(D224="",D224="???")),G224=""),"Waiting",IF(D224="???","Waiting",""))))</f>
        <v>Completed</v>
      </c>
      <c r="N224" s="109"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Waiting</v>
      </c>
      <c r="O224" s="109" t="str">
        <f>IF(OR(N224="Untraceable",N224="Incomplete"),"Ignore",IF(N224="Completed","Waiting",IF(OR(N224="Waiting",N224="In Progress",N224="Review",N224="Other"),"HOLD","")))</f>
        <v>HOLD</v>
      </c>
      <c r="P224" s="4" t="s">
        <v>5826</v>
      </c>
      <c r="Q224" s="114" t="str">
        <f>IF(OR(N224="Untraceable",N224="Incomplete"),"No",IF(N224="Completed","In Progress",""))</f>
        <v/>
      </c>
      <c r="R224" s="109"/>
    </row>
    <row r="225" spans="1:18" x14ac:dyDescent="0.25">
      <c r="A225" s="109"/>
      <c r="B225" s="109"/>
      <c r="C225" s="109"/>
      <c r="D225" s="103" t="str">
        <f>IF(AND(NOT(A224=""),NOT(B224=""),NOT(M224="Untraceable")),"???","")</f>
        <v>???</v>
      </c>
      <c r="E225" s="103"/>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
      </c>
      <c r="G225" s="104"/>
      <c r="H225" s="104"/>
      <c r="I225" s="68"/>
      <c r="J225" s="68"/>
      <c r="K225" s="73" t="str">
        <f>IF(AND(NOT(I225=""),NOT(J225=""),NOT(H225="")),J225/I225,"")</f>
        <v/>
      </c>
      <c r="L225" s="109"/>
      <c r="M225" s="103" t="str">
        <f>IF(AND(NOT(OR(G225="",G225="Ø")),H225=""),"In Progress",IF(AND(NOT(OR(H225="Ø",H225="")),NOT(OR(G225="Ø",G225=""))),"Completed",IF(AND(NOT(A224=""),NOT(OR(D225="",D225="???")),G225=""),"Waiting",IF(D225="???","Waiting",""))))</f>
        <v>Waiting</v>
      </c>
      <c r="N225" s="109"/>
      <c r="O225" s="109"/>
      <c r="P225" s="4"/>
      <c r="Q225" s="114"/>
      <c r="R225" s="109"/>
    </row>
    <row r="226" spans="1:18" x14ac:dyDescent="0.25">
      <c r="A226" s="115" t="s">
        <v>5825</v>
      </c>
      <c r="B226" s="110" t="s">
        <v>5824</v>
      </c>
      <c r="C226" s="109"/>
      <c r="D226" s="103" t="s">
        <v>187</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2018-08-01_G-113_MW</v>
      </c>
      <c r="G226" s="104">
        <v>43425</v>
      </c>
      <c r="H226" s="104" t="s">
        <v>51</v>
      </c>
      <c r="I226" s="68"/>
      <c r="J226" s="68"/>
      <c r="K226" s="73" t="str">
        <f>IF(AND(NOT(I226=""),NOT(J226=""),NOT(H226="")),J226/I226,"")</f>
        <v/>
      </c>
      <c r="L226" s="111" t="str">
        <f>IF(AND(NOT(OR(H226="",H226="Ø")),NOT(OR(H227="",H227="Ø"))),"Needs to be Split","")</f>
        <v/>
      </c>
      <c r="M226" s="103" t="s">
        <v>1</v>
      </c>
      <c r="N226" s="109"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Untraceable</v>
      </c>
      <c r="O226" s="109" t="str">
        <f>IF(OR(N226="Untraceable",N226="Incomplete"),"Ignore",IF(N226="Completed","Waiting",IF(OR(N226="Waiting",N226="In Progress",N226="Review",N226="Other"),"HOLD","")))</f>
        <v>Ignore</v>
      </c>
      <c r="P226" s="4"/>
      <c r="Q226" s="114" t="str">
        <f>IF(OR(N226="Untraceable",N226="Incomplete"),"No",IF(N226="Completed","In Progress",""))</f>
        <v>No</v>
      </c>
      <c r="R226" s="109"/>
    </row>
    <row r="227" spans="1:18" x14ac:dyDescent="0.25">
      <c r="A227" s="109"/>
      <c r="B227" s="109"/>
      <c r="C227" s="109"/>
      <c r="D227" s="103" t="str">
        <f>IF(AND(NOT(A226=""),NOT(B226=""),NOT(M226="Untraceable")),"???","")</f>
        <v/>
      </c>
      <c r="E227" s="103"/>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
      </c>
      <c r="G227" s="104"/>
      <c r="H227" s="104"/>
      <c r="I227" s="68"/>
      <c r="J227" s="68"/>
      <c r="K227" s="73" t="str">
        <f>IF(AND(NOT(I227=""),NOT(J227=""),NOT(H227="")),J227/I227,"")</f>
        <v/>
      </c>
      <c r="L227" s="109"/>
      <c r="M227" s="103" t="str">
        <f>IF(AND(NOT(OR(G227="",G227="Ø")),H227=""),"In Progress",IF(AND(NOT(OR(H227="Ø",H227="")),NOT(OR(G227="Ø",G227=""))),"Completed",IF(AND(NOT(A226=""),NOT(OR(D227="",D227="???")),G227=""),"Waiting",IF(D227="???","Waiting",""))))</f>
        <v/>
      </c>
      <c r="N227" s="109"/>
      <c r="O227" s="109"/>
      <c r="P227" s="4"/>
      <c r="Q227" s="114"/>
      <c r="R227" s="109"/>
    </row>
    <row r="228" spans="1:18" x14ac:dyDescent="0.25">
      <c r="A228" s="115" t="s">
        <v>5823</v>
      </c>
      <c r="B228" s="110" t="s">
        <v>5822</v>
      </c>
      <c r="C228" s="109"/>
      <c r="D228" s="103"/>
      <c r="E228" s="103"/>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
      </c>
      <c r="G228" s="104"/>
      <c r="H228" s="104"/>
      <c r="I228" s="68"/>
      <c r="J228" s="68"/>
      <c r="K228" s="73" t="str">
        <f>IF(AND(NOT(I228=""),NOT(J228=""),NOT(H228="")),J228/I228,"")</f>
        <v/>
      </c>
      <c r="L228" s="111" t="str">
        <f>IF(AND(NOT(OR(H228="",H228="Ø")),NOT(OR(H229="",H229="Ø"))),"Needs to be Split","")</f>
        <v/>
      </c>
      <c r="M228" s="103" t="str">
        <f>IF(AND(NOT(OR(G228="",G228="Ø")),H228=""),"In Progress",IF(AND(NOT(OR(H228="Ø",H228="")),NOT(OR(G228="Ø",G228=""))),"Completed",IF(AND(NOT(A228=""),NOT(OR(D228="",D228="???")),G228=""),"Waiting",IF(D228="???","Waiting",""))))</f>
        <v/>
      </c>
      <c r="N228" s="109"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
      </c>
      <c r="O228" s="109" t="str">
        <f>IF(OR(N228="Untraceable",N228="Incomplete"),"Ignore",IF(N228="Completed","Waiting",IF(OR(N228="Waiting",N228="In Progress",N228="Review",N228="Other"),"HOLD","")))</f>
        <v/>
      </c>
      <c r="P228" s="4"/>
      <c r="Q228" s="114" t="str">
        <f>IF(OR(N228="Untraceable",N228="Incomplete"),"No",IF(N228="Completed","In Progress",""))</f>
        <v/>
      </c>
      <c r="R228" s="109"/>
    </row>
    <row r="229" spans="1:18" x14ac:dyDescent="0.25">
      <c r="A229" s="109"/>
      <c r="B229" s="109"/>
      <c r="C229" s="109"/>
      <c r="D229" s="103"/>
      <c r="E229" s="103"/>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
      </c>
      <c r="G229" s="104"/>
      <c r="H229" s="104"/>
      <c r="I229" s="68"/>
      <c r="J229" s="68"/>
      <c r="K229" s="73" t="str">
        <f>IF(AND(NOT(I229=""),NOT(J229=""),NOT(H229="")),J229/I229,"")</f>
        <v/>
      </c>
      <c r="L229" s="109"/>
      <c r="M229" s="103" t="str">
        <f>IF(AND(NOT(OR(G229="",G229="Ø")),H229=""),"In Progress",IF(AND(NOT(OR(H229="Ø",H229="")),NOT(OR(G229="Ø",G229=""))),"Completed",IF(AND(NOT(A228=""),NOT(OR(D229="",D229="???")),G229=""),"Waiting",IF(D229="???","Waiting",""))))</f>
        <v/>
      </c>
      <c r="N229" s="109"/>
      <c r="O229" s="109"/>
      <c r="P229" s="4"/>
      <c r="Q229" s="114"/>
      <c r="R229" s="109"/>
    </row>
    <row r="230" spans="1:18" x14ac:dyDescent="0.25">
      <c r="A230" s="115" t="s">
        <v>5821</v>
      </c>
      <c r="B230" s="110" t="s">
        <v>5820</v>
      </c>
      <c r="C230" s="109" t="s">
        <v>3632</v>
      </c>
      <c r="D230" s="103" t="s">
        <v>187</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2018-08-01_G-115_MW</v>
      </c>
      <c r="G230" s="104">
        <v>43404</v>
      </c>
      <c r="H230" s="104">
        <v>43405</v>
      </c>
      <c r="I230" s="68"/>
      <c r="J230" s="68"/>
      <c r="K230" s="73" t="str">
        <f>IF(AND(NOT(I230=""),NOT(J230=""),NOT(H230="")),J230/I230,"")</f>
        <v/>
      </c>
      <c r="L230" s="111">
        <v>43445</v>
      </c>
      <c r="M230" s="103" t="str">
        <f>IF(AND(NOT(OR(G230="",G230="Ø")),H230=""),"In Progress",IF(AND(NOT(OR(H230="Ø",H230="")),NOT(OR(G230="Ø",G230=""))),"Completed",IF(AND(NOT(A230=""),NOT(OR(D230="",D230="???")),G230=""),"Waiting",IF(D230="???","Waiting",""))))</f>
        <v>Completed</v>
      </c>
      <c r="N230" s="109"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09" t="s">
        <v>0</v>
      </c>
      <c r="P230" s="4" t="s">
        <v>5819</v>
      </c>
      <c r="Q230" s="114" t="s">
        <v>25</v>
      </c>
      <c r="R230" s="109" t="s">
        <v>5818</v>
      </c>
    </row>
    <row r="231" spans="1:18" x14ac:dyDescent="0.25">
      <c r="A231" s="109"/>
      <c r="B231" s="109"/>
      <c r="C231" s="109"/>
      <c r="D231" s="103" t="s">
        <v>23</v>
      </c>
      <c r="E231" s="103" t="s">
        <v>1512</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2018-08-01_G-115_CA</v>
      </c>
      <c r="G231" s="104">
        <v>43420</v>
      </c>
      <c r="H231" s="104">
        <v>43420</v>
      </c>
      <c r="I231" s="68">
        <v>2</v>
      </c>
      <c r="J231" s="68">
        <v>64</v>
      </c>
      <c r="K231" s="73">
        <f>IF(AND(NOT(I231=""),NOT(J231=""),NOT(H231="")),J231/I231,"")</f>
        <v>32</v>
      </c>
      <c r="L231" s="109"/>
      <c r="M231" s="103" t="str">
        <f>IF(AND(NOT(OR(G231="",G231="Ø")),H231=""),"In Progress",IF(AND(NOT(OR(H231="Ø",H231="")),NOT(OR(G231="Ø",G231=""))),"Completed",IF(AND(NOT(A230=""),NOT(OR(D231="",D231="???")),G231=""),"Waiting",IF(D231="???","Waiting",""))))</f>
        <v>Completed</v>
      </c>
      <c r="N231" s="109"/>
      <c r="O231" s="109"/>
      <c r="P231" s="4"/>
      <c r="Q231" s="114"/>
      <c r="R231" s="109"/>
    </row>
    <row r="232" spans="1:18" x14ac:dyDescent="0.25">
      <c r="A232" s="115" t="s">
        <v>5817</v>
      </c>
      <c r="B232" s="110" t="s">
        <v>5816</v>
      </c>
      <c r="C232" s="109"/>
      <c r="D232" s="103"/>
      <c r="E232" s="103"/>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
      </c>
      <c r="G232" s="104"/>
      <c r="H232" s="104"/>
      <c r="I232" s="68"/>
      <c r="J232" s="68"/>
      <c r="K232" s="73" t="str">
        <f>IF(AND(NOT(I232=""),NOT(J232=""),NOT(H232="")),J232/I232,"")</f>
        <v/>
      </c>
      <c r="L232" s="111" t="str">
        <f>IF(AND(NOT(OR(H232="",H232="Ø")),NOT(OR(H233="",H233="Ø"))),"Needs to be Split","")</f>
        <v/>
      </c>
      <c r="M232" s="103" t="str">
        <f>IF(AND(NOT(OR(G232="",G232="Ø")),H232=""),"In Progress",IF(AND(NOT(OR(H232="Ø",H232="")),NOT(OR(G232="Ø",G232=""))),"Completed",IF(AND(NOT(A232=""),NOT(OR(D232="",D232="???")),G232=""),"Waiting",IF(D232="???","Waiting",""))))</f>
        <v/>
      </c>
      <c r="N232" s="109" t="str">
        <f>IF(AND(NOT(OR(H232="Ø",H232="")),L232="Split"),"In Progress",IF(AND(NOT(OR(H232="Ø",H232="")),L232="Needs to be Split"),"Waiting",IF(AND(M232="Review",M233="Review"),"Review",IF(OR(AND(M232="Review",M233="Incomplete"),AND(M232="Incomplete",M233="Review")),"Review",IF(OR(AND(M232="Untraceable",M233="Review"),AND(M232="Review",M233="Untraceable")),"Review",IF(OR(AND(M232="Review",M233="Completed"),AND(M232="Completed",M233="Review")),"Review",IF(OR(AND(M232="Other",M233="Review"),AND(M232="Review",M233="Other")),"Review",IF(OR(AND(M232="Other",M233="Incomplete"),AND(M232="Incomplete",M233="Other")),"Review",IF(OR(AND(M232="Other",M233="Untraceable"),AND(M232="Untraceable",M233="Other")),"Review",IF(OR(AND(M232="Other",M233="Completed"),AND(M232="Completed",M233="Other")),"Review",IF(AND(M232="Waiting",M233="Waiting"),"Waiting",IF(OR(AND(M232="Review",M233="Waiting"),AND(M232="Waiting",M233="Review")),"Waiting",IF(OR(AND(M232="Other",M233="Waiting"),AND(M232="Waiting",M233="Other")),"Waiting",IF(OR(AND(M232="Incomplete",M233="Waiting"),AND(M232="Waiting",M233="Incomplete")),"Waiting",IF(OR(AND(M232="Completed",M233="Waiting"),AND(M232="Waiting",M233="Completed")),"Waiting",IF(OR(M232="In Progress",M233="In Progress"),"In Progress",IF(OR(AND(M232="Completed",M233="Untraceable"),AND(M232="Untraceable",M233="Completed")),"Review",IF(OR(AND(M232="Completed",M233="Incomplete"),AND(M232="Incomplete",M233="Completed")),"Review",IF(OR(AND(M232="Incomplete",M233="Untraceable"),AND(M232="Untraceable",M233="Incomplete")),"Untraceable",IF(AND(NOT(OR(H232="Ø",H232="")),NOT(OR(H233="Ø",H233="")),L232=""),"In Progress",IF(AND(M232="Untraceable",M233="Untraceable"),"Untraceable",IF(AND(NOT(OR(H232="Ø",H232="")),NOT(OR(H233="Ø",H233="")),NOT(OR(L232="Ø",L232="",L232="Split",L232="Needs to be Split"))),"Completed",IF(AND(M232="Incomplete",M233="Incomplete"),"Incomplete",IF(AND(M232="Other",M233="Other"),"Review",IF(AND(M232="Untraceable",M233=""),"Untraceable","")))))))))))))))))))))))))</f>
        <v/>
      </c>
      <c r="O232" s="109" t="str">
        <f>IF(OR(N232="Untraceable",N232="Incomplete"),"Ignore",IF(N232="Completed","Waiting",IF(OR(N232="Waiting",N232="In Progress",N232="Review",N232="Other"),"HOLD","")))</f>
        <v/>
      </c>
      <c r="P232" s="4"/>
      <c r="Q232" s="114" t="str">
        <f>IF(OR(N232="Untraceable",N232="Incomplete"),"No",IF(N232="Completed","In Progress",""))</f>
        <v/>
      </c>
      <c r="R232" s="109"/>
    </row>
    <row r="233" spans="1:18" x14ac:dyDescent="0.25">
      <c r="A233" s="109"/>
      <c r="B233" s="109"/>
      <c r="C233" s="109"/>
      <c r="D233" s="103"/>
      <c r="E233" s="103"/>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
      </c>
      <c r="G233" s="104"/>
      <c r="H233" s="104"/>
      <c r="I233" s="68"/>
      <c r="J233" s="68"/>
      <c r="K233" s="73" t="str">
        <f>IF(AND(NOT(I233=""),NOT(J233=""),NOT(H233="")),J233/I233,"")</f>
        <v/>
      </c>
      <c r="L233" s="109"/>
      <c r="M233" s="103" t="str">
        <f>IF(AND(NOT(OR(G233="",G233="Ø")),H233=""),"In Progress",IF(AND(NOT(OR(H233="Ø",H233="")),NOT(OR(G233="Ø",G233=""))),"Completed",IF(AND(NOT(A232=""),NOT(OR(D233="",D233="???")),G233=""),"Waiting",IF(D233="???","Waiting",""))))</f>
        <v/>
      </c>
      <c r="N233" s="109"/>
      <c r="O233" s="109"/>
      <c r="P233" s="4"/>
      <c r="Q233" s="114"/>
      <c r="R233" s="109"/>
    </row>
    <row r="234" spans="1:18" x14ac:dyDescent="0.25">
      <c r="A234" s="115" t="s">
        <v>5815</v>
      </c>
      <c r="B234" s="110" t="s">
        <v>5814</v>
      </c>
      <c r="C234" s="109" t="s">
        <v>1001</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2018-08-01_G-117_CA</v>
      </c>
      <c r="G234" s="104">
        <v>43388</v>
      </c>
      <c r="H234" s="104" t="s">
        <v>51</v>
      </c>
      <c r="I234" s="68"/>
      <c r="J234" s="68"/>
      <c r="K234" s="73" t="str">
        <f>IF(AND(NOT(I234=""),NOT(J234=""),NOT(H234="")),J234/I234,"")</f>
        <v/>
      </c>
      <c r="L234" s="111" t="str">
        <f>IF(AND(NOT(OR(H234="",H234="Ø")),NOT(OR(H235="",H235="Ø"))),"Needs to be Split","")</f>
        <v/>
      </c>
      <c r="M234" s="103" t="s">
        <v>2</v>
      </c>
      <c r="N234" s="109" t="s">
        <v>2</v>
      </c>
      <c r="O234" s="109" t="str">
        <f>IF(OR(N234="Untraceable",N234="Incomplete"),"Ignore",IF(N234="Completed","Waiting",IF(OR(N234="Waiting",N234="In Progress",N234="Review",N234="Other"),"HOLD","")))</f>
        <v>Ignore</v>
      </c>
      <c r="P234" s="4" t="s">
        <v>5813</v>
      </c>
      <c r="Q234" s="114" t="str">
        <f>IF(OR(N234="Untraceable",N234="Incomplete"),"No",IF(N234="Completed","In Progress",""))</f>
        <v>No</v>
      </c>
      <c r="R234" s="109"/>
    </row>
    <row r="235" spans="1:18" x14ac:dyDescent="0.25">
      <c r="A235" s="109"/>
      <c r="B235" s="109"/>
      <c r="C235" s="109"/>
      <c r="D235" s="103"/>
      <c r="E235" s="103"/>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
      </c>
      <c r="G235" s="104"/>
      <c r="H235" s="104"/>
      <c r="I235" s="68"/>
      <c r="J235" s="68"/>
      <c r="K235" s="73" t="str">
        <f>IF(AND(NOT(I235=""),NOT(J235=""),NOT(H235="")),J235/I235,"")</f>
        <v/>
      </c>
      <c r="L235" s="109"/>
      <c r="M235" s="103" t="str">
        <f>IF(AND(NOT(OR(G235="",G235="Ø")),H235=""),"In Progress",IF(AND(NOT(OR(H235="Ø",H235="")),NOT(OR(G235="Ø",G235=""))),"Completed",IF(AND(NOT(A234=""),NOT(OR(D235="",D235="???")),G235=""),"Waiting",IF(D235="???","Waiting",""))))</f>
        <v/>
      </c>
      <c r="N235" s="109"/>
      <c r="O235" s="109"/>
      <c r="P235" s="4"/>
      <c r="Q235" s="114"/>
      <c r="R235" s="109"/>
    </row>
    <row r="236" spans="1:18" x14ac:dyDescent="0.25">
      <c r="A236" s="115" t="s">
        <v>5812</v>
      </c>
      <c r="B236" s="110" t="s">
        <v>5811</v>
      </c>
      <c r="C236" s="109" t="s">
        <v>2065</v>
      </c>
      <c r="D236" s="103" t="s">
        <v>4648</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2018-08-01_G-118_AE</v>
      </c>
      <c r="G236" s="104">
        <v>43383</v>
      </c>
      <c r="H236" s="104">
        <v>43383</v>
      </c>
      <c r="I236" s="68">
        <v>1.2</v>
      </c>
      <c r="J236" s="68">
        <v>23.7</v>
      </c>
      <c r="K236" s="73">
        <f>IF(AND(NOT(I236=""),NOT(J236=""),NOT(H236="")),J236/I236,"")</f>
        <v>19.75</v>
      </c>
      <c r="L236" s="111">
        <v>43445</v>
      </c>
      <c r="M236" s="103" t="str">
        <f>IF(AND(NOT(OR(G236="",G236="Ø")),H236=""),"In Progress",IF(AND(NOT(OR(H236="Ø",H236="")),NOT(OR(G236="Ø",G236=""))),"Completed",IF(AND(NOT(A236=""),NOT(OR(D236="",D236="???")),G236=""),"Waiting",IF(D236="???","Waiting",""))))</f>
        <v>Completed</v>
      </c>
      <c r="N236" s="109"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09" t="s">
        <v>0</v>
      </c>
      <c r="P236" s="4" t="s">
        <v>5810</v>
      </c>
      <c r="Q236" s="114" t="s">
        <v>25</v>
      </c>
      <c r="R236" s="109" t="s">
        <v>5809</v>
      </c>
    </row>
    <row r="237" spans="1:18" x14ac:dyDescent="0.25">
      <c r="A237" s="109"/>
      <c r="B237" s="109"/>
      <c r="C237" s="109"/>
      <c r="D237" s="103" t="s">
        <v>23</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2018-08-01_G-118_CA</v>
      </c>
      <c r="G237" s="104">
        <v>43420</v>
      </c>
      <c r="H237" s="104">
        <v>43420</v>
      </c>
      <c r="I237" s="68">
        <v>1.2</v>
      </c>
      <c r="J237" s="68">
        <v>25.9</v>
      </c>
      <c r="K237" s="73">
        <f>IF(AND(NOT(I237=""),NOT(J237=""),NOT(H237="")),J237/I237,"")</f>
        <v>21.583333333333332</v>
      </c>
      <c r="L237" s="109"/>
      <c r="M237" s="103" t="str">
        <f>IF(AND(NOT(OR(G237="",G237="Ø")),H237=""),"In Progress",IF(AND(NOT(OR(H237="Ø",H237="")),NOT(OR(G237="Ø",G237=""))),"Completed",IF(AND(NOT(A236=""),NOT(OR(D237="",D237="???")),G237=""),"Waiting",IF(D237="???","Waiting",""))))</f>
        <v>Completed</v>
      </c>
      <c r="N237" s="109"/>
      <c r="O237" s="109"/>
      <c r="P237" s="4"/>
      <c r="Q237" s="114"/>
      <c r="R237" s="109"/>
    </row>
    <row r="238" spans="1:18" x14ac:dyDescent="0.25">
      <c r="A238" s="115" t="s">
        <v>5808</v>
      </c>
      <c r="B238" s="110" t="s">
        <v>5807</v>
      </c>
      <c r="C238" s="109" t="s">
        <v>1001</v>
      </c>
      <c r="D238" s="103"/>
      <c r="E238" s="103"/>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
      </c>
      <c r="G238" s="104"/>
      <c r="H238" s="104"/>
      <c r="I238" s="68"/>
      <c r="J238" s="68"/>
      <c r="K238" s="73" t="str">
        <f>IF(AND(NOT(I238=""),NOT(J238=""),NOT(H238="")),J238/I238,"")</f>
        <v/>
      </c>
      <c r="L238" s="111" t="str">
        <f>IF(AND(NOT(OR(H238="",H238="Ø")),NOT(OR(H239="",H239="Ø"))),"Needs to be Split","")</f>
        <v/>
      </c>
      <c r="M238" s="103" t="str">
        <f>IF(AND(NOT(OR(G238="",G238="Ø")),H238=""),"In Progress",IF(AND(NOT(OR(H238="Ø",H238="")),NOT(OR(G238="Ø",G238=""))),"Completed",IF(AND(NOT(A238=""),NOT(OR(D238="",D238="???")),G238=""),"Waiting",IF(D238="???","Waiting",""))))</f>
        <v/>
      </c>
      <c r="N238" s="109"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
      </c>
      <c r="O238" s="109" t="str">
        <f>IF(OR(N238="Untraceable",N238="Incomplete"),"Ignore",IF(N238="Completed","Waiting",IF(OR(N238="Waiting",N238="In Progress",N238="Review",N238="Other"),"HOLD","")))</f>
        <v/>
      </c>
      <c r="P238" s="4" t="s">
        <v>5806</v>
      </c>
      <c r="Q238" s="114" t="str">
        <f>IF(OR(N238="Untraceable",N238="Incomplete"),"No",IF(N238="Completed","In Progress",""))</f>
        <v/>
      </c>
      <c r="R238" s="109"/>
    </row>
    <row r="239" spans="1:18" x14ac:dyDescent="0.25">
      <c r="A239" s="109"/>
      <c r="B239" s="109"/>
      <c r="C239" s="109"/>
      <c r="D239" s="103"/>
      <c r="E239" s="103"/>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
      </c>
      <c r="G239" s="104"/>
      <c r="H239" s="104"/>
      <c r="I239" s="68"/>
      <c r="J239" s="68"/>
      <c r="K239" s="73" t="str">
        <f>IF(AND(NOT(I239=""),NOT(J239=""),NOT(H239="")),J239/I239,"")</f>
        <v/>
      </c>
      <c r="L239" s="109"/>
      <c r="M239" s="103" t="str">
        <f>IF(AND(NOT(OR(G239="",G239="Ø")),H239=""),"In Progress",IF(AND(NOT(OR(H239="Ø",H239="")),NOT(OR(G239="Ø",G239=""))),"Completed",IF(AND(NOT(A238=""),NOT(OR(D239="",D239="???")),G239=""),"Waiting",IF(D239="???","Waiting",""))))</f>
        <v/>
      </c>
      <c r="N239" s="109"/>
      <c r="O239" s="109"/>
      <c r="P239" s="4"/>
      <c r="Q239" s="114"/>
      <c r="R239" s="109"/>
    </row>
    <row r="240" spans="1:18" x14ac:dyDescent="0.25">
      <c r="A240" s="115" t="s">
        <v>5805</v>
      </c>
      <c r="B240" s="110" t="s">
        <v>5804</v>
      </c>
      <c r="C240" s="109" t="s">
        <v>2065</v>
      </c>
      <c r="D240" s="103" t="s">
        <v>187</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2018-08-01_G-120_MW</v>
      </c>
      <c r="G240" s="104">
        <v>43347</v>
      </c>
      <c r="H240" s="104">
        <v>43347</v>
      </c>
      <c r="I240" s="68">
        <v>0.3</v>
      </c>
      <c r="J240" s="68">
        <v>22</v>
      </c>
      <c r="K240" s="73">
        <f>IF(AND(NOT(I240=""),NOT(J240=""),NOT(H240="")),J240/I240,"")</f>
        <v>73.333333333333343</v>
      </c>
      <c r="L240" s="111">
        <v>43431</v>
      </c>
      <c r="M240" s="103" t="str">
        <f>IF(AND(NOT(OR(G240="",G240="Ø")),H240=""),"In Progress",IF(AND(NOT(OR(H240="Ø",H240="")),NOT(OR(G240="Ø",G240=""))),"Completed",IF(AND(NOT(A240=""),NOT(OR(D240="",D240="???")),G240=""),"Waiting",IF(D240="???","Waiting",""))))</f>
        <v>Completed</v>
      </c>
      <c r="N240" s="109"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09" t="s">
        <v>0</v>
      </c>
      <c r="P240" s="4"/>
      <c r="Q240" s="114" t="s">
        <v>25</v>
      </c>
      <c r="R240" s="109" t="s">
        <v>5803</v>
      </c>
    </row>
    <row r="241" spans="1:18" x14ac:dyDescent="0.25">
      <c r="A241" s="109"/>
      <c r="B241" s="109"/>
      <c r="C241" s="109"/>
      <c r="D241" s="103" t="s">
        <v>32</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2018-08-01_G-120_AZ</v>
      </c>
      <c r="G241" s="104">
        <v>43371</v>
      </c>
      <c r="H241" s="104">
        <v>43374</v>
      </c>
      <c r="I241" s="68">
        <v>0.5</v>
      </c>
      <c r="J241" s="68">
        <v>22</v>
      </c>
      <c r="K241" s="73">
        <f>IF(AND(NOT(I241=""),NOT(J241=""),NOT(H241="")),J241/I241,"")</f>
        <v>44</v>
      </c>
      <c r="L241" s="109"/>
      <c r="M241" s="103" t="str">
        <f>IF(AND(NOT(OR(G241="",G241="Ø")),H241=""),"In Progress",IF(AND(NOT(OR(H241="Ø",H241="")),NOT(OR(G241="Ø",G241=""))),"Completed",IF(AND(NOT(A240=""),NOT(OR(D241="",D241="???")),G241=""),"Waiting",IF(D241="???","Waiting",""))))</f>
        <v>Completed</v>
      </c>
      <c r="N241" s="109"/>
      <c r="O241" s="109"/>
      <c r="P241" s="4"/>
      <c r="Q241" s="114"/>
      <c r="R241" s="109"/>
    </row>
    <row r="242" spans="1:18" x14ac:dyDescent="0.25">
      <c r="A242" s="115" t="s">
        <v>5802</v>
      </c>
      <c r="B242" s="110" t="s">
        <v>5801</v>
      </c>
      <c r="C242" s="109"/>
      <c r="D242" s="103"/>
      <c r="E242" s="103"/>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
      </c>
      <c r="G242" s="104"/>
      <c r="H242" s="104"/>
      <c r="I242" s="68"/>
      <c r="J242" s="68"/>
      <c r="K242" s="73" t="str">
        <f>IF(AND(NOT(I242=""),NOT(J242=""),NOT(H242="")),J242/I242,"")</f>
        <v/>
      </c>
      <c r="L242" s="111" t="str">
        <f>IF(AND(NOT(OR(H242="",H242="Ø")),NOT(OR(H243="",H243="Ø"))),"Needs to be Split","")</f>
        <v/>
      </c>
      <c r="M242" s="103" t="str">
        <f>IF(AND(NOT(OR(G242="",G242="Ø")),H242=""),"In Progress",IF(AND(NOT(OR(H242="Ø",H242="")),NOT(OR(G242="Ø",G242=""))),"Completed",IF(AND(NOT(A242=""),NOT(OR(D242="",D242="???")),G242=""),"Waiting",IF(D242="???","Waiting",""))))</f>
        <v/>
      </c>
      <c r="N242" s="109"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
      </c>
      <c r="O242" s="109" t="str">
        <f>IF(OR(N242="Untraceable",N242="Incomplete"),"Ignore",IF(N242="Completed","Waiting",IF(OR(N242="Waiting",N242="In Progress",N242="Review",N242="Other"),"HOLD","")))</f>
        <v/>
      </c>
      <c r="P242" s="4" t="s">
        <v>5800</v>
      </c>
      <c r="Q242" s="114" t="str">
        <f>IF(OR(N242="Untraceable",N242="Incomplete"),"No",IF(N242="Completed","In Progress",""))</f>
        <v/>
      </c>
      <c r="R242" s="109"/>
    </row>
    <row r="243" spans="1:18" x14ac:dyDescent="0.25">
      <c r="A243" s="109"/>
      <c r="B243" s="109"/>
      <c r="C243" s="109"/>
      <c r="D243" s="103"/>
      <c r="E243" s="103"/>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
      </c>
      <c r="G243" s="104"/>
      <c r="H243" s="104"/>
      <c r="I243" s="68"/>
      <c r="J243" s="68"/>
      <c r="K243" s="73" t="str">
        <f>IF(AND(NOT(I243=""),NOT(J243=""),NOT(H243="")),J243/I243,"")</f>
        <v/>
      </c>
      <c r="L243" s="109"/>
      <c r="M243" s="103" t="str">
        <f>IF(AND(NOT(OR(G243="",G243="Ø")),H243=""),"In Progress",IF(AND(NOT(OR(H243="Ø",H243="")),NOT(OR(G243="Ø",G243=""))),"Completed",IF(AND(NOT(A242=""),NOT(OR(D243="",D243="???")),G243=""),"Waiting",IF(D243="???","Waiting",""))))</f>
        <v/>
      </c>
      <c r="N243" s="109"/>
      <c r="O243" s="109"/>
      <c r="P243" s="4"/>
      <c r="Q243" s="114"/>
      <c r="R243" s="109"/>
    </row>
    <row r="244" spans="1:18" x14ac:dyDescent="0.25">
      <c r="A244" s="115" t="s">
        <v>5799</v>
      </c>
      <c r="B244" s="110" t="s">
        <v>5798</v>
      </c>
      <c r="C244" s="109"/>
      <c r="D244" s="103"/>
      <c r="E244" s="103"/>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
      </c>
      <c r="G244" s="104"/>
      <c r="H244" s="104"/>
      <c r="I244" s="68"/>
      <c r="J244" s="68"/>
      <c r="K244" s="73" t="str">
        <f>IF(AND(NOT(I244=""),NOT(J244=""),NOT(H244="")),J244/I244,"")</f>
        <v/>
      </c>
      <c r="L244" s="111" t="str">
        <f>IF(AND(NOT(OR(H244="",H244="Ø")),NOT(OR(H245="",H245="Ø"))),"Needs to be Split","")</f>
        <v/>
      </c>
      <c r="M244" s="103" t="str">
        <f>IF(AND(NOT(OR(G244="",G244="Ø")),H244=""),"In Progress",IF(AND(NOT(OR(H244="Ø",H244="")),NOT(OR(G244="Ø",G244=""))),"Completed",IF(AND(NOT(A244=""),NOT(OR(D244="",D244="???")),G244=""),"Waiting",IF(D244="???","Waiting",""))))</f>
        <v/>
      </c>
      <c r="N244" s="109"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
      </c>
      <c r="O244" s="109" t="str">
        <f>IF(OR(N244="Untraceable",N244="Incomplete"),"Ignore",IF(N244="Completed","Waiting",IF(OR(N244="Waiting",N244="In Progress",N244="Review",N244="Other"),"HOLD","")))</f>
        <v/>
      </c>
      <c r="P244" s="4"/>
      <c r="Q244" s="114" t="str">
        <f>IF(OR(N244="Untraceable",N244="Incomplete"),"No",IF(N244="Completed","In Progress",""))</f>
        <v/>
      </c>
      <c r="R244" s="109"/>
    </row>
    <row r="245" spans="1:18" x14ac:dyDescent="0.25">
      <c r="A245" s="109"/>
      <c r="B245" s="109"/>
      <c r="C245" s="109"/>
      <c r="D245" s="103"/>
      <c r="E245" s="103"/>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
      </c>
      <c r="G245" s="104"/>
      <c r="H245" s="104"/>
      <c r="I245" s="68"/>
      <c r="J245" s="68"/>
      <c r="K245" s="73" t="str">
        <f>IF(AND(NOT(I245=""),NOT(J245=""),NOT(H245="")),J245/I245,"")</f>
        <v/>
      </c>
      <c r="L245" s="109"/>
      <c r="M245" s="103" t="str">
        <f>IF(AND(NOT(OR(G245="",G245="Ø")),H245=""),"In Progress",IF(AND(NOT(OR(H245="Ø",H245="")),NOT(OR(G245="Ø",G245=""))),"Completed",IF(AND(NOT(A244=""),NOT(OR(D245="",D245="???")),G245=""),"Waiting",IF(D245="???","Waiting",""))))</f>
        <v/>
      </c>
      <c r="N245" s="109"/>
      <c r="O245" s="109"/>
      <c r="P245" s="4"/>
      <c r="Q245" s="114"/>
      <c r="R245" s="109"/>
    </row>
    <row r="246" spans="1:18" x14ac:dyDescent="0.25">
      <c r="A246" s="115" t="s">
        <v>5797</v>
      </c>
      <c r="B246" s="110" t="s">
        <v>5796</v>
      </c>
      <c r="C246" s="109"/>
      <c r="D246" s="103"/>
      <c r="E246" s="103"/>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
      </c>
      <c r="G246" s="104"/>
      <c r="H246" s="104"/>
      <c r="I246" s="68"/>
      <c r="J246" s="68"/>
      <c r="K246" s="73" t="str">
        <f>IF(AND(NOT(I246=""),NOT(J246=""),NOT(H246="")),J246/I246,"")</f>
        <v/>
      </c>
      <c r="L246" s="111" t="str">
        <f>IF(AND(NOT(OR(H246="",H246="Ø")),NOT(OR(H247="",H247="Ø"))),"Needs to be Split","")</f>
        <v/>
      </c>
      <c r="M246" s="103" t="str">
        <f>IF(AND(NOT(OR(G246="",G246="Ø")),H246=""),"In Progress",IF(AND(NOT(OR(H246="Ø",H246="")),NOT(OR(G246="Ø",G246=""))),"Completed",IF(AND(NOT(A246=""),NOT(OR(D246="",D246="???")),G246=""),"Waiting",IF(D246="???","Waiting",""))))</f>
        <v/>
      </c>
      <c r="N246" s="109"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
      </c>
      <c r="O246" s="109" t="str">
        <f>IF(OR(N246="Untraceable",N246="Incomplete"),"Ignore",IF(N246="Completed","Waiting",IF(OR(N246="Waiting",N246="In Progress",N246="Review",N246="Other"),"HOLD","")))</f>
        <v/>
      </c>
      <c r="P246" s="4" t="s">
        <v>5795</v>
      </c>
      <c r="Q246" s="114" t="str">
        <f>IF(OR(N246="Untraceable",N246="Incomplete"),"No",IF(N246="Completed","In Progress",""))</f>
        <v/>
      </c>
      <c r="R246" s="109"/>
    </row>
    <row r="247" spans="1:18" x14ac:dyDescent="0.25">
      <c r="A247" s="109"/>
      <c r="B247" s="109"/>
      <c r="C247" s="109"/>
      <c r="D247" s="103"/>
      <c r="E247" s="103"/>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
      </c>
      <c r="G247" s="104"/>
      <c r="H247" s="104"/>
      <c r="I247" s="68"/>
      <c r="J247" s="68"/>
      <c r="K247" s="73" t="str">
        <f>IF(AND(NOT(I247=""),NOT(J247=""),NOT(H247="")),J247/I247,"")</f>
        <v/>
      </c>
      <c r="L247" s="109"/>
      <c r="M247" s="103" t="str">
        <f>IF(AND(NOT(OR(G247="",G247="Ø")),H247=""),"In Progress",IF(AND(NOT(OR(H247="Ø",H247="")),NOT(OR(G247="Ø",G247=""))),"Completed",IF(AND(NOT(A246=""),NOT(OR(D247="",D247="???")),G247=""),"Waiting",IF(D247="???","Waiting",""))))</f>
        <v/>
      </c>
      <c r="N247" s="109"/>
      <c r="O247" s="109"/>
      <c r="P247" s="4"/>
      <c r="Q247" s="114"/>
      <c r="R247" s="109"/>
    </row>
    <row r="248" spans="1:18" x14ac:dyDescent="0.25">
      <c r="A248" s="115" t="s">
        <v>5794</v>
      </c>
      <c r="B248" s="110" t="s">
        <v>5793</v>
      </c>
      <c r="C248" s="109" t="s">
        <v>2065</v>
      </c>
      <c r="D248" s="103" t="s">
        <v>23</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2018-08-01_G-124_CA</v>
      </c>
      <c r="G248" s="104">
        <v>43343</v>
      </c>
      <c r="H248" s="104">
        <v>43370</v>
      </c>
      <c r="I248" s="68"/>
      <c r="J248" s="68">
        <v>114</v>
      </c>
      <c r="K248" s="73" t="str">
        <f>IF(AND(NOT(I248=""),NOT(J248=""),NOT(H248="")),J248/I248,"")</f>
        <v/>
      </c>
      <c r="L248" s="111">
        <v>43440</v>
      </c>
      <c r="M248" s="103" t="str">
        <f>IF(AND(NOT(OR(G248="",G248="Ø")),H248=""),"In Progress",IF(AND(NOT(OR(H248="Ø",H248="")),NOT(OR(G248="Ø",G248=""))),"Completed",IF(AND(NOT(A248=""),NOT(OR(D248="",D248="???")),G248=""),"Waiting",IF(D248="???","Waiting",""))))</f>
        <v>Completed</v>
      </c>
      <c r="N248" s="109"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09" t="s">
        <v>0</v>
      </c>
      <c r="P248" s="4"/>
      <c r="Q248" s="114" t="s">
        <v>25</v>
      </c>
      <c r="R248" s="109" t="s">
        <v>5792</v>
      </c>
    </row>
    <row r="249" spans="1:18" x14ac:dyDescent="0.25">
      <c r="A249" s="109"/>
      <c r="B249" s="109"/>
      <c r="C249" s="109"/>
      <c r="D249" s="103" t="s">
        <v>161</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2018-08-01_G-124_BD</v>
      </c>
      <c r="G249" s="104">
        <v>43432</v>
      </c>
      <c r="H249" s="104">
        <v>43440</v>
      </c>
      <c r="I249" s="68">
        <v>8.75</v>
      </c>
      <c r="J249" s="68">
        <v>126</v>
      </c>
      <c r="K249" s="73">
        <f>IF(AND(NOT(I249=""),NOT(J249=""),NOT(H249="")),J249/I249,"")</f>
        <v>14.4</v>
      </c>
      <c r="L249" s="109"/>
      <c r="M249" s="103" t="str">
        <f>IF(AND(NOT(OR(G249="",G249="Ø")),H249=""),"In Progress",IF(AND(NOT(OR(H249="Ø",H249="")),NOT(OR(G249="Ø",G249=""))),"Completed",IF(AND(NOT(A248=""),NOT(OR(D249="",D249="???")),G249=""),"Waiting",IF(D249="???","Waiting",""))))</f>
        <v>Completed</v>
      </c>
      <c r="N249" s="109"/>
      <c r="O249" s="109"/>
      <c r="P249" s="4"/>
      <c r="Q249" s="114"/>
      <c r="R249" s="109"/>
    </row>
    <row r="250" spans="1:18" x14ac:dyDescent="0.25">
      <c r="A250" s="115" t="s">
        <v>5791</v>
      </c>
      <c r="B250" s="110" t="s">
        <v>5790</v>
      </c>
      <c r="C250" s="109" t="s">
        <v>5789</v>
      </c>
      <c r="D250" s="103" t="s">
        <v>23</v>
      </c>
      <c r="E250" s="103" t="s">
        <v>24</v>
      </c>
      <c r="F250" s="7" t="s">
        <v>5788</v>
      </c>
      <c r="G250" s="104">
        <v>43376</v>
      </c>
      <c r="H250" s="104" t="s">
        <v>51</v>
      </c>
      <c r="I250" s="68"/>
      <c r="J250" s="68"/>
      <c r="K250" s="73" t="str">
        <f>IF(AND(NOT(I250=""),NOT(J250=""),NOT(H250="")),J250/I250,"")</f>
        <v/>
      </c>
      <c r="L250" s="111" t="str">
        <f>IF(AND(NOT(OR(H250="",H250="Ø")),NOT(OR(H251="",H251="Ø"))),"Needs to be Split","")</f>
        <v/>
      </c>
      <c r="M250" s="103" t="s">
        <v>2</v>
      </c>
      <c r="N250" s="109" t="s">
        <v>2</v>
      </c>
      <c r="O250" s="109" t="str">
        <f>IF(OR(N250="Untraceable",N250="Incomplete"),"Ignore",IF(N250="Completed","Waiting",IF(OR(N250="Waiting",N250="In Progress",N250="Review",N250="Other"),"HOLD","")))</f>
        <v>Ignore</v>
      </c>
      <c r="P250" s="4" t="s">
        <v>5787</v>
      </c>
      <c r="Q250" s="114" t="str">
        <f>IF(OR(N250="Untraceable",N250="Incomplete"),"No",IF(N250="Completed","In Progress",""))</f>
        <v>No</v>
      </c>
      <c r="R250" s="109"/>
    </row>
    <row r="251" spans="1:18" x14ac:dyDescent="0.25">
      <c r="A251" s="109"/>
      <c r="B251" s="109"/>
      <c r="C251" s="109"/>
      <c r="D251" s="103"/>
      <c r="E251" s="103"/>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
      </c>
      <c r="G251" s="104"/>
      <c r="H251" s="104"/>
      <c r="I251" s="68"/>
      <c r="J251" s="68"/>
      <c r="K251" s="73" t="str">
        <f>IF(AND(NOT(I251=""),NOT(J251=""),NOT(H251="")),J251/I251,"")</f>
        <v/>
      </c>
      <c r="L251" s="109"/>
      <c r="M251" s="103" t="str">
        <f>IF(AND(NOT(OR(G251="",G251="Ø")),H251=""),"In Progress",IF(AND(NOT(OR(H251="Ø",H251="")),NOT(OR(G251="Ø",G251=""))),"Completed",IF(AND(NOT(A250=""),NOT(OR(D251="",D251="???")),G251=""),"Waiting",IF(D251="???","Waiting",""))))</f>
        <v/>
      </c>
      <c r="N251" s="109"/>
      <c r="O251" s="109"/>
      <c r="P251" s="4"/>
      <c r="Q251" s="114"/>
      <c r="R251" s="109"/>
    </row>
    <row r="252" spans="1:18" x14ac:dyDescent="0.25">
      <c r="A252" s="115" t="s">
        <v>5786</v>
      </c>
      <c r="B252" s="110" t="s">
        <v>5785</v>
      </c>
      <c r="C252" s="109" t="s">
        <v>5489</v>
      </c>
      <c r="D252" s="103" t="s">
        <v>23</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2018-08-01_G-126_CA</v>
      </c>
      <c r="G252" s="104">
        <v>43376</v>
      </c>
      <c r="H252" s="104">
        <v>43377</v>
      </c>
      <c r="I252" s="68">
        <v>4.5</v>
      </c>
      <c r="J252" s="68">
        <v>76</v>
      </c>
      <c r="K252" s="73">
        <f>IF(AND(NOT(I252=""),NOT(J252=""),NOT(H252="")),J252/I252,"")</f>
        <v>16.888888888888889</v>
      </c>
      <c r="L252" s="111">
        <v>43432</v>
      </c>
      <c r="M252" s="103" t="str">
        <f>IF(AND(NOT(OR(G252="",G252="Ø")),H252=""),"In Progress",IF(AND(NOT(OR(H252="Ø",H252="")),NOT(OR(G252="Ø",G252=""))),"Completed",IF(AND(NOT(A252=""),NOT(OR(D252="",D252="???")),G252=""),"Waiting",IF(D252="???","Waiting",""))))</f>
        <v>Completed</v>
      </c>
      <c r="N252" s="109"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09" t="s">
        <v>0</v>
      </c>
      <c r="P252" s="4"/>
      <c r="Q252" s="114" t="s">
        <v>25</v>
      </c>
      <c r="R252" s="109" t="s">
        <v>5784</v>
      </c>
    </row>
    <row r="253" spans="1:18" x14ac:dyDescent="0.25">
      <c r="A253" s="109"/>
      <c r="B253" s="109"/>
      <c r="C253" s="109"/>
      <c r="D253" s="103" t="s">
        <v>4648</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2018-08-01_G-126_AE</v>
      </c>
      <c r="G253" s="104">
        <v>43432</v>
      </c>
      <c r="H253" s="104">
        <v>43432</v>
      </c>
      <c r="I253" s="68">
        <v>2.5</v>
      </c>
      <c r="J253" s="68">
        <v>79</v>
      </c>
      <c r="K253" s="73">
        <f>IF(AND(NOT(I253=""),NOT(J253=""),NOT(H253="")),J253/I253,"")</f>
        <v>31.6</v>
      </c>
      <c r="L253" s="109"/>
      <c r="M253" s="103" t="str">
        <f>IF(AND(NOT(OR(G253="",G253="Ø")),H253=""),"In Progress",IF(AND(NOT(OR(H253="Ø",H253="")),NOT(OR(G253="Ø",G253=""))),"Completed",IF(AND(NOT(A252=""),NOT(OR(D253="",D253="???")),G253=""),"Waiting",IF(D253="???","Waiting",""))))</f>
        <v>Completed</v>
      </c>
      <c r="N253" s="109"/>
      <c r="O253" s="109"/>
      <c r="P253" s="4"/>
      <c r="Q253" s="114"/>
      <c r="R253" s="109"/>
    </row>
    <row r="254" spans="1:18" x14ac:dyDescent="0.25">
      <c r="A254" s="115" t="s">
        <v>5783</v>
      </c>
      <c r="B254" s="110" t="s">
        <v>5782</v>
      </c>
      <c r="C254" s="109" t="s">
        <v>1052</v>
      </c>
      <c r="D254" s="103" t="s">
        <v>23</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2018-08-01_G-127_CA</v>
      </c>
      <c r="G254" s="104">
        <v>43377</v>
      </c>
      <c r="H254" s="104">
        <v>43388</v>
      </c>
      <c r="I254" s="68">
        <v>30</v>
      </c>
      <c r="J254" s="68">
        <v>221.5</v>
      </c>
      <c r="K254" s="73">
        <f>IF(AND(NOT(I254=""),NOT(J254=""),NOT(H254="")),J254/I254,"")</f>
        <v>7.3833333333333337</v>
      </c>
      <c r="L254" s="111" t="str">
        <f>IF(AND(NOT(OR(H254="",H254="Ø")),NOT(OR(H255="",H255="Ø"))),"Needs to be Split","")</f>
        <v/>
      </c>
      <c r="M254" s="103" t="str">
        <f>IF(AND(NOT(OR(G254="",G254="Ø")),H254=""),"In Progress",IF(AND(NOT(OR(H254="Ø",H254="")),NOT(OR(G254="Ø",G254=""))),"Completed",IF(AND(NOT(A254=""),NOT(OR(D254="",D254="???")),G254=""),"Waiting",IF(D254="???","Waiting",""))))</f>
        <v>Completed</v>
      </c>
      <c r="N254" s="109"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Waiting</v>
      </c>
      <c r="O254" s="109" t="str">
        <f>IF(OR(N254="Untraceable",N254="Incomplete"),"Ignore",IF(N254="Completed","Waiting",IF(OR(N254="Waiting",N254="In Progress",N254="Review",N254="Other"),"HOLD","")))</f>
        <v>HOLD</v>
      </c>
      <c r="P254" s="4" t="s">
        <v>5781</v>
      </c>
      <c r="Q254" s="114" t="str">
        <f>IF(OR(N254="Untraceable",N254="Incomplete"),"No",IF(N254="Completed","In Progress",""))</f>
        <v/>
      </c>
      <c r="R254" s="109"/>
    </row>
    <row r="255" spans="1:18" x14ac:dyDescent="0.25">
      <c r="A255" s="109"/>
      <c r="B255" s="109"/>
      <c r="C255" s="109"/>
      <c r="D255" s="103" t="str">
        <f>IF(AND(NOT(A254=""),NOT(B254=""),NOT(M254="Untraceable")),"???","")</f>
        <v>???</v>
      </c>
      <c r="E255" s="103"/>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
      </c>
      <c r="G255" s="104"/>
      <c r="H255" s="104"/>
      <c r="I255" s="68"/>
      <c r="J255" s="68"/>
      <c r="K255" s="73" t="str">
        <f>IF(AND(NOT(I255=""),NOT(J255=""),NOT(H255="")),J255/I255,"")</f>
        <v/>
      </c>
      <c r="L255" s="109"/>
      <c r="M255" s="103" t="str">
        <f>IF(AND(NOT(OR(G255="",G255="Ø")),H255=""),"In Progress",IF(AND(NOT(OR(H255="Ø",H255="")),NOT(OR(G255="Ø",G255=""))),"Completed",IF(AND(NOT(A254=""),NOT(OR(D255="",D255="???")),G255=""),"Waiting",IF(D255="???","Waiting",""))))</f>
        <v>Waiting</v>
      </c>
      <c r="N255" s="109"/>
      <c r="O255" s="109"/>
      <c r="P255" s="4"/>
      <c r="Q255" s="114"/>
      <c r="R255" s="109"/>
    </row>
    <row r="256" spans="1:18" x14ac:dyDescent="0.25">
      <c r="A256" s="115" t="s">
        <v>5780</v>
      </c>
      <c r="B256" s="110" t="s">
        <v>5779</v>
      </c>
      <c r="C256" s="109" t="s">
        <v>5768</v>
      </c>
      <c r="D256" s="103" t="s">
        <v>113</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2018-08-01_G-128_DR</v>
      </c>
      <c r="G256" s="104">
        <v>43388</v>
      </c>
      <c r="H256" s="104" t="s">
        <v>51</v>
      </c>
      <c r="I256" s="68"/>
      <c r="J256" s="68"/>
      <c r="K256" s="73" t="str">
        <f>IF(AND(NOT(I256=""),NOT(J256=""),NOT(H256="")),J256/I256,"")</f>
        <v/>
      </c>
      <c r="L256" s="111" t="str">
        <f>IF(AND(NOT(OR(H256="",H256="Ø")),NOT(OR(H257="",H257="Ø"))),"Needs to be Split","")</f>
        <v/>
      </c>
      <c r="M256" s="103" t="s">
        <v>4</v>
      </c>
      <c r="N256" s="109"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Waiting</v>
      </c>
      <c r="O256" s="109" t="str">
        <f>IF(OR(N256="Untraceable",N256="Incomplete"),"Ignore",IF(N256="Completed","Waiting",IF(OR(N256="Waiting",N256="In Progress",N256="Review",N256="Other"),"HOLD","")))</f>
        <v>HOLD</v>
      </c>
      <c r="P256" s="4" t="s">
        <v>5778</v>
      </c>
      <c r="Q256" s="114" t="str">
        <f>IF(OR(N256="Untraceable",N256="Incomplete"),"No",IF(N256="Completed","In Progress",""))</f>
        <v/>
      </c>
      <c r="R256" s="109"/>
    </row>
    <row r="257" spans="1:18" x14ac:dyDescent="0.25">
      <c r="A257" s="109"/>
      <c r="B257" s="109"/>
      <c r="C257" s="109"/>
      <c r="D257" s="103" t="str">
        <f>IF(AND(NOT(A256=""),NOT(B256=""),NOT(M256="Untraceable")),"???","")</f>
        <v>???</v>
      </c>
      <c r="E257" s="103"/>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
      </c>
      <c r="G257" s="104"/>
      <c r="H257" s="104"/>
      <c r="I257" s="68"/>
      <c r="J257" s="68"/>
      <c r="K257" s="73" t="str">
        <f>IF(AND(NOT(I257=""),NOT(J257=""),NOT(H257="")),J257/I257,"")</f>
        <v/>
      </c>
      <c r="L257" s="109"/>
      <c r="M257" s="103" t="str">
        <f>IF(AND(NOT(OR(G257="",G257="Ø")),H257=""),"In Progress",IF(AND(NOT(OR(H257="Ø",H257="")),NOT(OR(G257="Ø",G257=""))),"Completed",IF(AND(NOT(A256=""),NOT(OR(D257="",D257="???")),G257=""),"Waiting",IF(D257="???","Waiting",""))))</f>
        <v>Waiting</v>
      </c>
      <c r="N257" s="109"/>
      <c r="O257" s="109"/>
      <c r="P257" s="4"/>
      <c r="Q257" s="114"/>
      <c r="R257" s="109"/>
    </row>
    <row r="258" spans="1:18" x14ac:dyDescent="0.25">
      <c r="A258" s="115" t="s">
        <v>5777</v>
      </c>
      <c r="B258" s="110" t="s">
        <v>5776</v>
      </c>
      <c r="C258" s="109" t="s">
        <v>5775</v>
      </c>
      <c r="D258" s="103" t="s">
        <v>113</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2018-08-01_G-129_DR</v>
      </c>
      <c r="G258" s="104">
        <v>43381</v>
      </c>
      <c r="H258" s="104">
        <v>43388</v>
      </c>
      <c r="I258" s="68">
        <v>2.33</v>
      </c>
      <c r="J258" s="68">
        <v>63.295999999999999</v>
      </c>
      <c r="K258" s="73">
        <f>IF(AND(NOT(I258=""),NOT(J258=""),NOT(H258="")),J258/I258,"")</f>
        <v>27.165665236051503</v>
      </c>
      <c r="L258" s="111">
        <v>43445</v>
      </c>
      <c r="M258" s="103" t="str">
        <f>IF(AND(NOT(OR(G258="",G258="Ø")),H258=""),"In Progress",IF(AND(NOT(OR(H258="Ø",H258="")),NOT(OR(G258="Ø",G258=""))),"Completed",IF(AND(NOT(A258=""),NOT(OR(D258="",D258="???")),G258=""),"Waiting",IF(D258="???","Waiting",""))))</f>
        <v>Completed</v>
      </c>
      <c r="N258" s="109"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09" t="s">
        <v>0</v>
      </c>
      <c r="P258" s="4" t="s">
        <v>5774</v>
      </c>
      <c r="Q258" s="114" t="s">
        <v>25</v>
      </c>
      <c r="R258" s="109" t="s">
        <v>5773</v>
      </c>
    </row>
    <row r="259" spans="1:18" x14ac:dyDescent="0.25">
      <c r="A259" s="109"/>
      <c r="B259" s="109"/>
      <c r="C259" s="109"/>
      <c r="D259" s="103" t="s">
        <v>23</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2018-08-01_G-129_CA</v>
      </c>
      <c r="G259" s="104">
        <v>43417</v>
      </c>
      <c r="H259" s="104">
        <v>43418</v>
      </c>
      <c r="I259" s="68">
        <v>2.5</v>
      </c>
      <c r="J259" s="68">
        <v>62.2</v>
      </c>
      <c r="K259" s="73">
        <f>IF(AND(NOT(I259=""),NOT(J259=""),NOT(H259="")),J259/I259,"")</f>
        <v>24.880000000000003</v>
      </c>
      <c r="L259" s="109"/>
      <c r="M259" s="103" t="str">
        <f>IF(AND(NOT(OR(G259="",G259="Ø")),H259=""),"In Progress",IF(AND(NOT(OR(H259="Ø",H259="")),NOT(OR(G259="Ø",G259=""))),"Completed",IF(AND(NOT(A258=""),NOT(OR(D259="",D259="???")),G259=""),"Waiting",IF(D259="???","Waiting",""))))</f>
        <v>Completed</v>
      </c>
      <c r="N259" s="109"/>
      <c r="O259" s="109"/>
      <c r="P259" s="4"/>
      <c r="Q259" s="114"/>
      <c r="R259" s="109"/>
    </row>
    <row r="260" spans="1:18" x14ac:dyDescent="0.25">
      <c r="A260" s="115" t="s">
        <v>5772</v>
      </c>
      <c r="B260" s="110" t="s">
        <v>5771</v>
      </c>
      <c r="C260" s="109" t="s">
        <v>5768</v>
      </c>
      <c r="D260" s="103" t="s">
        <v>23</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2018-08-01_G-130_CA</v>
      </c>
      <c r="G260" s="104">
        <v>43418</v>
      </c>
      <c r="H260" s="104"/>
      <c r="I260" s="68"/>
      <c r="J260" s="68"/>
      <c r="K260" s="73" t="str">
        <f>IF(AND(NOT(I260=""),NOT(J260=""),NOT(H260="")),J260/I260,"")</f>
        <v/>
      </c>
      <c r="L260" s="111" t="str">
        <f>IF(AND(NOT(OR(H260="",H260="Ø")),NOT(OR(H261="",H261="Ø"))),"Needs to be Split","")</f>
        <v/>
      </c>
      <c r="M260" s="103" t="s">
        <v>2</v>
      </c>
      <c r="N260" s="109" t="s">
        <v>2</v>
      </c>
      <c r="O260" s="109" t="str">
        <f>IF(OR(N260="Untraceable",N260="Incomplete"),"Ignore",IF(N260="Completed","Waiting",IF(OR(N260="Waiting",N260="In Progress",N260="Review",N260="Other"),"HOLD","")))</f>
        <v>Ignore</v>
      </c>
      <c r="P260" s="4"/>
      <c r="Q260" s="114" t="str">
        <f>IF(OR(N260="Untraceable",N260="Incomplete"),"No",IF(N260="Completed","In Progress",""))</f>
        <v>No</v>
      </c>
      <c r="R260" s="109"/>
    </row>
    <row r="261" spans="1:18" x14ac:dyDescent="0.25">
      <c r="A261" s="109"/>
      <c r="B261" s="109"/>
      <c r="C261" s="109"/>
      <c r="D261" s="103"/>
      <c r="E261" s="103"/>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
      </c>
      <c r="G261" s="104"/>
      <c r="H261" s="104"/>
      <c r="I261" s="68"/>
      <c r="J261" s="68"/>
      <c r="K261" s="73" t="str">
        <f>IF(AND(NOT(I261=""),NOT(J261=""),NOT(H261="")),J261/I261,"")</f>
        <v/>
      </c>
      <c r="L261" s="109"/>
      <c r="M261" s="103" t="str">
        <f>IF(AND(NOT(OR(G261="",G261="Ø")),H261=""),"In Progress",IF(AND(NOT(OR(H261="Ø",H261="")),NOT(OR(G261="Ø",G261=""))),"Completed",IF(AND(NOT(A260=""),NOT(OR(D261="",D261="???")),G261=""),"Waiting",IF(D261="???","Waiting",""))))</f>
        <v/>
      </c>
      <c r="N261" s="109"/>
      <c r="O261" s="109"/>
      <c r="P261" s="4"/>
      <c r="Q261" s="114"/>
      <c r="R261" s="109"/>
    </row>
    <row r="262" spans="1:18" x14ac:dyDescent="0.25">
      <c r="A262" s="115" t="s">
        <v>5770</v>
      </c>
      <c r="B262" s="110" t="s">
        <v>5769</v>
      </c>
      <c r="C262" s="109" t="s">
        <v>5768</v>
      </c>
      <c r="D262" s="103"/>
      <c r="E262" s="103"/>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
      </c>
      <c r="G262" s="104"/>
      <c r="H262" s="104"/>
      <c r="I262" s="68"/>
      <c r="J262" s="68"/>
      <c r="K262" s="73" t="str">
        <f>IF(AND(NOT(I262=""),NOT(J262=""),NOT(H262="")),J262/I262,"")</f>
        <v/>
      </c>
      <c r="L262" s="111" t="str">
        <f>IF(AND(NOT(OR(H262="",H262="Ø")),NOT(OR(H263="",H263="Ø"))),"Needs to be Split","")</f>
        <v/>
      </c>
      <c r="M262" s="103" t="str">
        <f>IF(AND(NOT(OR(G262="",G262="Ø")),H262=""),"In Progress",IF(AND(NOT(OR(H262="Ø",H262="")),NOT(OR(G262="Ø",G262=""))),"Completed",IF(AND(NOT(A262=""),NOT(OR(D262="",D262="???")),G262=""),"Waiting",IF(D262="???","Waiting",""))))</f>
        <v/>
      </c>
      <c r="N262" s="109"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
      </c>
      <c r="O262" s="109" t="str">
        <f>IF(OR(N262="Untraceable",N262="Incomplete"),"Ignore",IF(N262="Completed","Waiting",IF(OR(N262="Waiting",N262="In Progress",N262="Review",N262="Other"),"HOLD","")))</f>
        <v/>
      </c>
      <c r="P262" s="4"/>
      <c r="Q262" s="114" t="str">
        <f>IF(OR(N262="Untraceable",N262="Incomplete"),"No",IF(N262="Completed","In Progress",""))</f>
        <v/>
      </c>
      <c r="R262" s="109"/>
    </row>
    <row r="263" spans="1:18" x14ac:dyDescent="0.25">
      <c r="A263" s="109"/>
      <c r="B263" s="109"/>
      <c r="C263" s="109"/>
      <c r="D263" s="103"/>
      <c r="E263" s="103"/>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
      </c>
      <c r="G263" s="104"/>
      <c r="H263" s="104"/>
      <c r="I263" s="68"/>
      <c r="J263" s="68"/>
      <c r="K263" s="73" t="str">
        <f>IF(AND(NOT(I263=""),NOT(J263=""),NOT(H263="")),J263/I263,"")</f>
        <v/>
      </c>
      <c r="L263" s="109"/>
      <c r="M263" s="103" t="str">
        <f>IF(AND(NOT(OR(G263="",G263="Ø")),H263=""),"In Progress",IF(AND(NOT(OR(H263="Ø",H263="")),NOT(OR(G263="Ø",G263=""))),"Completed",IF(AND(NOT(A262=""),NOT(OR(D263="",D263="???")),G263=""),"Waiting",IF(D263="???","Waiting",""))))</f>
        <v/>
      </c>
      <c r="N263" s="109"/>
      <c r="O263" s="109"/>
      <c r="P263" s="4"/>
      <c r="Q263" s="114"/>
      <c r="R263" s="109"/>
    </row>
    <row r="264" spans="1:18" x14ac:dyDescent="0.25">
      <c r="A264" s="115" t="s">
        <v>5767</v>
      </c>
      <c r="B264" s="110" t="s">
        <v>5766</v>
      </c>
      <c r="C264" s="109" t="s">
        <v>1372</v>
      </c>
      <c r="D264" s="103" t="s">
        <v>4648</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2018-08-01_G-132_AE</v>
      </c>
      <c r="G264" s="104">
        <v>43392</v>
      </c>
      <c r="H264" s="104">
        <v>43395</v>
      </c>
      <c r="I264" s="68">
        <v>5.9</v>
      </c>
      <c r="J264" s="68">
        <v>63.23</v>
      </c>
      <c r="K264" s="73">
        <f>IF(AND(NOT(I264=""),NOT(J264=""),NOT(H264="")),J264/I264,"")</f>
        <v>10.716949152542371</v>
      </c>
      <c r="L264" s="111">
        <v>43445</v>
      </c>
      <c r="M264" s="103" t="str">
        <f>IF(AND(NOT(OR(G264="",G264="Ø")),H264=""),"In Progress",IF(AND(NOT(OR(H264="Ø",H264="")),NOT(OR(G264="Ø",G264=""))),"Completed",IF(AND(NOT(A264=""),NOT(OR(D264="",D264="???")),G264=""),"Waiting",IF(D264="???","Waiting",""))))</f>
        <v>Completed</v>
      </c>
      <c r="N264" s="109"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09" t="s">
        <v>0</v>
      </c>
      <c r="P264" s="4"/>
      <c r="Q264" s="114" t="s">
        <v>25</v>
      </c>
      <c r="R264" s="109" t="s">
        <v>5765</v>
      </c>
    </row>
    <row r="265" spans="1:18" x14ac:dyDescent="0.25">
      <c r="A265" s="109"/>
      <c r="B265" s="109"/>
      <c r="C265" s="109"/>
      <c r="D265" s="103" t="s">
        <v>23</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2018-08-01_G-132_CA</v>
      </c>
      <c r="G265" s="104">
        <v>43420</v>
      </c>
      <c r="H265" s="104">
        <v>43423</v>
      </c>
      <c r="I265" s="68">
        <v>5</v>
      </c>
      <c r="J265" s="68">
        <v>73.400000000000006</v>
      </c>
      <c r="K265" s="73">
        <f>IF(AND(NOT(I265=""),NOT(J265=""),NOT(H265="")),J265/I265,"")</f>
        <v>14.680000000000001</v>
      </c>
      <c r="L265" s="109"/>
      <c r="M265" s="103" t="str">
        <f>IF(AND(NOT(OR(G265="",G265="Ø")),H265=""),"In Progress",IF(AND(NOT(OR(H265="Ø",H265="")),NOT(OR(G265="Ø",G265=""))),"Completed",IF(AND(NOT(A264=""),NOT(OR(D265="",D265="???")),G265=""),"Waiting",IF(D265="???","Waiting",""))))</f>
        <v>Completed</v>
      </c>
      <c r="N265" s="109"/>
      <c r="O265" s="109"/>
      <c r="P265" s="4"/>
      <c r="Q265" s="114"/>
      <c r="R265" s="109"/>
    </row>
    <row r="266" spans="1:18" x14ac:dyDescent="0.25">
      <c r="A266" s="115" t="s">
        <v>5764</v>
      </c>
      <c r="B266" s="110" t="s">
        <v>5763</v>
      </c>
      <c r="C266" s="109" t="s">
        <v>1372</v>
      </c>
      <c r="D266" s="103" t="s">
        <v>4648</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2018-08-01_G-133_AE</v>
      </c>
      <c r="G266" s="104">
        <v>43382</v>
      </c>
      <c r="H266" s="104">
        <v>43388</v>
      </c>
      <c r="I266" s="68">
        <v>7</v>
      </c>
      <c r="J266" s="68">
        <v>134</v>
      </c>
      <c r="K266" s="73">
        <f>IF(AND(NOT(I266=""),NOT(J266=""),NOT(H266="")),J266/I266,"")</f>
        <v>19.142857142857142</v>
      </c>
      <c r="L266" s="111">
        <v>43447</v>
      </c>
      <c r="M266" s="103" t="s">
        <v>0</v>
      </c>
      <c r="N266" s="109" t="s">
        <v>0</v>
      </c>
      <c r="O266" s="109" t="s">
        <v>0</v>
      </c>
      <c r="P266" s="4" t="s">
        <v>5762</v>
      </c>
      <c r="Q266" s="114" t="s">
        <v>25</v>
      </c>
      <c r="R266" s="109" t="s">
        <v>5761</v>
      </c>
    </row>
    <row r="267" spans="1:18" x14ac:dyDescent="0.25">
      <c r="A267" s="109"/>
      <c r="B267" s="109"/>
      <c r="C267" s="109"/>
      <c r="D267" s="103" t="s">
        <v>113</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2018-08-01_G-133_DR</v>
      </c>
      <c r="G267" s="104">
        <v>43420</v>
      </c>
      <c r="H267" s="104">
        <v>43446</v>
      </c>
      <c r="I267" s="68">
        <v>4</v>
      </c>
      <c r="J267" s="68">
        <v>170.31200000000001</v>
      </c>
      <c r="K267" s="73">
        <f>IF(AND(NOT(I267=""),NOT(J267=""),NOT(H267="")),J267/I267,"")</f>
        <v>42.578000000000003</v>
      </c>
      <c r="L267" s="109"/>
      <c r="M267" s="103" t="str">
        <f>IF(AND(NOT(OR(G267="",G267="Ø")),H267=""),"In Progress",IF(AND(NOT(OR(H267="Ø",H267="")),NOT(OR(G267="Ø",G267=""))),"Completed",IF(AND(NOT(A266=""),NOT(OR(D267="",D267="???")),G267=""),"Waiting",IF(D267="???","Waiting",""))))</f>
        <v>Completed</v>
      </c>
      <c r="N267" s="109"/>
      <c r="O267" s="109"/>
      <c r="P267" s="4"/>
      <c r="Q267" s="114"/>
      <c r="R267" s="109"/>
    </row>
    <row r="268" spans="1:18" x14ac:dyDescent="0.25">
      <c r="A268" s="115" t="s">
        <v>5760</v>
      </c>
      <c r="B268" s="110" t="s">
        <v>5759</v>
      </c>
      <c r="C268" s="109"/>
      <c r="D268" s="103"/>
      <c r="E268" s="103"/>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
      </c>
      <c r="G268" s="104"/>
      <c r="H268" s="104"/>
      <c r="I268" s="68"/>
      <c r="J268" s="68"/>
      <c r="K268" s="73" t="str">
        <f>IF(AND(NOT(I268=""),NOT(J268=""),NOT(H268="")),J268/I268,"")</f>
        <v/>
      </c>
      <c r="L268" s="111" t="str">
        <f>IF(AND(NOT(OR(H268="",H268="Ø")),NOT(OR(H269="",H269="Ø"))),"Needs to be Split","")</f>
        <v/>
      </c>
      <c r="M268" s="103" t="str">
        <f>IF(AND(NOT(OR(G268="",G268="Ø")),H268=""),"In Progress",IF(AND(NOT(OR(H268="Ø",H268="")),NOT(OR(G268="Ø",G268=""))),"Completed",IF(AND(NOT(A268=""),NOT(OR(D268="",D268="???")),G268=""),"Waiting",IF(D268="???","Waiting",""))))</f>
        <v/>
      </c>
      <c r="N268" s="109"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
      </c>
      <c r="O268" s="109" t="str">
        <f>IF(OR(N268="Untraceable",N268="Incomplete"),"Ignore",IF(N268="Completed","Waiting",IF(OR(N268="Waiting",N268="In Progress",N268="Review",N268="Other"),"HOLD","")))</f>
        <v/>
      </c>
      <c r="P268" s="4"/>
      <c r="Q268" s="114" t="str">
        <f>IF(OR(N268="Untraceable",N268="Incomplete"),"No",IF(N268="Completed","In Progress",""))</f>
        <v/>
      </c>
      <c r="R268" s="109"/>
    </row>
    <row r="269" spans="1:18" x14ac:dyDescent="0.25">
      <c r="A269" s="109"/>
      <c r="B269" s="109"/>
      <c r="C269" s="109"/>
      <c r="D269" s="103"/>
      <c r="E269" s="103"/>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
      </c>
      <c r="G269" s="104"/>
      <c r="H269" s="104"/>
      <c r="I269" s="68"/>
      <c r="J269" s="68"/>
      <c r="K269" s="73" t="str">
        <f>IF(AND(NOT(I269=""),NOT(J269=""),NOT(H269="")),J269/I269,"")</f>
        <v/>
      </c>
      <c r="L269" s="109"/>
      <c r="M269" s="103" t="str">
        <f>IF(AND(NOT(OR(G269="",G269="Ø")),H269=""),"In Progress",IF(AND(NOT(OR(H269="Ø",H269="")),NOT(OR(G269="Ø",G269=""))),"Completed",IF(AND(NOT(A268=""),NOT(OR(D269="",D269="???")),G269=""),"Waiting",IF(D269="???","Waiting",""))))</f>
        <v/>
      </c>
      <c r="N269" s="109"/>
      <c r="O269" s="109"/>
      <c r="P269" s="4"/>
      <c r="Q269" s="114"/>
      <c r="R269" s="109"/>
    </row>
    <row r="270" spans="1:18" x14ac:dyDescent="0.25">
      <c r="A270" s="115" t="s">
        <v>5758</v>
      </c>
      <c r="B270" s="110" t="s">
        <v>5757</v>
      </c>
      <c r="C270" s="109"/>
      <c r="D270" s="103"/>
      <c r="E270" s="103"/>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
      </c>
      <c r="G270" s="104"/>
      <c r="H270" s="104"/>
      <c r="I270" s="68"/>
      <c r="J270" s="68"/>
      <c r="K270" s="73" t="str">
        <f>IF(AND(NOT(I270=""),NOT(J270=""),NOT(H270="")),J270/I270,"")</f>
        <v/>
      </c>
      <c r="L270" s="111" t="str">
        <f>IF(AND(NOT(OR(H270="",H270="Ø")),NOT(OR(H271="",H271="Ø"))),"Needs to be Split","")</f>
        <v/>
      </c>
      <c r="M270" s="103" t="str">
        <f>IF(AND(NOT(OR(G270="",G270="Ø")),H270=""),"In Progress",IF(AND(NOT(OR(H270="Ø",H270="")),NOT(OR(G270="Ø",G270=""))),"Completed",IF(AND(NOT(A270=""),NOT(OR(D270="",D270="???")),G270=""),"Waiting",IF(D270="???","Waiting",""))))</f>
        <v/>
      </c>
      <c r="N270" s="109"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
      </c>
      <c r="O270" s="109" t="str">
        <f>IF(OR(N270="Untraceable",N270="Incomplete"),"Ignore",IF(N270="Completed","Waiting",IF(OR(N270="Waiting",N270="In Progress",N270="Review",N270="Other"),"HOLD","")))</f>
        <v/>
      </c>
      <c r="P270" s="4"/>
      <c r="Q270" s="114" t="str">
        <f>IF(OR(N270="Untraceable",N270="Incomplete"),"No",IF(N270="Completed","In Progress",""))</f>
        <v/>
      </c>
      <c r="R270" s="109"/>
    </row>
    <row r="271" spans="1:18" x14ac:dyDescent="0.25">
      <c r="A271" s="109"/>
      <c r="B271" s="109"/>
      <c r="C271" s="109"/>
      <c r="D271" s="103"/>
      <c r="E271" s="103"/>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
      </c>
      <c r="G271" s="104"/>
      <c r="H271" s="104"/>
      <c r="I271" s="68"/>
      <c r="J271" s="68"/>
      <c r="K271" s="73" t="str">
        <f>IF(AND(NOT(I271=""),NOT(J271=""),NOT(H271="")),J271/I271,"")</f>
        <v/>
      </c>
      <c r="L271" s="109"/>
      <c r="M271" s="103" t="str">
        <f>IF(AND(NOT(OR(G271="",G271="Ø")),H271=""),"In Progress",IF(AND(NOT(OR(H271="Ø",H271="")),NOT(OR(G271="Ø",G271=""))),"Completed",IF(AND(NOT(A270=""),NOT(OR(D271="",D271="???")),G271=""),"Waiting",IF(D271="???","Waiting",""))))</f>
        <v/>
      </c>
      <c r="N271" s="109"/>
      <c r="O271" s="109"/>
      <c r="P271" s="4"/>
      <c r="Q271" s="114"/>
      <c r="R271" s="109"/>
    </row>
    <row r="272" spans="1:18" x14ac:dyDescent="0.25">
      <c r="A272" s="115" t="s">
        <v>5756</v>
      </c>
      <c r="B272" s="110" t="s">
        <v>5755</v>
      </c>
      <c r="C272" s="109"/>
      <c r="D272" s="103" t="s">
        <v>4648</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2018-08-01_G-136_AE</v>
      </c>
      <c r="G272" s="104">
        <v>43384</v>
      </c>
      <c r="H272" s="104">
        <v>43391</v>
      </c>
      <c r="I272" s="68">
        <v>5.83</v>
      </c>
      <c r="J272" s="68">
        <v>92</v>
      </c>
      <c r="K272" s="73">
        <f>IF(AND(NOT(I272=""),NOT(J272=""),NOT(H272="")),J272/I272,"")</f>
        <v>15.780445969125214</v>
      </c>
      <c r="L272" s="111" t="str">
        <f>IF(AND(NOT(OR(H272="",H272="Ø")),NOT(OR(H273="",H273="Ø"))),"Needs to be Split","")</f>
        <v/>
      </c>
      <c r="M272" s="103" t="str">
        <f>IF(AND(NOT(OR(G272="",G272="Ø")),H272=""),"In Progress",IF(AND(NOT(OR(H272="Ø",H272="")),NOT(OR(G272="Ø",G272=""))),"Completed",IF(AND(NOT(A272=""),NOT(OR(D272="",D272="???")),G272=""),"Waiting",IF(D272="???","Waiting",""))))</f>
        <v>Completed</v>
      </c>
      <c r="N272" s="109"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Waiting</v>
      </c>
      <c r="O272" s="109" t="s">
        <v>0</v>
      </c>
      <c r="P272" s="4" t="s">
        <v>5754</v>
      </c>
      <c r="Q272" s="114" t="str">
        <f>IF(OR(N272="Untraceable",N272="Incomplete"),"No",IF(N272="Completed","In Progress",""))</f>
        <v/>
      </c>
      <c r="R272" s="109"/>
    </row>
    <row r="273" spans="1:18" x14ac:dyDescent="0.25">
      <c r="A273" s="109"/>
      <c r="B273" s="109"/>
      <c r="C273" s="109"/>
      <c r="D273" s="103" t="str">
        <f>IF(AND(NOT(A272=""),NOT(B272=""),NOT(M272="Untraceable")),"???","")</f>
        <v>???</v>
      </c>
      <c r="E273" s="103"/>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
      </c>
      <c r="G273" s="104"/>
      <c r="H273" s="104"/>
      <c r="I273" s="68"/>
      <c r="J273" s="68"/>
      <c r="K273" s="73" t="str">
        <f>IF(AND(NOT(I273=""),NOT(J273=""),NOT(H273="")),J273/I273,"")</f>
        <v/>
      </c>
      <c r="L273" s="109"/>
      <c r="M273" s="103" t="str">
        <f>IF(AND(NOT(OR(G273="",G273="Ø")),H273=""),"In Progress",IF(AND(NOT(OR(H273="Ø",H273="")),NOT(OR(G273="Ø",G273=""))),"Completed",IF(AND(NOT(A272=""),NOT(OR(D273="",D273="???")),G273=""),"Waiting",IF(D273="???","Waiting",""))))</f>
        <v>Waiting</v>
      </c>
      <c r="N273" s="109"/>
      <c r="O273" s="109"/>
      <c r="P273" s="4"/>
      <c r="Q273" s="114"/>
      <c r="R273" s="109"/>
    </row>
    <row r="274" spans="1:18" x14ac:dyDescent="0.25">
      <c r="A274" s="115" t="s">
        <v>5753</v>
      </c>
      <c r="B274" s="110" t="s">
        <v>5752</v>
      </c>
      <c r="C274" s="109"/>
      <c r="D274" s="103" t="s">
        <v>187</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2018-08-01_G-137_MW</v>
      </c>
      <c r="G274" s="104">
        <v>43385</v>
      </c>
      <c r="H274" s="104">
        <v>43385</v>
      </c>
      <c r="I274" s="68">
        <v>1.5</v>
      </c>
      <c r="J274" s="68"/>
      <c r="K274" s="73" t="str">
        <f>IF(AND(NOT(I274=""),NOT(J274=""),NOT(H274="")),J274/I274,"")</f>
        <v/>
      </c>
      <c r="L274" s="111" t="str">
        <f>IF(AND(NOT(OR(H274="",H274="Ø")),NOT(OR(H275="",H275="Ø"))),"Needs to be Split","")</f>
        <v/>
      </c>
      <c r="M274" s="103" t="str">
        <f>IF(AND(NOT(OR(G274="",G274="Ø")),H274=""),"In Progress",IF(AND(NOT(OR(H274="Ø",H274="")),NOT(OR(G274="Ø",G274=""))),"Completed",IF(AND(NOT(A274=""),NOT(OR(D274="",D274="???")),G274=""),"Waiting",IF(D274="???","Waiting",""))))</f>
        <v>Completed</v>
      </c>
      <c r="N274" s="109"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Waiting</v>
      </c>
      <c r="O274" s="109" t="str">
        <f>IF(OR(N274="Untraceable",N274="Incomplete"),"Ignore",IF(N274="Completed","Waiting",IF(OR(N274="Waiting",N274="In Progress",N274="Review",N274="Other"),"HOLD","")))</f>
        <v>HOLD</v>
      </c>
      <c r="P274" s="4"/>
      <c r="Q274" s="114" t="str">
        <f>IF(OR(N274="Untraceable",N274="Incomplete"),"No",IF(N274="Completed","In Progress",""))</f>
        <v/>
      </c>
      <c r="R274" s="109"/>
    </row>
    <row r="275" spans="1:18" x14ac:dyDescent="0.25">
      <c r="A275" s="109"/>
      <c r="B275" s="109"/>
      <c r="C275" s="109"/>
      <c r="D275" s="103" t="str">
        <f>IF(AND(NOT(A274=""),NOT(B274=""),NOT(M274="Untraceable")),"???","")</f>
        <v>???</v>
      </c>
      <c r="E275" s="103"/>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
      </c>
      <c r="G275" s="104"/>
      <c r="H275" s="104"/>
      <c r="I275" s="68"/>
      <c r="J275" s="68"/>
      <c r="K275" s="73" t="str">
        <f>IF(AND(NOT(I275=""),NOT(J275=""),NOT(H275="")),J275/I275,"")</f>
        <v/>
      </c>
      <c r="L275" s="109"/>
      <c r="M275" s="103" t="str">
        <f>IF(AND(NOT(OR(G275="",G275="Ø")),H275=""),"In Progress",IF(AND(NOT(OR(H275="Ø",H275="")),NOT(OR(G275="Ø",G275=""))),"Completed",IF(AND(NOT(A274=""),NOT(OR(D275="",D275="???")),G275=""),"Waiting",IF(D275="???","Waiting",""))))</f>
        <v>Waiting</v>
      </c>
      <c r="N275" s="109"/>
      <c r="O275" s="109"/>
      <c r="P275" s="4"/>
      <c r="Q275" s="114"/>
      <c r="R275" s="109"/>
    </row>
    <row r="276" spans="1:18" x14ac:dyDescent="0.25">
      <c r="A276" s="115" t="s">
        <v>5751</v>
      </c>
      <c r="B276" s="110" t="s">
        <v>5750</v>
      </c>
      <c r="C276" s="109"/>
      <c r="D276" s="103" t="s">
        <v>4648</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2018-08-01_G-138_AE</v>
      </c>
      <c r="G276" s="104">
        <v>43383</v>
      </c>
      <c r="H276" s="104">
        <v>43390</v>
      </c>
      <c r="I276" s="68">
        <v>8.4</v>
      </c>
      <c r="J276" s="68">
        <v>73.599999999999994</v>
      </c>
      <c r="K276" s="73">
        <f>IF(AND(NOT(I276=""),NOT(J276=""),NOT(H276="")),J276/I276,"")</f>
        <v>8.761904761904761</v>
      </c>
      <c r="L276" s="111" t="str">
        <f>IF(AND(NOT(OR(H276="",H276="Ø")),NOT(OR(H277="",H277="Ø"))),"Needs to be Split","")</f>
        <v/>
      </c>
      <c r="M276" s="103" t="str">
        <f>IF(AND(NOT(OR(G276="",G276="Ø")),H276=""),"In Progress",IF(AND(NOT(OR(H276="Ø",H276="")),NOT(OR(G276="Ø",G276=""))),"Completed",IF(AND(NOT(A276=""),NOT(OR(D276="",D276="???")),G276=""),"Waiting",IF(D276="???","Waiting",""))))</f>
        <v>Completed</v>
      </c>
      <c r="N276" s="109"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Waiting</v>
      </c>
      <c r="O276" s="109" t="s">
        <v>0</v>
      </c>
      <c r="P276" s="4" t="s">
        <v>5749</v>
      </c>
      <c r="Q276" s="114" t="str">
        <f>IF(OR(N276="Untraceable",N276="Incomplete"),"No",IF(N276="Completed","In Progress",""))</f>
        <v/>
      </c>
      <c r="R276" s="109"/>
    </row>
    <row r="277" spans="1:18" x14ac:dyDescent="0.25">
      <c r="A277" s="109"/>
      <c r="B277" s="109"/>
      <c r="C277" s="109"/>
      <c r="D277" s="103" t="str">
        <f>IF(AND(NOT(A276=""),NOT(B276=""),NOT(M276="Untraceable")),"???","")</f>
        <v>???</v>
      </c>
      <c r="E277" s="103"/>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
      </c>
      <c r="G277" s="104"/>
      <c r="H277" s="104"/>
      <c r="I277" s="68"/>
      <c r="J277" s="68"/>
      <c r="K277" s="73" t="str">
        <f>IF(AND(NOT(I277=""),NOT(J277=""),NOT(H277="")),J277/I277,"")</f>
        <v/>
      </c>
      <c r="L277" s="109"/>
      <c r="M277" s="103" t="str">
        <f>IF(AND(NOT(OR(G277="",G277="Ø")),H277=""),"In Progress",IF(AND(NOT(OR(H277="Ø",H277="")),NOT(OR(G277="Ø",G277=""))),"Completed",IF(AND(NOT(A276=""),NOT(OR(D277="",D277="???")),G277=""),"Waiting",IF(D277="???","Waiting",""))))</f>
        <v>Waiting</v>
      </c>
      <c r="N277" s="109"/>
      <c r="O277" s="109"/>
      <c r="P277" s="4"/>
      <c r="Q277" s="114"/>
      <c r="R277" s="109"/>
    </row>
    <row r="278" spans="1:18" x14ac:dyDescent="0.25">
      <c r="A278" s="115" t="s">
        <v>5748</v>
      </c>
      <c r="B278" s="124" t="s">
        <v>5747</v>
      </c>
      <c r="C278" s="109" t="s">
        <v>1372</v>
      </c>
      <c r="D278" s="103" t="s">
        <v>161</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2018-08-01_G-139_BD</v>
      </c>
      <c r="G278" s="104">
        <v>43403</v>
      </c>
      <c r="H278" s="104" t="s">
        <v>51</v>
      </c>
      <c r="I278" s="68">
        <v>0.25</v>
      </c>
      <c r="J278" s="68"/>
      <c r="K278" s="73" t="str">
        <f>IF(AND(NOT(I278=""),NOT(J278=""),NOT(H278="")),J278/I278,"")</f>
        <v/>
      </c>
      <c r="L278" s="111" t="str">
        <f>IF(AND(NOT(OR(H278="",H278="Ø")),NOT(OR(H279="",H279="Ø"))),"Needs to be Split","")</f>
        <v/>
      </c>
      <c r="M278" s="103" t="s">
        <v>2</v>
      </c>
      <c r="N278" s="109" t="s">
        <v>2</v>
      </c>
      <c r="O278" s="109" t="str">
        <f>IF(OR(N278="Untraceable",N278="Incomplete"),"Ignore",IF(N278="Completed","Waiting",IF(OR(N278="Waiting",N278="In Progress",N278="Review",N278="Other"),"HOLD","")))</f>
        <v>Ignore</v>
      </c>
      <c r="P278" s="4"/>
      <c r="Q278" s="114" t="str">
        <f>IF(OR(N278="Untraceable",N278="Incomplete"),"No",IF(N278="Completed","In Progress",""))</f>
        <v>No</v>
      </c>
      <c r="R278" s="109"/>
    </row>
    <row r="279" spans="1:18" x14ac:dyDescent="0.25">
      <c r="A279" s="109"/>
      <c r="B279" s="125"/>
      <c r="C279" s="109"/>
      <c r="D279" s="103"/>
      <c r="E279" s="103"/>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
      </c>
      <c r="G279" s="104"/>
      <c r="H279" s="104"/>
      <c r="I279" s="68"/>
      <c r="J279" s="68"/>
      <c r="K279" s="73" t="str">
        <f>IF(AND(NOT(I279=""),NOT(J279=""),NOT(H279="")),J279/I279,"")</f>
        <v/>
      </c>
      <c r="L279" s="109"/>
      <c r="M279" s="103" t="str">
        <f>IF(AND(NOT(OR(G279="",G279="Ø")),H279=""),"In Progress",IF(AND(NOT(OR(H279="Ø",H279="")),NOT(OR(G279="Ø",G279=""))),"Completed",IF(AND(NOT(A278=""),NOT(OR(D279="",D279="???")),G279=""),"Waiting",IF(D279="???","Waiting",""))))</f>
        <v/>
      </c>
      <c r="N279" s="109"/>
      <c r="O279" s="109"/>
      <c r="P279" s="4"/>
      <c r="Q279" s="114"/>
      <c r="R279" s="109"/>
    </row>
    <row r="280" spans="1:18" x14ac:dyDescent="0.25">
      <c r="A280" s="115" t="s">
        <v>5746</v>
      </c>
      <c r="B280" s="110" t="s">
        <v>5745</v>
      </c>
      <c r="C280" s="109" t="s">
        <v>5448</v>
      </c>
      <c r="D280" s="103" t="s">
        <v>187</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2018-08-01_G-140_MW</v>
      </c>
      <c r="G280" s="104">
        <v>43398</v>
      </c>
      <c r="H280" s="104">
        <v>43398</v>
      </c>
      <c r="I280" s="68">
        <v>1.5</v>
      </c>
      <c r="J280" s="68">
        <v>5</v>
      </c>
      <c r="K280" s="73">
        <f>IF(AND(NOT(I280=""),NOT(J280=""),NOT(H280="")),J280/I280,"")</f>
        <v>3.3333333333333335</v>
      </c>
      <c r="L280" s="111">
        <v>43423</v>
      </c>
      <c r="M280" s="103" t="str">
        <f>IF(AND(NOT(OR(G280="",G280="Ø")),H280=""),"In Progress",IF(AND(NOT(OR(H280="Ø",H280="")),NOT(OR(G280="Ø",G280=""))),"Completed",IF(AND(NOT(A280=""),NOT(OR(D280="",D280="???")),G280=""),"Waiting",IF(D280="???","Waiting",""))))</f>
        <v>Completed</v>
      </c>
      <c r="N280" s="109"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09" t="s">
        <v>0</v>
      </c>
      <c r="P280" s="4" t="s">
        <v>5744</v>
      </c>
      <c r="Q280" s="114" t="s">
        <v>25</v>
      </c>
      <c r="R280" s="109" t="s">
        <v>5743</v>
      </c>
    </row>
    <row r="281" spans="1:18" x14ac:dyDescent="0.25">
      <c r="A281" s="109"/>
      <c r="B281" s="109"/>
      <c r="C281" s="109"/>
      <c r="D281" s="103" t="s">
        <v>161</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2018-08-01_G-140_BD</v>
      </c>
      <c r="G281" s="104">
        <v>43423</v>
      </c>
      <c r="H281" s="104">
        <v>43423</v>
      </c>
      <c r="I281" s="68">
        <v>0.1</v>
      </c>
      <c r="J281" s="68">
        <v>5</v>
      </c>
      <c r="K281" s="73">
        <f>IF(AND(NOT(I281=""),NOT(J281=""),NOT(H281="")),J281/I281,"")</f>
        <v>50</v>
      </c>
      <c r="L281" s="109"/>
      <c r="M281" s="103" t="str">
        <f>IF(AND(NOT(OR(G281="",G281="Ø")),H281=""),"In Progress",IF(AND(NOT(OR(H281="Ø",H281="")),NOT(OR(G281="Ø",G281=""))),"Completed",IF(AND(NOT(A280=""),NOT(OR(D281="",D281="???")),G281=""),"Waiting",IF(D281="???","Waiting",""))))</f>
        <v>Completed</v>
      </c>
      <c r="N281" s="109"/>
      <c r="O281" s="109"/>
      <c r="P281" s="4"/>
      <c r="Q281" s="114"/>
      <c r="R281" s="109"/>
    </row>
    <row r="282" spans="1:18" x14ac:dyDescent="0.25">
      <c r="A282" s="115" t="s">
        <v>5742</v>
      </c>
      <c r="B282" s="110" t="s">
        <v>5741</v>
      </c>
      <c r="C282" s="109" t="s">
        <v>5448</v>
      </c>
      <c r="D282" s="103" t="s">
        <v>187</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2018-08-01_G-141_MW</v>
      </c>
      <c r="G282" s="104">
        <v>43402</v>
      </c>
      <c r="H282" s="104">
        <v>43402</v>
      </c>
      <c r="I282" s="68">
        <v>0.5</v>
      </c>
      <c r="J282" s="68"/>
      <c r="K282" s="73" t="str">
        <f>IF(AND(NOT(I282=""),NOT(J282=""),NOT(H282="")),J282/I282,"")</f>
        <v/>
      </c>
      <c r="L282" s="111">
        <v>43431</v>
      </c>
      <c r="M282" s="103" t="str">
        <f>IF(AND(NOT(OR(G282="",G282="Ø")),H282=""),"In Progress",IF(AND(NOT(OR(H282="Ø",H282="")),NOT(OR(G282="Ø",G282=""))),"Completed",IF(AND(NOT(A282=""),NOT(OR(D282="",D282="???")),G282=""),"Waiting",IF(D282="???","Waiting",""))))</f>
        <v>Completed</v>
      </c>
      <c r="N282" s="109"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09" t="s">
        <v>0</v>
      </c>
      <c r="P282" s="4" t="s">
        <v>5737</v>
      </c>
      <c r="Q282" s="114" t="s">
        <v>25</v>
      </c>
      <c r="R282" s="109" t="s">
        <v>5740</v>
      </c>
    </row>
    <row r="283" spans="1:18" x14ac:dyDescent="0.25">
      <c r="A283" s="109"/>
      <c r="B283" s="109"/>
      <c r="C283" s="109"/>
      <c r="D283" s="103" t="s">
        <v>32</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2018-08-01_G-141_AZ</v>
      </c>
      <c r="G283" s="104">
        <v>43423</v>
      </c>
      <c r="H283" s="104">
        <v>43423</v>
      </c>
      <c r="I283" s="68">
        <v>0.4</v>
      </c>
      <c r="J283" s="68">
        <v>7.6</v>
      </c>
      <c r="K283" s="73">
        <f>IF(AND(NOT(I283=""),NOT(J283=""),NOT(H283="")),J283/I283,"")</f>
        <v>18.999999999999996</v>
      </c>
      <c r="L283" s="109"/>
      <c r="M283" s="103" t="str">
        <f>IF(AND(NOT(OR(G283="",G283="Ø")),H283=""),"In Progress",IF(AND(NOT(OR(H283="Ø",H283="")),NOT(OR(G283="Ø",G283=""))),"Completed",IF(AND(NOT(A282=""),NOT(OR(D283="",D283="???")),G283=""),"Waiting",IF(D283="???","Waiting",""))))</f>
        <v>Completed</v>
      </c>
      <c r="N283" s="109"/>
      <c r="O283" s="109"/>
      <c r="P283" s="4"/>
      <c r="Q283" s="114"/>
      <c r="R283" s="109"/>
    </row>
    <row r="284" spans="1:18" x14ac:dyDescent="0.25">
      <c r="A284" s="115" t="s">
        <v>5739</v>
      </c>
      <c r="B284" s="110" t="s">
        <v>5738</v>
      </c>
      <c r="C284" s="109" t="s">
        <v>5448</v>
      </c>
      <c r="D284" s="103" t="s">
        <v>187</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2018-08-01_G-142_MW</v>
      </c>
      <c r="G284" s="104">
        <v>43402</v>
      </c>
      <c r="H284" s="104">
        <v>43402</v>
      </c>
      <c r="I284" s="68">
        <v>0.5</v>
      </c>
      <c r="J284" s="68">
        <v>7</v>
      </c>
      <c r="K284" s="73">
        <f>IF(AND(NOT(I284=""),NOT(J284=""),NOT(H284="")),J284/I284,"")</f>
        <v>14</v>
      </c>
      <c r="L284" s="111">
        <v>43423</v>
      </c>
      <c r="M284" s="103" t="str">
        <f>IF(AND(NOT(OR(G284="",G284="Ø")),H284=""),"In Progress",IF(AND(NOT(OR(H284="Ø",H284="")),NOT(OR(G284="Ø",G284=""))),"Completed",IF(AND(NOT(A284=""),NOT(OR(D284="",D284="???")),G284=""),"Waiting",IF(D284="???","Waiting",""))))</f>
        <v>Completed</v>
      </c>
      <c r="N284" s="109"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09" t="s">
        <v>0</v>
      </c>
      <c r="P284" s="4" t="s">
        <v>5737</v>
      </c>
      <c r="Q284" s="114" t="s">
        <v>25</v>
      </c>
      <c r="R284" s="109" t="s">
        <v>5736</v>
      </c>
    </row>
    <row r="285" spans="1:18" x14ac:dyDescent="0.25">
      <c r="A285" s="109"/>
      <c r="B285" s="109"/>
      <c r="C285" s="109"/>
      <c r="D285" s="103" t="s">
        <v>161</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2018-08-01_G-142_BD</v>
      </c>
      <c r="G285" s="104">
        <v>43423</v>
      </c>
      <c r="H285" s="104">
        <v>43423</v>
      </c>
      <c r="I285" s="68">
        <v>0.1</v>
      </c>
      <c r="J285" s="68">
        <v>7</v>
      </c>
      <c r="K285" s="73">
        <f>IF(AND(NOT(I285=""),NOT(J285=""),NOT(H285="")),J285/I285,"")</f>
        <v>70</v>
      </c>
      <c r="L285" s="109"/>
      <c r="M285" s="103" t="str">
        <f>IF(AND(NOT(OR(G285="",G285="Ø")),H285=""),"In Progress",IF(AND(NOT(OR(H285="Ø",H285="")),NOT(OR(G285="Ø",G285=""))),"Completed",IF(AND(NOT(A284=""),NOT(OR(D285="",D285="???")),G285=""),"Waiting",IF(D285="???","Waiting",""))))</f>
        <v>Completed</v>
      </c>
      <c r="N285" s="109"/>
      <c r="O285" s="109"/>
      <c r="P285" s="4"/>
      <c r="Q285" s="114"/>
      <c r="R285" s="109"/>
    </row>
    <row r="286" spans="1:18" x14ac:dyDescent="0.25">
      <c r="A286" s="115" t="s">
        <v>5735</v>
      </c>
      <c r="B286" s="110" t="s">
        <v>5734</v>
      </c>
      <c r="C286" s="109" t="s">
        <v>5448</v>
      </c>
      <c r="D286" s="103" t="s">
        <v>187</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2018-08-01_G-143_MW</v>
      </c>
      <c r="G286" s="104">
        <v>43399</v>
      </c>
      <c r="H286" s="104">
        <v>43402</v>
      </c>
      <c r="I286" s="68">
        <v>0.5</v>
      </c>
      <c r="J286" s="68">
        <v>11</v>
      </c>
      <c r="K286" s="73">
        <f>IF(AND(NOT(I286=""),NOT(J286=""),NOT(H286="")),J286/I286,"")</f>
        <v>22</v>
      </c>
      <c r="L286" s="111">
        <v>43423</v>
      </c>
      <c r="M286" s="103" t="str">
        <f>IF(AND(NOT(OR(G286="",G286="Ø")),H286=""),"In Progress",IF(AND(NOT(OR(H286="Ø",H286="")),NOT(OR(G286="Ø",G286=""))),"Completed",IF(AND(NOT(A286=""),NOT(OR(D286="",D286="???")),G286=""),"Waiting",IF(D286="???","Waiting",""))))</f>
        <v>Completed</v>
      </c>
      <c r="N286" s="109"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09" t="s">
        <v>0</v>
      </c>
      <c r="P286" s="4"/>
      <c r="Q286" s="114" t="s">
        <v>25</v>
      </c>
      <c r="R286" s="109" t="s">
        <v>5733</v>
      </c>
    </row>
    <row r="287" spans="1:18" x14ac:dyDescent="0.25">
      <c r="A287" s="109"/>
      <c r="B287" s="109"/>
      <c r="C287" s="109"/>
      <c r="D287" s="103" t="s">
        <v>161</v>
      </c>
      <c r="E287" s="103" t="s">
        <v>1512</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2018-08-01_G-143_BD</v>
      </c>
      <c r="G287" s="104">
        <v>43423</v>
      </c>
      <c r="H287" s="104">
        <v>43423</v>
      </c>
      <c r="I287" s="68">
        <v>0.1</v>
      </c>
      <c r="J287" s="68">
        <v>11</v>
      </c>
      <c r="K287" s="73">
        <f>IF(AND(NOT(I287=""),NOT(J287=""),NOT(H287="")),J287/I287,"")</f>
        <v>110</v>
      </c>
      <c r="L287" s="109"/>
      <c r="M287" s="103" t="str">
        <f>IF(AND(NOT(OR(G287="",G287="Ø")),H287=""),"In Progress",IF(AND(NOT(OR(H287="Ø",H287="")),NOT(OR(G287="Ø",G287=""))),"Completed",IF(AND(NOT(A286=""),NOT(OR(D287="",D287="???")),G287=""),"Waiting",IF(D287="???","Waiting",""))))</f>
        <v>Completed</v>
      </c>
      <c r="N287" s="109"/>
      <c r="O287" s="109"/>
      <c r="P287" s="4"/>
      <c r="Q287" s="114"/>
      <c r="R287" s="109"/>
    </row>
    <row r="288" spans="1:18" x14ac:dyDescent="0.25">
      <c r="A288" s="115" t="s">
        <v>5732</v>
      </c>
      <c r="B288" s="110" t="s">
        <v>5731</v>
      </c>
      <c r="C288" s="109" t="s">
        <v>5448</v>
      </c>
      <c r="D288" s="103" t="s">
        <v>187</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2018-08-01_G-144_MW</v>
      </c>
      <c r="G288" s="104">
        <v>43399</v>
      </c>
      <c r="H288" s="104">
        <v>43399</v>
      </c>
      <c r="I288" s="68">
        <v>0.5</v>
      </c>
      <c r="J288" s="68"/>
      <c r="K288" s="73" t="str">
        <f>IF(AND(NOT(I288=""),NOT(J288=""),NOT(H288="")),J288/I288,"")</f>
        <v/>
      </c>
      <c r="L288" s="111">
        <v>43431</v>
      </c>
      <c r="M288" s="103" t="str">
        <f>IF(AND(NOT(OR(G288="",G288="Ø")),H288=""),"In Progress",IF(AND(NOT(OR(H288="Ø",H288="")),NOT(OR(G288="Ø",G288=""))),"Completed",IF(AND(NOT(A288=""),NOT(OR(D288="",D288="???")),G288=""),"Waiting",IF(D288="???","Waiting",""))))</f>
        <v>Completed</v>
      </c>
      <c r="N288" s="109"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09" t="s">
        <v>0</v>
      </c>
      <c r="P288" s="4"/>
      <c r="Q288" s="114" t="s">
        <v>25</v>
      </c>
      <c r="R288" s="109" t="s">
        <v>5730</v>
      </c>
    </row>
    <row r="289" spans="1:18" x14ac:dyDescent="0.25">
      <c r="A289" s="109"/>
      <c r="B289" s="109"/>
      <c r="C289" s="109"/>
      <c r="D289" s="103" t="s">
        <v>32</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2018-08-01_G-144_AZ</v>
      </c>
      <c r="G289" s="104">
        <v>43423</v>
      </c>
      <c r="H289" s="104">
        <v>43423</v>
      </c>
      <c r="I289" s="68">
        <v>0.3</v>
      </c>
      <c r="J289" s="68"/>
      <c r="K289" s="73" t="str">
        <f>IF(AND(NOT(I289=""),NOT(J289=""),NOT(H289="")),J289/I289,"")</f>
        <v/>
      </c>
      <c r="L289" s="109"/>
      <c r="M289" s="103" t="str">
        <f>IF(AND(NOT(OR(G289="",G289="Ø")),H289=""),"In Progress",IF(AND(NOT(OR(H289="Ø",H289="")),NOT(OR(G289="Ø",G289=""))),"Completed",IF(AND(NOT(A288=""),NOT(OR(D289="",D289="???")),G289=""),"Waiting",IF(D289="???","Waiting",""))))</f>
        <v>Completed</v>
      </c>
      <c r="N289" s="109"/>
      <c r="O289" s="109"/>
      <c r="P289" s="4"/>
      <c r="Q289" s="114"/>
      <c r="R289" s="109"/>
    </row>
    <row r="290" spans="1:18" x14ac:dyDescent="0.25">
      <c r="A290" s="115" t="s">
        <v>5729</v>
      </c>
      <c r="B290" s="110" t="s">
        <v>5728</v>
      </c>
      <c r="C290" s="109" t="s">
        <v>5448</v>
      </c>
      <c r="D290" s="103" t="s">
        <v>187</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2018-08-01_G-145_MW</v>
      </c>
      <c r="G290" s="104">
        <v>43399</v>
      </c>
      <c r="H290" s="104">
        <v>43399</v>
      </c>
      <c r="I290" s="68">
        <v>0.5</v>
      </c>
      <c r="J290" s="68">
        <v>5</v>
      </c>
      <c r="K290" s="73">
        <f>IF(AND(NOT(I290=""),NOT(J290=""),NOT(H290="")),J290/I290,"")</f>
        <v>10</v>
      </c>
      <c r="L290" s="111">
        <v>43423</v>
      </c>
      <c r="M290" s="103" t="str">
        <f>IF(AND(NOT(OR(G290="",G290="Ø")),H290=""),"In Progress",IF(AND(NOT(OR(H290="Ø",H290="")),NOT(OR(G290="Ø",G290=""))),"Completed",IF(AND(NOT(A290=""),NOT(OR(D290="",D290="???")),G290=""),"Waiting",IF(D290="???","Waiting",""))))</f>
        <v>Completed</v>
      </c>
      <c r="N290" s="109"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09" t="s">
        <v>0</v>
      </c>
      <c r="P290" s="4"/>
      <c r="Q290" s="114" t="s">
        <v>25</v>
      </c>
      <c r="R290" s="109" t="s">
        <v>5727</v>
      </c>
    </row>
    <row r="291" spans="1:18" x14ac:dyDescent="0.25">
      <c r="A291" s="109"/>
      <c r="B291" s="109"/>
      <c r="C291" s="109"/>
      <c r="D291" s="103" t="s">
        <v>161</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2018-08-01_G-145_BD</v>
      </c>
      <c r="G291" s="104">
        <v>43423</v>
      </c>
      <c r="H291" s="104">
        <v>43423</v>
      </c>
      <c r="I291" s="68">
        <v>0.1</v>
      </c>
      <c r="J291" s="68">
        <v>5</v>
      </c>
      <c r="K291" s="73">
        <f>IF(AND(NOT(I291=""),NOT(J291=""),NOT(H291="")),J291/I291,"")</f>
        <v>50</v>
      </c>
      <c r="L291" s="109"/>
      <c r="M291" s="103" t="str">
        <f>IF(AND(NOT(OR(G291="",G291="Ø")),H291=""),"In Progress",IF(AND(NOT(OR(H291="Ø",H291="")),NOT(OR(G291="Ø",G291=""))),"Completed",IF(AND(NOT(A290=""),NOT(OR(D291="",D291="???")),G291=""),"Waiting",IF(D291="???","Waiting",""))))</f>
        <v>Completed</v>
      </c>
      <c r="N291" s="109"/>
      <c r="O291" s="109"/>
      <c r="P291" s="4"/>
      <c r="Q291" s="114"/>
      <c r="R291" s="109"/>
    </row>
    <row r="292" spans="1:18" x14ac:dyDescent="0.25">
      <c r="A292" s="115" t="s">
        <v>5726</v>
      </c>
      <c r="B292" s="110" t="s">
        <v>5725</v>
      </c>
      <c r="C292" s="109" t="s">
        <v>5448</v>
      </c>
      <c r="D292" s="103" t="s">
        <v>187</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2018-08-01_G-146_MW</v>
      </c>
      <c r="G292" s="104">
        <v>43399</v>
      </c>
      <c r="H292" s="104">
        <v>43399</v>
      </c>
      <c r="I292" s="68">
        <v>0.5</v>
      </c>
      <c r="J292" s="68"/>
      <c r="K292" s="73" t="str">
        <f>IF(AND(NOT(I292=""),NOT(J292=""),NOT(H292="")),J292/I292,"")</f>
        <v/>
      </c>
      <c r="L292" s="111">
        <v>43431</v>
      </c>
      <c r="M292" s="103" t="str">
        <f>IF(AND(NOT(OR(G292="",G292="Ø")),H292=""),"In Progress",IF(AND(NOT(OR(H292="Ø",H292="")),NOT(OR(G292="Ø",G292=""))),"Completed",IF(AND(NOT(A292=""),NOT(OR(D292="",D292="???")),G292=""),"Waiting",IF(D292="???","Waiting",""))))</f>
        <v>Completed</v>
      </c>
      <c r="N292" s="109"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09" t="s">
        <v>0</v>
      </c>
      <c r="P292" s="4"/>
      <c r="Q292" s="114" t="s">
        <v>25</v>
      </c>
      <c r="R292" s="109" t="s">
        <v>5724</v>
      </c>
    </row>
    <row r="293" spans="1:18" x14ac:dyDescent="0.25">
      <c r="A293" s="109"/>
      <c r="B293" s="109"/>
      <c r="C293" s="109"/>
      <c r="D293" s="103" t="s">
        <v>32</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2018-08-01_G-146_AZ</v>
      </c>
      <c r="G293" s="104">
        <v>43423</v>
      </c>
      <c r="H293" s="104">
        <v>43423</v>
      </c>
      <c r="I293" s="68">
        <v>0.3</v>
      </c>
      <c r="J293" s="68"/>
      <c r="K293" s="73" t="str">
        <f>IF(AND(NOT(I293=""),NOT(J293=""),NOT(H293="")),J293/I293,"")</f>
        <v/>
      </c>
      <c r="L293" s="109"/>
      <c r="M293" s="103" t="str">
        <f>IF(AND(NOT(OR(G293="",G293="Ø")),H293=""),"In Progress",IF(AND(NOT(OR(H293="Ø",H293="")),NOT(OR(G293="Ø",G293=""))),"Completed",IF(AND(NOT(A292=""),NOT(OR(D293="",D293="???")),G293=""),"Waiting",IF(D293="???","Waiting",""))))</f>
        <v>Completed</v>
      </c>
      <c r="N293" s="109"/>
      <c r="O293" s="109"/>
      <c r="P293" s="4"/>
      <c r="Q293" s="114"/>
      <c r="R293" s="109"/>
    </row>
    <row r="294" spans="1:18" x14ac:dyDescent="0.25">
      <c r="A294" s="115" t="s">
        <v>5723</v>
      </c>
      <c r="B294" s="110" t="s">
        <v>5722</v>
      </c>
      <c r="C294" s="109" t="s">
        <v>5448</v>
      </c>
      <c r="D294" s="103" t="s">
        <v>187</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2018-08-01_G-147_MW</v>
      </c>
      <c r="G294" s="104">
        <v>43399</v>
      </c>
      <c r="H294" s="104">
        <v>43399</v>
      </c>
      <c r="I294" s="68">
        <v>0.5</v>
      </c>
      <c r="J294" s="68">
        <v>8</v>
      </c>
      <c r="K294" s="73">
        <f>IF(AND(NOT(I294=""),NOT(J294=""),NOT(H294="")),J294/I294,"")</f>
        <v>16</v>
      </c>
      <c r="L294" s="111">
        <v>43423</v>
      </c>
      <c r="M294" s="103" t="str">
        <f>IF(AND(NOT(OR(G294="",G294="Ø")),H294=""),"In Progress",IF(AND(NOT(OR(H294="Ø",H294="")),NOT(OR(G294="Ø",G294=""))),"Completed",IF(AND(NOT(A294=""),NOT(OR(D294="",D294="???")),G294=""),"Waiting",IF(D294="???","Waiting",""))))</f>
        <v>Completed</v>
      </c>
      <c r="N294" s="109"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09" t="s">
        <v>0</v>
      </c>
      <c r="P294" s="4"/>
      <c r="Q294" s="114" t="s">
        <v>25</v>
      </c>
      <c r="R294" s="109" t="s">
        <v>5721</v>
      </c>
    </row>
    <row r="295" spans="1:18" x14ac:dyDescent="0.25">
      <c r="A295" s="109"/>
      <c r="B295" s="109"/>
      <c r="C295" s="109"/>
      <c r="D295" s="103" t="s">
        <v>161</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2018-08-01_G-147_BD</v>
      </c>
      <c r="G295" s="104">
        <v>43423</v>
      </c>
      <c r="H295" s="104">
        <v>43423</v>
      </c>
      <c r="I295" s="68">
        <v>0.1</v>
      </c>
      <c r="J295" s="68">
        <v>8</v>
      </c>
      <c r="K295" s="73">
        <f>IF(AND(NOT(I295=""),NOT(J295=""),NOT(H295="")),J295/I295,"")</f>
        <v>80</v>
      </c>
      <c r="L295" s="109"/>
      <c r="M295" s="103" t="str">
        <f>IF(AND(NOT(OR(G295="",G295="Ø")),H295=""),"In Progress",IF(AND(NOT(OR(H295="Ø",H295="")),NOT(OR(G295="Ø",G295=""))),"Completed",IF(AND(NOT(A294=""),NOT(OR(D295="",D295="???")),G295=""),"Waiting",IF(D295="???","Waiting",""))))</f>
        <v>Completed</v>
      </c>
      <c r="N295" s="109"/>
      <c r="O295" s="109"/>
      <c r="P295" s="4"/>
      <c r="Q295" s="114"/>
      <c r="R295" s="109"/>
    </row>
    <row r="296" spans="1:18" x14ac:dyDescent="0.25">
      <c r="A296" s="115" t="s">
        <v>5720</v>
      </c>
      <c r="B296" s="110" t="s">
        <v>5719</v>
      </c>
      <c r="C296" s="109" t="s">
        <v>1001</v>
      </c>
      <c r="D296" s="103" t="s">
        <v>187</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2018-08-01_G-148_MW</v>
      </c>
      <c r="G296" s="104">
        <v>43418</v>
      </c>
      <c r="H296" s="104">
        <v>43418</v>
      </c>
      <c r="I296" s="68">
        <v>1.5</v>
      </c>
      <c r="J296" s="68"/>
      <c r="K296" s="73" t="str">
        <f>IF(AND(NOT(I296=""),NOT(J296=""),NOT(H296="")),J296/I296,"")</f>
        <v/>
      </c>
      <c r="L296" s="111" t="str">
        <f>IF(AND(NOT(OR(H296="",H296="Ø")),NOT(OR(H297="",H297="Ø"))),"Needs to be Split","")</f>
        <v/>
      </c>
      <c r="M296" s="103" t="str">
        <f>IF(AND(NOT(OR(G296="",G296="Ø")),H296=""),"In Progress",IF(AND(NOT(OR(H296="Ø",H296="")),NOT(OR(G296="Ø",G296=""))),"Completed",IF(AND(NOT(A296=""),NOT(OR(D296="",D296="???")),G296=""),"Waiting",IF(D296="???","Waiting",""))))</f>
        <v>Completed</v>
      </c>
      <c r="N296" s="109" t="s">
        <v>2</v>
      </c>
      <c r="O296" s="109" t="str">
        <f>IF(OR(N296="Untraceable",N296="Incomplete"),"Ignore",IF(N296="Completed","Waiting",IF(OR(N296="Waiting",N296="In Progress",N296="Review",N296="Other"),"HOLD","")))</f>
        <v>Ignore</v>
      </c>
      <c r="P296" s="4" t="s">
        <v>5492</v>
      </c>
      <c r="Q296" s="114" t="str">
        <f>IF(OR(N296="Untraceable",N296="Incomplete"),"No",IF(N296="Completed","In Progress",""))</f>
        <v>No</v>
      </c>
      <c r="R296" s="109"/>
    </row>
    <row r="297" spans="1:18" x14ac:dyDescent="0.25">
      <c r="A297" s="109"/>
      <c r="B297" s="109"/>
      <c r="C297" s="109"/>
      <c r="D297" s="103" t="s">
        <v>161</v>
      </c>
      <c r="E297" s="103" t="s">
        <v>1512</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2018-08-01_G-148_BD</v>
      </c>
      <c r="G297" s="104">
        <v>43423</v>
      </c>
      <c r="H297" s="104" t="s">
        <v>51</v>
      </c>
      <c r="I297" s="68"/>
      <c r="J297" s="68"/>
      <c r="K297" s="73" t="str">
        <f>IF(AND(NOT(I297=""),NOT(J297=""),NOT(H297="")),J297/I297,"")</f>
        <v/>
      </c>
      <c r="L297" s="109"/>
      <c r="M297" s="103" t="s">
        <v>2</v>
      </c>
      <c r="N297" s="109"/>
      <c r="O297" s="109"/>
      <c r="P297" s="4"/>
      <c r="Q297" s="114"/>
      <c r="R297" s="109"/>
    </row>
    <row r="298" spans="1:18" x14ac:dyDescent="0.25">
      <c r="A298" s="115" t="s">
        <v>5718</v>
      </c>
      <c r="B298" s="110" t="s">
        <v>5717</v>
      </c>
      <c r="C298" s="109" t="s">
        <v>5448</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2018-08-01_G-149_MW</v>
      </c>
      <c r="G298" s="104">
        <v>43399</v>
      </c>
      <c r="H298" s="104">
        <v>43399</v>
      </c>
      <c r="I298" s="68">
        <v>0.5</v>
      </c>
      <c r="J298" s="68">
        <v>5</v>
      </c>
      <c r="K298" s="73">
        <f>IF(AND(NOT(I298=""),NOT(J298=""),NOT(H298="")),J298/I298,"")</f>
        <v>10</v>
      </c>
      <c r="L298" s="111">
        <v>43423</v>
      </c>
      <c r="M298" s="103" t="str">
        <f>IF(AND(NOT(OR(G298="",G298="Ø")),H298=""),"In Progress",IF(AND(NOT(OR(H298="Ø",H298="")),NOT(OR(G298="Ø",G298=""))),"Completed",IF(AND(NOT(A298=""),NOT(OR(D298="",D298="???")),G298=""),"Waiting",IF(D298="???","Waiting",""))))</f>
        <v>Completed</v>
      </c>
      <c r="N298" s="109"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09" t="s">
        <v>0</v>
      </c>
      <c r="P298" s="4"/>
      <c r="Q298" s="114" t="s">
        <v>25</v>
      </c>
      <c r="R298" s="109" t="s">
        <v>5716</v>
      </c>
    </row>
    <row r="299" spans="1:18" x14ac:dyDescent="0.25">
      <c r="A299" s="109"/>
      <c r="B299" s="109"/>
      <c r="C299" s="109"/>
      <c r="D299" s="103" t="s">
        <v>161</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2018-08-01_G-149_BD</v>
      </c>
      <c r="G299" s="104">
        <v>43423</v>
      </c>
      <c r="H299" s="104">
        <v>43423</v>
      </c>
      <c r="I299" s="68">
        <v>0.1</v>
      </c>
      <c r="J299" s="68">
        <v>5</v>
      </c>
      <c r="K299" s="73">
        <f>IF(AND(NOT(I299=""),NOT(J299=""),NOT(H299="")),J299/I299,"")</f>
        <v>50</v>
      </c>
      <c r="L299" s="109"/>
      <c r="M299" s="103" t="str">
        <f>IF(AND(NOT(OR(G299="",G299="Ø")),H299=""),"In Progress",IF(AND(NOT(OR(H299="Ø",H299="")),NOT(OR(G299="Ø",G299=""))),"Completed",IF(AND(NOT(A298=""),NOT(OR(D299="",D299="???")),G299=""),"Waiting",IF(D299="???","Waiting",""))))</f>
        <v>Completed</v>
      </c>
      <c r="N299" s="109"/>
      <c r="O299" s="109"/>
      <c r="P299" s="4"/>
      <c r="Q299" s="114"/>
      <c r="R299" s="109"/>
    </row>
    <row r="300" spans="1:18" x14ac:dyDescent="0.25">
      <c r="A300" s="115" t="s">
        <v>5715</v>
      </c>
      <c r="B300" s="110" t="s">
        <v>5714</v>
      </c>
      <c r="C300" s="109" t="s">
        <v>5448</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2018-08-01_G-150_MW</v>
      </c>
      <c r="G300" s="104">
        <v>43399</v>
      </c>
      <c r="H300" s="104">
        <v>43399</v>
      </c>
      <c r="I300" s="68">
        <v>0.5</v>
      </c>
      <c r="J300" s="68"/>
      <c r="K300" s="73" t="str">
        <f>IF(AND(NOT(I300=""),NOT(J300=""),NOT(H300="")),J300/I300,"")</f>
        <v/>
      </c>
      <c r="L300" s="111">
        <v>43431</v>
      </c>
      <c r="M300" s="103" t="str">
        <f>IF(AND(NOT(OR(G300="",G300="Ø")),H300=""),"In Progress",IF(AND(NOT(OR(H300="Ø",H300="")),NOT(OR(G300="Ø",G300=""))),"Completed",IF(AND(NOT(A300=""),NOT(OR(D300="",D300="???")),G300=""),"Waiting",IF(D300="???","Waiting",""))))</f>
        <v>Completed</v>
      </c>
      <c r="N300" s="109"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09" t="s">
        <v>0</v>
      </c>
      <c r="P300" s="4"/>
      <c r="Q300" s="114" t="s">
        <v>25</v>
      </c>
      <c r="R300" s="109" t="s">
        <v>5713</v>
      </c>
    </row>
    <row r="301" spans="1:18" x14ac:dyDescent="0.25">
      <c r="A301" s="109"/>
      <c r="B301" s="109"/>
      <c r="C301" s="109"/>
      <c r="D301" s="103" t="s">
        <v>32</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2018-08-01_G-150_AZ</v>
      </c>
      <c r="G301" s="104">
        <v>43423</v>
      </c>
      <c r="H301" s="104">
        <v>43423</v>
      </c>
      <c r="I301" s="68">
        <v>0.2</v>
      </c>
      <c r="J301" s="68"/>
      <c r="K301" s="73" t="str">
        <f>IF(AND(NOT(I301=""),NOT(J301=""),NOT(H301="")),J301/I301,"")</f>
        <v/>
      </c>
      <c r="L301" s="109"/>
      <c r="M301" s="103" t="str">
        <f>IF(AND(NOT(OR(G301="",G301="Ø")),H301=""),"In Progress",IF(AND(NOT(OR(H301="Ø",H301="")),NOT(OR(G301="Ø",G301=""))),"Completed",IF(AND(NOT(A300=""),NOT(OR(D301="",D301="???")),G301=""),"Waiting",IF(D301="???","Waiting",""))))</f>
        <v>Completed</v>
      </c>
      <c r="N301" s="109"/>
      <c r="O301" s="109"/>
      <c r="P301" s="4"/>
      <c r="Q301" s="114"/>
      <c r="R301" s="109"/>
    </row>
    <row r="302" spans="1:18" x14ac:dyDescent="0.25">
      <c r="A302" s="115" t="s">
        <v>5712</v>
      </c>
      <c r="B302" s="110" t="s">
        <v>5711</v>
      </c>
      <c r="C302" s="109" t="s">
        <v>5448</v>
      </c>
      <c r="D302" s="103" t="s">
        <v>187</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2018-08-01_G-151_MW</v>
      </c>
      <c r="G302" s="104">
        <v>43399</v>
      </c>
      <c r="H302" s="104">
        <v>43399</v>
      </c>
      <c r="I302" s="68">
        <v>0.5</v>
      </c>
      <c r="J302" s="68">
        <v>7</v>
      </c>
      <c r="K302" s="73">
        <f>IF(AND(NOT(I302=""),NOT(J302=""),NOT(H302="")),J302/I302,"")</f>
        <v>14</v>
      </c>
      <c r="L302" s="111">
        <v>43445</v>
      </c>
      <c r="M302" s="103" t="str">
        <f>IF(AND(NOT(OR(G302="",G302="Ø")),H302=""),"In Progress",IF(AND(NOT(OR(H302="Ø",H302="")),NOT(OR(G302="Ø",G302=""))),"Completed",IF(AND(NOT(A302=""),NOT(OR(D302="",D302="???")),G302=""),"Waiting",IF(D302="???","Waiting",""))))</f>
        <v>Completed</v>
      </c>
      <c r="N302" s="109"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09" t="s">
        <v>0</v>
      </c>
      <c r="P302" s="4"/>
      <c r="Q302" s="114" t="s">
        <v>25</v>
      </c>
      <c r="R302" s="109" t="s">
        <v>5710</v>
      </c>
    </row>
    <row r="303" spans="1:18" x14ac:dyDescent="0.25">
      <c r="A303" s="109"/>
      <c r="B303" s="109"/>
      <c r="C303" s="109"/>
      <c r="D303" s="103" t="s">
        <v>161</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2018-08-01_G-151_BD</v>
      </c>
      <c r="G303" s="104">
        <v>43423</v>
      </c>
      <c r="H303" s="104">
        <v>43423</v>
      </c>
      <c r="I303" s="68">
        <v>0.1</v>
      </c>
      <c r="J303" s="68">
        <v>7</v>
      </c>
      <c r="K303" s="73">
        <f>IF(AND(NOT(I303=""),NOT(J303=""),NOT(H303="")),J303/I303,"")</f>
        <v>70</v>
      </c>
      <c r="L303" s="109"/>
      <c r="M303" s="103" t="str">
        <f>IF(AND(NOT(OR(G303="",G303="Ø")),H303=""),"In Progress",IF(AND(NOT(OR(H303="Ø",H303="")),NOT(OR(G303="Ø",G303=""))),"Completed",IF(AND(NOT(A302=""),NOT(OR(D303="",D303="???")),G303=""),"Waiting",IF(D303="???","Waiting",""))))</f>
        <v>Completed</v>
      </c>
      <c r="N303" s="109"/>
      <c r="O303" s="109"/>
      <c r="P303" s="4"/>
      <c r="Q303" s="114"/>
      <c r="R303" s="109"/>
    </row>
    <row r="304" spans="1:18" x14ac:dyDescent="0.25">
      <c r="A304" s="115" t="s">
        <v>5709</v>
      </c>
      <c r="B304" s="110" t="s">
        <v>5708</v>
      </c>
      <c r="C304" s="109" t="s">
        <v>5448</v>
      </c>
      <c r="D304" s="103" t="s">
        <v>187</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2018-08-01_G-152_MW</v>
      </c>
      <c r="G304" s="104">
        <v>43399</v>
      </c>
      <c r="H304" s="104">
        <v>43399</v>
      </c>
      <c r="I304" s="68">
        <v>0.5</v>
      </c>
      <c r="J304" s="68"/>
      <c r="K304" s="73" t="str">
        <f>IF(AND(NOT(I304=""),NOT(J304=""),NOT(H304="")),J304/I304,"")</f>
        <v/>
      </c>
      <c r="L304" s="111">
        <v>43431</v>
      </c>
      <c r="M304" s="103" t="str">
        <f>IF(AND(NOT(OR(G304="",G304="Ø")),H304=""),"In Progress",IF(AND(NOT(OR(H304="Ø",H304="")),NOT(OR(G304="Ø",G304=""))),"Completed",IF(AND(NOT(A304=""),NOT(OR(D304="",D304="???")),G304=""),"Waiting",IF(D304="???","Waiting",""))))</f>
        <v>Completed</v>
      </c>
      <c r="N304" s="109"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09" t="s">
        <v>0</v>
      </c>
      <c r="P304" s="4"/>
      <c r="Q304" s="114" t="s">
        <v>25</v>
      </c>
      <c r="R304" s="109" t="s">
        <v>5707</v>
      </c>
    </row>
    <row r="305" spans="1:18" x14ac:dyDescent="0.25">
      <c r="A305" s="109"/>
      <c r="B305" s="109"/>
      <c r="C305" s="109"/>
      <c r="D305" s="103" t="s">
        <v>32</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2018-08-01_G-152_AZ</v>
      </c>
      <c r="G305" s="104">
        <v>43423</v>
      </c>
      <c r="H305" s="104">
        <v>43423</v>
      </c>
      <c r="I305" s="68">
        <v>0.2</v>
      </c>
      <c r="J305" s="68"/>
      <c r="K305" s="73" t="str">
        <f>IF(AND(NOT(I305=""),NOT(J305=""),NOT(H305="")),J305/I305,"")</f>
        <v/>
      </c>
      <c r="L305" s="109"/>
      <c r="M305" s="103" t="str">
        <f>IF(AND(NOT(OR(G305="",G305="Ø")),H305=""),"In Progress",IF(AND(NOT(OR(H305="Ø",H305="")),NOT(OR(G305="Ø",G305=""))),"Completed",IF(AND(NOT(A304=""),NOT(OR(D305="",D305="???")),G305=""),"Waiting",IF(D305="???","Waiting",""))))</f>
        <v>Completed</v>
      </c>
      <c r="N305" s="109"/>
      <c r="O305" s="109"/>
      <c r="P305" s="4" t="s">
        <v>5601</v>
      </c>
      <c r="Q305" s="114"/>
      <c r="R305" s="109"/>
    </row>
    <row r="306" spans="1:18" x14ac:dyDescent="0.25">
      <c r="A306" s="115" t="s">
        <v>5706</v>
      </c>
      <c r="B306" s="110" t="s">
        <v>5705</v>
      </c>
      <c r="C306" s="109" t="s">
        <v>5448</v>
      </c>
      <c r="D306" s="103" t="s">
        <v>187</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2018-08-01_G-153_MW</v>
      </c>
      <c r="G306" s="104">
        <v>43398</v>
      </c>
      <c r="H306" s="104">
        <v>43402</v>
      </c>
      <c r="I306" s="68">
        <v>0.5</v>
      </c>
      <c r="J306" s="68"/>
      <c r="K306" s="73" t="str">
        <f>IF(AND(NOT(I306=""),NOT(J306=""),NOT(H306="")),J306/I306,"")</f>
        <v/>
      </c>
      <c r="L306" s="111">
        <v>43431</v>
      </c>
      <c r="M306" s="103" t="str">
        <f>IF(AND(NOT(OR(G306="",G306="Ø")),H306=""),"In Progress",IF(AND(NOT(OR(H306="Ø",H306="")),NOT(OR(G306="Ø",G306=""))),"Completed",IF(AND(NOT(A306=""),NOT(OR(D306="",D306="???")),G306=""),"Waiting",IF(D306="???","Waiting",""))))</f>
        <v>Completed</v>
      </c>
      <c r="N306" s="109"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09" t="s">
        <v>0</v>
      </c>
      <c r="P306" s="4"/>
      <c r="Q306" s="114" t="s">
        <v>25</v>
      </c>
      <c r="R306" s="109" t="s">
        <v>5704</v>
      </c>
    </row>
    <row r="307" spans="1:18" x14ac:dyDescent="0.25">
      <c r="A307" s="109"/>
      <c r="B307" s="109"/>
      <c r="C307" s="109"/>
      <c r="D307" s="103" t="s">
        <v>32</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2018-08-01_G-153_AZ</v>
      </c>
      <c r="G307" s="104">
        <v>43423</v>
      </c>
      <c r="H307" s="104">
        <v>43423</v>
      </c>
      <c r="I307" s="68">
        <v>0.2</v>
      </c>
      <c r="J307" s="68"/>
      <c r="K307" s="73" t="str">
        <f>IF(AND(NOT(I307=""),NOT(J307=""),NOT(H307="")),J307/I307,"")</f>
        <v/>
      </c>
      <c r="L307" s="109"/>
      <c r="M307" s="103" t="str">
        <f>IF(AND(NOT(OR(G307="",G307="Ø")),H307=""),"In Progress",IF(AND(NOT(OR(H307="Ø",H307="")),NOT(OR(G307="Ø",G307=""))),"Completed",IF(AND(NOT(A306=""),NOT(OR(D307="",D307="???")),G307=""),"Waiting",IF(D307="???","Waiting",""))))</f>
        <v>Completed</v>
      </c>
      <c r="N307" s="109"/>
      <c r="O307" s="109"/>
      <c r="P307" s="4" t="s">
        <v>5601</v>
      </c>
      <c r="Q307" s="114"/>
      <c r="R307" s="109"/>
    </row>
    <row r="308" spans="1:18" x14ac:dyDescent="0.25">
      <c r="A308" s="115" t="s">
        <v>5703</v>
      </c>
      <c r="B308" s="110" t="s">
        <v>5702</v>
      </c>
      <c r="C308" s="109" t="s">
        <v>5448</v>
      </c>
      <c r="D308" s="103" t="s">
        <v>187</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2018-08-01_G-154_MW</v>
      </c>
      <c r="G308" s="104">
        <v>43398</v>
      </c>
      <c r="H308" s="104">
        <v>43398</v>
      </c>
      <c r="I308" s="68">
        <v>1.25</v>
      </c>
      <c r="J308" s="68">
        <v>4</v>
      </c>
      <c r="K308" s="73">
        <f>IF(AND(NOT(I308=""),NOT(J308=""),NOT(H308="")),J308/I308,"")</f>
        <v>3.2</v>
      </c>
      <c r="L308" s="111">
        <v>43423</v>
      </c>
      <c r="M308" s="103" t="str">
        <f>IF(AND(NOT(OR(G308="",G308="Ø")),H308=""),"In Progress",IF(AND(NOT(OR(H308="Ø",H308="")),NOT(OR(G308="Ø",G308=""))),"Completed",IF(AND(NOT(A308=""),NOT(OR(D308="",D308="???")),G308=""),"Waiting",IF(D308="???","Waiting",""))))</f>
        <v>Completed</v>
      </c>
      <c r="N308" s="109"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09" t="s">
        <v>0</v>
      </c>
      <c r="P308" s="4"/>
      <c r="Q308" s="114" t="s">
        <v>25</v>
      </c>
      <c r="R308" s="109" t="s">
        <v>5701</v>
      </c>
    </row>
    <row r="309" spans="1:18" x14ac:dyDescent="0.25">
      <c r="A309" s="109"/>
      <c r="B309" s="109"/>
      <c r="C309" s="109"/>
      <c r="D309" s="103" t="s">
        <v>161</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2018-08-01_G-154_BD</v>
      </c>
      <c r="G309" s="104">
        <v>43423</v>
      </c>
      <c r="H309" s="104">
        <v>43423</v>
      </c>
      <c r="I309" s="68">
        <v>0.1</v>
      </c>
      <c r="J309" s="68">
        <v>4</v>
      </c>
      <c r="K309" s="73">
        <f>IF(AND(NOT(I309=""),NOT(J309=""),NOT(H309="")),J309/I309,"")</f>
        <v>40</v>
      </c>
      <c r="L309" s="109"/>
      <c r="M309" s="103" t="str">
        <f>IF(AND(NOT(OR(G309="",G309="Ø")),H309=""),"In Progress",IF(AND(NOT(OR(H309="Ø",H309="")),NOT(OR(G309="Ø",G309=""))),"Completed",IF(AND(NOT(A308=""),NOT(OR(D309="",D309="???")),G309=""),"Waiting",IF(D309="???","Waiting",""))))</f>
        <v>Completed</v>
      </c>
      <c r="N309" s="109"/>
      <c r="O309" s="109"/>
      <c r="P309" s="4"/>
      <c r="Q309" s="114"/>
      <c r="R309" s="109"/>
    </row>
    <row r="310" spans="1:18" x14ac:dyDescent="0.25">
      <c r="A310" s="115" t="s">
        <v>5700</v>
      </c>
      <c r="B310" s="110" t="s">
        <v>5699</v>
      </c>
      <c r="C310" s="109" t="s">
        <v>5448</v>
      </c>
      <c r="D310" s="103" t="s">
        <v>23</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2018-08-01_G-155_CA</v>
      </c>
      <c r="G310" s="104">
        <v>43398</v>
      </c>
      <c r="H310" s="104">
        <v>43398</v>
      </c>
      <c r="I310" s="68">
        <v>0.5</v>
      </c>
      <c r="J310" s="68">
        <v>8.57</v>
      </c>
      <c r="K310" s="73">
        <f>IF(AND(NOT(I310=""),NOT(J310=""),NOT(H310="")),J310/I310,"")</f>
        <v>17.14</v>
      </c>
      <c r="L310" s="111">
        <v>43423</v>
      </c>
      <c r="M310" s="103" t="str">
        <f>IF(AND(NOT(OR(G310="",G310="Ø")),H310=""),"In Progress",IF(AND(NOT(OR(H310="Ø",H310="")),NOT(OR(G310="Ø",G310=""))),"Completed",IF(AND(NOT(A310=""),NOT(OR(D310="",D310="???")),G310=""),"Waiting",IF(D310="???","Waiting",""))))</f>
        <v>Completed</v>
      </c>
      <c r="N310" s="109"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09" t="s">
        <v>0</v>
      </c>
      <c r="P310" s="4"/>
      <c r="Q310" s="114" t="s">
        <v>25</v>
      </c>
      <c r="R310" s="109" t="s">
        <v>5698</v>
      </c>
    </row>
    <row r="311" spans="1:18" x14ac:dyDescent="0.25">
      <c r="A311" s="109"/>
      <c r="B311" s="109"/>
      <c r="C311" s="109"/>
      <c r="D311" s="103" t="s">
        <v>161</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2018-08-01_G-155_BD</v>
      </c>
      <c r="G311" s="104">
        <v>43423</v>
      </c>
      <c r="H311" s="104">
        <v>43423</v>
      </c>
      <c r="I311" s="68">
        <v>0.1</v>
      </c>
      <c r="J311" s="68">
        <v>8.57</v>
      </c>
      <c r="K311" s="73">
        <f>IF(AND(NOT(I311=""),NOT(J311=""),NOT(H311="")),J311/I311,"")</f>
        <v>85.7</v>
      </c>
      <c r="L311" s="109"/>
      <c r="M311" s="103" t="str">
        <f>IF(AND(NOT(OR(G311="",G311="Ø")),H311=""),"In Progress",IF(AND(NOT(OR(H311="Ø",H311="")),NOT(OR(G311="Ø",G311=""))),"Completed",IF(AND(NOT(A310=""),NOT(OR(D311="",D311="???")),G311=""),"Waiting",IF(D311="???","Waiting",""))))</f>
        <v>Completed</v>
      </c>
      <c r="N311" s="109"/>
      <c r="O311" s="109"/>
      <c r="P311" s="4"/>
      <c r="Q311" s="114"/>
      <c r="R311" s="109"/>
    </row>
    <row r="312" spans="1:18" x14ac:dyDescent="0.25">
      <c r="A312" s="115" t="s">
        <v>5697</v>
      </c>
      <c r="B312" s="110" t="s">
        <v>5696</v>
      </c>
      <c r="C312" s="109" t="s">
        <v>5448</v>
      </c>
      <c r="D312" s="103" t="s">
        <v>23</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2018-08-01_G-156_CA</v>
      </c>
      <c r="G312" s="104">
        <v>43398</v>
      </c>
      <c r="H312" s="104">
        <v>43398</v>
      </c>
      <c r="I312" s="68">
        <v>0.5</v>
      </c>
      <c r="J312" s="68">
        <v>6.3</v>
      </c>
      <c r="K312" s="73">
        <f>IF(AND(NOT(I312=""),NOT(J312=""),NOT(H312="")),J312/I312,"")</f>
        <v>12.6</v>
      </c>
      <c r="L312" s="111">
        <v>43423</v>
      </c>
      <c r="M312" s="103" t="str">
        <f>IF(AND(NOT(OR(G312="",G312="Ø")),H312=""),"In Progress",IF(AND(NOT(OR(H312="Ø",H312="")),NOT(OR(G312="Ø",G312=""))),"Completed",IF(AND(NOT(A312=""),NOT(OR(D312="",D312="???")),G312=""),"Waiting",IF(D312="???","Waiting",""))))</f>
        <v>Completed</v>
      </c>
      <c r="N312" s="109"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09" t="s">
        <v>0</v>
      </c>
      <c r="P312" s="4"/>
      <c r="Q312" s="114" t="s">
        <v>25</v>
      </c>
      <c r="R312" s="109" t="s">
        <v>5695</v>
      </c>
    </row>
    <row r="313" spans="1:18" x14ac:dyDescent="0.25">
      <c r="A313" s="109"/>
      <c r="B313" s="109"/>
      <c r="C313" s="109"/>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2018-08-01_G-156_BD</v>
      </c>
      <c r="G313" s="104">
        <v>43423</v>
      </c>
      <c r="H313" s="104">
        <v>43423</v>
      </c>
      <c r="I313" s="68">
        <v>0.1</v>
      </c>
      <c r="J313" s="68">
        <v>6.3</v>
      </c>
      <c r="K313" s="73">
        <f>IF(AND(NOT(I313=""),NOT(J313=""),NOT(H313="")),J313/I313,"")</f>
        <v>62.999999999999993</v>
      </c>
      <c r="L313" s="109"/>
      <c r="M313" s="103" t="str">
        <f>IF(AND(NOT(OR(G313="",G313="Ø")),H313=""),"In Progress",IF(AND(NOT(OR(H313="Ø",H313="")),NOT(OR(G313="Ø",G313=""))),"Completed",IF(AND(NOT(A312=""),NOT(OR(D313="",D313="???")),G313=""),"Waiting",IF(D313="???","Waiting",""))))</f>
        <v>Completed</v>
      </c>
      <c r="N313" s="109"/>
      <c r="O313" s="109"/>
      <c r="P313" s="4"/>
      <c r="Q313" s="114"/>
      <c r="R313" s="109"/>
    </row>
    <row r="314" spans="1:18" x14ac:dyDescent="0.25">
      <c r="A314" s="115" t="s">
        <v>5694</v>
      </c>
      <c r="B314" s="110" t="s">
        <v>5693</v>
      </c>
      <c r="C314" s="109" t="s">
        <v>5448</v>
      </c>
      <c r="D314" s="103" t="s">
        <v>23</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2018-08-01_G-157_CA</v>
      </c>
      <c r="G314" s="104">
        <v>43398</v>
      </c>
      <c r="H314" s="104">
        <v>43398</v>
      </c>
      <c r="I314" s="68">
        <v>0.21</v>
      </c>
      <c r="J314" s="68">
        <v>4.5599999999999996</v>
      </c>
      <c r="K314" s="73">
        <f>IF(AND(NOT(I314=""),NOT(J314=""),NOT(H314="")),J314/I314,"")</f>
        <v>21.714285714285712</v>
      </c>
      <c r="L314" s="111">
        <v>43423</v>
      </c>
      <c r="M314" s="103" t="str">
        <f>IF(AND(NOT(OR(G314="",G314="Ø")),H314=""),"In Progress",IF(AND(NOT(OR(H314="Ø",H314="")),NOT(OR(G314="Ø",G314=""))),"Completed",IF(AND(NOT(A314=""),NOT(OR(D314="",D314="???")),G314=""),"Waiting",IF(D314="???","Waiting",""))))</f>
        <v>Completed</v>
      </c>
      <c r="N314" s="109"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09" t="s">
        <v>0</v>
      </c>
      <c r="P314" s="4"/>
      <c r="Q314" s="114" t="s">
        <v>25</v>
      </c>
      <c r="R314" s="109" t="s">
        <v>5692</v>
      </c>
    </row>
    <row r="315" spans="1:18" x14ac:dyDescent="0.25">
      <c r="A315" s="109"/>
      <c r="B315" s="109"/>
      <c r="C315" s="109"/>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2018-08-01_G-157_BD</v>
      </c>
      <c r="G315" s="104">
        <v>43423</v>
      </c>
      <c r="H315" s="104">
        <v>43423</v>
      </c>
      <c r="I315" s="68">
        <v>0.1</v>
      </c>
      <c r="J315" s="68">
        <v>4.5599999999999996</v>
      </c>
      <c r="K315" s="73">
        <f>IF(AND(NOT(I315=""),NOT(J315=""),NOT(H315="")),J315/I315,"")</f>
        <v>45.599999999999994</v>
      </c>
      <c r="L315" s="109"/>
      <c r="M315" s="103" t="str">
        <f>IF(AND(NOT(OR(G315="",G315="Ø")),H315=""),"In Progress",IF(AND(NOT(OR(H315="Ø",H315="")),NOT(OR(G315="Ø",G315=""))),"Completed",IF(AND(NOT(A314=""),NOT(OR(D315="",D315="???")),G315=""),"Waiting",IF(D315="???","Waiting",""))))</f>
        <v>Completed</v>
      </c>
      <c r="N315" s="109"/>
      <c r="O315" s="109"/>
      <c r="P315" s="4"/>
      <c r="Q315" s="114"/>
      <c r="R315" s="109"/>
    </row>
    <row r="316" spans="1:18" x14ac:dyDescent="0.25">
      <c r="A316" s="115" t="s">
        <v>5691</v>
      </c>
      <c r="B316" s="110" t="s">
        <v>5690</v>
      </c>
      <c r="C316" s="109" t="s">
        <v>5448</v>
      </c>
      <c r="D316" s="103" t="s">
        <v>23</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2018-08-01_G-158_CA</v>
      </c>
      <c r="G316" s="104">
        <v>43398</v>
      </c>
      <c r="H316" s="104">
        <v>43398</v>
      </c>
      <c r="I316" s="68">
        <v>0.25</v>
      </c>
      <c r="J316" s="68">
        <v>4.22</v>
      </c>
      <c r="K316" s="73">
        <f>IF(AND(NOT(I316=""),NOT(J316=""),NOT(H316="")),J316/I316,"")</f>
        <v>16.88</v>
      </c>
      <c r="L316" s="111">
        <v>43423</v>
      </c>
      <c r="M316" s="103" t="str">
        <f>IF(AND(NOT(OR(G316="",G316="Ø")),H316=""),"In Progress",IF(AND(NOT(OR(H316="Ø",H316="")),NOT(OR(G316="Ø",G316=""))),"Completed",IF(AND(NOT(A316=""),NOT(OR(D316="",D316="???")),G316=""),"Waiting",IF(D316="???","Waiting",""))))</f>
        <v>Completed</v>
      </c>
      <c r="N316" s="109"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09" t="s">
        <v>0</v>
      </c>
      <c r="P316" s="4"/>
      <c r="Q316" s="114" t="s">
        <v>25</v>
      </c>
      <c r="R316" s="109" t="s">
        <v>5689</v>
      </c>
    </row>
    <row r="317" spans="1:18" x14ac:dyDescent="0.25">
      <c r="A317" s="109"/>
      <c r="B317" s="109"/>
      <c r="C317" s="109"/>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2018-08-01_G-158_BD</v>
      </c>
      <c r="G317" s="104">
        <v>43423</v>
      </c>
      <c r="H317" s="104">
        <v>43423</v>
      </c>
      <c r="I317" s="68">
        <v>0.1</v>
      </c>
      <c r="J317" s="68">
        <v>4.22</v>
      </c>
      <c r="K317" s="73">
        <f>IF(AND(NOT(I317=""),NOT(J317=""),NOT(H317="")),J317/I317,"")</f>
        <v>42.199999999999996</v>
      </c>
      <c r="L317" s="109"/>
      <c r="M317" s="103" t="str">
        <f>IF(AND(NOT(OR(G317="",G317="Ø")),H317=""),"In Progress",IF(AND(NOT(OR(H317="Ø",H317="")),NOT(OR(G317="Ø",G317=""))),"Completed",IF(AND(NOT(A316=""),NOT(OR(D317="",D317="???")),G317=""),"Waiting",IF(D317="???","Waiting",""))))</f>
        <v>Completed</v>
      </c>
      <c r="N317" s="109"/>
      <c r="O317" s="109"/>
      <c r="P317" s="4"/>
      <c r="Q317" s="114"/>
      <c r="R317" s="109"/>
    </row>
    <row r="318" spans="1:18" x14ac:dyDescent="0.25">
      <c r="A318" s="115" t="s">
        <v>5688</v>
      </c>
      <c r="B318" s="110" t="s">
        <v>5687</v>
      </c>
      <c r="C318" s="109" t="s">
        <v>5448</v>
      </c>
      <c r="D318" s="103" t="s">
        <v>23</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2018-08-01_G-159_CA</v>
      </c>
      <c r="G318" s="104">
        <v>43399</v>
      </c>
      <c r="H318" s="104">
        <v>43399</v>
      </c>
      <c r="I318" s="68">
        <v>0.5</v>
      </c>
      <c r="J318" s="68">
        <v>4.5</v>
      </c>
      <c r="K318" s="73">
        <f>IF(AND(NOT(I318=""),NOT(J318=""),NOT(H318="")),J318/I318,"")</f>
        <v>9</v>
      </c>
      <c r="L318" s="111">
        <v>43423</v>
      </c>
      <c r="M318" s="103" t="str">
        <f>IF(AND(NOT(OR(G318="",G318="Ø")),H318=""),"In Progress",IF(AND(NOT(OR(H318="Ø",H318="")),NOT(OR(G318="Ø",G318=""))),"Completed",IF(AND(NOT(A318=""),NOT(OR(D318="",D318="???")),G318=""),"Waiting",IF(D318="???","Waiting",""))))</f>
        <v>Completed</v>
      </c>
      <c r="N318" s="109"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09" t="s">
        <v>0</v>
      </c>
      <c r="P318" s="4"/>
      <c r="Q318" s="114" t="s">
        <v>25</v>
      </c>
      <c r="R318" s="109" t="s">
        <v>5686</v>
      </c>
    </row>
    <row r="319" spans="1:18" x14ac:dyDescent="0.25">
      <c r="A319" s="109"/>
      <c r="B319" s="109"/>
      <c r="C319" s="109"/>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2018-08-01_G-159_BD</v>
      </c>
      <c r="G319" s="104">
        <v>43423</v>
      </c>
      <c r="H319" s="104">
        <v>43423</v>
      </c>
      <c r="I319" s="68">
        <v>0.1</v>
      </c>
      <c r="J319" s="68">
        <v>4.5</v>
      </c>
      <c r="K319" s="73">
        <f>IF(AND(NOT(I319=""),NOT(J319=""),NOT(H319="")),J319/I319,"")</f>
        <v>45</v>
      </c>
      <c r="L319" s="109"/>
      <c r="M319" s="103" t="str">
        <f>IF(AND(NOT(OR(G319="",G319="Ø")),H319=""),"In Progress",IF(AND(NOT(OR(H319="Ø",H319="")),NOT(OR(G319="Ø",G319=""))),"Completed",IF(AND(NOT(A318=""),NOT(OR(D319="",D319="???")),G319=""),"Waiting",IF(D319="???","Waiting",""))))</f>
        <v>Completed</v>
      </c>
      <c r="N319" s="109"/>
      <c r="O319" s="109"/>
      <c r="P319" s="4"/>
      <c r="Q319" s="114"/>
      <c r="R319" s="109"/>
    </row>
    <row r="320" spans="1:18" x14ac:dyDescent="0.25">
      <c r="A320" s="115" t="s">
        <v>5685</v>
      </c>
      <c r="B320" s="110" t="s">
        <v>5684</v>
      </c>
      <c r="C320" s="109" t="s">
        <v>5485</v>
      </c>
      <c r="D320" s="103" t="s">
        <v>4648</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2018-08-01_G-160_AE</v>
      </c>
      <c r="G320" s="104">
        <v>43411</v>
      </c>
      <c r="H320" s="104">
        <v>43413</v>
      </c>
      <c r="I320" s="68">
        <v>9.5</v>
      </c>
      <c r="J320" s="68">
        <v>105.16</v>
      </c>
      <c r="K320" s="73">
        <f>IF(AND(NOT(I320=""),NOT(J320=""),NOT(H320="")),J320/I320,"")</f>
        <v>11.069473684210527</v>
      </c>
      <c r="L320" s="111" t="str">
        <f>IF(AND(NOT(OR(H320="",H320="Ø")),NOT(OR(H321="",H321="Ø"))),"Needs to be Split","")</f>
        <v/>
      </c>
      <c r="M320" s="103" t="str">
        <f>IF(AND(NOT(OR(G320="",G320="Ø")),H320=""),"In Progress",IF(AND(NOT(OR(H320="Ø",H320="")),NOT(OR(G320="Ø",G320=""))),"Completed",IF(AND(NOT(A320=""),NOT(OR(D320="",D320="???")),G320=""),"Waiting",IF(D320="???","Waiting",""))))</f>
        <v>Completed</v>
      </c>
      <c r="N320" s="109"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Waiting</v>
      </c>
      <c r="O320" s="109" t="str">
        <f>IF(OR(N320="Untraceable",N320="Incomplete"),"Ignore",IF(N320="Completed","Waiting",IF(OR(N320="Waiting",N320="In Progress",N320="Review",N320="Other"),"HOLD","")))</f>
        <v>HOLD</v>
      </c>
      <c r="P320" s="4" t="s">
        <v>5683</v>
      </c>
      <c r="Q320" s="114" t="str">
        <f>IF(OR(N320="Untraceable",N320="Incomplete"),"No",IF(N320="Completed","In Progress",""))</f>
        <v/>
      </c>
      <c r="R320" s="109"/>
    </row>
    <row r="321" spans="1:18" x14ac:dyDescent="0.25">
      <c r="A321" s="109"/>
      <c r="B321" s="109"/>
      <c r="C321" s="109"/>
      <c r="D321" s="103" t="s">
        <v>50</v>
      </c>
      <c r="E321" s="103"/>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
      </c>
      <c r="G321" s="104"/>
      <c r="H321" s="104"/>
      <c r="I321" s="68"/>
      <c r="J321" s="68"/>
      <c r="K321" s="73" t="str">
        <f>IF(AND(NOT(I321=""),NOT(J321=""),NOT(H321="")),J321/I321,"")</f>
        <v/>
      </c>
      <c r="L321" s="109"/>
      <c r="M321" s="103" t="str">
        <f>IF(AND(NOT(OR(G321="",G321="Ø")),H321=""),"In Progress",IF(AND(NOT(OR(H321="Ø",H321="")),NOT(OR(G321="Ø",G321=""))),"Completed",IF(AND(NOT(A320=""),NOT(OR(D321="",D321="???")),G321=""),"Waiting",IF(D321="???","Waiting",""))))</f>
        <v>Waiting</v>
      </c>
      <c r="N321" s="109"/>
      <c r="O321" s="109"/>
      <c r="P321" s="4"/>
      <c r="Q321" s="114"/>
      <c r="R321" s="109"/>
    </row>
    <row r="322" spans="1:18" x14ac:dyDescent="0.25">
      <c r="A322" s="115" t="s">
        <v>5682</v>
      </c>
      <c r="B322" s="110" t="s">
        <v>5681</v>
      </c>
      <c r="C322" s="109" t="s">
        <v>5448</v>
      </c>
      <c r="D322" s="103" t="s">
        <v>23</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2018-08-01_G-161_CA</v>
      </c>
      <c r="G322" s="104">
        <v>43399</v>
      </c>
      <c r="H322" s="104">
        <v>43399</v>
      </c>
      <c r="I322" s="68">
        <v>0.5</v>
      </c>
      <c r="J322" s="68">
        <v>4.4000000000000004</v>
      </c>
      <c r="K322" s="73">
        <f>IF(AND(NOT(I322=""),NOT(J322=""),NOT(H322="")),J322/I322,"")</f>
        <v>8.8000000000000007</v>
      </c>
      <c r="L322" s="111">
        <v>43423</v>
      </c>
      <c r="M322" s="103" t="str">
        <f>IF(AND(NOT(OR(G322="",G322="Ø")),H322=""),"In Progress",IF(AND(NOT(OR(H322="Ø",H322="")),NOT(OR(G322="Ø",G322=""))),"Completed",IF(AND(NOT(A322=""),NOT(OR(D322="",D322="???")),G322=""),"Waiting",IF(D322="???","Waiting",""))))</f>
        <v>Completed</v>
      </c>
      <c r="N322" s="109"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09" t="s">
        <v>0</v>
      </c>
      <c r="P322" s="4"/>
      <c r="Q322" s="114" t="s">
        <v>25</v>
      </c>
      <c r="R322" s="109" t="s">
        <v>5680</v>
      </c>
    </row>
    <row r="323" spans="1:18" x14ac:dyDescent="0.25">
      <c r="A323" s="109"/>
      <c r="B323" s="109"/>
      <c r="C323" s="109"/>
      <c r="D323" s="103" t="s">
        <v>161</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2018-08-01_G-161_BD</v>
      </c>
      <c r="G323" s="104">
        <v>43423</v>
      </c>
      <c r="H323" s="104">
        <v>43423</v>
      </c>
      <c r="I323" s="68">
        <v>0.1</v>
      </c>
      <c r="J323" s="68">
        <v>4.4000000000000004</v>
      </c>
      <c r="K323" s="73">
        <f>IF(AND(NOT(I323=""),NOT(J323=""),NOT(H323="")),J323/I323,"")</f>
        <v>44</v>
      </c>
      <c r="L323" s="109"/>
      <c r="M323" s="103" t="str">
        <f>IF(AND(NOT(OR(G323="",G323="Ø")),H323=""),"In Progress",IF(AND(NOT(OR(H323="Ø",H323="")),NOT(OR(G323="Ø",G323=""))),"Completed",IF(AND(NOT(A322=""),NOT(OR(D323="",D323="???")),G323=""),"Waiting",IF(D323="???","Waiting",""))))</f>
        <v>Completed</v>
      </c>
      <c r="N323" s="109"/>
      <c r="O323" s="109"/>
      <c r="P323" s="4"/>
      <c r="Q323" s="114"/>
      <c r="R323" s="109"/>
    </row>
    <row r="324" spans="1:18" x14ac:dyDescent="0.25">
      <c r="A324" s="115" t="s">
        <v>5679</v>
      </c>
      <c r="B324" s="110" t="s">
        <v>5678</v>
      </c>
      <c r="C324" s="109" t="s">
        <v>5448</v>
      </c>
      <c r="D324" s="103" t="s">
        <v>23</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2018-08-01_G-162_CA</v>
      </c>
      <c r="G324" s="104">
        <v>43399</v>
      </c>
      <c r="H324" s="104">
        <v>43399</v>
      </c>
      <c r="I324" s="68">
        <v>0.5</v>
      </c>
      <c r="J324" s="68">
        <v>5.2</v>
      </c>
      <c r="K324" s="73">
        <f>IF(AND(NOT(I324=""),NOT(J324=""),NOT(H324="")),J324/I324,"")</f>
        <v>10.4</v>
      </c>
      <c r="L324" s="111">
        <v>43431</v>
      </c>
      <c r="M324" s="103" t="str">
        <f>IF(AND(NOT(OR(G324="",G324="Ø")),H324=""),"In Progress",IF(AND(NOT(OR(H324="Ø",H324="")),NOT(OR(G324="Ø",G324=""))),"Completed",IF(AND(NOT(A324=""),NOT(OR(D324="",D324="???")),G324=""),"Waiting",IF(D324="???","Waiting",""))))</f>
        <v>Completed</v>
      </c>
      <c r="N324" s="109"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09" t="s">
        <v>0</v>
      </c>
      <c r="P324" s="4"/>
      <c r="Q324" s="114" t="s">
        <v>25</v>
      </c>
      <c r="R324" s="109" t="s">
        <v>5677</v>
      </c>
    </row>
    <row r="325" spans="1:18" x14ac:dyDescent="0.25">
      <c r="A325" s="109"/>
      <c r="B325" s="109"/>
      <c r="C325" s="109"/>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2018-08-01_G-162_AZ</v>
      </c>
      <c r="G325" s="104">
        <v>43424</v>
      </c>
      <c r="H325" s="104">
        <v>43424</v>
      </c>
      <c r="I325" s="68">
        <v>0.2</v>
      </c>
      <c r="J325" s="68"/>
      <c r="K325" s="73" t="str">
        <f>IF(AND(NOT(I325=""),NOT(J325=""),NOT(H325="")),J325/I325,"")</f>
        <v/>
      </c>
      <c r="L325" s="109"/>
      <c r="M325" s="103" t="str">
        <f>IF(AND(NOT(OR(G325="",G325="Ø")),H325=""),"In Progress",IF(AND(NOT(OR(H325="Ø",H325="")),NOT(OR(G325="Ø",G325=""))),"Completed",IF(AND(NOT(A324=""),NOT(OR(D325="",D325="???")),G325=""),"Waiting",IF(D325="???","Waiting",""))))</f>
        <v>Completed</v>
      </c>
      <c r="N325" s="109"/>
      <c r="O325" s="109"/>
      <c r="P325" s="4"/>
      <c r="Q325" s="114"/>
      <c r="R325" s="109"/>
    </row>
    <row r="326" spans="1:18" x14ac:dyDescent="0.25">
      <c r="A326" s="115" t="s">
        <v>5676</v>
      </c>
      <c r="B326" s="110" t="s">
        <v>5675</v>
      </c>
      <c r="C326" s="109" t="s">
        <v>5448</v>
      </c>
      <c r="D326" s="103" t="s">
        <v>23</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2018-08-01_G-163_CA</v>
      </c>
      <c r="G326" s="104">
        <v>43399</v>
      </c>
      <c r="H326" s="104">
        <v>43399</v>
      </c>
      <c r="I326" s="68">
        <v>0.16</v>
      </c>
      <c r="J326" s="68">
        <v>3.8</v>
      </c>
      <c r="K326" s="73">
        <f>IF(AND(NOT(I326=""),NOT(J326=""),NOT(H326="")),J326/I326,"")</f>
        <v>23.75</v>
      </c>
      <c r="L326" s="111">
        <v>43424</v>
      </c>
      <c r="M326" s="103" t="str">
        <f>IF(AND(NOT(OR(G326="",G326="Ø")),H326=""),"In Progress",IF(AND(NOT(OR(H326="Ø",H326="")),NOT(OR(G326="Ø",G326=""))),"Completed",IF(AND(NOT(A326=""),NOT(OR(D326="",D326="???")),G326=""),"Waiting",IF(D326="???","Waiting",""))))</f>
        <v>Completed</v>
      </c>
      <c r="N326" s="109"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09" t="s">
        <v>0</v>
      </c>
      <c r="P326" s="4"/>
      <c r="Q326" s="114" t="s">
        <v>25</v>
      </c>
      <c r="R326" s="109" t="s">
        <v>5674</v>
      </c>
    </row>
    <row r="327" spans="1:18" x14ac:dyDescent="0.25">
      <c r="A327" s="109"/>
      <c r="B327" s="109"/>
      <c r="C327" s="109"/>
      <c r="D327" s="103" t="s">
        <v>161</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2018-08-01_G-163_BD</v>
      </c>
      <c r="G327" s="104">
        <v>43424</v>
      </c>
      <c r="H327" s="104">
        <v>43424</v>
      </c>
      <c r="I327" s="68">
        <v>0.1</v>
      </c>
      <c r="J327" s="68">
        <v>3.8</v>
      </c>
      <c r="K327" s="73">
        <f>IF(AND(NOT(I327=""),NOT(J327=""),NOT(H327="")),J327/I327,"")</f>
        <v>37.999999999999993</v>
      </c>
      <c r="L327" s="109"/>
      <c r="M327" s="103" t="str">
        <f>IF(AND(NOT(OR(G327="",G327="Ø")),H327=""),"In Progress",IF(AND(NOT(OR(H327="Ø",H327="")),NOT(OR(G327="Ø",G327=""))),"Completed",IF(AND(NOT(A326=""),NOT(OR(D327="",D327="???")),G327=""),"Waiting",IF(D327="???","Waiting",""))))</f>
        <v>Completed</v>
      </c>
      <c r="N327" s="109"/>
      <c r="O327" s="109"/>
      <c r="P327" s="4"/>
      <c r="Q327" s="114"/>
      <c r="R327" s="109"/>
    </row>
    <row r="328" spans="1:18" x14ac:dyDescent="0.25">
      <c r="A328" s="115" t="s">
        <v>5673</v>
      </c>
      <c r="B328" s="110" t="s">
        <v>5672</v>
      </c>
      <c r="C328" s="109" t="s">
        <v>5448</v>
      </c>
      <c r="D328" s="103" t="s">
        <v>23</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2018-08-01_G-164_CA</v>
      </c>
      <c r="G328" s="104">
        <v>43399</v>
      </c>
      <c r="H328" s="104">
        <v>43399</v>
      </c>
      <c r="I328" s="68">
        <v>0.33</v>
      </c>
      <c r="J328" s="68">
        <v>5.43</v>
      </c>
      <c r="K328" s="73">
        <f>IF(AND(NOT(I328=""),NOT(J328=""),NOT(H328="")),J328/I328,"")</f>
        <v>16.454545454545453</v>
      </c>
      <c r="L328" s="111">
        <v>43431</v>
      </c>
      <c r="M328" s="103" t="str">
        <f>IF(AND(NOT(OR(G328="",G328="Ø")),H328=""),"In Progress",IF(AND(NOT(OR(H328="Ø",H328="")),NOT(OR(G328="Ø",G328=""))),"Completed",IF(AND(NOT(A328=""),NOT(OR(D328="",D328="???")),G328=""),"Waiting",IF(D328="???","Waiting",""))))</f>
        <v>Completed</v>
      </c>
      <c r="N328" s="109" t="str">
        <f>IF(AND(NOT(OR(H328="Ø",H328="")),L328="Split"),"In Progress",IF(AND(NOT(OR(H328="Ø",H328="")),L328="Needs to be Split"),"Waiting",IF(AND(M328="Review",M329="Review"),"Review",IF(OR(AND(M328="Review",M329="Incomplete"),AND(M328="Incomplete",M329="Review")),"Review",IF(OR(AND(M328="Untraceable",M329="Review"),AND(M328="Review",M329="Untraceable")),"Review",IF(OR(AND(M328="Review",M329="Completed"),AND(M328="Completed",M329="Review")),"Review",IF(OR(AND(M328="Other",M329="Review"),AND(M328="Review",M329="Other")),"Review",IF(OR(AND(M328="Other",M329="Incomplete"),AND(M328="Incomplete",M329="Other")),"Review",IF(OR(AND(M328="Other",M329="Untraceable"),AND(M328="Untraceable",M329="Other")),"Review",IF(OR(AND(M328="Other",M329="Completed"),AND(M328="Completed",M329="Other")),"Review",IF(AND(M328="Waiting",M329="Waiting"),"Waiting",IF(OR(AND(M328="Review",M329="Waiting"),AND(M328="Waiting",M329="Review")),"Waiting",IF(OR(AND(M328="Other",M329="Waiting"),AND(M328="Waiting",M329="Other")),"Waiting",IF(OR(AND(M328="Incomplete",M329="Waiting"),AND(M328="Waiting",M329="Incomplete")),"Waiting",IF(OR(AND(M328="Completed",M329="Waiting"),AND(M328="Waiting",M329="Completed")),"Waiting",IF(OR(M328="In Progress",M329="In Progress"),"In Progress",IF(OR(AND(M328="Completed",M329="Untraceable"),AND(M328="Untraceable",M329="Completed")),"Review",IF(OR(AND(M328="Completed",M329="Incomplete"),AND(M328="Incomplete",M329="Completed")),"Review",IF(OR(AND(M328="Incomplete",M329="Untraceable"),AND(M328="Untraceable",M329="Incomplete")),"Untraceable",IF(AND(NOT(OR(H328="Ø",H328="")),NOT(OR(H329="Ø",H329="")),L328=""),"In Progress",IF(AND(M328="Untraceable",M329="Untraceable"),"Untraceable",IF(AND(NOT(OR(H328="Ø",H328="")),NOT(OR(H329="Ø",H329="")),NOT(OR(L328="Ø",L328="",L328="Split",L328="Needs to be Split"))),"Completed",IF(AND(M328="Incomplete",M329="Incomplete"),"Incomplete",IF(AND(M328="Other",M329="Other"),"Review",IF(AND(M328="Untraceable",M329=""),"Untraceable","")))))))))))))))))))))))))</f>
        <v>Completed</v>
      </c>
      <c r="O328" s="109" t="s">
        <v>0</v>
      </c>
      <c r="P328" s="4"/>
      <c r="Q328" s="114" t="s">
        <v>25</v>
      </c>
      <c r="R328" s="109" t="s">
        <v>5671</v>
      </c>
    </row>
    <row r="329" spans="1:18" x14ac:dyDescent="0.25">
      <c r="A329" s="109"/>
      <c r="B329" s="109"/>
      <c r="C329" s="109"/>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2018-08-01_G-164_AZ</v>
      </c>
      <c r="G329" s="104">
        <v>43424</v>
      </c>
      <c r="H329" s="104">
        <v>43424</v>
      </c>
      <c r="I329" s="68">
        <v>0.1</v>
      </c>
      <c r="J329" s="68"/>
      <c r="K329" s="73" t="str">
        <f>IF(AND(NOT(I329=""),NOT(J329=""),NOT(H329="")),J329/I329,"")</f>
        <v/>
      </c>
      <c r="L329" s="109"/>
      <c r="M329" s="103" t="str">
        <f>IF(AND(NOT(OR(G329="",G329="Ø")),H329=""),"In Progress",IF(AND(NOT(OR(H329="Ø",H329="")),NOT(OR(G329="Ø",G329=""))),"Completed",IF(AND(NOT(A328=""),NOT(OR(D329="",D329="???")),G329=""),"Waiting",IF(D329="???","Waiting",""))))</f>
        <v>Completed</v>
      </c>
      <c r="N329" s="109"/>
      <c r="O329" s="109"/>
      <c r="P329" s="4"/>
      <c r="Q329" s="114"/>
      <c r="R329" s="109"/>
    </row>
    <row r="330" spans="1:18" x14ac:dyDescent="0.25">
      <c r="A330" s="115" t="s">
        <v>5670</v>
      </c>
      <c r="B330" s="110" t="s">
        <v>5669</v>
      </c>
      <c r="C330" s="109" t="s">
        <v>5448</v>
      </c>
      <c r="D330" s="103" t="s">
        <v>23</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2018-08-01_G-165_CA</v>
      </c>
      <c r="G330" s="104">
        <v>43399</v>
      </c>
      <c r="H330" s="104">
        <v>43399</v>
      </c>
      <c r="I330" s="68">
        <v>0.3</v>
      </c>
      <c r="J330" s="68">
        <v>4.7</v>
      </c>
      <c r="K330" s="73">
        <f>IF(AND(NOT(I330=""),NOT(J330=""),NOT(H330="")),J330/I330,"")</f>
        <v>15.666666666666668</v>
      </c>
      <c r="L330" s="111">
        <v>43424</v>
      </c>
      <c r="M330" s="103" t="str">
        <f>IF(AND(NOT(OR(G330="",G330="Ø")),H330=""),"In Progress",IF(AND(NOT(OR(H330="Ø",H330="")),NOT(OR(G330="Ø",G330=""))),"Completed",IF(AND(NOT(A330=""),NOT(OR(D330="",D330="???")),G330=""),"Waiting",IF(D330="???","Waiting",""))))</f>
        <v>Completed</v>
      </c>
      <c r="N330" s="109"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09" t="s">
        <v>0</v>
      </c>
      <c r="P330" s="4"/>
      <c r="Q330" s="114" t="s">
        <v>25</v>
      </c>
      <c r="R330" s="109" t="s">
        <v>5668</v>
      </c>
    </row>
    <row r="331" spans="1:18" x14ac:dyDescent="0.25">
      <c r="A331" s="109"/>
      <c r="B331" s="109"/>
      <c r="C331" s="109"/>
      <c r="D331" s="103" t="s">
        <v>161</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2018-08-01_G-165_BD</v>
      </c>
      <c r="G331" s="104">
        <v>43424</v>
      </c>
      <c r="H331" s="104">
        <v>43424</v>
      </c>
      <c r="I331" s="68">
        <v>0.1</v>
      </c>
      <c r="J331" s="68">
        <v>4.7</v>
      </c>
      <c r="K331" s="73">
        <f>IF(AND(NOT(I331=""),NOT(J331=""),NOT(H331="")),J331/I331,"")</f>
        <v>47</v>
      </c>
      <c r="L331" s="109"/>
      <c r="M331" s="103" t="str">
        <f>IF(AND(NOT(OR(G331="",G331="Ø")),H331=""),"In Progress",IF(AND(NOT(OR(H331="Ø",H331="")),NOT(OR(G331="Ø",G331=""))),"Completed",IF(AND(NOT(A330=""),NOT(OR(D331="",D331="???")),G331=""),"Waiting",IF(D331="???","Waiting",""))))</f>
        <v>Completed</v>
      </c>
      <c r="N331" s="109"/>
      <c r="O331" s="109"/>
      <c r="P331" s="4"/>
      <c r="Q331" s="114"/>
      <c r="R331" s="109"/>
    </row>
    <row r="332" spans="1:18" x14ac:dyDescent="0.25">
      <c r="A332" s="115" t="s">
        <v>5667</v>
      </c>
      <c r="B332" s="110" t="s">
        <v>5666</v>
      </c>
      <c r="C332" s="109" t="s">
        <v>5448</v>
      </c>
      <c r="D332" s="103" t="s">
        <v>23</v>
      </c>
      <c r="E332" s="103" t="s">
        <v>24</v>
      </c>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2018-08-01_G-166_CA</v>
      </c>
      <c r="G332" s="104">
        <v>43399</v>
      </c>
      <c r="H332" s="104">
        <v>43399</v>
      </c>
      <c r="I332" s="68">
        <v>1</v>
      </c>
      <c r="J332" s="68">
        <v>14.3</v>
      </c>
      <c r="K332" s="73">
        <f>IF(AND(NOT(I332=""),NOT(J332=""),NOT(H332="")),J332/I332,"")</f>
        <v>14.3</v>
      </c>
      <c r="L332" s="111">
        <v>43424</v>
      </c>
      <c r="M332" s="103" t="str">
        <f>IF(AND(NOT(OR(G332="",G332="Ø")),H332=""),"In Progress",IF(AND(NOT(OR(H332="Ø",H332="")),NOT(OR(G332="Ø",G332=""))),"Completed",IF(AND(NOT(A332=""),NOT(OR(D332="",D332="???")),G332=""),"Waiting",IF(D332="???","Waiting",""))))</f>
        <v>Completed</v>
      </c>
      <c r="N332" s="109"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Completed</v>
      </c>
      <c r="O332" s="109" t="s">
        <v>0</v>
      </c>
      <c r="P332" s="4"/>
      <c r="Q332" s="114" t="s">
        <v>25</v>
      </c>
      <c r="R332" s="109" t="s">
        <v>5665</v>
      </c>
    </row>
    <row r="333" spans="1:18" x14ac:dyDescent="0.25">
      <c r="A333" s="109"/>
      <c r="B333" s="109"/>
      <c r="C333" s="109"/>
      <c r="D333" s="103" t="s">
        <v>161</v>
      </c>
      <c r="E333" s="103" t="s">
        <v>1512</v>
      </c>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2018-08-01_G-166_BD</v>
      </c>
      <c r="G333" s="104">
        <v>43424</v>
      </c>
      <c r="H333" s="104">
        <v>43405</v>
      </c>
      <c r="I333" s="68">
        <v>0.5</v>
      </c>
      <c r="J333" s="68">
        <v>15</v>
      </c>
      <c r="K333" s="73">
        <f>IF(AND(NOT(I333=""),NOT(J333=""),NOT(H333="")),J333/I333,"")</f>
        <v>30</v>
      </c>
      <c r="L333" s="109"/>
      <c r="M333" s="103" t="str">
        <f>IF(AND(NOT(OR(G333="",G333="Ø")),H333=""),"In Progress",IF(AND(NOT(OR(H333="Ø",H333="")),NOT(OR(G333="Ø",G333=""))),"Completed",IF(AND(NOT(A332=""),NOT(OR(D333="",D333="???")),G333=""),"Waiting",IF(D333="???","Waiting",""))))</f>
        <v>Completed</v>
      </c>
      <c r="N333" s="109"/>
      <c r="O333" s="109"/>
      <c r="P333" s="4"/>
      <c r="Q333" s="114"/>
      <c r="R333" s="109"/>
    </row>
    <row r="334" spans="1:18" x14ac:dyDescent="0.25">
      <c r="A334" s="115" t="s">
        <v>5664</v>
      </c>
      <c r="B334" s="110" t="s">
        <v>5663</v>
      </c>
      <c r="C334" s="109" t="s">
        <v>5448</v>
      </c>
      <c r="D334" s="103" t="s">
        <v>23</v>
      </c>
      <c r="E334" s="103" t="s">
        <v>24</v>
      </c>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2018-08-01_G-167_CA</v>
      </c>
      <c r="G334" s="104">
        <v>43399</v>
      </c>
      <c r="H334" s="104">
        <v>43399</v>
      </c>
      <c r="I334" s="68">
        <v>0.28000000000000003</v>
      </c>
      <c r="J334" s="68">
        <v>5.4</v>
      </c>
      <c r="K334" s="73">
        <f>IF(AND(NOT(I334=""),NOT(J334=""),NOT(H334="")),J334/I334,"")</f>
        <v>19.285714285714285</v>
      </c>
      <c r="L334" s="111">
        <v>43431</v>
      </c>
      <c r="M334" s="103" t="str">
        <f>IF(AND(NOT(OR(G334="",G334="Ø")),H334=""),"In Progress",IF(AND(NOT(OR(H334="Ø",H334="")),NOT(OR(G334="Ø",G334=""))),"Completed",IF(AND(NOT(A334=""),NOT(OR(D334="",D334="???")),G334=""),"Waiting",IF(D334="???","Waiting",""))))</f>
        <v>Completed</v>
      </c>
      <c r="N334" s="109"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Completed</v>
      </c>
      <c r="O334" s="109" t="s">
        <v>0</v>
      </c>
      <c r="P334" s="4"/>
      <c r="Q334" s="114" t="s">
        <v>25</v>
      </c>
      <c r="R334" s="109" t="s">
        <v>5662</v>
      </c>
    </row>
    <row r="335" spans="1:18" x14ac:dyDescent="0.25">
      <c r="A335" s="109"/>
      <c r="B335" s="109"/>
      <c r="C335" s="109"/>
      <c r="D335" s="103" t="s">
        <v>32</v>
      </c>
      <c r="E335" s="103" t="s">
        <v>1512</v>
      </c>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2018-08-01_G-167_AZ</v>
      </c>
      <c r="G335" s="104">
        <v>43424</v>
      </c>
      <c r="H335" s="104">
        <v>43424</v>
      </c>
      <c r="I335" s="68"/>
      <c r="J335" s="68"/>
      <c r="K335" s="73" t="str">
        <f>IF(AND(NOT(I335=""),NOT(J335=""),NOT(H335="")),J335/I335,"")</f>
        <v/>
      </c>
      <c r="L335" s="109"/>
      <c r="M335" s="103" t="str">
        <f>IF(AND(NOT(OR(G335="",G335="Ø")),H335=""),"In Progress",IF(AND(NOT(OR(H335="Ø",H335="")),NOT(OR(G335="Ø",G335=""))),"Completed",IF(AND(NOT(A334=""),NOT(OR(D335="",D335="???")),G335=""),"Waiting",IF(D335="???","Waiting",""))))</f>
        <v>Completed</v>
      </c>
      <c r="N335" s="109"/>
      <c r="O335" s="109"/>
      <c r="P335" s="4"/>
      <c r="Q335" s="114"/>
      <c r="R335" s="109"/>
    </row>
    <row r="336" spans="1:18" x14ac:dyDescent="0.25">
      <c r="A336" s="115" t="s">
        <v>5661</v>
      </c>
      <c r="B336" s="110" t="s">
        <v>5660</v>
      </c>
      <c r="C336" s="109"/>
      <c r="D336" s="103" t="s">
        <v>23</v>
      </c>
      <c r="E336" s="103" t="s">
        <v>24</v>
      </c>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2018-08-01_G-168_CA</v>
      </c>
      <c r="G336" s="104">
        <v>43403</v>
      </c>
      <c r="H336" s="104" t="s">
        <v>51</v>
      </c>
      <c r="I336" s="68"/>
      <c r="J336" s="68"/>
      <c r="K336" s="73" t="str">
        <f>IF(AND(NOT(I336=""),NOT(J336=""),NOT(H336="")),J336/I336,"")</f>
        <v/>
      </c>
      <c r="L336" s="111" t="str">
        <f>IF(AND(NOT(OR(H336="",H336="Ø")),NOT(OR(H337="",H337="Ø"))),"Needs to be Split","")</f>
        <v/>
      </c>
      <c r="M336" s="103" t="s">
        <v>2</v>
      </c>
      <c r="N336" s="109" t="s">
        <v>2</v>
      </c>
      <c r="O336" s="109" t="str">
        <f>IF(OR(N336="Untraceable",N336="Incomplete"),"Ignore",IF(N336="Completed","Waiting",IF(OR(N336="Waiting",N336="In Progress",N336="Review",N336="Other"),"HOLD","")))</f>
        <v>Ignore</v>
      </c>
      <c r="P336" s="4"/>
      <c r="Q336" s="114" t="str">
        <f>IF(OR(N336="Untraceable",N336="Incomplete"),"No",IF(N336="Completed","In Progress",""))</f>
        <v>No</v>
      </c>
      <c r="R336" s="109"/>
    </row>
    <row r="337" spans="1:18" x14ac:dyDescent="0.25">
      <c r="A337" s="109"/>
      <c r="B337" s="109"/>
      <c r="C337" s="109"/>
      <c r="D337" s="103"/>
      <c r="E337" s="103" t="s">
        <v>1512</v>
      </c>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
      </c>
      <c r="G337" s="104"/>
      <c r="H337" s="104"/>
      <c r="I337" s="68"/>
      <c r="J337" s="68"/>
      <c r="K337" s="73" t="str">
        <f>IF(AND(NOT(I337=""),NOT(J337=""),NOT(H337="")),J337/I337,"")</f>
        <v/>
      </c>
      <c r="L337" s="109"/>
      <c r="M337" s="103" t="str">
        <f>IF(AND(NOT(OR(G337="",G337="Ø")),H337=""),"In Progress",IF(AND(NOT(OR(H337="Ø",H337="")),NOT(OR(G337="Ø",G337=""))),"Completed",IF(AND(NOT(A336=""),NOT(OR(D337="",D337="???")),G337=""),"Waiting",IF(D337="???","Waiting",""))))</f>
        <v/>
      </c>
      <c r="N337" s="109"/>
      <c r="O337" s="109"/>
      <c r="P337" s="4"/>
      <c r="Q337" s="114"/>
      <c r="R337" s="109"/>
    </row>
    <row r="338" spans="1:18" x14ac:dyDescent="0.25">
      <c r="A338" s="171" t="s">
        <v>5659</v>
      </c>
      <c r="B338" s="110" t="s">
        <v>5658</v>
      </c>
      <c r="C338" s="109" t="s">
        <v>3642</v>
      </c>
      <c r="D338" s="103" t="s">
        <v>23</v>
      </c>
      <c r="E338" s="103" t="s">
        <v>24</v>
      </c>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2018-08-01_G-169_CA</v>
      </c>
      <c r="G338" s="104">
        <v>43402</v>
      </c>
      <c r="H338" s="104">
        <v>43402</v>
      </c>
      <c r="I338" s="68">
        <v>5</v>
      </c>
      <c r="J338" s="68">
        <v>37.35</v>
      </c>
      <c r="K338" s="73">
        <f>IF(AND(NOT(I338=""),NOT(J338=""),NOT(H338="")),J338/I338,"")</f>
        <v>7.4700000000000006</v>
      </c>
      <c r="L338" s="111">
        <v>43431</v>
      </c>
      <c r="M338" s="103" t="str">
        <f>IF(AND(NOT(OR(G338="",G338="Ø")),H338=""),"In Progress",IF(AND(NOT(OR(H338="Ø",H338="")),NOT(OR(G338="Ø",G338=""))),"Completed",IF(AND(NOT(A338=""),NOT(OR(D338="",D338="???")),G338=""),"Waiting",IF(D338="???","Waiting",""))))</f>
        <v>Completed</v>
      </c>
      <c r="N338" s="109"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Completed</v>
      </c>
      <c r="O338" s="109" t="s">
        <v>0</v>
      </c>
      <c r="P338" s="4"/>
      <c r="Q338" s="114" t="s">
        <v>25</v>
      </c>
      <c r="R338" s="109" t="s">
        <v>5657</v>
      </c>
    </row>
    <row r="339" spans="1:18" x14ac:dyDescent="0.25">
      <c r="A339" s="161"/>
      <c r="B339" s="109"/>
      <c r="C339" s="109"/>
      <c r="D339" s="103" t="s">
        <v>32</v>
      </c>
      <c r="E339" s="103" t="s">
        <v>1512</v>
      </c>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2018-08-01_G-169_AZ</v>
      </c>
      <c r="G339" s="104">
        <v>43424</v>
      </c>
      <c r="H339" s="104">
        <v>43424</v>
      </c>
      <c r="I339" s="68"/>
      <c r="J339" s="68"/>
      <c r="K339" s="73" t="str">
        <f>IF(AND(NOT(I339=""),NOT(J339=""),NOT(H339="")),J339/I339,"")</f>
        <v/>
      </c>
      <c r="L339" s="109"/>
      <c r="M339" s="103" t="str">
        <f>IF(AND(NOT(OR(G339="",G339="Ø")),H339=""),"In Progress",IF(AND(NOT(OR(H339="Ø",H339="")),NOT(OR(G339="Ø",G339=""))),"Completed",IF(AND(NOT(A338=""),NOT(OR(D339="",D339="???")),G339=""),"Waiting",IF(D339="???","Waiting",""))))</f>
        <v>Completed</v>
      </c>
      <c r="N339" s="109"/>
      <c r="O339" s="109"/>
      <c r="P339" s="4"/>
      <c r="Q339" s="114"/>
      <c r="R339" s="109"/>
    </row>
    <row r="340" spans="1:18" x14ac:dyDescent="0.25">
      <c r="A340" s="115" t="s">
        <v>5656</v>
      </c>
      <c r="B340" s="110" t="s">
        <v>5655</v>
      </c>
      <c r="C340" s="109" t="s">
        <v>5448</v>
      </c>
      <c r="D340" s="103" t="s">
        <v>187</v>
      </c>
      <c r="E340" s="103" t="s">
        <v>24</v>
      </c>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2018-08-01_G-170_MW</v>
      </c>
      <c r="G340" s="104">
        <v>43402</v>
      </c>
      <c r="H340" s="104">
        <v>43402</v>
      </c>
      <c r="I340" s="68">
        <v>0.5</v>
      </c>
      <c r="J340" s="68">
        <v>5</v>
      </c>
      <c r="K340" s="73">
        <f>IF(AND(NOT(I340=""),NOT(J340=""),NOT(H340="")),J340/I340,"")</f>
        <v>10</v>
      </c>
      <c r="L340" s="111">
        <v>43424</v>
      </c>
      <c r="M340" s="103" t="str">
        <f>IF(AND(NOT(OR(G340="",G340="Ø")),H340=""),"In Progress",IF(AND(NOT(OR(H340="Ø",H340="")),NOT(OR(G340="Ø",G340=""))),"Completed",IF(AND(NOT(A340=""),NOT(OR(D340="",D340="???")),G340=""),"Waiting",IF(D340="???","Waiting",""))))</f>
        <v>Completed</v>
      </c>
      <c r="N340" s="109"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Completed</v>
      </c>
      <c r="O340" s="109" t="s">
        <v>0</v>
      </c>
      <c r="P340" s="4"/>
      <c r="Q340" s="114" t="s">
        <v>25</v>
      </c>
      <c r="R340" s="109" t="s">
        <v>5654</v>
      </c>
    </row>
    <row r="341" spans="1:18" x14ac:dyDescent="0.25">
      <c r="A341" s="109"/>
      <c r="B341" s="109"/>
      <c r="C341" s="109"/>
      <c r="D341" s="103" t="s">
        <v>161</v>
      </c>
      <c r="E341" s="103" t="s">
        <v>1512</v>
      </c>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2018-08-01_G-170_BD</v>
      </c>
      <c r="G341" s="104">
        <v>43424</v>
      </c>
      <c r="H341" s="104">
        <v>43424</v>
      </c>
      <c r="I341" s="68">
        <v>0.1</v>
      </c>
      <c r="J341" s="68">
        <v>5</v>
      </c>
      <c r="K341" s="73">
        <f>IF(AND(NOT(I341=""),NOT(J341=""),NOT(H341="")),J341/I341,"")</f>
        <v>50</v>
      </c>
      <c r="L341" s="109"/>
      <c r="M341" s="103" t="str">
        <f>IF(AND(NOT(OR(G341="",G341="Ø")),H341=""),"In Progress",IF(AND(NOT(OR(H341="Ø",H341="")),NOT(OR(G341="Ø",G341=""))),"Completed",IF(AND(NOT(A340=""),NOT(OR(D341="",D341="???")),G341=""),"Waiting",IF(D341="???","Waiting",""))))</f>
        <v>Completed</v>
      </c>
      <c r="N341" s="109"/>
      <c r="O341" s="109"/>
      <c r="P341" s="4"/>
      <c r="Q341" s="114"/>
      <c r="R341" s="109"/>
    </row>
    <row r="342" spans="1:18" x14ac:dyDescent="0.25">
      <c r="A342" s="115" t="s">
        <v>5653</v>
      </c>
      <c r="B342" s="124" t="s">
        <v>5652</v>
      </c>
      <c r="C342" s="109" t="s">
        <v>3632</v>
      </c>
      <c r="D342" s="103" t="s">
        <v>187</v>
      </c>
      <c r="E342" s="103" t="s">
        <v>24</v>
      </c>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2018-08-01_G-171_MW</v>
      </c>
      <c r="G342" s="104">
        <v>43402</v>
      </c>
      <c r="H342" s="104">
        <v>43402</v>
      </c>
      <c r="I342" s="68">
        <v>0.75</v>
      </c>
      <c r="J342" s="68">
        <v>13</v>
      </c>
      <c r="K342" s="73">
        <f>IF(AND(NOT(I342=""),NOT(J342=""),NOT(H342="")),J342/I342,"")</f>
        <v>17.333333333333332</v>
      </c>
      <c r="L342" s="111">
        <v>43424</v>
      </c>
      <c r="M342" s="103" t="str">
        <f>IF(AND(NOT(OR(G342="",G342="Ø")),H342=""),"In Progress",IF(AND(NOT(OR(H342="Ø",H342="")),NOT(OR(G342="Ø",G342=""))),"Completed",IF(AND(NOT(A342=""),NOT(OR(D342="",D342="???")),G342=""),"Waiting",IF(D342="???","Waiting",""))))</f>
        <v>Completed</v>
      </c>
      <c r="N342" s="109"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Completed</v>
      </c>
      <c r="O342" s="109" t="s">
        <v>0</v>
      </c>
      <c r="P342" s="4"/>
      <c r="Q342" s="114" t="s">
        <v>25</v>
      </c>
      <c r="R342" s="109" t="s">
        <v>5651</v>
      </c>
    </row>
    <row r="343" spans="1:18" x14ac:dyDescent="0.25">
      <c r="A343" s="109"/>
      <c r="B343" s="125"/>
      <c r="C343" s="109"/>
      <c r="D343" s="103" t="s">
        <v>161</v>
      </c>
      <c r="E343" s="103" t="s">
        <v>1512</v>
      </c>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2018-08-01_G-171_BD</v>
      </c>
      <c r="G343" s="104">
        <v>43424</v>
      </c>
      <c r="H343" s="104">
        <v>43424</v>
      </c>
      <c r="I343" s="68">
        <v>0.2</v>
      </c>
      <c r="J343" s="68">
        <v>13</v>
      </c>
      <c r="K343" s="73">
        <f>IF(AND(NOT(I343=""),NOT(J343=""),NOT(H343="")),J343/I343,"")</f>
        <v>65</v>
      </c>
      <c r="L343" s="109"/>
      <c r="M343" s="103" t="str">
        <f>IF(AND(NOT(OR(G343="",G343="Ø")),H343=""),"In Progress",IF(AND(NOT(OR(H343="Ø",H343="")),NOT(OR(G343="Ø",G343=""))),"Completed",IF(AND(NOT(A342=""),NOT(OR(D343="",D343="???")),G343=""),"Waiting",IF(D343="???","Waiting",""))))</f>
        <v>Completed</v>
      </c>
      <c r="N343" s="109"/>
      <c r="O343" s="109"/>
      <c r="P343" s="4"/>
      <c r="Q343" s="114"/>
      <c r="R343" s="109"/>
    </row>
    <row r="344" spans="1:18" x14ac:dyDescent="0.25">
      <c r="A344" s="171" t="s">
        <v>5650</v>
      </c>
      <c r="B344" s="110" t="s">
        <v>5649</v>
      </c>
      <c r="C344" s="109" t="s">
        <v>5448</v>
      </c>
      <c r="D344" s="103" t="s">
        <v>187</v>
      </c>
      <c r="E344" s="103" t="s">
        <v>24</v>
      </c>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2018-08-01_G-172_MW</v>
      </c>
      <c r="G344" s="104">
        <v>43402</v>
      </c>
      <c r="H344" s="104">
        <v>43402</v>
      </c>
      <c r="I344" s="68">
        <v>0.5</v>
      </c>
      <c r="J344" s="68">
        <v>4</v>
      </c>
      <c r="K344" s="73">
        <f>IF(AND(NOT(I344=""),NOT(J344=""),NOT(H344="")),J344/I344,"")</f>
        <v>8</v>
      </c>
      <c r="L344" s="111">
        <v>43424</v>
      </c>
      <c r="M344" s="103" t="str">
        <f>IF(AND(NOT(OR(G344="",G344="Ø")),H344=""),"In Progress",IF(AND(NOT(OR(H344="Ø",H344="")),NOT(OR(G344="Ø",G344=""))),"Completed",IF(AND(NOT(A344=""),NOT(OR(D344="",D344="???")),G344=""),"Waiting",IF(D344="???","Waiting",""))))</f>
        <v>Completed</v>
      </c>
      <c r="N344" s="109"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Completed</v>
      </c>
      <c r="O344" s="109" t="s">
        <v>0</v>
      </c>
      <c r="P344" s="4"/>
      <c r="Q344" s="114" t="s">
        <v>25</v>
      </c>
      <c r="R344" s="109" t="s">
        <v>5648</v>
      </c>
    </row>
    <row r="345" spans="1:18" x14ac:dyDescent="0.25">
      <c r="A345" s="161"/>
      <c r="B345" s="109"/>
      <c r="C345" s="109"/>
      <c r="D345" s="103" t="s">
        <v>161</v>
      </c>
      <c r="E345" s="103" t="s">
        <v>1512</v>
      </c>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2018-08-01_G-172_BD</v>
      </c>
      <c r="G345" s="104">
        <v>43424</v>
      </c>
      <c r="H345" s="104">
        <v>43424</v>
      </c>
      <c r="I345" s="68">
        <v>0.1</v>
      </c>
      <c r="J345" s="68">
        <v>4</v>
      </c>
      <c r="K345" s="73">
        <f>IF(AND(NOT(I345=""),NOT(J345=""),NOT(H345="")),J345/I345,"")</f>
        <v>40</v>
      </c>
      <c r="L345" s="109"/>
      <c r="M345" s="103" t="str">
        <f>IF(AND(NOT(OR(G345="",G345="Ø")),H345=""),"In Progress",IF(AND(NOT(OR(H345="Ø",H345="")),NOT(OR(G345="Ø",G345=""))),"Completed",IF(AND(NOT(A344=""),NOT(OR(D345="",D345="???")),G345=""),"Waiting",IF(D345="???","Waiting",""))))</f>
        <v>Completed</v>
      </c>
      <c r="N345" s="109"/>
      <c r="O345" s="109"/>
      <c r="P345" s="4"/>
      <c r="Q345" s="114"/>
      <c r="R345" s="109"/>
    </row>
    <row r="346" spans="1:18" x14ac:dyDescent="0.25">
      <c r="A346" s="115" t="s">
        <v>5647</v>
      </c>
      <c r="B346" s="110" t="s">
        <v>5646</v>
      </c>
      <c r="C346" s="109" t="s">
        <v>5448</v>
      </c>
      <c r="D346" s="103" t="s">
        <v>187</v>
      </c>
      <c r="E346" s="103" t="s">
        <v>24</v>
      </c>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2018-08-01_G-173_MW</v>
      </c>
      <c r="G346" s="104">
        <v>43402</v>
      </c>
      <c r="H346" s="104">
        <v>43403</v>
      </c>
      <c r="I346" s="68">
        <v>0.5</v>
      </c>
      <c r="J346" s="68"/>
      <c r="K346" s="73" t="str">
        <f>IF(AND(NOT(I346=""),NOT(J346=""),NOT(H346="")),J346/I346,"")</f>
        <v/>
      </c>
      <c r="L346" s="111">
        <v>43431</v>
      </c>
      <c r="M346" s="103" t="str">
        <f>IF(AND(NOT(OR(G346="",G346="Ø")),H346=""),"In Progress",IF(AND(NOT(OR(H346="Ø",H346="")),NOT(OR(G346="Ø",G346=""))),"Completed",IF(AND(NOT(A346=""),NOT(OR(D346="",D346="???")),G346=""),"Waiting",IF(D346="???","Waiting",""))))</f>
        <v>Completed</v>
      </c>
      <c r="N346" s="109"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Completed</v>
      </c>
      <c r="O346" s="109" t="s">
        <v>0</v>
      </c>
      <c r="P346" s="4"/>
      <c r="Q346" s="114" t="s">
        <v>25</v>
      </c>
      <c r="R346" s="109" t="s">
        <v>5645</v>
      </c>
    </row>
    <row r="347" spans="1:18" x14ac:dyDescent="0.25">
      <c r="A347" s="109"/>
      <c r="B347" s="109"/>
      <c r="C347" s="109"/>
      <c r="D347" s="103" t="s">
        <v>32</v>
      </c>
      <c r="E347" s="103" t="s">
        <v>1512</v>
      </c>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2018-08-01_G-173_AZ</v>
      </c>
      <c r="G347" s="104">
        <v>43424</v>
      </c>
      <c r="H347" s="104">
        <v>43424</v>
      </c>
      <c r="I347" s="68"/>
      <c r="J347" s="68"/>
      <c r="K347" s="73" t="str">
        <f>IF(AND(NOT(I347=""),NOT(J347=""),NOT(H347="")),J347/I347,"")</f>
        <v/>
      </c>
      <c r="L347" s="109"/>
      <c r="M347" s="103" t="str">
        <f>IF(AND(NOT(OR(G347="",G347="Ø")),H347=""),"In Progress",IF(AND(NOT(OR(H347="Ø",H347="")),NOT(OR(G347="Ø",G347=""))),"Completed",IF(AND(NOT(A346=""),NOT(OR(D347="",D347="???")),G347=""),"Waiting",IF(D347="???","Waiting",""))))</f>
        <v>Completed</v>
      </c>
      <c r="N347" s="109"/>
      <c r="O347" s="109"/>
      <c r="P347" s="4"/>
      <c r="Q347" s="114"/>
      <c r="R347" s="109"/>
    </row>
    <row r="348" spans="1:18" x14ac:dyDescent="0.25">
      <c r="A348" s="115" t="s">
        <v>5644</v>
      </c>
      <c r="B348" s="110" t="s">
        <v>5643</v>
      </c>
      <c r="C348" s="109" t="s">
        <v>3169</v>
      </c>
      <c r="D348" s="103" t="s">
        <v>23</v>
      </c>
      <c r="E348" s="103" t="s">
        <v>24</v>
      </c>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2018-08-01_G-174_CA</v>
      </c>
      <c r="G348" s="104">
        <v>43402</v>
      </c>
      <c r="H348" s="104">
        <v>43404</v>
      </c>
      <c r="I348" s="68"/>
      <c r="J348" s="68"/>
      <c r="K348" s="73" t="str">
        <f>IF(AND(NOT(I348=""),NOT(J348=""),NOT(H348="")),J348/I348,"")</f>
        <v/>
      </c>
      <c r="L348" s="111">
        <v>43431</v>
      </c>
      <c r="M348" s="103" t="str">
        <f>IF(AND(NOT(OR(G348="",G348="Ø")),H348=""),"In Progress",IF(AND(NOT(OR(H348="Ø",H348="")),NOT(OR(G348="Ø",G348=""))),"Completed",IF(AND(NOT(A348=""),NOT(OR(D348="",D348="???")),G348=""),"Waiting",IF(D348="???","Waiting",""))))</f>
        <v>Completed</v>
      </c>
      <c r="N348" s="109"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Completed</v>
      </c>
      <c r="O348" s="109" t="s">
        <v>0</v>
      </c>
      <c r="P348" s="4"/>
      <c r="Q348" s="114" t="s">
        <v>25</v>
      </c>
      <c r="R348" s="109" t="s">
        <v>5642</v>
      </c>
    </row>
    <row r="349" spans="1:18" x14ac:dyDescent="0.25">
      <c r="A349" s="109"/>
      <c r="B349" s="109"/>
      <c r="C349" s="109"/>
      <c r="D349" s="103" t="s">
        <v>32</v>
      </c>
      <c r="E349" s="103" t="s">
        <v>1512</v>
      </c>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2018-08-01_G-174_AZ</v>
      </c>
      <c r="G349" s="104">
        <v>43424</v>
      </c>
      <c r="H349" s="104">
        <v>43431</v>
      </c>
      <c r="I349" s="68"/>
      <c r="J349" s="68"/>
      <c r="K349" s="73" t="str">
        <f>IF(AND(NOT(I349=""),NOT(J349=""),NOT(H349="")),J349/I349,"")</f>
        <v/>
      </c>
      <c r="L349" s="109"/>
      <c r="M349" s="103" t="str">
        <f>IF(AND(NOT(OR(G349="",G349="Ø")),H349=""),"In Progress",IF(AND(NOT(OR(H349="Ø",H349="")),NOT(OR(G349="Ø",G349=""))),"Completed",IF(AND(NOT(A348=""),NOT(OR(D349="",D349="???")),G349=""),"Waiting",IF(D349="???","Waiting",""))))</f>
        <v>Completed</v>
      </c>
      <c r="N349" s="109"/>
      <c r="O349" s="109"/>
      <c r="P349" s="4"/>
      <c r="Q349" s="114"/>
      <c r="R349" s="109"/>
    </row>
    <row r="350" spans="1:18" x14ac:dyDescent="0.25">
      <c r="A350" s="171" t="s">
        <v>5641</v>
      </c>
      <c r="B350" s="110" t="s">
        <v>5640</v>
      </c>
      <c r="C350" s="109" t="s">
        <v>5448</v>
      </c>
      <c r="D350" s="103" t="s">
        <v>187</v>
      </c>
      <c r="E350" s="103" t="s">
        <v>24</v>
      </c>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2018-08-01_G-175_MW</v>
      </c>
      <c r="G350" s="104">
        <v>43403</v>
      </c>
      <c r="H350" s="104">
        <v>43403</v>
      </c>
      <c r="I350" s="68">
        <v>0.5</v>
      </c>
      <c r="J350" s="68">
        <v>5</v>
      </c>
      <c r="K350" s="73">
        <f>IF(AND(NOT(I350=""),NOT(J350=""),NOT(H350="")),J350/I350,"")</f>
        <v>10</v>
      </c>
      <c r="L350" s="111">
        <v>43425</v>
      </c>
      <c r="M350" s="103" t="str">
        <f>IF(AND(NOT(OR(G350="",G350="Ø")),H350=""),"In Progress",IF(AND(NOT(OR(H350="Ø",H350="")),NOT(OR(G350="Ø",G350=""))),"Completed",IF(AND(NOT(A350=""),NOT(OR(D350="",D350="???")),G350=""),"Waiting",IF(D350="???","Waiting",""))))</f>
        <v>Completed</v>
      </c>
      <c r="N350" s="109"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Completed</v>
      </c>
      <c r="O350" s="109" t="s">
        <v>0</v>
      </c>
      <c r="P350" s="4"/>
      <c r="Q350" s="114" t="s">
        <v>25</v>
      </c>
      <c r="R350" s="109" t="s">
        <v>5639</v>
      </c>
    </row>
    <row r="351" spans="1:18" x14ac:dyDescent="0.25">
      <c r="A351" s="161"/>
      <c r="B351" s="109"/>
      <c r="C351" s="109"/>
      <c r="D351" s="103" t="s">
        <v>161</v>
      </c>
      <c r="E351" s="103" t="s">
        <v>1512</v>
      </c>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2018-08-01_G-175_BD</v>
      </c>
      <c r="G351" s="104">
        <v>43425</v>
      </c>
      <c r="H351" s="104">
        <v>43425</v>
      </c>
      <c r="I351" s="68">
        <v>0.1</v>
      </c>
      <c r="J351" s="68">
        <v>5</v>
      </c>
      <c r="K351" s="73">
        <f>IF(AND(NOT(I351=""),NOT(J351=""),NOT(H351="")),J351/I351,"")</f>
        <v>50</v>
      </c>
      <c r="L351" s="109"/>
      <c r="M351" s="103" t="str">
        <f>IF(AND(NOT(OR(G351="",G351="Ø")),H351=""),"In Progress",IF(AND(NOT(OR(H351="Ø",H351="")),NOT(OR(G351="Ø",G351=""))),"Completed",IF(AND(NOT(A350=""),NOT(OR(D351="",D351="???")),G351=""),"Waiting",IF(D351="???","Waiting",""))))</f>
        <v>Completed</v>
      </c>
      <c r="N351" s="109"/>
      <c r="O351" s="109"/>
      <c r="P351" s="4"/>
      <c r="Q351" s="114"/>
      <c r="R351" s="109"/>
    </row>
    <row r="352" spans="1:18" x14ac:dyDescent="0.25">
      <c r="A352" s="115" t="s">
        <v>5638</v>
      </c>
      <c r="B352" s="110" t="s">
        <v>5637</v>
      </c>
      <c r="C352" s="109" t="s">
        <v>5448</v>
      </c>
      <c r="D352" s="103" t="s">
        <v>187</v>
      </c>
      <c r="E352" s="103" t="s">
        <v>24</v>
      </c>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2018-08-01_G-176_MW</v>
      </c>
      <c r="G352" s="104">
        <v>43403</v>
      </c>
      <c r="H352" s="104">
        <v>43403</v>
      </c>
      <c r="I352" s="68">
        <v>0.5</v>
      </c>
      <c r="J352" s="68">
        <v>5</v>
      </c>
      <c r="K352" s="73">
        <f>IF(AND(NOT(I352=""),NOT(J352=""),NOT(H352="")),J352/I352,"")</f>
        <v>10</v>
      </c>
      <c r="L352" s="111">
        <v>43425</v>
      </c>
      <c r="M352" s="103" t="str">
        <f>IF(AND(NOT(OR(G352="",G352="Ø")),H352=""),"In Progress",IF(AND(NOT(OR(H352="Ø",H352="")),NOT(OR(G352="Ø",G352=""))),"Completed",IF(AND(NOT(A352=""),NOT(OR(D352="",D352="???")),G352=""),"Waiting",IF(D352="???","Waiting",""))))</f>
        <v>Completed</v>
      </c>
      <c r="N352" s="109"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Completed</v>
      </c>
      <c r="O352" s="109" t="s">
        <v>0</v>
      </c>
      <c r="P352" s="4"/>
      <c r="Q352" s="114" t="s">
        <v>25</v>
      </c>
      <c r="R352" s="109" t="s">
        <v>5636</v>
      </c>
    </row>
    <row r="353" spans="1:18" x14ac:dyDescent="0.25">
      <c r="A353" s="109"/>
      <c r="B353" s="109"/>
      <c r="C353" s="109"/>
      <c r="D353" s="103" t="s">
        <v>161</v>
      </c>
      <c r="E353" s="103" t="s">
        <v>1512</v>
      </c>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2018-08-01_G-176_BD</v>
      </c>
      <c r="G353" s="104">
        <v>43425</v>
      </c>
      <c r="H353" s="104">
        <v>43425</v>
      </c>
      <c r="I353" s="68">
        <v>0.1</v>
      </c>
      <c r="J353" s="68">
        <v>5</v>
      </c>
      <c r="K353" s="73">
        <f>IF(AND(NOT(I353=""),NOT(J353=""),NOT(H353="")),J353/I353,"")</f>
        <v>50</v>
      </c>
      <c r="L353" s="109"/>
      <c r="M353" s="103" t="str">
        <f>IF(AND(NOT(OR(G353="",G353="Ø")),H353=""),"In Progress",IF(AND(NOT(OR(H353="Ø",H353="")),NOT(OR(G353="Ø",G353=""))),"Completed",IF(AND(NOT(A352=""),NOT(OR(D353="",D353="???")),G353=""),"Waiting",IF(D353="???","Waiting",""))))</f>
        <v>Completed</v>
      </c>
      <c r="N353" s="109"/>
      <c r="O353" s="109"/>
      <c r="P353" s="4"/>
      <c r="Q353" s="114"/>
      <c r="R353" s="109"/>
    </row>
    <row r="354" spans="1:18" x14ac:dyDescent="0.25">
      <c r="A354" s="115" t="s">
        <v>5635</v>
      </c>
      <c r="B354" s="110" t="s">
        <v>5634</v>
      </c>
      <c r="C354" s="109" t="s">
        <v>5448</v>
      </c>
      <c r="D354" s="103" t="s">
        <v>187</v>
      </c>
      <c r="E354" s="103" t="s">
        <v>24</v>
      </c>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2018-08-01_G-177_MW</v>
      </c>
      <c r="G354" s="104">
        <v>43403</v>
      </c>
      <c r="H354" s="104">
        <v>43403</v>
      </c>
      <c r="I354" s="68">
        <v>0.5</v>
      </c>
      <c r="J354" s="68">
        <v>4</v>
      </c>
      <c r="K354" s="73">
        <f>IF(AND(NOT(I354=""),NOT(J354=""),NOT(H354="")),J354/I354,"")</f>
        <v>8</v>
      </c>
      <c r="L354" s="111">
        <v>43425</v>
      </c>
      <c r="M354" s="103" t="str">
        <f>IF(AND(NOT(OR(G354="",G354="Ø")),H354=""),"In Progress",IF(AND(NOT(OR(H354="Ø",H354="")),NOT(OR(G354="Ø",G354=""))),"Completed",IF(AND(NOT(A354=""),NOT(OR(D354="",D354="???")),G354=""),"Waiting",IF(D354="???","Waiting",""))))</f>
        <v>Completed</v>
      </c>
      <c r="N354" s="109"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Completed</v>
      </c>
      <c r="O354" s="109" t="s">
        <v>0</v>
      </c>
      <c r="P354" s="4"/>
      <c r="Q354" s="114" t="s">
        <v>25</v>
      </c>
      <c r="R354" s="109" t="s">
        <v>5633</v>
      </c>
    </row>
    <row r="355" spans="1:18" x14ac:dyDescent="0.25">
      <c r="A355" s="109"/>
      <c r="B355" s="109"/>
      <c r="C355" s="109"/>
      <c r="D355" s="103" t="s">
        <v>161</v>
      </c>
      <c r="E355" s="103" t="s">
        <v>1512</v>
      </c>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2018-08-01_G-177_BD</v>
      </c>
      <c r="G355" s="104">
        <v>43425</v>
      </c>
      <c r="H355" s="104">
        <v>43425</v>
      </c>
      <c r="I355" s="68">
        <v>0.1</v>
      </c>
      <c r="J355" s="68">
        <v>4</v>
      </c>
      <c r="K355" s="73">
        <f>IF(AND(NOT(I355=""),NOT(J355=""),NOT(H355="")),J355/I355,"")</f>
        <v>40</v>
      </c>
      <c r="L355" s="109"/>
      <c r="M355" s="103" t="str">
        <f>IF(AND(NOT(OR(G355="",G355="Ø")),H355=""),"In Progress",IF(AND(NOT(OR(H355="Ø",H355="")),NOT(OR(G355="Ø",G355=""))),"Completed",IF(AND(NOT(A354=""),NOT(OR(D355="",D355="???")),G355=""),"Waiting",IF(D355="???","Waiting",""))))</f>
        <v>Completed</v>
      </c>
      <c r="N355" s="109"/>
      <c r="O355" s="109"/>
      <c r="P355" s="4"/>
      <c r="Q355" s="114"/>
      <c r="R355" s="109"/>
    </row>
    <row r="356" spans="1:18" x14ac:dyDescent="0.25">
      <c r="A356" s="115" t="s">
        <v>5632</v>
      </c>
      <c r="B356" s="110" t="s">
        <v>5631</v>
      </c>
      <c r="C356" s="109" t="s">
        <v>5448</v>
      </c>
      <c r="D356" s="103" t="s">
        <v>187</v>
      </c>
      <c r="E356" s="103" t="s">
        <v>24</v>
      </c>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2018-08-01_G-178_MW</v>
      </c>
      <c r="G356" s="104">
        <v>43403</v>
      </c>
      <c r="H356" s="104">
        <v>43403</v>
      </c>
      <c r="I356" s="68">
        <v>0.5</v>
      </c>
      <c r="J356" s="68">
        <v>4</v>
      </c>
      <c r="K356" s="73">
        <f>IF(AND(NOT(I356=""),NOT(J356=""),NOT(H356="")),J356/I356,"")</f>
        <v>8</v>
      </c>
      <c r="L356" s="111">
        <v>43425</v>
      </c>
      <c r="M356" s="103" t="str">
        <f>IF(AND(NOT(OR(G356="",G356="Ø")),H356=""),"In Progress",IF(AND(NOT(OR(H356="Ø",H356="")),NOT(OR(G356="Ø",G356=""))),"Completed",IF(AND(NOT(A356=""),NOT(OR(D356="",D356="???")),G356=""),"Waiting",IF(D356="???","Waiting",""))))</f>
        <v>Completed</v>
      </c>
      <c r="N356" s="109"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Completed</v>
      </c>
      <c r="O356" s="109" t="s">
        <v>0</v>
      </c>
      <c r="P356" s="4"/>
      <c r="Q356" s="114" t="s">
        <v>25</v>
      </c>
      <c r="R356" s="109" t="s">
        <v>5630</v>
      </c>
    </row>
    <row r="357" spans="1:18" x14ac:dyDescent="0.25">
      <c r="A357" s="109"/>
      <c r="B357" s="109"/>
      <c r="C357" s="109"/>
      <c r="D357" s="103" t="s">
        <v>161</v>
      </c>
      <c r="E357" s="103" t="s">
        <v>1512</v>
      </c>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2018-08-01_G-178_BD</v>
      </c>
      <c r="G357" s="104">
        <v>43425</v>
      </c>
      <c r="H357" s="104">
        <v>43425</v>
      </c>
      <c r="I357" s="68">
        <v>0.1</v>
      </c>
      <c r="J357" s="68">
        <v>4</v>
      </c>
      <c r="K357" s="73">
        <f>IF(AND(NOT(I357=""),NOT(J357=""),NOT(H357="")),J357/I357,"")</f>
        <v>40</v>
      </c>
      <c r="L357" s="109"/>
      <c r="M357" s="103" t="str">
        <f>IF(AND(NOT(OR(G357="",G357="Ø")),H357=""),"In Progress",IF(AND(NOT(OR(H357="Ø",H357="")),NOT(OR(G357="Ø",G357=""))),"Completed",IF(AND(NOT(A356=""),NOT(OR(D357="",D357="???")),G357=""),"Waiting",IF(D357="???","Waiting",""))))</f>
        <v>Completed</v>
      </c>
      <c r="N357" s="109"/>
      <c r="O357" s="109"/>
      <c r="P357" s="4"/>
      <c r="Q357" s="114"/>
      <c r="R357" s="109"/>
    </row>
    <row r="358" spans="1:18" x14ac:dyDescent="0.25">
      <c r="A358" s="115" t="s">
        <v>5629</v>
      </c>
      <c r="B358" s="110" t="s">
        <v>5628</v>
      </c>
      <c r="C358" s="109" t="s">
        <v>5448</v>
      </c>
      <c r="D358" s="103" t="s">
        <v>187</v>
      </c>
      <c r="E358" s="103" t="s">
        <v>24</v>
      </c>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2018-08-01_G-179_MW</v>
      </c>
      <c r="G358" s="104">
        <v>43403</v>
      </c>
      <c r="H358" s="104">
        <v>43403</v>
      </c>
      <c r="I358" s="68">
        <v>0.5</v>
      </c>
      <c r="J358" s="68">
        <v>5</v>
      </c>
      <c r="K358" s="73">
        <f>IF(AND(NOT(I358=""),NOT(J358=""),NOT(H358="")),J358/I358,"")</f>
        <v>10</v>
      </c>
      <c r="L358" s="111">
        <v>43425</v>
      </c>
      <c r="M358" s="103" t="str">
        <f>IF(AND(NOT(OR(G358="",G358="Ø")),H358=""),"In Progress",IF(AND(NOT(OR(H358="Ø",H358="")),NOT(OR(G358="Ø",G358=""))),"Completed",IF(AND(NOT(A358=""),NOT(OR(D358="",D358="???")),G358=""),"Waiting",IF(D358="???","Waiting",""))))</f>
        <v>Completed</v>
      </c>
      <c r="N358" s="109"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Completed</v>
      </c>
      <c r="O358" s="109" t="s">
        <v>0</v>
      </c>
      <c r="P358" s="4"/>
      <c r="Q358" s="114" t="s">
        <v>25</v>
      </c>
      <c r="R358" s="109" t="s">
        <v>5627</v>
      </c>
    </row>
    <row r="359" spans="1:18" x14ac:dyDescent="0.25">
      <c r="A359" s="109"/>
      <c r="B359" s="109"/>
      <c r="C359" s="109"/>
      <c r="D359" s="103" t="s">
        <v>161</v>
      </c>
      <c r="E359" s="103" t="s">
        <v>1512</v>
      </c>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2018-08-01_G-179_BD</v>
      </c>
      <c r="G359" s="104">
        <v>43425</v>
      </c>
      <c r="H359" s="104">
        <v>43425</v>
      </c>
      <c r="I359" s="68">
        <v>0.1</v>
      </c>
      <c r="J359" s="68">
        <v>5</v>
      </c>
      <c r="K359" s="73">
        <f>IF(AND(NOT(I359=""),NOT(J359=""),NOT(H359="")),J359/I359,"")</f>
        <v>50</v>
      </c>
      <c r="L359" s="109"/>
      <c r="M359" s="103" t="str">
        <f>IF(AND(NOT(OR(G359="",G359="Ø")),H359=""),"In Progress",IF(AND(NOT(OR(H359="Ø",H359="")),NOT(OR(G359="Ø",G359=""))),"Completed",IF(AND(NOT(A358=""),NOT(OR(D359="",D359="???")),G359=""),"Waiting",IF(D359="???","Waiting",""))))</f>
        <v>Completed</v>
      </c>
      <c r="N359" s="109"/>
      <c r="O359" s="109"/>
      <c r="P359" s="4"/>
      <c r="Q359" s="114"/>
      <c r="R359" s="109"/>
    </row>
    <row r="360" spans="1:18" x14ac:dyDescent="0.25">
      <c r="A360" s="115" t="s">
        <v>5626</v>
      </c>
      <c r="B360" s="110" t="s">
        <v>5625</v>
      </c>
      <c r="C360" s="109" t="s">
        <v>5448</v>
      </c>
      <c r="D360" s="103" t="s">
        <v>161</v>
      </c>
      <c r="E360" s="103" t="s">
        <v>24</v>
      </c>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2018-08-01_G-180_BD</v>
      </c>
      <c r="G360" s="104">
        <v>43403</v>
      </c>
      <c r="H360" s="104">
        <v>43403</v>
      </c>
      <c r="I360" s="183">
        <v>0.5</v>
      </c>
      <c r="J360" s="68">
        <v>5</v>
      </c>
      <c r="K360" s="73">
        <f>IF(AND(NOT(I360=""),NOT(J360=""),NOT(H360="")),J360/I360,"")</f>
        <v>10</v>
      </c>
      <c r="L360" s="111">
        <v>43445</v>
      </c>
      <c r="M360" s="103" t="str">
        <f>IF(AND(NOT(OR(G360="",G360="Ø")),H360=""),"In Progress",IF(AND(NOT(OR(H360="Ø",H360="")),NOT(OR(G360="Ø",G360=""))),"Completed",IF(AND(NOT(A360=""),NOT(OR(D360="",D360="???")),G360=""),"Waiting",IF(D360="???","Waiting",""))))</f>
        <v>Completed</v>
      </c>
      <c r="N360" s="109"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Completed</v>
      </c>
      <c r="O360" s="109" t="s">
        <v>0</v>
      </c>
      <c r="P360" s="4"/>
      <c r="Q360" s="114" t="s">
        <v>25</v>
      </c>
      <c r="R360" s="109" t="s">
        <v>5624</v>
      </c>
    </row>
    <row r="361" spans="1:18" x14ac:dyDescent="0.25">
      <c r="A361" s="109"/>
      <c r="B361" s="109"/>
      <c r="C361" s="109"/>
      <c r="D361" s="103" t="s">
        <v>187</v>
      </c>
      <c r="E361" s="103" t="s">
        <v>1512</v>
      </c>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2018-08-01_G-180_MW</v>
      </c>
      <c r="G361" s="104">
        <v>43425</v>
      </c>
      <c r="H361" s="104">
        <v>43425</v>
      </c>
      <c r="I361" s="68">
        <v>0.5</v>
      </c>
      <c r="J361" s="68"/>
      <c r="K361" s="73" t="str">
        <f>IF(AND(NOT(I361=""),NOT(J361=""),NOT(H361="")),J361/I361,"")</f>
        <v/>
      </c>
      <c r="L361" s="109"/>
      <c r="M361" s="103" t="str">
        <f>IF(AND(NOT(OR(G361="",G361="Ø")),H361=""),"In Progress",IF(AND(NOT(OR(H361="Ø",H361="")),NOT(OR(G361="Ø",G361=""))),"Completed",IF(AND(NOT(A360=""),NOT(OR(D361="",D361="???")),G361=""),"Waiting",IF(D361="???","Waiting",""))))</f>
        <v>Completed</v>
      </c>
      <c r="N361" s="109"/>
      <c r="O361" s="109"/>
      <c r="P361" s="4" t="s">
        <v>5601</v>
      </c>
      <c r="Q361" s="114"/>
      <c r="R361" s="109"/>
    </row>
    <row r="362" spans="1:18" x14ac:dyDescent="0.25">
      <c r="A362" s="115" t="s">
        <v>5623</v>
      </c>
      <c r="B362" s="110" t="s">
        <v>5622</v>
      </c>
      <c r="C362" s="109" t="s">
        <v>5448</v>
      </c>
      <c r="D362" s="103" t="s">
        <v>187</v>
      </c>
      <c r="E362" s="103" t="s">
        <v>24</v>
      </c>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2018-08-01_G-181_MW</v>
      </c>
      <c r="G362" s="104">
        <v>43403</v>
      </c>
      <c r="H362" s="104">
        <v>43403</v>
      </c>
      <c r="I362" s="68">
        <v>0.5</v>
      </c>
      <c r="J362" s="68">
        <v>4</v>
      </c>
      <c r="K362" s="73">
        <f>IF(AND(NOT(I362=""),NOT(J362=""),NOT(H362="")),J362/I362,"")</f>
        <v>8</v>
      </c>
      <c r="L362" s="111">
        <v>43425</v>
      </c>
      <c r="M362" s="103" t="str">
        <f>IF(AND(NOT(OR(G362="",G362="Ø")),H362=""),"In Progress",IF(AND(NOT(OR(H362="Ø",H362="")),NOT(OR(G362="Ø",G362=""))),"Completed",IF(AND(NOT(A362=""),NOT(OR(D362="",D362="???")),G362=""),"Waiting",IF(D362="???","Waiting",""))))</f>
        <v>Completed</v>
      </c>
      <c r="N362" s="109"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Completed</v>
      </c>
      <c r="O362" s="109" t="s">
        <v>0</v>
      </c>
      <c r="P362" s="4"/>
      <c r="Q362" s="114" t="s">
        <v>25</v>
      </c>
      <c r="R362" s="109" t="s">
        <v>5621</v>
      </c>
    </row>
    <row r="363" spans="1:18" x14ac:dyDescent="0.25">
      <c r="A363" s="109"/>
      <c r="B363" s="109"/>
      <c r="C363" s="109"/>
      <c r="D363" s="103" t="s">
        <v>161</v>
      </c>
      <c r="E363" s="103" t="s">
        <v>1512</v>
      </c>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2018-08-01_G-181_BD</v>
      </c>
      <c r="G363" s="104">
        <v>43425</v>
      </c>
      <c r="H363" s="104">
        <v>43425</v>
      </c>
      <c r="I363" s="68">
        <v>0.1</v>
      </c>
      <c r="J363" s="68">
        <v>4</v>
      </c>
      <c r="K363" s="73">
        <f>IF(AND(NOT(I363=""),NOT(J363=""),NOT(H363="")),J363/I363,"")</f>
        <v>40</v>
      </c>
      <c r="L363" s="109"/>
      <c r="M363" s="103" t="str">
        <f>IF(AND(NOT(OR(G363="",G363="Ø")),H363=""),"In Progress",IF(AND(NOT(OR(H363="Ø",H363="")),NOT(OR(G363="Ø",G363=""))),"Completed",IF(AND(NOT(A362=""),NOT(OR(D363="",D363="???")),G363=""),"Waiting",IF(D363="???","Waiting",""))))</f>
        <v>Completed</v>
      </c>
      <c r="N363" s="109"/>
      <c r="O363" s="109"/>
      <c r="P363" s="4"/>
      <c r="Q363" s="114"/>
      <c r="R363" s="109"/>
    </row>
    <row r="364" spans="1:18" x14ac:dyDescent="0.25">
      <c r="A364" s="115" t="s">
        <v>5620</v>
      </c>
      <c r="B364" s="110" t="s">
        <v>5619</v>
      </c>
      <c r="C364" s="109" t="s">
        <v>5448</v>
      </c>
      <c r="D364" s="103" t="s">
        <v>161</v>
      </c>
      <c r="E364" s="103" t="s">
        <v>24</v>
      </c>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2018-08-01_G-182_BD</v>
      </c>
      <c r="G364" s="104">
        <v>43403</v>
      </c>
      <c r="H364" s="104">
        <v>43403</v>
      </c>
      <c r="I364" s="68">
        <v>0.75</v>
      </c>
      <c r="J364" s="68">
        <v>6</v>
      </c>
      <c r="K364" s="73">
        <f>IF(AND(NOT(I364=""),NOT(J364=""),NOT(H364="")),J364/I364,"")</f>
        <v>8</v>
      </c>
      <c r="L364" s="111">
        <v>43433</v>
      </c>
      <c r="M364" s="103" t="str">
        <f>IF(AND(NOT(OR(G364="",G364="Ø")),H364=""),"In Progress",IF(AND(NOT(OR(H364="Ø",H364="")),NOT(OR(G364="Ø",G364=""))),"Completed",IF(AND(NOT(A364=""),NOT(OR(D364="",D364="???")),G364=""),"Waiting",IF(D364="???","Waiting",""))))</f>
        <v>Completed</v>
      </c>
      <c r="N364" s="109"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Completed</v>
      </c>
      <c r="O364" s="109" t="s">
        <v>0</v>
      </c>
      <c r="P364" s="4"/>
      <c r="Q364" s="114" t="s">
        <v>25</v>
      </c>
      <c r="R364" s="109" t="s">
        <v>5618</v>
      </c>
    </row>
    <row r="365" spans="1:18" x14ac:dyDescent="0.25">
      <c r="A365" s="109"/>
      <c r="B365" s="109"/>
      <c r="C365" s="109"/>
      <c r="D365" s="103" t="s">
        <v>187</v>
      </c>
      <c r="E365" s="103" t="s">
        <v>1512</v>
      </c>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2018-08-01_G-182_MW</v>
      </c>
      <c r="G365" s="104">
        <v>43425</v>
      </c>
      <c r="H365" s="104">
        <v>43425</v>
      </c>
      <c r="I365" s="68">
        <v>0.5</v>
      </c>
      <c r="J365" s="68"/>
      <c r="K365" s="73" t="str">
        <f>IF(AND(NOT(I365=""),NOT(J365=""),NOT(H365="")),J365/I365,"")</f>
        <v/>
      </c>
      <c r="L365" s="109"/>
      <c r="M365" s="103" t="str">
        <f>IF(AND(NOT(OR(G365="",G365="Ø")),H365=""),"In Progress",IF(AND(NOT(OR(H365="Ø",H365="")),NOT(OR(G365="Ø",G365=""))),"Completed",IF(AND(NOT(A364=""),NOT(OR(D365="",D365="???")),G365=""),"Waiting",IF(D365="???","Waiting",""))))</f>
        <v>Completed</v>
      </c>
      <c r="N365" s="109"/>
      <c r="O365" s="109"/>
      <c r="P365" s="4"/>
      <c r="Q365" s="114"/>
      <c r="R365" s="109"/>
    </row>
    <row r="366" spans="1:18" x14ac:dyDescent="0.25">
      <c r="A366" s="115" t="s">
        <v>5617</v>
      </c>
      <c r="B366" s="110" t="s">
        <v>5616</v>
      </c>
      <c r="C366" s="109" t="s">
        <v>5448</v>
      </c>
      <c r="D366" s="103" t="s">
        <v>187</v>
      </c>
      <c r="E366" s="103" t="s">
        <v>24</v>
      </c>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2018-08-01_G-183_MW</v>
      </c>
      <c r="G366" s="104">
        <v>43403</v>
      </c>
      <c r="H366" s="104">
        <v>43403</v>
      </c>
      <c r="I366" s="68">
        <v>0.5</v>
      </c>
      <c r="J366" s="68">
        <v>4</v>
      </c>
      <c r="K366" s="73">
        <f>IF(AND(NOT(I366=""),NOT(J366=""),NOT(H366="")),J366/I366,"")</f>
        <v>8</v>
      </c>
      <c r="L366" s="111">
        <v>43425</v>
      </c>
      <c r="M366" s="103" t="str">
        <f>IF(AND(NOT(OR(G366="",G366="Ø")),H366=""),"In Progress",IF(AND(NOT(OR(H366="Ø",H366="")),NOT(OR(G366="Ø",G366=""))),"Completed",IF(AND(NOT(A366=""),NOT(OR(D366="",D366="???")),G366=""),"Waiting",IF(D366="???","Waiting",""))))</f>
        <v>Completed</v>
      </c>
      <c r="N366" s="109"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Completed</v>
      </c>
      <c r="O366" s="109" t="s">
        <v>0</v>
      </c>
      <c r="P366" s="4"/>
      <c r="Q366" s="114" t="s">
        <v>25</v>
      </c>
      <c r="R366" s="109" t="s">
        <v>5615</v>
      </c>
    </row>
    <row r="367" spans="1:18" x14ac:dyDescent="0.25">
      <c r="A367" s="109"/>
      <c r="B367" s="109"/>
      <c r="C367" s="109"/>
      <c r="D367" s="103" t="s">
        <v>161</v>
      </c>
      <c r="E367" s="103" t="s">
        <v>1512</v>
      </c>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2018-08-01_G-183_BD</v>
      </c>
      <c r="G367" s="104">
        <v>43425</v>
      </c>
      <c r="H367" s="104">
        <v>43425</v>
      </c>
      <c r="I367" s="68">
        <v>0.1</v>
      </c>
      <c r="J367" s="68">
        <v>4</v>
      </c>
      <c r="K367" s="73">
        <f>IF(AND(NOT(I367=""),NOT(J367=""),NOT(H367="")),J367/I367,"")</f>
        <v>40</v>
      </c>
      <c r="L367" s="109"/>
      <c r="M367" s="103" t="str">
        <f>IF(AND(NOT(OR(G367="",G367="Ø")),H367=""),"In Progress",IF(AND(NOT(OR(H367="Ø",H367="")),NOT(OR(G367="Ø",G367=""))),"Completed",IF(AND(NOT(A366=""),NOT(OR(D367="",D367="???")),G367=""),"Waiting",IF(D367="???","Waiting",""))))</f>
        <v>Completed</v>
      </c>
      <c r="N367" s="109"/>
      <c r="O367" s="109"/>
      <c r="P367" s="4"/>
      <c r="Q367" s="114"/>
      <c r="R367" s="109"/>
    </row>
    <row r="368" spans="1:18" x14ac:dyDescent="0.25">
      <c r="A368" s="115" t="s">
        <v>5614</v>
      </c>
      <c r="B368" s="110" t="s">
        <v>5613</v>
      </c>
      <c r="C368" s="109" t="s">
        <v>5448</v>
      </c>
      <c r="D368" s="103" t="s">
        <v>187</v>
      </c>
      <c r="E368" s="103" t="s">
        <v>24</v>
      </c>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2018-08-01_G-184_MW</v>
      </c>
      <c r="G368" s="104">
        <v>43403</v>
      </c>
      <c r="H368" s="104">
        <v>43403</v>
      </c>
      <c r="I368" s="68">
        <v>0.3</v>
      </c>
      <c r="J368" s="68">
        <v>6</v>
      </c>
      <c r="K368" s="73">
        <f>IF(AND(NOT(I368=""),NOT(J368=""),NOT(H368="")),J368/I368,"")</f>
        <v>20</v>
      </c>
      <c r="L368" s="111">
        <v>43425</v>
      </c>
      <c r="M368" s="103" t="str">
        <f>IF(AND(NOT(OR(G368="",G368="Ø")),H368=""),"In Progress",IF(AND(NOT(OR(H368="Ø",H368="")),NOT(OR(G368="Ø",G368=""))),"Completed",IF(AND(NOT(A368=""),NOT(OR(D368="",D368="???")),G368=""),"Waiting",IF(D368="???","Waiting",""))))</f>
        <v>Completed</v>
      </c>
      <c r="N368" s="109"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Completed</v>
      </c>
      <c r="O368" s="109" t="s">
        <v>0</v>
      </c>
      <c r="P368" s="4"/>
      <c r="Q368" s="114" t="s">
        <v>25</v>
      </c>
      <c r="R368" s="109" t="s">
        <v>5612</v>
      </c>
    </row>
    <row r="369" spans="1:18" x14ac:dyDescent="0.25">
      <c r="A369" s="109"/>
      <c r="B369" s="109"/>
      <c r="C369" s="109"/>
      <c r="D369" s="103" t="s">
        <v>161</v>
      </c>
      <c r="E369" s="103" t="s">
        <v>1512</v>
      </c>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2018-08-01_G-184_BD</v>
      </c>
      <c r="G369" s="104">
        <v>43425</v>
      </c>
      <c r="H369" s="104">
        <v>43425</v>
      </c>
      <c r="I369" s="68">
        <v>0.1</v>
      </c>
      <c r="J369" s="68">
        <v>6</v>
      </c>
      <c r="K369" s="73">
        <f>IF(AND(NOT(I369=""),NOT(J369=""),NOT(H369="")),J369/I369,"")</f>
        <v>60</v>
      </c>
      <c r="L369" s="109"/>
      <c r="M369" s="103" t="str">
        <f>IF(AND(NOT(OR(G369="",G369="Ø")),H369=""),"In Progress",IF(AND(NOT(OR(H369="Ø",H369="")),NOT(OR(G369="Ø",G369=""))),"Completed",IF(AND(NOT(A368=""),NOT(OR(D369="",D369="???")),G369=""),"Waiting",IF(D369="???","Waiting",""))))</f>
        <v>Completed</v>
      </c>
      <c r="N369" s="109"/>
      <c r="O369" s="109"/>
      <c r="P369" s="4"/>
      <c r="Q369" s="114"/>
      <c r="R369" s="109"/>
    </row>
    <row r="370" spans="1:18" x14ac:dyDescent="0.25">
      <c r="A370" s="115" t="s">
        <v>5611</v>
      </c>
      <c r="B370" s="110" t="s">
        <v>5610</v>
      </c>
      <c r="C370" s="109" t="s">
        <v>5448</v>
      </c>
      <c r="D370" s="103" t="s">
        <v>187</v>
      </c>
      <c r="E370" s="103" t="s">
        <v>24</v>
      </c>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2018-08-01_G-185_MW</v>
      </c>
      <c r="G370" s="104">
        <v>43403</v>
      </c>
      <c r="H370" s="104">
        <v>43403</v>
      </c>
      <c r="I370" s="68">
        <v>0.5</v>
      </c>
      <c r="J370" s="68">
        <v>5</v>
      </c>
      <c r="K370" s="73">
        <f>IF(AND(NOT(I370=""),NOT(J370=""),NOT(H370="")),J370/I370,"")</f>
        <v>10</v>
      </c>
      <c r="L370" s="111">
        <v>43445</v>
      </c>
      <c r="M370" s="103" t="str">
        <f>IF(AND(NOT(OR(G370="",G370="Ø")),H370=""),"In Progress",IF(AND(NOT(OR(H370="Ø",H370="")),NOT(OR(G370="Ø",G370=""))),"Completed",IF(AND(NOT(A370=""),NOT(OR(D370="",D370="???")),G370=""),"Waiting",IF(D370="???","Waiting",""))))</f>
        <v>Completed</v>
      </c>
      <c r="N370" s="109"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Completed</v>
      </c>
      <c r="O370" s="109" t="s">
        <v>0</v>
      </c>
      <c r="P370" s="4"/>
      <c r="Q370" s="114" t="s">
        <v>25</v>
      </c>
      <c r="R370" s="109" t="s">
        <v>5609</v>
      </c>
    </row>
    <row r="371" spans="1:18" x14ac:dyDescent="0.25">
      <c r="A371" s="109"/>
      <c r="B371" s="109"/>
      <c r="C371" s="109"/>
      <c r="D371" s="103" t="s">
        <v>161</v>
      </c>
      <c r="E371" s="103" t="s">
        <v>1512</v>
      </c>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2018-08-01_G-185_BD</v>
      </c>
      <c r="G371" s="104">
        <v>43425</v>
      </c>
      <c r="H371" s="104">
        <v>43425</v>
      </c>
      <c r="I371" s="68">
        <v>0.1</v>
      </c>
      <c r="J371" s="68">
        <v>5</v>
      </c>
      <c r="K371" s="73">
        <f>IF(AND(NOT(I371=""),NOT(J371=""),NOT(H371="")),J371/I371,"")</f>
        <v>50</v>
      </c>
      <c r="L371" s="109"/>
      <c r="M371" s="103" t="str">
        <f>IF(AND(NOT(OR(G371="",G371="Ø")),H371=""),"In Progress",IF(AND(NOT(OR(H371="Ø",H371="")),NOT(OR(G371="Ø",G371=""))),"Completed",IF(AND(NOT(A370=""),NOT(OR(D371="",D371="???")),G371=""),"Waiting",IF(D371="???","Waiting",""))))</f>
        <v>Completed</v>
      </c>
      <c r="N371" s="109"/>
      <c r="O371" s="109"/>
      <c r="P371" s="4" t="s">
        <v>5601</v>
      </c>
      <c r="Q371" s="114"/>
      <c r="R371" s="109"/>
    </row>
    <row r="372" spans="1:18" x14ac:dyDescent="0.25">
      <c r="A372" s="115" t="s">
        <v>5608</v>
      </c>
      <c r="B372" s="124" t="s">
        <v>5607</v>
      </c>
      <c r="C372" s="117" t="s">
        <v>5606</v>
      </c>
      <c r="D372" s="103" t="s">
        <v>187</v>
      </c>
      <c r="E372" s="103" t="s">
        <v>24</v>
      </c>
      <c r="F372" s="7" t="str">
        <f>IF(AND(D372="Amina",OR(E372="Manual",E372="Assisted Manual")),A372&amp;"_AZ",IF(AND(D372="Amina",OR(E372="De-Novo Merge",E372="Assisted Merge")),A372&amp;"_SA_AZ",IF(AND(D372="Ahmad",OR(E372="Manual",E372="Assisted Manual")),A372&amp;"_AE",IF(AND(D372="Ahmad",OR(E372="De-Novo Merge",E372="Assisted Merge")),A372&amp;"_SA_AE",IF(AND(D372="Gina",OR(E372="Manual",E372="Assisted Manual")),A372&amp;"_GB",IF(AND(D372="Gina",OR(E372="De-Novo Merge",E372="Assisted Merge")),A372&amp;"_SA_GB",IF(AND(D372="Cameron",OR(E372="Manual",E372="Assisted Manual")),A372&amp;"_CA",IF(AND(D372="Cameron",OR(E372="De-Novo Merge",E372="Assisted Merge")),A372&amp;"_SA_CA",IF(AND(D372="Bruno",OR(E372="Manual",E372="Assisted Manual")),A372&amp;"_BD",IF(AND(D372="Bruno",OR(E372="De-Novo Merge",E372="Assisted Merge")),A372&amp;"_SA_BD",IF(AND(D372="Daniel",OR(E372="Manual",E372="Assisted Manual")),A372&amp;"_DR",IF(AND(D372="Daniel",OR(E372="De-Novo Merge",E372="Assisted Merge")),A372&amp;"_SA_DR",IF(AND(D372="Monet",OR(E372="Manual",E372="Assisted Manual")),A372&amp;"_MW",IF(AND(D372="Monet",OR(E372="De-Novo Merge",E372="Assisted Merge")),A372&amp;"_SA_MW",IF(AND(D372="Rinat",OR(E372="Manual",E372="Assisted Manual")),A372&amp;"_RM",IF(AND(D372="Rinat",OR(E372="De-Novo Merge",E372="Assisted Merge")),A372&amp;"_SA_RM",""))))))))))))))))</f>
        <v>2018-08-01_G-186_MW</v>
      </c>
      <c r="G372" s="104">
        <v>43404</v>
      </c>
      <c r="H372" s="104">
        <v>43404</v>
      </c>
      <c r="I372" s="68">
        <v>4</v>
      </c>
      <c r="J372" s="68">
        <v>53.35</v>
      </c>
      <c r="K372" s="73">
        <f>IF(AND(NOT(I372=""),NOT(J372=""),NOT(H372="")),J372/I372,"")</f>
        <v>13.3375</v>
      </c>
      <c r="L372" s="126">
        <v>43438</v>
      </c>
      <c r="M372" s="103" t="str">
        <f>IF(AND(NOT(OR(G372="",G372="Ø")),H372=""),"In Progress",IF(AND(NOT(OR(H372="Ø",H372="")),NOT(OR(G372="Ø",G372=""))),"Completed",IF(AND(NOT(A372=""),NOT(OR(D372="",D372="???")),G372=""),"Waiting",IF(D372="???","Waiting",""))))</f>
        <v>Completed</v>
      </c>
      <c r="N372" s="117" t="str">
        <f>IF(AND(NOT(OR(H372="Ø",H372="")),L372="Split"),"In Progress",IF(AND(NOT(OR(H372="Ø",H372="")),L372="Needs to be Split"),"Waiting",IF(AND(M372="Review",M373="Review"),"Review",IF(OR(AND(M372="Review",M373="Incomplete"),AND(M372="Incomplete",M373="Review")),"Review",IF(OR(AND(M372="Untraceable",M373="Review"),AND(M372="Review",M373="Untraceable")),"Review",IF(OR(AND(M372="Review",M373="Completed"),AND(M372="Completed",M373="Review")),"Review",IF(OR(AND(M372="Other",M373="Review"),AND(M372="Review",M373="Other")),"Review",IF(OR(AND(M372="Other",M373="Incomplete"),AND(M372="Incomplete",M373="Other")),"Review",IF(OR(AND(M372="Other",M373="Untraceable"),AND(M372="Untraceable",M373="Other")),"Review",IF(OR(AND(M372="Other",M373="Completed"),AND(M372="Completed",M373="Other")),"Review",IF(AND(M372="Waiting",M373="Waiting"),"Waiting",IF(OR(AND(M372="Review",M373="Waiting"),AND(M372="Waiting",M373="Review")),"Waiting",IF(OR(AND(M372="Other",M373="Waiting"),AND(M372="Waiting",M373="Other")),"Waiting",IF(OR(AND(M372="Incomplete",M373="Waiting"),AND(M372="Waiting",M373="Incomplete")),"Waiting",IF(OR(AND(M372="Completed",M373="Waiting"),AND(M372="Waiting",M373="Completed")),"Waiting",IF(OR(M372="In Progress",M373="In Progress"),"In Progress",IF(OR(AND(M372="Completed",M373="Untraceable"),AND(M372="Untraceable",M373="Completed")),"Review",IF(OR(AND(M372="Completed",M373="Incomplete"),AND(M372="Incomplete",M373="Completed")),"Review",IF(OR(AND(M372="Incomplete",M373="Untraceable"),AND(M372="Untraceable",M373="Incomplete")),"Untraceable",IF(AND(NOT(OR(H372="Ø",H372="")),NOT(OR(H373="Ø",H373="")),L372=""),"In Progress",IF(AND(M372="Untraceable",M373="Untraceable"),"Untraceable",IF(AND(NOT(OR(H372="Ø",H372="")),NOT(OR(H373="Ø",H373="")),NOT(OR(L372="Ø",L372="",L372="Split",L372="Needs to be Split"))),"Completed",IF(AND(M372="Incomplete",M373="Incomplete"),"Incomplete",IF(AND(M372="Other",M373="Other"),"Review",IF(AND(M372="Untraceable",M373=""),"Untraceable","")))))))))))))))))))))))))</f>
        <v>Completed</v>
      </c>
      <c r="O372" s="117" t="s">
        <v>0</v>
      </c>
      <c r="P372" s="4" t="s">
        <v>5605</v>
      </c>
      <c r="Q372" s="114" t="s">
        <v>25</v>
      </c>
      <c r="R372" s="109" t="s">
        <v>5604</v>
      </c>
    </row>
    <row r="373" spans="1:18" x14ac:dyDescent="0.25">
      <c r="A373" s="109"/>
      <c r="B373" s="125"/>
      <c r="C373" s="118"/>
      <c r="D373" s="103" t="s">
        <v>27</v>
      </c>
      <c r="E373" s="103" t="s">
        <v>1512</v>
      </c>
      <c r="F373" s="7" t="str">
        <f>IF(AND(D373="Amina",OR(E373="Manual",E373="Assisted Manual")),A372&amp;"_AZ",IF(AND(D373="Amina",OR(E373="De-Novo Merge",E373="Assisted Merge")),A372&amp;"_SA_AZ",IF(AND(D373="Ahmad",OR(E373="Manual",E373="Assisted Manual")),A372&amp;"_AE",IF(AND(D373="Ahmad",OR(E373="De-Novo Merge",E373="Assisted Merge")),A372&amp;"_SA_AE",IF(AND(D373="Gina",OR(E373="Manual",E373="Assisted Manual")),A372&amp;"_GB",IF(AND(D373="Gina",OR(E373="De-Novo Merge",E373="Assisted Merge")),A372&amp;"_SA_GB",IF(AND(D373="Cameron",OR(E373="Manual",E373="Assisted Manual")),A372&amp;"_CA",IF(AND(D373="Cameron",OR(E373="De-Novo Merge",E373="Assisted Merge")),A372&amp;"_SA_CA",IF(AND(D373="Bruno",OR(E373="Manual",E373="Assisted Manual")),A372&amp;"_BD",IF(AND(D373="Bruno",OR(E373="De-Novo Merge",E373="Assisted Merge")),A372&amp;"_SA_BD",IF(AND(D373="Daniel",OR(E373="Manual",E373="Assisted Manual")),A372&amp;"_DR",IF(AND(D373="Daniel",OR(E373="De-Novo Merge",E373="Assisted Merge")),A372&amp;"_SA_DR",IF(AND(D373="Monet",OR(E373="Manual",E373="Assisted Manual")),A372&amp;"_MW",IF(AND(D373="Monet",OR(E373="De-Novo Merge",E373="Assisted Merge")),A372&amp;"_SA_MW",IF(AND(D373="Rinat",OR(E373="Manual",E373="Assisted Manual")),A372&amp;"_RM",IF(AND(D373="Rinat",OR(E373="De-Novo Merge",E373="Assisted Merge")),A372&amp;"_SA_RM",""))))))))))))))))</f>
        <v>2018-08-01_G-186_GB</v>
      </c>
      <c r="G373" s="104">
        <v>43433</v>
      </c>
      <c r="H373" s="104">
        <v>43438</v>
      </c>
      <c r="I373" s="68">
        <v>3.25</v>
      </c>
      <c r="J373" s="68">
        <v>56.84</v>
      </c>
      <c r="K373" s="73">
        <f>IF(AND(NOT(I373=""),NOT(J373=""),NOT(H373="")),J373/I373,"")</f>
        <v>17.489230769230769</v>
      </c>
      <c r="L373" s="127"/>
      <c r="M373" s="103" t="str">
        <f>IF(AND(NOT(OR(G373="",G373="Ø")),H373=""),"In Progress",IF(AND(NOT(OR(H373="Ø",H373="")),NOT(OR(G373="Ø",G373=""))),"Completed",IF(AND(NOT(A372=""),NOT(OR(D373="",D373="???")),G373=""),"Waiting",IF(D373="???","Waiting",""))))</f>
        <v>Completed</v>
      </c>
      <c r="N373" s="118"/>
      <c r="O373" s="118"/>
      <c r="P373" s="4"/>
      <c r="Q373" s="114"/>
      <c r="R373" s="109"/>
    </row>
    <row r="374" spans="1:18" x14ac:dyDescent="0.25">
      <c r="A374" s="115" t="s">
        <v>5603</v>
      </c>
      <c r="B374" s="124" t="s">
        <v>5602</v>
      </c>
      <c r="C374" s="117" t="s">
        <v>5448</v>
      </c>
      <c r="D374" s="103" t="s">
        <v>161</v>
      </c>
      <c r="E374" s="103" t="s">
        <v>24</v>
      </c>
      <c r="F374" s="7" t="str">
        <f>IF(AND(D374="Amina",OR(E374="Manual",E374="Assisted Manual")),A374&amp;"_AZ",IF(AND(D374="Amina",OR(E374="De-Novo Merge",E374="Assisted Merge")),A374&amp;"_SA_AZ",IF(AND(D374="Ahmad",OR(E374="Manual",E374="Assisted Manual")),A374&amp;"_AE",IF(AND(D374="Ahmad",OR(E374="De-Novo Merge",E374="Assisted Merge")),A374&amp;"_SA_AE",IF(AND(D374="Gina",OR(E374="Manual",E374="Assisted Manual")),A374&amp;"_GB",IF(AND(D374="Gina",OR(E374="De-Novo Merge",E374="Assisted Merge")),A374&amp;"_SA_GB",IF(AND(D374="Cameron",OR(E374="Manual",E374="Assisted Manual")),A374&amp;"_CA",IF(AND(D374="Cameron",OR(E374="De-Novo Merge",E374="Assisted Merge")),A374&amp;"_SA_CA",IF(AND(D374="Bruno",OR(E374="Manual",E374="Assisted Manual")),A374&amp;"_BD",IF(AND(D374="Bruno",OR(E374="De-Novo Merge",E374="Assisted Merge")),A374&amp;"_SA_BD",IF(AND(D374="Daniel",OR(E374="Manual",E374="Assisted Manual")),A374&amp;"_DR",IF(AND(D374="Daniel",OR(E374="De-Novo Merge",E374="Assisted Merge")),A374&amp;"_SA_DR",IF(AND(D374="Monet",OR(E374="Manual",E374="Assisted Manual")),A374&amp;"_MW",IF(AND(D374="Monet",OR(E374="De-Novo Merge",E374="Assisted Merge")),A374&amp;"_SA_MW",IF(AND(D374="Rinat",OR(E374="Manual",E374="Assisted Manual")),A374&amp;"_RM",IF(AND(D374="Rinat",OR(E374="De-Novo Merge",E374="Assisted Merge")),A374&amp;"_SA_RM",""))))))))))))))))</f>
        <v>2018-08-01_G-187_BD</v>
      </c>
      <c r="G374" s="104">
        <v>43403</v>
      </c>
      <c r="H374" s="104">
        <v>43403</v>
      </c>
      <c r="I374" s="68">
        <v>0.5</v>
      </c>
      <c r="J374" s="68">
        <v>8</v>
      </c>
      <c r="K374" s="73">
        <f>IF(AND(NOT(I374=""),NOT(J374=""),NOT(H374="")),J374/I374,"")</f>
        <v>16</v>
      </c>
      <c r="L374" s="126">
        <v>43445</v>
      </c>
      <c r="M374" s="103" t="str">
        <f>IF(AND(NOT(OR(G374="",G374="Ø")),H374=""),"In Progress",IF(AND(NOT(OR(H374="Ø",H374="")),NOT(OR(G374="Ø",G374=""))),"Completed",IF(AND(NOT(A374=""),NOT(OR(D374="",D374="???")),G374=""),"Waiting",IF(D374="???","Waiting",""))))</f>
        <v>Completed</v>
      </c>
      <c r="N374" s="117" t="str">
        <f>IF(AND(NOT(OR(H374="Ø",H374="")),L374="Split"),"In Progress",IF(AND(NOT(OR(H374="Ø",H374="")),L374="Needs to be Split"),"Waiting",IF(AND(M374="Review",M375="Review"),"Review",IF(OR(AND(M374="Review",M375="Incomplete"),AND(M374="Incomplete",M375="Review")),"Review",IF(OR(AND(M374="Untraceable",M375="Review"),AND(M374="Review",M375="Untraceable")),"Review",IF(OR(AND(M374="Review",M375="Completed"),AND(M374="Completed",M375="Review")),"Review",IF(OR(AND(M374="Other",M375="Review"),AND(M374="Review",M375="Other")),"Review",IF(OR(AND(M374="Other",M375="Incomplete"),AND(M374="Incomplete",M375="Other")),"Review",IF(OR(AND(M374="Other",M375="Untraceable"),AND(M374="Untraceable",M375="Other")),"Review",IF(OR(AND(M374="Other",M375="Completed"),AND(M374="Completed",M375="Other")),"Review",IF(AND(M374="Waiting",M375="Waiting"),"Waiting",IF(OR(AND(M374="Review",M375="Waiting"),AND(M374="Waiting",M375="Review")),"Waiting",IF(OR(AND(M374="Other",M375="Waiting"),AND(M374="Waiting",M375="Other")),"Waiting",IF(OR(AND(M374="Incomplete",M375="Waiting"),AND(M374="Waiting",M375="Incomplete")),"Waiting",IF(OR(AND(M374="Completed",M375="Waiting"),AND(M374="Waiting",M375="Completed")),"Waiting",IF(OR(M374="In Progress",M375="In Progress"),"In Progress",IF(OR(AND(M374="Completed",M375="Untraceable"),AND(M374="Untraceable",M375="Completed")),"Review",IF(OR(AND(M374="Completed",M375="Incomplete"),AND(M374="Incomplete",M375="Completed")),"Review",IF(OR(AND(M374="Incomplete",M375="Untraceable"),AND(M374="Untraceable",M375="Incomplete")),"Untraceable",IF(AND(NOT(OR(H374="Ø",H374="")),NOT(OR(H375="Ø",H375="")),L374=""),"In Progress",IF(AND(M374="Untraceable",M375="Untraceable"),"Untraceable",IF(AND(NOT(OR(H374="Ø",H374="")),NOT(OR(H375="Ø",H375="")),NOT(OR(L374="Ø",L374="",L374="Split",L374="Needs to be Split"))),"Completed",IF(AND(M374="Incomplete",M375="Incomplete"),"Incomplete",IF(AND(M374="Other",M375="Other"),"Review",IF(AND(M374="Untraceable",M375=""),"Untraceable","")))))))))))))))))))))))))</f>
        <v>Completed</v>
      </c>
      <c r="O374" s="117" t="s">
        <v>0</v>
      </c>
      <c r="P374" t="s">
        <v>5601</v>
      </c>
      <c r="Q374" s="114" t="s">
        <v>25</v>
      </c>
      <c r="R374" s="109" t="s">
        <v>5600</v>
      </c>
    </row>
    <row r="375" spans="1:18" x14ac:dyDescent="0.25">
      <c r="A375" s="109"/>
      <c r="B375" s="125"/>
      <c r="C375" s="118"/>
      <c r="D375" s="103" t="s">
        <v>187</v>
      </c>
      <c r="E375" s="103" t="s">
        <v>1512</v>
      </c>
      <c r="F375" s="7" t="str">
        <f>IF(AND(D375="Amina",OR(E375="Manual",E375="Assisted Manual")),A374&amp;"_AZ",IF(AND(D375="Amina",OR(E375="De-Novo Merge",E375="Assisted Merge")),A374&amp;"_SA_AZ",IF(AND(D375="Ahmad",OR(E375="Manual",E375="Assisted Manual")),A374&amp;"_AE",IF(AND(D375="Ahmad",OR(E375="De-Novo Merge",E375="Assisted Merge")),A374&amp;"_SA_AE",IF(AND(D375="Gina",OR(E375="Manual",E375="Assisted Manual")),A374&amp;"_GB",IF(AND(D375="Gina",OR(E375="De-Novo Merge",E375="Assisted Merge")),A374&amp;"_SA_GB",IF(AND(D375="Cameron",OR(E375="Manual",E375="Assisted Manual")),A374&amp;"_CA",IF(AND(D375="Cameron",OR(E375="De-Novo Merge",E375="Assisted Merge")),A374&amp;"_SA_CA",IF(AND(D375="Bruno",OR(E375="Manual",E375="Assisted Manual")),A374&amp;"_BD",IF(AND(D375="Bruno",OR(E375="De-Novo Merge",E375="Assisted Merge")),A374&amp;"_SA_BD",IF(AND(D375="Daniel",OR(E375="Manual",E375="Assisted Manual")),A374&amp;"_DR",IF(AND(D375="Daniel",OR(E375="De-Novo Merge",E375="Assisted Merge")),A374&amp;"_SA_DR",IF(AND(D375="Monet",OR(E375="Manual",E375="Assisted Manual")),A374&amp;"_MW",IF(AND(D375="Monet",OR(E375="De-Novo Merge",E375="Assisted Merge")),A374&amp;"_SA_MW",IF(AND(D375="Rinat",OR(E375="Manual",E375="Assisted Manual")),A374&amp;"_RM",IF(AND(D375="Rinat",OR(E375="De-Novo Merge",E375="Assisted Merge")),A374&amp;"_SA_RM",""))))))))))))))))</f>
        <v>2018-08-01_G-187_MW</v>
      </c>
      <c r="G375" s="104">
        <v>43423</v>
      </c>
      <c r="H375" s="104">
        <v>43425</v>
      </c>
      <c r="I375" s="68">
        <v>0.25</v>
      </c>
      <c r="J375" s="68"/>
      <c r="K375" s="73" t="str">
        <f>IF(AND(NOT(I375=""),NOT(J375=""),NOT(H375="")),J375/I375,"")</f>
        <v/>
      </c>
      <c r="L375" s="127"/>
      <c r="M375" s="103" t="str">
        <f>IF(AND(NOT(OR(G375="",G375="Ø")),H375=""),"In Progress",IF(AND(NOT(OR(H375="Ø",H375="")),NOT(OR(G375="Ø",G375=""))),"Completed",IF(AND(NOT(A374=""),NOT(OR(D375="",D375="???")),G375=""),"Waiting",IF(D375="???","Waiting",""))))</f>
        <v>Completed</v>
      </c>
      <c r="N375" s="118"/>
      <c r="O375" s="118"/>
      <c r="Q375" s="114"/>
      <c r="R375" s="109"/>
    </row>
    <row r="376" spans="1:18" x14ac:dyDescent="0.25">
      <c r="A376" s="115" t="s">
        <v>5599</v>
      </c>
      <c r="B376" s="124" t="s">
        <v>5598</v>
      </c>
      <c r="C376" s="117" t="s">
        <v>5448</v>
      </c>
      <c r="D376" s="103" t="s">
        <v>187</v>
      </c>
      <c r="E376" s="103" t="s">
        <v>24</v>
      </c>
      <c r="F376" s="7" t="str">
        <f>IF(AND(D376="Amina",OR(E376="Manual",E376="Assisted Manual")),A376&amp;"_AZ",IF(AND(D376="Amina",OR(E376="De-Novo Merge",E376="Assisted Merge")),A376&amp;"_SA_AZ",IF(AND(D376="Ahmad",OR(E376="Manual",E376="Assisted Manual")),A376&amp;"_AE",IF(AND(D376="Ahmad",OR(E376="De-Novo Merge",E376="Assisted Merge")),A376&amp;"_SA_AE",IF(AND(D376="Gina",OR(E376="Manual",E376="Assisted Manual")),A376&amp;"_GB",IF(AND(D376="Gina",OR(E376="De-Novo Merge",E376="Assisted Merge")),A376&amp;"_SA_GB",IF(AND(D376="Cameron",OR(E376="Manual",E376="Assisted Manual")),A376&amp;"_CA",IF(AND(D376="Cameron",OR(E376="De-Novo Merge",E376="Assisted Merge")),A376&amp;"_SA_CA",IF(AND(D376="Bruno",OR(E376="Manual",E376="Assisted Manual")),A376&amp;"_BD",IF(AND(D376="Bruno",OR(E376="De-Novo Merge",E376="Assisted Merge")),A376&amp;"_SA_BD",IF(AND(D376="Daniel",OR(E376="Manual",E376="Assisted Manual")),A376&amp;"_DR",IF(AND(D376="Daniel",OR(E376="De-Novo Merge",E376="Assisted Merge")),A376&amp;"_SA_DR",IF(AND(D376="Monet",OR(E376="Manual",E376="Assisted Manual")),A376&amp;"_MW",IF(AND(D376="Monet",OR(E376="De-Novo Merge",E376="Assisted Merge")),A376&amp;"_SA_MW",IF(AND(D376="Rinat",OR(E376="Manual",E376="Assisted Manual")),A376&amp;"_RM",IF(AND(D376="Rinat",OR(E376="De-Novo Merge",E376="Assisted Merge")),A376&amp;"_SA_RM",""))))))))))))))))</f>
        <v>2018-08-01_G-188_MW</v>
      </c>
      <c r="G376" s="104">
        <v>43403</v>
      </c>
      <c r="H376" s="104">
        <v>43403</v>
      </c>
      <c r="I376" s="68">
        <v>0.25</v>
      </c>
      <c r="J376" s="68">
        <v>4</v>
      </c>
      <c r="K376" s="73">
        <f>IF(AND(NOT(I376=""),NOT(J376=""),NOT(H376="")),J376/I376,"")</f>
        <v>16</v>
      </c>
      <c r="L376" s="126">
        <v>43425</v>
      </c>
      <c r="M376" s="103" t="str">
        <f>IF(AND(NOT(OR(G376="",G376="Ø")),H376=""),"In Progress",IF(AND(NOT(OR(H376="Ø",H376="")),NOT(OR(G376="Ø",G376=""))),"Completed",IF(AND(NOT(A376=""),NOT(OR(D376="",D376="???")),G376=""),"Waiting",IF(D376="???","Waiting",""))))</f>
        <v>Completed</v>
      </c>
      <c r="N376" s="117" t="str">
        <f>IF(AND(NOT(OR(H376="Ø",H376="")),L376="Split"),"In Progress",IF(AND(NOT(OR(H376="Ø",H376="")),L376="Needs to be Split"),"Waiting",IF(AND(M376="Review",M377="Review"),"Review",IF(OR(AND(M376="Review",M377="Incomplete"),AND(M376="Incomplete",M377="Review")),"Review",IF(OR(AND(M376="Untraceable",M377="Review"),AND(M376="Review",M377="Untraceable")),"Review",IF(OR(AND(M376="Review",M377="Completed"),AND(M376="Completed",M377="Review")),"Review",IF(OR(AND(M376="Other",M377="Review"),AND(M376="Review",M377="Other")),"Review",IF(OR(AND(M376="Other",M377="Incomplete"),AND(M376="Incomplete",M377="Other")),"Review",IF(OR(AND(M376="Other",M377="Untraceable"),AND(M376="Untraceable",M377="Other")),"Review",IF(OR(AND(M376="Other",M377="Completed"),AND(M376="Completed",M377="Other")),"Review",IF(AND(M376="Waiting",M377="Waiting"),"Waiting",IF(OR(AND(M376="Review",M377="Waiting"),AND(M376="Waiting",M377="Review")),"Waiting",IF(OR(AND(M376="Other",M377="Waiting"),AND(M376="Waiting",M377="Other")),"Waiting",IF(OR(AND(M376="Incomplete",M377="Waiting"),AND(M376="Waiting",M377="Incomplete")),"Waiting",IF(OR(AND(M376="Completed",M377="Waiting"),AND(M376="Waiting",M377="Completed")),"Waiting",IF(OR(M376="In Progress",M377="In Progress"),"In Progress",IF(OR(AND(M376="Completed",M377="Untraceable"),AND(M376="Untraceable",M377="Completed")),"Review",IF(OR(AND(M376="Completed",M377="Incomplete"),AND(M376="Incomplete",M377="Completed")),"Review",IF(OR(AND(M376="Incomplete",M377="Untraceable"),AND(M376="Untraceable",M377="Incomplete")),"Untraceable",IF(AND(NOT(OR(H376="Ø",H376="")),NOT(OR(H377="Ø",H377="")),L376=""),"In Progress",IF(AND(M376="Untraceable",M377="Untraceable"),"Untraceable",IF(AND(NOT(OR(H376="Ø",H376="")),NOT(OR(H377="Ø",H377="")),NOT(OR(L376="Ø",L376="",L376="Split",L376="Needs to be Split"))),"Completed",IF(AND(M376="Incomplete",M377="Incomplete"),"Incomplete",IF(AND(M376="Other",M377="Other"),"Review",IF(AND(M376="Untraceable",M377=""),"Untraceable","")))))))))))))))))))))))))</f>
        <v>Completed</v>
      </c>
      <c r="O376" s="117" t="s">
        <v>0</v>
      </c>
      <c r="Q376" s="114" t="s">
        <v>25</v>
      </c>
      <c r="R376" s="109" t="s">
        <v>5597</v>
      </c>
    </row>
    <row r="377" spans="1:18" x14ac:dyDescent="0.25">
      <c r="A377" s="109"/>
      <c r="B377" s="125"/>
      <c r="C377" s="118"/>
      <c r="D377" s="103" t="s">
        <v>161</v>
      </c>
      <c r="E377" s="103" t="s">
        <v>1512</v>
      </c>
      <c r="F377" s="7" t="str">
        <f>IF(AND(D377="Amina",OR(E377="Manual",E377="Assisted Manual")),A376&amp;"_AZ",IF(AND(D377="Amina",OR(E377="De-Novo Merge",E377="Assisted Merge")),A376&amp;"_SA_AZ",IF(AND(D377="Ahmad",OR(E377="Manual",E377="Assisted Manual")),A376&amp;"_AE",IF(AND(D377="Ahmad",OR(E377="De-Novo Merge",E377="Assisted Merge")),A376&amp;"_SA_AE",IF(AND(D377="Gina",OR(E377="Manual",E377="Assisted Manual")),A376&amp;"_GB",IF(AND(D377="Gina",OR(E377="De-Novo Merge",E377="Assisted Merge")),A376&amp;"_SA_GB",IF(AND(D377="Cameron",OR(E377="Manual",E377="Assisted Manual")),A376&amp;"_CA",IF(AND(D377="Cameron",OR(E377="De-Novo Merge",E377="Assisted Merge")),A376&amp;"_SA_CA",IF(AND(D377="Bruno",OR(E377="Manual",E377="Assisted Manual")),A376&amp;"_BD",IF(AND(D377="Bruno",OR(E377="De-Novo Merge",E377="Assisted Merge")),A376&amp;"_SA_BD",IF(AND(D377="Daniel",OR(E377="Manual",E377="Assisted Manual")),A376&amp;"_DR",IF(AND(D377="Daniel",OR(E377="De-Novo Merge",E377="Assisted Merge")),A376&amp;"_SA_DR",IF(AND(D377="Monet",OR(E377="Manual",E377="Assisted Manual")),A376&amp;"_MW",IF(AND(D377="Monet",OR(E377="De-Novo Merge",E377="Assisted Merge")),A376&amp;"_SA_MW",IF(AND(D377="Rinat",OR(E377="Manual",E377="Assisted Manual")),A376&amp;"_RM",IF(AND(D377="Rinat",OR(E377="De-Novo Merge",E377="Assisted Merge")),A376&amp;"_SA_RM",""))))))))))))))))</f>
        <v>2018-08-01_G-188_BD</v>
      </c>
      <c r="G377" s="104">
        <v>43425</v>
      </c>
      <c r="H377" s="104">
        <v>43425</v>
      </c>
      <c r="I377" s="68">
        <v>0.1</v>
      </c>
      <c r="J377" s="68">
        <v>4</v>
      </c>
      <c r="K377" s="73">
        <f>IF(AND(NOT(I377=""),NOT(J377=""),NOT(H377="")),J377/I377,"")</f>
        <v>40</v>
      </c>
      <c r="L377" s="127"/>
      <c r="M377" s="103" t="str">
        <f>IF(AND(NOT(OR(G377="",G377="Ø")),H377=""),"In Progress",IF(AND(NOT(OR(H377="Ø",H377="")),NOT(OR(G377="Ø",G377=""))),"Completed",IF(AND(NOT(A376=""),NOT(OR(D377="",D377="???")),G377=""),"Waiting",IF(D377="???","Waiting",""))))</f>
        <v>Completed</v>
      </c>
      <c r="N377" s="118"/>
      <c r="O377" s="118"/>
      <c r="Q377" s="114"/>
      <c r="R377" s="109"/>
    </row>
    <row r="378" spans="1:18" x14ac:dyDescent="0.25">
      <c r="A378" s="115" t="s">
        <v>5596</v>
      </c>
      <c r="B378" s="124" t="s">
        <v>5595</v>
      </c>
      <c r="C378" s="117" t="s">
        <v>5448</v>
      </c>
      <c r="D378" s="103" t="s">
        <v>187</v>
      </c>
      <c r="E378" s="103" t="s">
        <v>24</v>
      </c>
      <c r="F378" s="7" t="str">
        <f>IF(AND(D378="Amina",OR(E378="Manual",E378="Assisted Manual")),A378&amp;"_AZ",IF(AND(D378="Amina",OR(E378="De-Novo Merge",E378="Assisted Merge")),A378&amp;"_SA_AZ",IF(AND(D378="Ahmad",OR(E378="Manual",E378="Assisted Manual")),A378&amp;"_AE",IF(AND(D378="Ahmad",OR(E378="De-Novo Merge",E378="Assisted Merge")),A378&amp;"_SA_AE",IF(AND(D378="Gina",OR(E378="Manual",E378="Assisted Manual")),A378&amp;"_GB",IF(AND(D378="Gina",OR(E378="De-Novo Merge",E378="Assisted Merge")),A378&amp;"_SA_GB",IF(AND(D378="Cameron",OR(E378="Manual",E378="Assisted Manual")),A378&amp;"_CA",IF(AND(D378="Cameron",OR(E378="De-Novo Merge",E378="Assisted Merge")),A378&amp;"_SA_CA",IF(AND(D378="Bruno",OR(E378="Manual",E378="Assisted Manual")),A378&amp;"_BD",IF(AND(D378="Bruno",OR(E378="De-Novo Merge",E378="Assisted Merge")),A378&amp;"_SA_BD",IF(AND(D378="Daniel",OR(E378="Manual",E378="Assisted Manual")),A378&amp;"_DR",IF(AND(D378="Daniel",OR(E378="De-Novo Merge",E378="Assisted Merge")),A378&amp;"_SA_DR",IF(AND(D378="Monet",OR(E378="Manual",E378="Assisted Manual")),A378&amp;"_MW",IF(AND(D378="Monet",OR(E378="De-Novo Merge",E378="Assisted Merge")),A378&amp;"_SA_MW",IF(AND(D378="Rinat",OR(E378="Manual",E378="Assisted Manual")),A378&amp;"_RM",IF(AND(D378="Rinat",OR(E378="De-Novo Merge",E378="Assisted Merge")),A378&amp;"_SA_RM",""))))))))))))))))</f>
        <v>2018-08-01_G-189_MW</v>
      </c>
      <c r="G378" s="104">
        <v>43403</v>
      </c>
      <c r="H378" s="104">
        <v>43403</v>
      </c>
      <c r="I378" s="68">
        <v>0.25</v>
      </c>
      <c r="J378" s="68">
        <v>4</v>
      </c>
      <c r="K378" s="73">
        <f>IF(AND(NOT(I378=""),NOT(J378=""),NOT(H378="")),J378/I378,"")</f>
        <v>16</v>
      </c>
      <c r="L378" s="126">
        <v>43425</v>
      </c>
      <c r="M378" s="103" t="str">
        <f>IF(AND(NOT(OR(G378="",G378="Ø")),H378=""),"In Progress",IF(AND(NOT(OR(H378="Ø",H378="")),NOT(OR(G378="Ø",G378=""))),"Completed",IF(AND(NOT(A378=""),NOT(OR(D378="",D378="???")),G378=""),"Waiting",IF(D378="???","Waiting",""))))</f>
        <v>Completed</v>
      </c>
      <c r="N378" s="117" t="str">
        <f>IF(AND(NOT(OR(H378="Ø",H378="")),L378="Split"),"In Progress",IF(AND(NOT(OR(H378="Ø",H378="")),L378="Needs to be Split"),"Waiting",IF(AND(M378="Review",M379="Review"),"Review",IF(OR(AND(M378="Review",M379="Incomplete"),AND(M378="Incomplete",M379="Review")),"Review",IF(OR(AND(M378="Untraceable",M379="Review"),AND(M378="Review",M379="Untraceable")),"Review",IF(OR(AND(M378="Review",M379="Completed"),AND(M378="Completed",M379="Review")),"Review",IF(OR(AND(M378="Other",M379="Review"),AND(M378="Review",M379="Other")),"Review",IF(OR(AND(M378="Other",M379="Incomplete"),AND(M378="Incomplete",M379="Other")),"Review",IF(OR(AND(M378="Other",M379="Untraceable"),AND(M378="Untraceable",M379="Other")),"Review",IF(OR(AND(M378="Other",M379="Completed"),AND(M378="Completed",M379="Other")),"Review",IF(AND(M378="Waiting",M379="Waiting"),"Waiting",IF(OR(AND(M378="Review",M379="Waiting"),AND(M378="Waiting",M379="Review")),"Waiting",IF(OR(AND(M378="Other",M379="Waiting"),AND(M378="Waiting",M379="Other")),"Waiting",IF(OR(AND(M378="Incomplete",M379="Waiting"),AND(M378="Waiting",M379="Incomplete")),"Waiting",IF(OR(AND(M378="Completed",M379="Waiting"),AND(M378="Waiting",M379="Completed")),"Waiting",IF(OR(M378="In Progress",M379="In Progress"),"In Progress",IF(OR(AND(M378="Completed",M379="Untraceable"),AND(M378="Untraceable",M379="Completed")),"Review",IF(OR(AND(M378="Completed",M379="Incomplete"),AND(M378="Incomplete",M379="Completed")),"Review",IF(OR(AND(M378="Incomplete",M379="Untraceable"),AND(M378="Untraceable",M379="Incomplete")),"Untraceable",IF(AND(NOT(OR(H378="Ø",H378="")),NOT(OR(H379="Ø",H379="")),L378=""),"In Progress",IF(AND(M378="Untraceable",M379="Untraceable"),"Untraceable",IF(AND(NOT(OR(H378="Ø",H378="")),NOT(OR(H379="Ø",H379="")),NOT(OR(L378="Ø",L378="",L378="Split",L378="Needs to be Split"))),"Completed",IF(AND(M378="Incomplete",M379="Incomplete"),"Incomplete",IF(AND(M378="Other",M379="Other"),"Review",IF(AND(M378="Untraceable",M379=""),"Untraceable","")))))))))))))))))))))))))</f>
        <v>Completed</v>
      </c>
      <c r="O378" s="117" t="s">
        <v>0</v>
      </c>
      <c r="Q378" s="114" t="s">
        <v>25</v>
      </c>
      <c r="R378" s="109" t="s">
        <v>5594</v>
      </c>
    </row>
    <row r="379" spans="1:18" x14ac:dyDescent="0.25">
      <c r="A379" s="109"/>
      <c r="B379" s="125"/>
      <c r="C379" s="118"/>
      <c r="D379" s="103" t="s">
        <v>161</v>
      </c>
      <c r="E379" s="103" t="s">
        <v>1512</v>
      </c>
      <c r="F379" s="7" t="str">
        <f>IF(AND(D379="Amina",OR(E379="Manual",E379="Assisted Manual")),A378&amp;"_AZ",IF(AND(D379="Amina",OR(E379="De-Novo Merge",E379="Assisted Merge")),A378&amp;"_SA_AZ",IF(AND(D379="Ahmad",OR(E379="Manual",E379="Assisted Manual")),A378&amp;"_AE",IF(AND(D379="Ahmad",OR(E379="De-Novo Merge",E379="Assisted Merge")),A378&amp;"_SA_AE",IF(AND(D379="Gina",OR(E379="Manual",E379="Assisted Manual")),A378&amp;"_GB",IF(AND(D379="Gina",OR(E379="De-Novo Merge",E379="Assisted Merge")),A378&amp;"_SA_GB",IF(AND(D379="Cameron",OR(E379="Manual",E379="Assisted Manual")),A378&amp;"_CA",IF(AND(D379="Cameron",OR(E379="De-Novo Merge",E379="Assisted Merge")),A378&amp;"_SA_CA",IF(AND(D379="Bruno",OR(E379="Manual",E379="Assisted Manual")),A378&amp;"_BD",IF(AND(D379="Bruno",OR(E379="De-Novo Merge",E379="Assisted Merge")),A378&amp;"_SA_BD",IF(AND(D379="Daniel",OR(E379="Manual",E379="Assisted Manual")),A378&amp;"_DR",IF(AND(D379="Daniel",OR(E379="De-Novo Merge",E379="Assisted Merge")),A378&amp;"_SA_DR",IF(AND(D379="Monet",OR(E379="Manual",E379="Assisted Manual")),A378&amp;"_MW",IF(AND(D379="Monet",OR(E379="De-Novo Merge",E379="Assisted Merge")),A378&amp;"_SA_MW",IF(AND(D379="Rinat",OR(E379="Manual",E379="Assisted Manual")),A378&amp;"_RM",IF(AND(D379="Rinat",OR(E379="De-Novo Merge",E379="Assisted Merge")),A378&amp;"_SA_RM",""))))))))))))))))</f>
        <v>2018-08-01_G-189_BD</v>
      </c>
      <c r="G379" s="104">
        <v>43425</v>
      </c>
      <c r="H379" s="104">
        <v>43425</v>
      </c>
      <c r="I379" s="68">
        <v>0.1</v>
      </c>
      <c r="J379" s="68">
        <v>4</v>
      </c>
      <c r="K379" s="73">
        <f>IF(AND(NOT(I379=""),NOT(J379=""),NOT(H379="")),J379/I379,"")</f>
        <v>40</v>
      </c>
      <c r="L379" s="127"/>
      <c r="M379" s="103" t="str">
        <f>IF(AND(NOT(OR(G379="",G379="Ø")),H379=""),"In Progress",IF(AND(NOT(OR(H379="Ø",H379="")),NOT(OR(G379="Ø",G379=""))),"Completed",IF(AND(NOT(A378=""),NOT(OR(D379="",D379="???")),G379=""),"Waiting",IF(D379="???","Waiting",""))))</f>
        <v>Completed</v>
      </c>
      <c r="N379" s="118"/>
      <c r="O379" s="118"/>
      <c r="Q379" s="114"/>
      <c r="R379" s="109"/>
    </row>
    <row r="380" spans="1:18" x14ac:dyDescent="0.25">
      <c r="A380" s="115" t="s">
        <v>5593</v>
      </c>
      <c r="B380" s="124" t="s">
        <v>5592</v>
      </c>
      <c r="C380" s="117" t="s">
        <v>5448</v>
      </c>
      <c r="D380" s="103" t="s">
        <v>161</v>
      </c>
      <c r="E380" s="103" t="s">
        <v>24</v>
      </c>
      <c r="F380" s="7" t="str">
        <f>IF(AND(D380="Amina",OR(E380="Manual",E380="Assisted Manual")),A380&amp;"_AZ",IF(AND(D380="Amina",OR(E380="De-Novo Merge",E380="Assisted Merge")),A380&amp;"_SA_AZ",IF(AND(D380="Ahmad",OR(E380="Manual",E380="Assisted Manual")),A380&amp;"_AE",IF(AND(D380="Ahmad",OR(E380="De-Novo Merge",E380="Assisted Merge")),A380&amp;"_SA_AE",IF(AND(D380="Gina",OR(E380="Manual",E380="Assisted Manual")),A380&amp;"_GB",IF(AND(D380="Gina",OR(E380="De-Novo Merge",E380="Assisted Merge")),A380&amp;"_SA_GB",IF(AND(D380="Cameron",OR(E380="Manual",E380="Assisted Manual")),A380&amp;"_CA",IF(AND(D380="Cameron",OR(E380="De-Novo Merge",E380="Assisted Merge")),A380&amp;"_SA_CA",IF(AND(D380="Bruno",OR(E380="Manual",E380="Assisted Manual")),A380&amp;"_BD",IF(AND(D380="Bruno",OR(E380="De-Novo Merge",E380="Assisted Merge")),A380&amp;"_SA_BD",IF(AND(D380="Daniel",OR(E380="Manual",E380="Assisted Manual")),A380&amp;"_DR",IF(AND(D380="Daniel",OR(E380="De-Novo Merge",E380="Assisted Merge")),A380&amp;"_SA_DR",IF(AND(D380="Monet",OR(E380="Manual",E380="Assisted Manual")),A380&amp;"_MW",IF(AND(D380="Monet",OR(E380="De-Novo Merge",E380="Assisted Merge")),A380&amp;"_SA_MW",IF(AND(D380="Rinat",OR(E380="Manual",E380="Assisted Manual")),A380&amp;"_RM",IF(AND(D380="Rinat",OR(E380="De-Novo Merge",E380="Assisted Merge")),A380&amp;"_SA_RM",""))))))))))))))))</f>
        <v>2018-08-01_G-190_BD</v>
      </c>
      <c r="G380" s="104">
        <v>43403</v>
      </c>
      <c r="H380" s="104">
        <v>43403</v>
      </c>
      <c r="I380" s="183">
        <v>0.25</v>
      </c>
      <c r="J380" s="68">
        <v>3</v>
      </c>
      <c r="K380" s="73">
        <f>IF(AND(NOT(I380=""),NOT(J380=""),NOT(H380="")),J380/I380,"")</f>
        <v>12</v>
      </c>
      <c r="L380" s="126">
        <v>43445</v>
      </c>
      <c r="M380" s="103" t="str">
        <f>IF(AND(NOT(OR(G380="",G380="Ø")),H380=""),"In Progress",IF(AND(NOT(OR(H380="Ø",H380="")),NOT(OR(G380="Ø",G380=""))),"Completed",IF(AND(NOT(A380=""),NOT(OR(D380="",D380="???")),G380=""),"Waiting",IF(D380="???","Waiting",""))))</f>
        <v>Completed</v>
      </c>
      <c r="N380" s="117" t="str">
        <f>IF(AND(NOT(OR(H380="Ø",H380="")),L380="Split"),"In Progress",IF(AND(NOT(OR(H380="Ø",H380="")),L380="Needs to be Split"),"Waiting",IF(AND(M380="Review",M381="Review"),"Review",IF(OR(AND(M380="Review",M381="Incomplete"),AND(M380="Incomplete",M381="Review")),"Review",IF(OR(AND(M380="Untraceable",M381="Review"),AND(M380="Review",M381="Untraceable")),"Review",IF(OR(AND(M380="Review",M381="Completed"),AND(M380="Completed",M381="Review")),"Review",IF(OR(AND(M380="Other",M381="Review"),AND(M380="Review",M381="Other")),"Review",IF(OR(AND(M380="Other",M381="Incomplete"),AND(M380="Incomplete",M381="Other")),"Review",IF(OR(AND(M380="Other",M381="Untraceable"),AND(M380="Untraceable",M381="Other")),"Review",IF(OR(AND(M380="Other",M381="Completed"),AND(M380="Completed",M381="Other")),"Review",IF(AND(M380="Waiting",M381="Waiting"),"Waiting",IF(OR(AND(M380="Review",M381="Waiting"),AND(M380="Waiting",M381="Review")),"Waiting",IF(OR(AND(M380="Other",M381="Waiting"),AND(M380="Waiting",M381="Other")),"Waiting",IF(OR(AND(M380="Incomplete",M381="Waiting"),AND(M380="Waiting",M381="Incomplete")),"Waiting",IF(OR(AND(M380="Completed",M381="Waiting"),AND(M380="Waiting",M381="Completed")),"Waiting",IF(OR(M380="In Progress",M381="In Progress"),"In Progress",IF(OR(AND(M380="Completed",M381="Untraceable"),AND(M380="Untraceable",M381="Completed")),"Review",IF(OR(AND(M380="Completed",M381="Incomplete"),AND(M380="Incomplete",M381="Completed")),"Review",IF(OR(AND(M380="Incomplete",M381="Untraceable"),AND(M380="Untraceable",M381="Incomplete")),"Untraceable",IF(AND(NOT(OR(H380="Ø",H380="")),NOT(OR(H381="Ø",H381="")),L380=""),"In Progress",IF(AND(M380="Untraceable",M381="Untraceable"),"Untraceable",IF(AND(NOT(OR(H380="Ø",H380="")),NOT(OR(H381="Ø",H381="")),NOT(OR(L380="Ø",L380="",L380="Split",L380="Needs to be Split"))),"Completed",IF(AND(M380="Incomplete",M381="Incomplete"),"Incomplete",IF(AND(M380="Other",M381="Other"),"Review",IF(AND(M380="Untraceable",M381=""),"Untraceable","")))))))))))))))))))))))))</f>
        <v>Completed</v>
      </c>
      <c r="O380" s="117" t="s">
        <v>0</v>
      </c>
      <c r="Q380" s="114" t="s">
        <v>25</v>
      </c>
      <c r="R380" s="109" t="s">
        <v>5591</v>
      </c>
    </row>
    <row r="381" spans="1:18" x14ac:dyDescent="0.25">
      <c r="A381" s="109"/>
      <c r="B381" s="125"/>
      <c r="C381" s="118"/>
      <c r="D381" s="103" t="s">
        <v>187</v>
      </c>
      <c r="E381" s="103" t="s">
        <v>1512</v>
      </c>
      <c r="F381" s="7" t="str">
        <f>IF(AND(D381="Amina",OR(E381="Manual",E381="Assisted Manual")),A380&amp;"_AZ",IF(AND(D381="Amina",OR(E381="De-Novo Merge",E381="Assisted Merge")),A380&amp;"_SA_AZ",IF(AND(D381="Ahmad",OR(E381="Manual",E381="Assisted Manual")),A380&amp;"_AE",IF(AND(D381="Ahmad",OR(E381="De-Novo Merge",E381="Assisted Merge")),A380&amp;"_SA_AE",IF(AND(D381="Gina",OR(E381="Manual",E381="Assisted Manual")),A380&amp;"_GB",IF(AND(D381="Gina",OR(E381="De-Novo Merge",E381="Assisted Merge")),A380&amp;"_SA_GB",IF(AND(D381="Cameron",OR(E381="Manual",E381="Assisted Manual")),A380&amp;"_CA",IF(AND(D381="Cameron",OR(E381="De-Novo Merge",E381="Assisted Merge")),A380&amp;"_SA_CA",IF(AND(D381="Bruno",OR(E381="Manual",E381="Assisted Manual")),A380&amp;"_BD",IF(AND(D381="Bruno",OR(E381="De-Novo Merge",E381="Assisted Merge")),A380&amp;"_SA_BD",IF(AND(D381="Daniel",OR(E381="Manual",E381="Assisted Manual")),A380&amp;"_DR",IF(AND(D381="Daniel",OR(E381="De-Novo Merge",E381="Assisted Merge")),A380&amp;"_SA_DR",IF(AND(D381="Monet",OR(E381="Manual",E381="Assisted Manual")),A380&amp;"_MW",IF(AND(D381="Monet",OR(E381="De-Novo Merge",E381="Assisted Merge")),A380&amp;"_SA_MW",IF(AND(D381="Rinat",OR(E381="Manual",E381="Assisted Manual")),A380&amp;"_RM",IF(AND(D381="Rinat",OR(E381="De-Novo Merge",E381="Assisted Merge")),A380&amp;"_SA_RM",""))))))))))))))))</f>
        <v>2018-08-01_G-190_MW</v>
      </c>
      <c r="G381" s="104">
        <v>43423</v>
      </c>
      <c r="H381" s="104">
        <v>43423</v>
      </c>
      <c r="I381" s="68">
        <v>0.15</v>
      </c>
      <c r="J381" s="68">
        <v>4.5</v>
      </c>
      <c r="K381" s="73">
        <f>IF(AND(NOT(I381=""),NOT(J381=""),NOT(H381="")),J381/I381,"")</f>
        <v>30</v>
      </c>
      <c r="L381" s="127"/>
      <c r="M381" s="103" t="str">
        <f>IF(AND(NOT(OR(G381="",G381="Ø")),H381=""),"In Progress",IF(AND(NOT(OR(H381="Ø",H381="")),NOT(OR(G381="Ø",G381=""))),"Completed",IF(AND(NOT(A380=""),NOT(OR(D381="",D381="???")),G381=""),"Waiting",IF(D381="???","Waiting",""))))</f>
        <v>Completed</v>
      </c>
      <c r="N381" s="118"/>
      <c r="O381" s="118"/>
      <c r="Q381" s="114"/>
      <c r="R381" s="109"/>
    </row>
    <row r="382" spans="1:18" x14ac:dyDescent="0.25">
      <c r="A382" s="115" t="s">
        <v>5590</v>
      </c>
      <c r="B382" s="124" t="s">
        <v>5589</v>
      </c>
      <c r="C382" s="117" t="s">
        <v>5448</v>
      </c>
      <c r="D382" s="103" t="s">
        <v>187</v>
      </c>
      <c r="E382" s="103" t="s">
        <v>24</v>
      </c>
      <c r="F382" s="7" t="str">
        <f>IF(AND(D382="Amina",OR(E382="Manual",E382="Assisted Manual")),A382&amp;"_AZ",IF(AND(D382="Amina",OR(E382="De-Novo Merge",E382="Assisted Merge")),A382&amp;"_SA_AZ",IF(AND(D382="Ahmad",OR(E382="Manual",E382="Assisted Manual")),A382&amp;"_AE",IF(AND(D382="Ahmad",OR(E382="De-Novo Merge",E382="Assisted Merge")),A382&amp;"_SA_AE",IF(AND(D382="Gina",OR(E382="Manual",E382="Assisted Manual")),A382&amp;"_GB",IF(AND(D382="Gina",OR(E382="De-Novo Merge",E382="Assisted Merge")),A382&amp;"_SA_GB",IF(AND(D382="Cameron",OR(E382="Manual",E382="Assisted Manual")),A382&amp;"_CA",IF(AND(D382="Cameron",OR(E382="De-Novo Merge",E382="Assisted Merge")),A382&amp;"_SA_CA",IF(AND(D382="Bruno",OR(E382="Manual",E382="Assisted Manual")),A382&amp;"_BD",IF(AND(D382="Bruno",OR(E382="De-Novo Merge",E382="Assisted Merge")),A382&amp;"_SA_BD",IF(AND(D382="Daniel",OR(E382="Manual",E382="Assisted Manual")),A382&amp;"_DR",IF(AND(D382="Daniel",OR(E382="De-Novo Merge",E382="Assisted Merge")),A382&amp;"_SA_DR",IF(AND(D382="Monet",OR(E382="Manual",E382="Assisted Manual")),A382&amp;"_MW",IF(AND(D382="Monet",OR(E382="De-Novo Merge",E382="Assisted Merge")),A382&amp;"_SA_MW",IF(AND(D382="Rinat",OR(E382="Manual",E382="Assisted Manual")),A382&amp;"_RM",IF(AND(D382="Rinat",OR(E382="De-Novo Merge",E382="Assisted Merge")),A382&amp;"_SA_RM",""))))))))))))))))</f>
        <v>2018-08-01_G-191_MW</v>
      </c>
      <c r="G382" s="104">
        <v>43404</v>
      </c>
      <c r="H382" s="104">
        <v>43404</v>
      </c>
      <c r="I382" s="68">
        <v>0.15</v>
      </c>
      <c r="J382" s="68"/>
      <c r="K382" s="73" t="str">
        <f>IF(AND(NOT(I382=""),NOT(J382=""),NOT(H382="")),J382/I382,"")</f>
        <v/>
      </c>
      <c r="L382" s="126" t="str">
        <f>IF(AND(NOT(OR(H382="",H382="Ø")),NOT(OR(H383="",H383="Ø"))),"Needs to be Split","")</f>
        <v/>
      </c>
      <c r="M382" s="103" t="str">
        <f>IF(AND(NOT(OR(G382="",G382="Ø")),H382=""),"In Progress",IF(AND(NOT(OR(H382="Ø",H382="")),NOT(OR(G382="Ø",G382=""))),"Completed",IF(AND(NOT(A382=""),NOT(OR(D382="",D382="???")),G382=""),"Waiting",IF(D382="???","Waiting",""))))</f>
        <v>Completed</v>
      </c>
      <c r="N382" s="117" t="s">
        <v>2</v>
      </c>
      <c r="O382" s="117" t="str">
        <f>IF(OR(N382="Untraceable",N382="Incomplete"),"Ignore",IF(N382="Completed","Waiting",IF(OR(N382="Waiting",N382="In Progress",N382="Review",N382="Other"),"HOLD","")))</f>
        <v>Ignore</v>
      </c>
      <c r="P382" t="s">
        <v>5588</v>
      </c>
      <c r="Q382" s="114" t="str">
        <f>IF(OR(N382="Untraceable",N382="Incomplete"),"No",IF(N382="Completed","In Progress",""))</f>
        <v>No</v>
      </c>
      <c r="R382" s="109"/>
    </row>
    <row r="383" spans="1:18" x14ac:dyDescent="0.25">
      <c r="A383" s="109"/>
      <c r="B383" s="125"/>
      <c r="C383" s="118"/>
      <c r="D383" s="103" t="s">
        <v>161</v>
      </c>
      <c r="E383" s="103" t="s">
        <v>1512</v>
      </c>
      <c r="F383" s="7" t="str">
        <f>IF(AND(D383="Amina",OR(E383="Manual",E383="Assisted Manual")),A382&amp;"_AZ",IF(AND(D383="Amina",OR(E383="De-Novo Merge",E383="Assisted Merge")),A382&amp;"_SA_AZ",IF(AND(D383="Ahmad",OR(E383="Manual",E383="Assisted Manual")),A382&amp;"_AE",IF(AND(D383="Ahmad",OR(E383="De-Novo Merge",E383="Assisted Merge")),A382&amp;"_SA_AE",IF(AND(D383="Gina",OR(E383="Manual",E383="Assisted Manual")),A382&amp;"_GB",IF(AND(D383="Gina",OR(E383="De-Novo Merge",E383="Assisted Merge")),A382&amp;"_SA_GB",IF(AND(D383="Cameron",OR(E383="Manual",E383="Assisted Manual")),A382&amp;"_CA",IF(AND(D383="Cameron",OR(E383="De-Novo Merge",E383="Assisted Merge")),A382&amp;"_SA_CA",IF(AND(D383="Bruno",OR(E383="Manual",E383="Assisted Manual")),A382&amp;"_BD",IF(AND(D383="Bruno",OR(E383="De-Novo Merge",E383="Assisted Merge")),A382&amp;"_SA_BD",IF(AND(D383="Daniel",OR(E383="Manual",E383="Assisted Manual")),A382&amp;"_DR",IF(AND(D383="Daniel",OR(E383="De-Novo Merge",E383="Assisted Merge")),A382&amp;"_SA_DR",IF(AND(D383="Monet",OR(E383="Manual",E383="Assisted Manual")),A382&amp;"_MW",IF(AND(D383="Monet",OR(E383="De-Novo Merge",E383="Assisted Merge")),A382&amp;"_SA_MW",IF(AND(D383="Rinat",OR(E383="Manual",E383="Assisted Manual")),A382&amp;"_RM",IF(AND(D383="Rinat",OR(E383="De-Novo Merge",E383="Assisted Merge")),A382&amp;"_SA_RM",""))))))))))))))))</f>
        <v>2018-08-01_G-191_BD</v>
      </c>
      <c r="G383" s="104">
        <v>43427</v>
      </c>
      <c r="H383" s="104" t="s">
        <v>51</v>
      </c>
      <c r="I383" s="68"/>
      <c r="J383" s="68"/>
      <c r="K383" s="73" t="str">
        <f>IF(AND(NOT(I383=""),NOT(J383=""),NOT(H383="")),J383/I383,"")</f>
        <v/>
      </c>
      <c r="L383" s="127"/>
      <c r="M383" s="103" t="s">
        <v>2</v>
      </c>
      <c r="N383" s="118"/>
      <c r="O383" s="118"/>
      <c r="Q383" s="114"/>
      <c r="R383" s="109"/>
    </row>
    <row r="384" spans="1:18" x14ac:dyDescent="0.25">
      <c r="A384" s="115" t="s">
        <v>5587</v>
      </c>
      <c r="B384" s="124" t="s">
        <v>5586</v>
      </c>
      <c r="C384" s="117" t="s">
        <v>5448</v>
      </c>
      <c r="D384" s="103" t="s">
        <v>187</v>
      </c>
      <c r="E384" s="103" t="s">
        <v>24</v>
      </c>
      <c r="F384" s="7" t="str">
        <f>IF(AND(D384="Amina",OR(E384="Manual",E384="Assisted Manual")),A384&amp;"_AZ",IF(AND(D384="Amina",OR(E384="De-Novo Merge",E384="Assisted Merge")),A384&amp;"_SA_AZ",IF(AND(D384="Ahmad",OR(E384="Manual",E384="Assisted Manual")),A384&amp;"_AE",IF(AND(D384="Ahmad",OR(E384="De-Novo Merge",E384="Assisted Merge")),A384&amp;"_SA_AE",IF(AND(D384="Gina",OR(E384="Manual",E384="Assisted Manual")),A384&amp;"_GB",IF(AND(D384="Gina",OR(E384="De-Novo Merge",E384="Assisted Merge")),A384&amp;"_SA_GB",IF(AND(D384="Cameron",OR(E384="Manual",E384="Assisted Manual")),A384&amp;"_CA",IF(AND(D384="Cameron",OR(E384="De-Novo Merge",E384="Assisted Merge")),A384&amp;"_SA_CA",IF(AND(D384="Bruno",OR(E384="Manual",E384="Assisted Manual")),A384&amp;"_BD",IF(AND(D384="Bruno",OR(E384="De-Novo Merge",E384="Assisted Merge")),A384&amp;"_SA_BD",IF(AND(D384="Daniel",OR(E384="Manual",E384="Assisted Manual")),A384&amp;"_DR",IF(AND(D384="Daniel",OR(E384="De-Novo Merge",E384="Assisted Merge")),A384&amp;"_SA_DR",IF(AND(D384="Monet",OR(E384="Manual",E384="Assisted Manual")),A384&amp;"_MW",IF(AND(D384="Monet",OR(E384="De-Novo Merge",E384="Assisted Merge")),A384&amp;"_SA_MW",IF(AND(D384="Rinat",OR(E384="Manual",E384="Assisted Manual")),A384&amp;"_RM",IF(AND(D384="Rinat",OR(E384="De-Novo Merge",E384="Assisted Merge")),A384&amp;"_SA_RM",""))))))))))))))))</f>
        <v>2018-08-01_G-192_MW</v>
      </c>
      <c r="G384" s="104">
        <v>43403</v>
      </c>
      <c r="H384" s="104">
        <v>43403</v>
      </c>
      <c r="I384" s="68">
        <v>0.25</v>
      </c>
      <c r="J384" s="68">
        <v>4</v>
      </c>
      <c r="K384" s="73">
        <f>IF(AND(NOT(I384=""),NOT(J384=""),NOT(H384="")),J384/I384,"")</f>
        <v>16</v>
      </c>
      <c r="L384" s="126">
        <v>43427</v>
      </c>
      <c r="M384" s="103" t="str">
        <f>IF(AND(NOT(OR(G384="",G384="Ø")),H384=""),"In Progress",IF(AND(NOT(OR(H384="Ø",H384="")),NOT(OR(G384="Ø",G384=""))),"Completed",IF(AND(NOT(A384=""),NOT(OR(D384="",D384="???")),G384=""),"Waiting",IF(D384="???","Waiting",""))))</f>
        <v>Completed</v>
      </c>
      <c r="N384" s="117" t="str">
        <f>IF(AND(NOT(OR(H384="Ø",H384="")),L384="Split"),"In Progress",IF(AND(NOT(OR(H384="Ø",H384="")),L384="Needs to be Split"),"Waiting",IF(AND(M384="Review",M385="Review"),"Review",IF(OR(AND(M384="Review",M385="Incomplete"),AND(M384="Incomplete",M385="Review")),"Review",IF(OR(AND(M384="Untraceable",M385="Review"),AND(M384="Review",M385="Untraceable")),"Review",IF(OR(AND(M384="Review",M385="Completed"),AND(M384="Completed",M385="Review")),"Review",IF(OR(AND(M384="Other",M385="Review"),AND(M384="Review",M385="Other")),"Review",IF(OR(AND(M384="Other",M385="Incomplete"),AND(M384="Incomplete",M385="Other")),"Review",IF(OR(AND(M384="Other",M385="Untraceable"),AND(M384="Untraceable",M385="Other")),"Review",IF(OR(AND(M384="Other",M385="Completed"),AND(M384="Completed",M385="Other")),"Review",IF(AND(M384="Waiting",M385="Waiting"),"Waiting",IF(OR(AND(M384="Review",M385="Waiting"),AND(M384="Waiting",M385="Review")),"Waiting",IF(OR(AND(M384="Other",M385="Waiting"),AND(M384="Waiting",M385="Other")),"Waiting",IF(OR(AND(M384="Incomplete",M385="Waiting"),AND(M384="Waiting",M385="Incomplete")),"Waiting",IF(OR(AND(M384="Completed",M385="Waiting"),AND(M384="Waiting",M385="Completed")),"Waiting",IF(OR(M384="In Progress",M385="In Progress"),"In Progress",IF(OR(AND(M384="Completed",M385="Untraceable"),AND(M384="Untraceable",M385="Completed")),"Review",IF(OR(AND(M384="Completed",M385="Incomplete"),AND(M384="Incomplete",M385="Completed")),"Review",IF(OR(AND(M384="Incomplete",M385="Untraceable"),AND(M384="Untraceable",M385="Incomplete")),"Untraceable",IF(AND(NOT(OR(H384="Ø",H384="")),NOT(OR(H385="Ø",H385="")),L384=""),"In Progress",IF(AND(M384="Untraceable",M385="Untraceable"),"Untraceable",IF(AND(NOT(OR(H384="Ø",H384="")),NOT(OR(H385="Ø",H385="")),NOT(OR(L384="Ø",L384="",L384="Split",L384="Needs to be Split"))),"Completed",IF(AND(M384="Incomplete",M385="Incomplete"),"Incomplete",IF(AND(M384="Other",M385="Other"),"Review",IF(AND(M384="Untraceable",M385=""),"Untraceable","")))))))))))))))))))))))))</f>
        <v>Completed</v>
      </c>
      <c r="O384" s="117" t="s">
        <v>0</v>
      </c>
      <c r="Q384" s="114" t="s">
        <v>25</v>
      </c>
      <c r="R384" s="109" t="s">
        <v>5585</v>
      </c>
    </row>
    <row r="385" spans="1:18" x14ac:dyDescent="0.25">
      <c r="A385" s="109"/>
      <c r="B385" s="125"/>
      <c r="C385" s="118"/>
      <c r="D385" s="103" t="s">
        <v>161</v>
      </c>
      <c r="E385" s="103" t="s">
        <v>1512</v>
      </c>
      <c r="F385" s="7" t="str">
        <f>IF(AND(D385="Amina",OR(E385="Manual",E385="Assisted Manual")),A384&amp;"_AZ",IF(AND(D385="Amina",OR(E385="De-Novo Merge",E385="Assisted Merge")),A384&amp;"_SA_AZ",IF(AND(D385="Ahmad",OR(E385="Manual",E385="Assisted Manual")),A384&amp;"_AE",IF(AND(D385="Ahmad",OR(E385="De-Novo Merge",E385="Assisted Merge")),A384&amp;"_SA_AE",IF(AND(D385="Gina",OR(E385="Manual",E385="Assisted Manual")),A384&amp;"_GB",IF(AND(D385="Gina",OR(E385="De-Novo Merge",E385="Assisted Merge")),A384&amp;"_SA_GB",IF(AND(D385="Cameron",OR(E385="Manual",E385="Assisted Manual")),A384&amp;"_CA",IF(AND(D385="Cameron",OR(E385="De-Novo Merge",E385="Assisted Merge")),A384&amp;"_SA_CA",IF(AND(D385="Bruno",OR(E385="Manual",E385="Assisted Manual")),A384&amp;"_BD",IF(AND(D385="Bruno",OR(E385="De-Novo Merge",E385="Assisted Merge")),A384&amp;"_SA_BD",IF(AND(D385="Daniel",OR(E385="Manual",E385="Assisted Manual")),A384&amp;"_DR",IF(AND(D385="Daniel",OR(E385="De-Novo Merge",E385="Assisted Merge")),A384&amp;"_SA_DR",IF(AND(D385="Monet",OR(E385="Manual",E385="Assisted Manual")),A384&amp;"_MW",IF(AND(D385="Monet",OR(E385="De-Novo Merge",E385="Assisted Merge")),A384&amp;"_SA_MW",IF(AND(D385="Rinat",OR(E385="Manual",E385="Assisted Manual")),A384&amp;"_RM",IF(AND(D385="Rinat",OR(E385="De-Novo Merge",E385="Assisted Merge")),A384&amp;"_SA_RM",""))))))))))))))))</f>
        <v>2018-08-01_G-192_BD</v>
      </c>
      <c r="G385" s="104">
        <v>43427</v>
      </c>
      <c r="H385" s="104">
        <v>43427</v>
      </c>
      <c r="I385" s="68">
        <v>0.1</v>
      </c>
      <c r="J385" s="68">
        <v>4</v>
      </c>
      <c r="K385" s="73">
        <f>IF(AND(NOT(I385=""),NOT(J385=""),NOT(H385="")),J385/I385,"")</f>
        <v>40</v>
      </c>
      <c r="L385" s="127"/>
      <c r="M385" s="103" t="str">
        <f>IF(AND(NOT(OR(G385="",G385="Ø")),H385=""),"In Progress",IF(AND(NOT(OR(H385="Ø",H385="")),NOT(OR(G385="Ø",G385=""))),"Completed",IF(AND(NOT(A384=""),NOT(OR(D385="",D385="???")),G385=""),"Waiting",IF(D385="???","Waiting",""))))</f>
        <v>Completed</v>
      </c>
      <c r="N385" s="118"/>
      <c r="O385" s="118"/>
      <c r="Q385" s="114"/>
      <c r="R385" s="109"/>
    </row>
    <row r="386" spans="1:18" x14ac:dyDescent="0.25">
      <c r="A386" s="115" t="s">
        <v>5584</v>
      </c>
      <c r="B386" s="124" t="s">
        <v>5583</v>
      </c>
      <c r="C386" s="117" t="s">
        <v>1372</v>
      </c>
      <c r="D386" s="103" t="s">
        <v>23</v>
      </c>
      <c r="E386" s="103" t="s">
        <v>24</v>
      </c>
      <c r="F386" s="7" t="str">
        <f>IF(AND(D386="Amina",OR(E386="Manual",E386="Assisted Manual")),A386&amp;"_AZ",IF(AND(D386="Amina",OR(E386="De-Novo Merge",E386="Assisted Merge")),A386&amp;"_SA_AZ",IF(AND(D386="Ahmad",OR(E386="Manual",E386="Assisted Manual")),A386&amp;"_AE",IF(AND(D386="Ahmad",OR(E386="De-Novo Merge",E386="Assisted Merge")),A386&amp;"_SA_AE",IF(AND(D386="Gina",OR(E386="Manual",E386="Assisted Manual")),A386&amp;"_GB",IF(AND(D386="Gina",OR(E386="De-Novo Merge",E386="Assisted Merge")),A386&amp;"_SA_GB",IF(AND(D386="Cameron",OR(E386="Manual",E386="Assisted Manual")),A386&amp;"_CA",IF(AND(D386="Cameron",OR(E386="De-Novo Merge",E386="Assisted Merge")),A386&amp;"_SA_CA",IF(AND(D386="Bruno",OR(E386="Manual",E386="Assisted Manual")),A386&amp;"_BD",IF(AND(D386="Bruno",OR(E386="De-Novo Merge",E386="Assisted Merge")),A386&amp;"_SA_BD",IF(AND(D386="Daniel",OR(E386="Manual",E386="Assisted Manual")),A386&amp;"_DR",IF(AND(D386="Daniel",OR(E386="De-Novo Merge",E386="Assisted Merge")),A386&amp;"_SA_DR",IF(AND(D386="Monet",OR(E386="Manual",E386="Assisted Manual")),A386&amp;"_MW",IF(AND(D386="Monet",OR(E386="De-Novo Merge",E386="Assisted Merge")),A386&amp;"_SA_MW",IF(AND(D386="Rinat",OR(E386="Manual",E386="Assisted Manual")),A386&amp;"_RM",IF(AND(D386="Rinat",OR(E386="De-Novo Merge",E386="Assisted Merge")),A386&amp;"_SA_RM",""))))))))))))))))</f>
        <v>2018-08-01_G-193_CA</v>
      </c>
      <c r="G386" s="104">
        <v>43404</v>
      </c>
      <c r="H386" s="104">
        <v>43404</v>
      </c>
      <c r="I386" s="68">
        <v>4</v>
      </c>
      <c r="J386" s="68">
        <v>29.5</v>
      </c>
      <c r="K386" s="73">
        <f>IF(AND(NOT(I386=""),NOT(J386=""),NOT(H386="")),J386/I386,"")</f>
        <v>7.375</v>
      </c>
      <c r="L386" s="126">
        <v>43427</v>
      </c>
      <c r="M386" s="103" t="str">
        <f>IF(AND(NOT(OR(G386="",G386="Ø")),H386=""),"In Progress",IF(AND(NOT(OR(H386="Ø",H386="")),NOT(OR(G386="Ø",G386=""))),"Completed",IF(AND(NOT(A386=""),NOT(OR(D386="",D386="???")),G386=""),"Waiting",IF(D386="???","Waiting",""))))</f>
        <v>Completed</v>
      </c>
      <c r="N386" s="117" t="str">
        <f>IF(AND(NOT(OR(H386="Ø",H386="")),L386="Split"),"In Progress",IF(AND(NOT(OR(H386="Ø",H386="")),L386="Needs to be Split"),"Waiting",IF(AND(M386="Review",M387="Review"),"Review",IF(OR(AND(M386="Review",M387="Incomplete"),AND(M386="Incomplete",M387="Review")),"Review",IF(OR(AND(M386="Untraceable",M387="Review"),AND(M386="Review",M387="Untraceable")),"Review",IF(OR(AND(M386="Review",M387="Completed"),AND(M386="Completed",M387="Review")),"Review",IF(OR(AND(M386="Other",M387="Review"),AND(M386="Review",M387="Other")),"Review",IF(OR(AND(M386="Other",M387="Incomplete"),AND(M386="Incomplete",M387="Other")),"Review",IF(OR(AND(M386="Other",M387="Untraceable"),AND(M386="Untraceable",M387="Other")),"Review",IF(OR(AND(M386="Other",M387="Completed"),AND(M386="Completed",M387="Other")),"Review",IF(AND(M386="Waiting",M387="Waiting"),"Waiting",IF(OR(AND(M386="Review",M387="Waiting"),AND(M386="Waiting",M387="Review")),"Waiting",IF(OR(AND(M386="Other",M387="Waiting"),AND(M386="Waiting",M387="Other")),"Waiting",IF(OR(AND(M386="Incomplete",M387="Waiting"),AND(M386="Waiting",M387="Incomplete")),"Waiting",IF(OR(AND(M386="Completed",M387="Waiting"),AND(M386="Waiting",M387="Completed")),"Waiting",IF(OR(M386="In Progress",M387="In Progress"),"In Progress",IF(OR(AND(M386="Completed",M387="Untraceable"),AND(M386="Untraceable",M387="Completed")),"Review",IF(OR(AND(M386="Completed",M387="Incomplete"),AND(M386="Incomplete",M387="Completed")),"Review",IF(OR(AND(M386="Incomplete",M387="Untraceable"),AND(M386="Untraceable",M387="Incomplete")),"Untraceable",IF(AND(NOT(OR(H386="Ø",H386="")),NOT(OR(H387="Ø",H387="")),L386=""),"In Progress",IF(AND(M386="Untraceable",M387="Untraceable"),"Untraceable",IF(AND(NOT(OR(H386="Ø",H386="")),NOT(OR(H387="Ø",H387="")),NOT(OR(L386="Ø",L386="",L386="Split",L386="Needs to be Split"))),"Completed",IF(AND(M386="Incomplete",M387="Incomplete"),"Incomplete",IF(AND(M386="Other",M387="Other"),"Review",IF(AND(M386="Untraceable",M387=""),"Untraceable","")))))))))))))))))))))))))</f>
        <v>Completed</v>
      </c>
      <c r="O386" s="117" t="s">
        <v>0</v>
      </c>
      <c r="P386" t="s">
        <v>5582</v>
      </c>
      <c r="Q386" s="114" t="s">
        <v>25</v>
      </c>
      <c r="R386" s="109" t="s">
        <v>5581</v>
      </c>
    </row>
    <row r="387" spans="1:18" x14ac:dyDescent="0.25">
      <c r="A387" s="109"/>
      <c r="B387" s="125"/>
      <c r="C387" s="118"/>
      <c r="D387" s="103" t="s">
        <v>161</v>
      </c>
      <c r="E387" s="103" t="s">
        <v>1512</v>
      </c>
      <c r="F387" s="7" t="str">
        <f>IF(AND(D387="Amina",OR(E387="Manual",E387="Assisted Manual")),A386&amp;"_AZ",IF(AND(D387="Amina",OR(E387="De-Novo Merge",E387="Assisted Merge")),A386&amp;"_SA_AZ",IF(AND(D387="Ahmad",OR(E387="Manual",E387="Assisted Manual")),A386&amp;"_AE",IF(AND(D387="Ahmad",OR(E387="De-Novo Merge",E387="Assisted Merge")),A386&amp;"_SA_AE",IF(AND(D387="Gina",OR(E387="Manual",E387="Assisted Manual")),A386&amp;"_GB",IF(AND(D387="Gina",OR(E387="De-Novo Merge",E387="Assisted Merge")),A386&amp;"_SA_GB",IF(AND(D387="Cameron",OR(E387="Manual",E387="Assisted Manual")),A386&amp;"_CA",IF(AND(D387="Cameron",OR(E387="De-Novo Merge",E387="Assisted Merge")),A386&amp;"_SA_CA",IF(AND(D387="Bruno",OR(E387="Manual",E387="Assisted Manual")),A386&amp;"_BD",IF(AND(D387="Bruno",OR(E387="De-Novo Merge",E387="Assisted Merge")),A386&amp;"_SA_BD",IF(AND(D387="Daniel",OR(E387="Manual",E387="Assisted Manual")),A386&amp;"_DR",IF(AND(D387="Daniel",OR(E387="De-Novo Merge",E387="Assisted Merge")),A386&amp;"_SA_DR",IF(AND(D387="Monet",OR(E387="Manual",E387="Assisted Manual")),A386&amp;"_MW",IF(AND(D387="Monet",OR(E387="De-Novo Merge",E387="Assisted Merge")),A386&amp;"_SA_MW",IF(AND(D387="Rinat",OR(E387="Manual",E387="Assisted Manual")),A386&amp;"_RM",IF(AND(D387="Rinat",OR(E387="De-Novo Merge",E387="Assisted Merge")),A386&amp;"_SA_RM",""))))))))))))))))</f>
        <v>2018-08-01_G-193_BD</v>
      </c>
      <c r="G387" s="104">
        <v>43427</v>
      </c>
      <c r="H387" s="104">
        <v>43427</v>
      </c>
      <c r="I387" s="68"/>
      <c r="J387" s="68"/>
      <c r="K387" s="73" t="str">
        <f>IF(AND(NOT(I387=""),NOT(J387=""),NOT(H387="")),J387/I387,"")</f>
        <v/>
      </c>
      <c r="L387" s="127"/>
      <c r="M387" s="103" t="str">
        <f>IF(AND(NOT(OR(G387="",G387="Ø")),H387=""),"In Progress",IF(AND(NOT(OR(H387="Ø",H387="")),NOT(OR(G387="Ø",G387=""))),"Completed",IF(AND(NOT(A386=""),NOT(OR(D387="",D387="???")),G387=""),"Waiting",IF(D387="???","Waiting",""))))</f>
        <v>Completed</v>
      </c>
      <c r="N387" s="118"/>
      <c r="O387" s="118"/>
      <c r="Q387" s="114"/>
      <c r="R387" s="109"/>
    </row>
    <row r="388" spans="1:18" x14ac:dyDescent="0.25">
      <c r="A388" s="115" t="s">
        <v>5580</v>
      </c>
      <c r="B388" s="124" t="s">
        <v>5579</v>
      </c>
      <c r="C388" s="117" t="s">
        <v>5423</v>
      </c>
      <c r="D388" s="103" t="s">
        <v>23</v>
      </c>
      <c r="E388" s="103" t="s">
        <v>24</v>
      </c>
      <c r="F388" s="7" t="str">
        <f>IF(AND(D388="Amina",OR(E388="Manual",E388="Assisted Manual")),A388&amp;"_AZ",IF(AND(D388="Amina",OR(E388="De-Novo Merge",E388="Assisted Merge")),A388&amp;"_SA_AZ",IF(AND(D388="Ahmad",OR(E388="Manual",E388="Assisted Manual")),A388&amp;"_AE",IF(AND(D388="Ahmad",OR(E388="De-Novo Merge",E388="Assisted Merge")),A388&amp;"_SA_AE",IF(AND(D388="Gina",OR(E388="Manual",E388="Assisted Manual")),A388&amp;"_GB",IF(AND(D388="Gina",OR(E388="De-Novo Merge",E388="Assisted Merge")),A388&amp;"_SA_GB",IF(AND(D388="Cameron",OR(E388="Manual",E388="Assisted Manual")),A388&amp;"_CA",IF(AND(D388="Cameron",OR(E388="De-Novo Merge",E388="Assisted Merge")),A388&amp;"_SA_CA",IF(AND(D388="Bruno",OR(E388="Manual",E388="Assisted Manual")),A388&amp;"_BD",IF(AND(D388="Bruno",OR(E388="De-Novo Merge",E388="Assisted Merge")),A388&amp;"_SA_BD",IF(AND(D388="Daniel",OR(E388="Manual",E388="Assisted Manual")),A388&amp;"_DR",IF(AND(D388="Daniel",OR(E388="De-Novo Merge",E388="Assisted Merge")),A388&amp;"_SA_DR",IF(AND(D388="Monet",OR(E388="Manual",E388="Assisted Manual")),A388&amp;"_MW",IF(AND(D388="Monet",OR(E388="De-Novo Merge",E388="Assisted Merge")),A388&amp;"_SA_MW",IF(AND(D388="Rinat",OR(E388="Manual",E388="Assisted Manual")),A388&amp;"_RM",IF(AND(D388="Rinat",OR(E388="De-Novo Merge",E388="Assisted Merge")),A388&amp;"_SA_RM",""))))))))))))))))</f>
        <v>2018-08-01_G-194_CA</v>
      </c>
      <c r="G388" s="104">
        <v>43404</v>
      </c>
      <c r="H388" s="104">
        <v>43405</v>
      </c>
      <c r="I388" s="68">
        <v>2.25</v>
      </c>
      <c r="J388" s="68">
        <v>40.200000000000003</v>
      </c>
      <c r="K388" s="73">
        <f>IF(AND(NOT(I388=""),NOT(J388=""),NOT(H388="")),J388/I388,"")</f>
        <v>17.866666666666667</v>
      </c>
      <c r="L388" s="126">
        <v>43430</v>
      </c>
      <c r="M388" s="103" t="str">
        <f>IF(AND(NOT(OR(G388="",G388="Ø")),H388=""),"In Progress",IF(AND(NOT(OR(H388="Ø",H388="")),NOT(OR(G388="Ø",G388=""))),"Completed",IF(AND(NOT(A388=""),NOT(OR(D388="",D388="???")),G388=""),"Waiting",IF(D388="???","Waiting",""))))</f>
        <v>Completed</v>
      </c>
      <c r="N388" s="117" t="str">
        <f>IF(AND(NOT(OR(H388="Ø",H388="")),L388="Split"),"In Progress",IF(AND(NOT(OR(H388="Ø",H388="")),L388="Needs to be Split"),"Waiting",IF(AND(M388="Review",M389="Review"),"Review",IF(OR(AND(M388="Review",M389="Incomplete"),AND(M388="Incomplete",M389="Review")),"Review",IF(OR(AND(M388="Untraceable",M389="Review"),AND(M388="Review",M389="Untraceable")),"Review",IF(OR(AND(M388="Review",M389="Completed"),AND(M388="Completed",M389="Review")),"Review",IF(OR(AND(M388="Other",M389="Review"),AND(M388="Review",M389="Other")),"Review",IF(OR(AND(M388="Other",M389="Incomplete"),AND(M388="Incomplete",M389="Other")),"Review",IF(OR(AND(M388="Other",M389="Untraceable"),AND(M388="Untraceable",M389="Other")),"Review",IF(OR(AND(M388="Other",M389="Completed"),AND(M388="Completed",M389="Other")),"Review",IF(AND(M388="Waiting",M389="Waiting"),"Waiting",IF(OR(AND(M388="Review",M389="Waiting"),AND(M388="Waiting",M389="Review")),"Waiting",IF(OR(AND(M388="Other",M389="Waiting"),AND(M388="Waiting",M389="Other")),"Waiting",IF(OR(AND(M388="Incomplete",M389="Waiting"),AND(M388="Waiting",M389="Incomplete")),"Waiting",IF(OR(AND(M388="Completed",M389="Waiting"),AND(M388="Waiting",M389="Completed")),"Waiting",IF(OR(M388="In Progress",M389="In Progress"),"In Progress",IF(OR(AND(M388="Completed",M389="Untraceable"),AND(M388="Untraceable",M389="Completed")),"Review",IF(OR(AND(M388="Completed",M389="Incomplete"),AND(M388="Incomplete",M389="Completed")),"Review",IF(OR(AND(M388="Incomplete",M389="Untraceable"),AND(M388="Untraceable",M389="Incomplete")),"Untraceable",IF(AND(NOT(OR(H388="Ø",H388="")),NOT(OR(H389="Ø",H389="")),L388=""),"In Progress",IF(AND(M388="Untraceable",M389="Untraceable"),"Untraceable",IF(AND(NOT(OR(H388="Ø",H388="")),NOT(OR(H389="Ø",H389="")),NOT(OR(L388="Ø",L388="",L388="Split",L388="Needs to be Split"))),"Completed",IF(AND(M388="Incomplete",M389="Incomplete"),"Incomplete",IF(AND(M388="Other",M389="Other"),"Review",IF(AND(M388="Untraceable",M389=""),"Untraceable","")))))))))))))))))))))))))</f>
        <v>Completed</v>
      </c>
      <c r="O388" s="117" t="s">
        <v>0</v>
      </c>
      <c r="Q388" s="114" t="s">
        <v>25</v>
      </c>
      <c r="R388" s="109" t="s">
        <v>5578</v>
      </c>
    </row>
    <row r="389" spans="1:18" x14ac:dyDescent="0.25">
      <c r="A389" s="109"/>
      <c r="B389" s="125"/>
      <c r="C389" s="118"/>
      <c r="D389" s="103" t="s">
        <v>161</v>
      </c>
      <c r="E389" s="103" t="s">
        <v>1512</v>
      </c>
      <c r="F389" s="7" t="str">
        <f>IF(AND(D389="Amina",OR(E389="Manual",E389="Assisted Manual")),A388&amp;"_AZ",IF(AND(D389="Amina",OR(E389="De-Novo Merge",E389="Assisted Merge")),A388&amp;"_SA_AZ",IF(AND(D389="Ahmad",OR(E389="Manual",E389="Assisted Manual")),A388&amp;"_AE",IF(AND(D389="Ahmad",OR(E389="De-Novo Merge",E389="Assisted Merge")),A388&amp;"_SA_AE",IF(AND(D389="Gina",OR(E389="Manual",E389="Assisted Manual")),A388&amp;"_GB",IF(AND(D389="Gina",OR(E389="De-Novo Merge",E389="Assisted Merge")),A388&amp;"_SA_GB",IF(AND(D389="Cameron",OR(E389="Manual",E389="Assisted Manual")),A388&amp;"_CA",IF(AND(D389="Cameron",OR(E389="De-Novo Merge",E389="Assisted Merge")),A388&amp;"_SA_CA",IF(AND(D389="Bruno",OR(E389="Manual",E389="Assisted Manual")),A388&amp;"_BD",IF(AND(D389="Bruno",OR(E389="De-Novo Merge",E389="Assisted Merge")),A388&amp;"_SA_BD",IF(AND(D389="Daniel",OR(E389="Manual",E389="Assisted Manual")),A388&amp;"_DR",IF(AND(D389="Daniel",OR(E389="De-Novo Merge",E389="Assisted Merge")),A388&amp;"_SA_DR",IF(AND(D389="Monet",OR(E389="Manual",E389="Assisted Manual")),A388&amp;"_MW",IF(AND(D389="Monet",OR(E389="De-Novo Merge",E389="Assisted Merge")),A388&amp;"_SA_MW",IF(AND(D389="Rinat",OR(E389="Manual",E389="Assisted Manual")),A388&amp;"_RM",IF(AND(D389="Rinat",OR(E389="De-Novo Merge",E389="Assisted Merge")),A388&amp;"_SA_RM",""))))))))))))))))</f>
        <v>2018-08-01_G-194_BD</v>
      </c>
      <c r="G389" s="104">
        <v>43427</v>
      </c>
      <c r="H389" s="104">
        <v>43430</v>
      </c>
      <c r="I389" s="68">
        <v>1.5</v>
      </c>
      <c r="J389" s="68">
        <v>41</v>
      </c>
      <c r="K389" s="73">
        <f>IF(AND(NOT(I389=""),NOT(J389=""),NOT(H389="")),J389/I389,"")</f>
        <v>27.333333333333332</v>
      </c>
      <c r="L389" s="127"/>
      <c r="M389" s="103" t="str">
        <f>IF(AND(NOT(OR(G389="",G389="Ø")),H389=""),"In Progress",IF(AND(NOT(OR(H389="Ø",H389="")),NOT(OR(G389="Ø",G389=""))),"Completed",IF(AND(NOT(A388=""),NOT(OR(D389="",D389="???")),G389=""),"Waiting",IF(D389="???","Waiting",""))))</f>
        <v>Completed</v>
      </c>
      <c r="N389" s="118"/>
      <c r="O389" s="118"/>
      <c r="Q389" s="114"/>
      <c r="R389" s="109"/>
    </row>
    <row r="390" spans="1:18" x14ac:dyDescent="0.25">
      <c r="A390" s="115" t="s">
        <v>5577</v>
      </c>
      <c r="B390" s="124" t="s">
        <v>5576</v>
      </c>
      <c r="C390" s="117" t="s">
        <v>5423</v>
      </c>
      <c r="D390" s="103" t="s">
        <v>187</v>
      </c>
      <c r="E390" s="103" t="s">
        <v>24</v>
      </c>
      <c r="F390" s="7" t="str">
        <f>IF(AND(D390="Amina",OR(E390="Manual",E390="Assisted Manual")),A390&amp;"_AZ",IF(AND(D390="Amina",OR(E390="De-Novo Merge",E390="Assisted Merge")),A390&amp;"_SA_AZ",IF(AND(D390="Ahmad",OR(E390="Manual",E390="Assisted Manual")),A390&amp;"_AE",IF(AND(D390="Ahmad",OR(E390="De-Novo Merge",E390="Assisted Merge")),A390&amp;"_SA_AE",IF(AND(D390="Gina",OR(E390="Manual",E390="Assisted Manual")),A390&amp;"_GB",IF(AND(D390="Gina",OR(E390="De-Novo Merge",E390="Assisted Merge")),A390&amp;"_SA_GB",IF(AND(D390="Cameron",OR(E390="Manual",E390="Assisted Manual")),A390&amp;"_CA",IF(AND(D390="Cameron",OR(E390="De-Novo Merge",E390="Assisted Merge")),A390&amp;"_SA_CA",IF(AND(D390="Bruno",OR(E390="Manual",E390="Assisted Manual")),A390&amp;"_BD",IF(AND(D390="Bruno",OR(E390="De-Novo Merge",E390="Assisted Merge")),A390&amp;"_SA_BD",IF(AND(D390="Daniel",OR(E390="Manual",E390="Assisted Manual")),A390&amp;"_DR",IF(AND(D390="Daniel",OR(E390="De-Novo Merge",E390="Assisted Merge")),A390&amp;"_SA_DR",IF(AND(D390="Monet",OR(E390="Manual",E390="Assisted Manual")),A390&amp;"_MW",IF(AND(D390="Monet",OR(E390="De-Novo Merge",E390="Assisted Merge")),A390&amp;"_SA_MW",IF(AND(D390="Rinat",OR(E390="Manual",E390="Assisted Manual")),A390&amp;"_RM",IF(AND(D390="Rinat",OR(E390="De-Novo Merge",E390="Assisted Merge")),A390&amp;"_SA_RM",""))))))))))))))))</f>
        <v>2018-08-01_G-195_MW</v>
      </c>
      <c r="G390" s="104">
        <v>43405</v>
      </c>
      <c r="H390" s="104">
        <v>43405</v>
      </c>
      <c r="I390" s="68">
        <v>1.5</v>
      </c>
      <c r="J390" s="68">
        <v>18.989999999999998</v>
      </c>
      <c r="K390" s="73">
        <f>IF(AND(NOT(I390=""),NOT(J390=""),NOT(H390="")),J390/I390,"")</f>
        <v>12.659999999999998</v>
      </c>
      <c r="L390" s="126">
        <v>43438</v>
      </c>
      <c r="M390" s="103" t="str">
        <f>IF(AND(NOT(OR(G390="",G390="Ø")),H390=""),"In Progress",IF(AND(NOT(OR(H390="Ø",H390="")),NOT(OR(G390="Ø",G390=""))),"Completed",IF(AND(NOT(A390=""),NOT(OR(D390="",D390="???")),G390=""),"Waiting",IF(D390="???","Waiting",""))))</f>
        <v>Completed</v>
      </c>
      <c r="N390" s="117" t="str">
        <f>IF(AND(NOT(OR(H390="Ø",H390="")),L390="Split"),"In Progress",IF(AND(NOT(OR(H390="Ø",H390="")),L390="Needs to be Split"),"Waiting",IF(AND(M390="Review",M391="Review"),"Review",IF(OR(AND(M390="Review",M391="Incomplete"),AND(M390="Incomplete",M391="Review")),"Review",IF(OR(AND(M390="Untraceable",M391="Review"),AND(M390="Review",M391="Untraceable")),"Review",IF(OR(AND(M390="Review",M391="Completed"),AND(M390="Completed",M391="Review")),"Review",IF(OR(AND(M390="Other",M391="Review"),AND(M390="Review",M391="Other")),"Review",IF(OR(AND(M390="Other",M391="Incomplete"),AND(M390="Incomplete",M391="Other")),"Review",IF(OR(AND(M390="Other",M391="Untraceable"),AND(M390="Untraceable",M391="Other")),"Review",IF(OR(AND(M390="Other",M391="Completed"),AND(M390="Completed",M391="Other")),"Review",IF(AND(M390="Waiting",M391="Waiting"),"Waiting",IF(OR(AND(M390="Review",M391="Waiting"),AND(M390="Waiting",M391="Review")),"Waiting",IF(OR(AND(M390="Other",M391="Waiting"),AND(M390="Waiting",M391="Other")),"Waiting",IF(OR(AND(M390="Incomplete",M391="Waiting"),AND(M390="Waiting",M391="Incomplete")),"Waiting",IF(OR(AND(M390="Completed",M391="Waiting"),AND(M390="Waiting",M391="Completed")),"Waiting",IF(OR(M390="In Progress",M391="In Progress"),"In Progress",IF(OR(AND(M390="Completed",M391="Untraceable"),AND(M390="Untraceable",M391="Completed")),"Review",IF(OR(AND(M390="Completed",M391="Incomplete"),AND(M390="Incomplete",M391="Completed")),"Review",IF(OR(AND(M390="Incomplete",M391="Untraceable"),AND(M390="Untraceable",M391="Incomplete")),"Untraceable",IF(AND(NOT(OR(H390="Ø",H390="")),NOT(OR(H391="Ø",H391="")),L390=""),"In Progress",IF(AND(M390="Untraceable",M391="Untraceable"),"Untraceable",IF(AND(NOT(OR(H390="Ø",H390="")),NOT(OR(H391="Ø",H391="")),NOT(OR(L390="Ø",L390="",L390="Split",L390="Needs to be Split"))),"Completed",IF(AND(M390="Incomplete",M391="Incomplete"),"Incomplete",IF(AND(M390="Other",M391="Other"),"Review",IF(AND(M390="Untraceable",M391=""),"Untraceable","")))))))))))))))))))))))))</f>
        <v>Completed</v>
      </c>
      <c r="O390" s="117" t="s">
        <v>0</v>
      </c>
      <c r="P390" t="s">
        <v>5575</v>
      </c>
      <c r="Q390" s="114" t="s">
        <v>25</v>
      </c>
      <c r="R390" s="109" t="s">
        <v>5574</v>
      </c>
    </row>
    <row r="391" spans="1:18" x14ac:dyDescent="0.25">
      <c r="A391" s="109"/>
      <c r="B391" s="125"/>
      <c r="C391" s="118"/>
      <c r="D391" s="103" t="s">
        <v>27</v>
      </c>
      <c r="E391" s="103" t="s">
        <v>1512</v>
      </c>
      <c r="F391" s="7" t="str">
        <f>IF(AND(D391="Amina",OR(E391="Manual",E391="Assisted Manual")),A390&amp;"_AZ",IF(AND(D391="Amina",OR(E391="De-Novo Merge",E391="Assisted Merge")),A390&amp;"_SA_AZ",IF(AND(D391="Ahmad",OR(E391="Manual",E391="Assisted Manual")),A390&amp;"_AE",IF(AND(D391="Ahmad",OR(E391="De-Novo Merge",E391="Assisted Merge")),A390&amp;"_SA_AE",IF(AND(D391="Gina",OR(E391="Manual",E391="Assisted Manual")),A390&amp;"_GB",IF(AND(D391="Gina",OR(E391="De-Novo Merge",E391="Assisted Merge")),A390&amp;"_SA_GB",IF(AND(D391="Cameron",OR(E391="Manual",E391="Assisted Manual")),A390&amp;"_CA",IF(AND(D391="Cameron",OR(E391="De-Novo Merge",E391="Assisted Merge")),A390&amp;"_SA_CA",IF(AND(D391="Bruno",OR(E391="Manual",E391="Assisted Manual")),A390&amp;"_BD",IF(AND(D391="Bruno",OR(E391="De-Novo Merge",E391="Assisted Merge")),A390&amp;"_SA_BD",IF(AND(D391="Daniel",OR(E391="Manual",E391="Assisted Manual")),A390&amp;"_DR",IF(AND(D391="Daniel",OR(E391="De-Novo Merge",E391="Assisted Merge")),A390&amp;"_SA_DR",IF(AND(D391="Monet",OR(E391="Manual",E391="Assisted Manual")),A390&amp;"_MW",IF(AND(D391="Monet",OR(E391="De-Novo Merge",E391="Assisted Merge")),A390&amp;"_SA_MW",IF(AND(D391="Rinat",OR(E391="Manual",E391="Assisted Manual")),A390&amp;"_RM",IF(AND(D391="Rinat",OR(E391="De-Novo Merge",E391="Assisted Merge")),A390&amp;"_SA_RM",""))))))))))))))))</f>
        <v>2018-08-01_G-195_GB</v>
      </c>
      <c r="G391" s="104">
        <v>43438</v>
      </c>
      <c r="H391" s="104">
        <v>43438</v>
      </c>
      <c r="I391" s="68">
        <v>0.5</v>
      </c>
      <c r="J391" s="68">
        <v>19.36</v>
      </c>
      <c r="K391" s="73">
        <f>IF(AND(NOT(I391=""),NOT(J391=""),NOT(H391="")),J391/I391,"")</f>
        <v>38.72</v>
      </c>
      <c r="L391" s="127"/>
      <c r="M391" s="103" t="str">
        <f>IF(AND(NOT(OR(G391="",G391="Ø")),H391=""),"In Progress",IF(AND(NOT(OR(H391="Ø",H391="")),NOT(OR(G391="Ø",G391=""))),"Completed",IF(AND(NOT(A390=""),NOT(OR(D391="",D391="???")),G391=""),"Waiting",IF(D391="???","Waiting",""))))</f>
        <v>Completed</v>
      </c>
      <c r="N391" s="118"/>
      <c r="O391" s="118"/>
      <c r="Q391" s="114"/>
      <c r="R391" s="109"/>
    </row>
    <row r="392" spans="1:18" x14ac:dyDescent="0.25">
      <c r="A392" s="115" t="s">
        <v>5573</v>
      </c>
      <c r="B392" s="124" t="s">
        <v>5572</v>
      </c>
      <c r="C392" s="117" t="s">
        <v>1052</v>
      </c>
      <c r="D392" s="103" t="s">
        <v>23</v>
      </c>
      <c r="E392" s="103" t="s">
        <v>24</v>
      </c>
      <c r="F392" s="7" t="str">
        <f>IF(AND(D392="Amina",OR(E392="Manual",E392="Assisted Manual")),A392&amp;"_AZ",IF(AND(D392="Amina",OR(E392="De-Novo Merge",E392="Assisted Merge")),A392&amp;"_SA_AZ",IF(AND(D392="Ahmad",OR(E392="Manual",E392="Assisted Manual")),A392&amp;"_AE",IF(AND(D392="Ahmad",OR(E392="De-Novo Merge",E392="Assisted Merge")),A392&amp;"_SA_AE",IF(AND(D392="Gina",OR(E392="Manual",E392="Assisted Manual")),A392&amp;"_GB",IF(AND(D392="Gina",OR(E392="De-Novo Merge",E392="Assisted Merge")),A392&amp;"_SA_GB",IF(AND(D392="Cameron",OR(E392="Manual",E392="Assisted Manual")),A392&amp;"_CA",IF(AND(D392="Cameron",OR(E392="De-Novo Merge",E392="Assisted Merge")),A392&amp;"_SA_CA",IF(AND(D392="Bruno",OR(E392="Manual",E392="Assisted Manual")),A392&amp;"_BD",IF(AND(D392="Bruno",OR(E392="De-Novo Merge",E392="Assisted Merge")),A392&amp;"_SA_BD",IF(AND(D392="Daniel",OR(E392="Manual",E392="Assisted Manual")),A392&amp;"_DR",IF(AND(D392="Daniel",OR(E392="De-Novo Merge",E392="Assisted Merge")),A392&amp;"_SA_DR",IF(AND(D392="Monet",OR(E392="Manual",E392="Assisted Manual")),A392&amp;"_MW",IF(AND(D392="Monet",OR(E392="De-Novo Merge",E392="Assisted Merge")),A392&amp;"_SA_MW",IF(AND(D392="Rinat",OR(E392="Manual",E392="Assisted Manual")),A392&amp;"_RM",IF(AND(D392="Rinat",OR(E392="De-Novo Merge",E392="Assisted Merge")),A392&amp;"_SA_RM",""))))))))))))))))</f>
        <v>2018-08-01_G-196_CA</v>
      </c>
      <c r="G392" s="104">
        <v>43405</v>
      </c>
      <c r="H392" s="104"/>
      <c r="I392" s="68"/>
      <c r="J392" s="68"/>
      <c r="K392" s="73" t="str">
        <f>IF(AND(NOT(I392=""),NOT(J392=""),NOT(H392="")),J392/I392,"")</f>
        <v/>
      </c>
      <c r="L392" s="126" t="str">
        <f>IF(AND(NOT(OR(H392="",H392="Ø")),NOT(OR(H393="",H393="Ø"))),"Needs to be Split","")</f>
        <v/>
      </c>
      <c r="M392" s="103" t="s">
        <v>4</v>
      </c>
      <c r="N392" s="117" t="str">
        <f>IF(AND(NOT(OR(H392="Ø",H392="")),L392="Split"),"In Progress",IF(AND(NOT(OR(H392="Ø",H392="")),L392="Needs to be Split"),"Waiting",IF(AND(M392="Review",M393="Review"),"Review",IF(OR(AND(M392="Review",M393="Incomplete"),AND(M392="Incomplete",M393="Review")),"Review",IF(OR(AND(M392="Untraceable",M393="Review"),AND(M392="Review",M393="Untraceable")),"Review",IF(OR(AND(M392="Review",M393="Completed"),AND(M392="Completed",M393="Review")),"Review",IF(OR(AND(M392="Other",M393="Review"),AND(M392="Review",M393="Other")),"Review",IF(OR(AND(M392="Other",M393="Incomplete"),AND(M392="Incomplete",M393="Other")),"Review",IF(OR(AND(M392="Other",M393="Untraceable"),AND(M392="Untraceable",M393="Other")),"Review",IF(OR(AND(M392="Other",M393="Completed"),AND(M392="Completed",M393="Other")),"Review",IF(AND(M392="Waiting",M393="Waiting"),"Waiting",IF(OR(AND(M392="Review",M393="Waiting"),AND(M392="Waiting",M393="Review")),"Waiting",IF(OR(AND(M392="Other",M393="Waiting"),AND(M392="Waiting",M393="Other")),"Waiting",IF(OR(AND(M392="Incomplete",M393="Waiting"),AND(M392="Waiting",M393="Incomplete")),"Waiting",IF(OR(AND(M392="Completed",M393="Waiting"),AND(M392="Waiting",M393="Completed")),"Waiting",IF(OR(M392="In Progress",M393="In Progress"),"In Progress",IF(OR(AND(M392="Completed",M393="Untraceable"),AND(M392="Untraceable",M393="Completed")),"Review",IF(OR(AND(M392="Completed",M393="Incomplete"),AND(M392="Incomplete",M393="Completed")),"Review",IF(OR(AND(M392="Incomplete",M393="Untraceable"),AND(M392="Untraceable",M393="Incomplete")),"Untraceable",IF(AND(NOT(OR(H392="Ø",H392="")),NOT(OR(H393="Ø",H393="")),L392=""),"In Progress",IF(AND(M392="Untraceable",M393="Untraceable"),"Untraceable",IF(AND(NOT(OR(H392="Ø",H392="")),NOT(OR(H393="Ø",H393="")),NOT(OR(L392="Ø",L392="",L392="Split",L392="Needs to be Split"))),"Completed",IF(AND(M392="Incomplete",M393="Incomplete"),"Incomplete",IF(AND(M392="Other",M393="Other"),"Review",IF(AND(M392="Untraceable",M393=""),"Untraceable","")))))))))))))))))))))))))</f>
        <v>Waiting</v>
      </c>
      <c r="O392" s="117" t="str">
        <f>IF(OR(N392="Untraceable",N392="Incomplete"),"Ignore",IF(N392="Completed","Waiting",IF(OR(N392="Waiting",N392="In Progress",N392="Review",N392="Other"),"HOLD","")))</f>
        <v>HOLD</v>
      </c>
      <c r="P392" t="s">
        <v>5571</v>
      </c>
      <c r="Q392" s="114" t="str">
        <f>IF(OR(N392="Untraceable",N392="Incomplete"),"No",IF(N392="Completed","In Progress",""))</f>
        <v/>
      </c>
      <c r="R392" s="109"/>
    </row>
    <row r="393" spans="1:18" x14ac:dyDescent="0.25">
      <c r="A393" s="109"/>
      <c r="B393" s="125"/>
      <c r="C393" s="118"/>
      <c r="D393" s="103" t="str">
        <f>IF(AND(NOT(A392=""),NOT(B392=""),NOT(M392="Untraceable")),"???","")</f>
        <v>???</v>
      </c>
      <c r="E393" s="103"/>
      <c r="F393" s="7" t="str">
        <f>IF(AND(D393="Amina",OR(E393="Manual",E393="Assisted Manual")),A392&amp;"_AZ",IF(AND(D393="Amina",OR(E393="De-Novo Merge",E393="Assisted Merge")),A392&amp;"_SA_AZ",IF(AND(D393="Ahmad",OR(E393="Manual",E393="Assisted Manual")),A392&amp;"_AE",IF(AND(D393="Ahmad",OR(E393="De-Novo Merge",E393="Assisted Merge")),A392&amp;"_SA_AE",IF(AND(D393="Gina",OR(E393="Manual",E393="Assisted Manual")),A392&amp;"_GB",IF(AND(D393="Gina",OR(E393="De-Novo Merge",E393="Assisted Merge")),A392&amp;"_SA_GB",IF(AND(D393="Cameron",OR(E393="Manual",E393="Assisted Manual")),A392&amp;"_CA",IF(AND(D393="Cameron",OR(E393="De-Novo Merge",E393="Assisted Merge")),A392&amp;"_SA_CA",IF(AND(D393="Bruno",OR(E393="Manual",E393="Assisted Manual")),A392&amp;"_BD",IF(AND(D393="Bruno",OR(E393="De-Novo Merge",E393="Assisted Merge")),A392&amp;"_SA_BD",IF(AND(D393="Daniel",OR(E393="Manual",E393="Assisted Manual")),A392&amp;"_DR",IF(AND(D393="Daniel",OR(E393="De-Novo Merge",E393="Assisted Merge")),A392&amp;"_SA_DR",IF(AND(D393="Monet",OR(E393="Manual",E393="Assisted Manual")),A392&amp;"_MW",IF(AND(D393="Monet",OR(E393="De-Novo Merge",E393="Assisted Merge")),A392&amp;"_SA_MW",IF(AND(D393="Rinat",OR(E393="Manual",E393="Assisted Manual")),A392&amp;"_RM",IF(AND(D393="Rinat",OR(E393="De-Novo Merge",E393="Assisted Merge")),A392&amp;"_SA_RM",""))))))))))))))))</f>
        <v/>
      </c>
      <c r="G393" s="104"/>
      <c r="H393" s="104"/>
      <c r="I393" s="68"/>
      <c r="J393" s="68"/>
      <c r="K393" s="73" t="str">
        <f>IF(AND(NOT(I393=""),NOT(J393=""),NOT(H393="")),J393/I393,"")</f>
        <v/>
      </c>
      <c r="L393" s="127"/>
      <c r="M393" s="103" t="str">
        <f>IF(AND(NOT(OR(G393="",G393="Ø")),H393=""),"In Progress",IF(AND(NOT(OR(H393="Ø",H393="")),NOT(OR(G393="Ø",G393=""))),"Completed",IF(AND(NOT(A392=""),NOT(OR(D393="",D393="???")),G393=""),"Waiting",IF(D393="???","Waiting",""))))</f>
        <v>Waiting</v>
      </c>
      <c r="N393" s="118"/>
      <c r="O393" s="118"/>
      <c r="Q393" s="114"/>
      <c r="R393" s="109"/>
    </row>
    <row r="394" spans="1:18" x14ac:dyDescent="0.25">
      <c r="A394" s="115" t="s">
        <v>5570</v>
      </c>
      <c r="B394" s="124" t="s">
        <v>5569</v>
      </c>
      <c r="C394" s="117" t="s">
        <v>3632</v>
      </c>
      <c r="D394" s="103" t="s">
        <v>187</v>
      </c>
      <c r="E394" s="103" t="s">
        <v>24</v>
      </c>
      <c r="F394" s="7" t="str">
        <f>IF(AND(D394="Amina",OR(E394="Manual",E394="Assisted Manual")),A394&amp;"_AZ",IF(AND(D394="Amina",OR(E394="De-Novo Merge",E394="Assisted Merge")),A394&amp;"_SA_AZ",IF(AND(D394="Ahmad",OR(E394="Manual",E394="Assisted Manual")),A394&amp;"_AE",IF(AND(D394="Ahmad",OR(E394="De-Novo Merge",E394="Assisted Merge")),A394&amp;"_SA_AE",IF(AND(D394="Gina",OR(E394="Manual",E394="Assisted Manual")),A394&amp;"_GB",IF(AND(D394="Gina",OR(E394="De-Novo Merge",E394="Assisted Merge")),A394&amp;"_SA_GB",IF(AND(D394="Cameron",OR(E394="Manual",E394="Assisted Manual")),A394&amp;"_CA",IF(AND(D394="Cameron",OR(E394="De-Novo Merge",E394="Assisted Merge")),A394&amp;"_SA_CA",IF(AND(D394="Bruno",OR(E394="Manual",E394="Assisted Manual")),A394&amp;"_BD",IF(AND(D394="Bruno",OR(E394="De-Novo Merge",E394="Assisted Merge")),A394&amp;"_SA_BD",IF(AND(D394="Daniel",OR(E394="Manual",E394="Assisted Manual")),A394&amp;"_DR",IF(AND(D394="Daniel",OR(E394="De-Novo Merge",E394="Assisted Merge")),A394&amp;"_SA_DR",IF(AND(D394="Monet",OR(E394="Manual",E394="Assisted Manual")),A394&amp;"_MW",IF(AND(D394="Monet",OR(E394="De-Novo Merge",E394="Assisted Merge")),A394&amp;"_SA_MW",IF(AND(D394="Rinat",OR(E394="Manual",E394="Assisted Manual")),A394&amp;"_RM",IF(AND(D394="Rinat",OR(E394="De-Novo Merge",E394="Assisted Merge")),A394&amp;"_SA_RM",""))))))))))))))))</f>
        <v>2018-08-01_G-197_MW</v>
      </c>
      <c r="G394" s="104">
        <v>43405</v>
      </c>
      <c r="H394" s="104">
        <v>43405</v>
      </c>
      <c r="I394" s="68">
        <v>0.75</v>
      </c>
      <c r="J394" s="68"/>
      <c r="K394" s="73" t="str">
        <f>IF(AND(NOT(I394=""),NOT(J394=""),NOT(H394="")),J394/I394,"")</f>
        <v/>
      </c>
      <c r="L394" s="126">
        <v>43434</v>
      </c>
      <c r="M394" s="103" t="str">
        <f>IF(AND(NOT(OR(G394="",G394="Ø")),H394=""),"In Progress",IF(AND(NOT(OR(H394="Ø",H394="")),NOT(OR(G394="Ø",G394=""))),"Completed",IF(AND(NOT(A394=""),NOT(OR(D394="",D394="???")),G394=""),"Waiting",IF(D394="???","Waiting",""))))</f>
        <v>Completed</v>
      </c>
      <c r="N394" s="117" t="str">
        <f>IF(AND(NOT(OR(H394="Ø",H394="")),L394="Split"),"In Progress",IF(AND(NOT(OR(H394="Ø",H394="")),L394="Needs to be Split"),"Waiting",IF(AND(M394="Review",M395="Review"),"Review",IF(OR(AND(M394="Review",M395="Incomplete"),AND(M394="Incomplete",M395="Review")),"Review",IF(OR(AND(M394="Untraceable",M395="Review"),AND(M394="Review",M395="Untraceable")),"Review",IF(OR(AND(M394="Review",M395="Completed"),AND(M394="Completed",M395="Review")),"Review",IF(OR(AND(M394="Other",M395="Review"),AND(M394="Review",M395="Other")),"Review",IF(OR(AND(M394="Other",M395="Incomplete"),AND(M394="Incomplete",M395="Other")),"Review",IF(OR(AND(M394="Other",M395="Untraceable"),AND(M394="Untraceable",M395="Other")),"Review",IF(OR(AND(M394="Other",M395="Completed"),AND(M394="Completed",M395="Other")),"Review",IF(AND(M394="Waiting",M395="Waiting"),"Waiting",IF(OR(AND(M394="Review",M395="Waiting"),AND(M394="Waiting",M395="Review")),"Waiting",IF(OR(AND(M394="Other",M395="Waiting"),AND(M394="Waiting",M395="Other")),"Waiting",IF(OR(AND(M394="Incomplete",M395="Waiting"),AND(M394="Waiting",M395="Incomplete")),"Waiting",IF(OR(AND(M394="Completed",M395="Waiting"),AND(M394="Waiting",M395="Completed")),"Waiting",IF(OR(M394="In Progress",M395="In Progress"),"In Progress",IF(OR(AND(M394="Completed",M395="Untraceable"),AND(M394="Untraceable",M395="Completed")),"Review",IF(OR(AND(M394="Completed",M395="Incomplete"),AND(M394="Incomplete",M395="Completed")),"Review",IF(OR(AND(M394="Incomplete",M395="Untraceable"),AND(M394="Untraceable",M395="Incomplete")),"Untraceable",IF(AND(NOT(OR(H394="Ø",H394="")),NOT(OR(H395="Ø",H395="")),L394=""),"In Progress",IF(AND(M394="Untraceable",M395="Untraceable"),"Untraceable",IF(AND(NOT(OR(H394="Ø",H394="")),NOT(OR(H395="Ø",H395="")),NOT(OR(L394="Ø",L394="",L394="Split",L394="Needs to be Split"))),"Completed",IF(AND(M394="Incomplete",M395="Incomplete"),"Incomplete",IF(AND(M394="Other",M395="Other"),"Review",IF(AND(M394="Untraceable",M395=""),"Untraceable","")))))))))))))))))))))))))</f>
        <v>Completed</v>
      </c>
      <c r="O394" s="117" t="s">
        <v>0</v>
      </c>
      <c r="P394" t="s">
        <v>5568</v>
      </c>
      <c r="Q394" s="114" t="s">
        <v>25</v>
      </c>
      <c r="R394" s="109" t="s">
        <v>5567</v>
      </c>
    </row>
    <row r="395" spans="1:18" x14ac:dyDescent="0.25">
      <c r="A395" s="109"/>
      <c r="B395" s="125"/>
      <c r="C395" s="118"/>
      <c r="D395" s="103" t="s">
        <v>32</v>
      </c>
      <c r="E395" s="103" t="s">
        <v>1512</v>
      </c>
      <c r="F395" s="7" t="str">
        <f>IF(AND(D395="Amina",OR(E395="Manual",E395="Assisted Manual")),A394&amp;"_AZ",IF(AND(D395="Amina",OR(E395="De-Novo Merge",E395="Assisted Merge")),A394&amp;"_SA_AZ",IF(AND(D395="Ahmad",OR(E395="Manual",E395="Assisted Manual")),A394&amp;"_AE",IF(AND(D395="Ahmad",OR(E395="De-Novo Merge",E395="Assisted Merge")),A394&amp;"_SA_AE",IF(AND(D395="Gina",OR(E395="Manual",E395="Assisted Manual")),A394&amp;"_GB",IF(AND(D395="Gina",OR(E395="De-Novo Merge",E395="Assisted Merge")),A394&amp;"_SA_GB",IF(AND(D395="Cameron",OR(E395="Manual",E395="Assisted Manual")),A394&amp;"_CA",IF(AND(D395="Cameron",OR(E395="De-Novo Merge",E395="Assisted Merge")),A394&amp;"_SA_CA",IF(AND(D395="Bruno",OR(E395="Manual",E395="Assisted Manual")),A394&amp;"_BD",IF(AND(D395="Bruno",OR(E395="De-Novo Merge",E395="Assisted Merge")),A394&amp;"_SA_BD",IF(AND(D395="Daniel",OR(E395="Manual",E395="Assisted Manual")),A394&amp;"_DR",IF(AND(D395="Daniel",OR(E395="De-Novo Merge",E395="Assisted Merge")),A394&amp;"_SA_DR",IF(AND(D395="Monet",OR(E395="Manual",E395="Assisted Manual")),A394&amp;"_MW",IF(AND(D395="Monet",OR(E395="De-Novo Merge",E395="Assisted Merge")),A394&amp;"_SA_MW",IF(AND(D395="Rinat",OR(E395="Manual",E395="Assisted Manual")),A394&amp;"_RM",IF(AND(D395="Rinat",OR(E395="De-Novo Merge",E395="Assisted Merge")),A394&amp;"_SA_RM",""))))))))))))))))</f>
        <v>2018-08-01_G-197_AZ</v>
      </c>
      <c r="G395" s="104">
        <v>43431</v>
      </c>
      <c r="H395" s="104">
        <v>43431</v>
      </c>
      <c r="I395" s="68"/>
      <c r="J395" s="68"/>
      <c r="K395" s="73" t="str">
        <f>IF(AND(NOT(I395=""),NOT(J395=""),NOT(H395="")),J395/I395,"")</f>
        <v/>
      </c>
      <c r="L395" s="127"/>
      <c r="M395" s="103" t="str">
        <f>IF(AND(NOT(OR(G395="",G395="Ø")),H395=""),"In Progress",IF(AND(NOT(OR(H395="Ø",H395="")),NOT(OR(G395="Ø",G395=""))),"Completed",IF(AND(NOT(A394=""),NOT(OR(D395="",D395="???")),G395=""),"Waiting",IF(D395="???","Waiting",""))))</f>
        <v>Completed</v>
      </c>
      <c r="N395" s="118"/>
      <c r="O395" s="118"/>
      <c r="Q395" s="114"/>
      <c r="R395" s="109"/>
    </row>
    <row r="396" spans="1:18" x14ac:dyDescent="0.25">
      <c r="A396" s="115" t="s">
        <v>5566</v>
      </c>
      <c r="B396" s="124" t="s">
        <v>5565</v>
      </c>
      <c r="C396" s="117" t="s">
        <v>1001</v>
      </c>
      <c r="D396" s="103" t="s">
        <v>187</v>
      </c>
      <c r="E396" s="103" t="s">
        <v>24</v>
      </c>
      <c r="F396" s="7" t="str">
        <f>IF(AND(D396="Amina",OR(E396="Manual",E396="Assisted Manual")),A396&amp;"_AZ",IF(AND(D396="Amina",OR(E396="De-Novo Merge",E396="Assisted Merge")),A396&amp;"_SA_AZ",IF(AND(D396="Ahmad",OR(E396="Manual",E396="Assisted Manual")),A396&amp;"_AE",IF(AND(D396="Ahmad",OR(E396="De-Novo Merge",E396="Assisted Merge")),A396&amp;"_SA_AE",IF(AND(D396="Gina",OR(E396="Manual",E396="Assisted Manual")),A396&amp;"_GB",IF(AND(D396="Gina",OR(E396="De-Novo Merge",E396="Assisted Merge")),A396&amp;"_SA_GB",IF(AND(D396="Cameron",OR(E396="Manual",E396="Assisted Manual")),A396&amp;"_CA",IF(AND(D396="Cameron",OR(E396="De-Novo Merge",E396="Assisted Merge")),A396&amp;"_SA_CA",IF(AND(D396="Bruno",OR(E396="Manual",E396="Assisted Manual")),A396&amp;"_BD",IF(AND(D396="Bruno",OR(E396="De-Novo Merge",E396="Assisted Merge")),A396&amp;"_SA_BD",IF(AND(D396="Daniel",OR(E396="Manual",E396="Assisted Manual")),A396&amp;"_DR",IF(AND(D396="Daniel",OR(E396="De-Novo Merge",E396="Assisted Merge")),A396&amp;"_SA_DR",IF(AND(D396="Monet",OR(E396="Manual",E396="Assisted Manual")),A396&amp;"_MW",IF(AND(D396="Monet",OR(E396="De-Novo Merge",E396="Assisted Merge")),A396&amp;"_SA_MW",IF(AND(D396="Rinat",OR(E396="Manual",E396="Assisted Manual")),A396&amp;"_RM",IF(AND(D396="Rinat",OR(E396="De-Novo Merge",E396="Assisted Merge")),A396&amp;"_SA_RM",""))))))))))))))))</f>
        <v>2018-08-01_G-198_MW</v>
      </c>
      <c r="G396" s="104">
        <v>43405</v>
      </c>
      <c r="H396" s="104">
        <v>43406</v>
      </c>
      <c r="I396" s="68">
        <v>4.5</v>
      </c>
      <c r="J396" s="68"/>
      <c r="K396" s="73" t="str">
        <f>IF(AND(NOT(I396=""),NOT(J396=""),NOT(H396="")),J396/I396,"")</f>
        <v/>
      </c>
      <c r="L396" s="126">
        <v>43438</v>
      </c>
      <c r="M396" s="103" t="str">
        <f>IF(AND(NOT(OR(G396="",G396="Ø")),H396=""),"In Progress",IF(AND(NOT(OR(H396="Ø",H396="")),NOT(OR(G396="Ø",G396=""))),"Completed",IF(AND(NOT(A396=""),NOT(OR(D396="",D396="???")),G396=""),"Waiting",IF(D396="???","Waiting",""))))</f>
        <v>Completed</v>
      </c>
      <c r="N396" s="117" t="str">
        <f>IF(AND(NOT(OR(H396="Ø",H396="")),L396="Split"),"In Progress",IF(AND(NOT(OR(H396="Ø",H396="")),L396="Needs to be Split"),"Waiting",IF(AND(M396="Review",M397="Review"),"Review",IF(OR(AND(M396="Review",M397="Incomplete"),AND(M396="Incomplete",M397="Review")),"Review",IF(OR(AND(M396="Untraceable",M397="Review"),AND(M396="Review",M397="Untraceable")),"Review",IF(OR(AND(M396="Review",M397="Completed"),AND(M396="Completed",M397="Review")),"Review",IF(OR(AND(M396="Other",M397="Review"),AND(M396="Review",M397="Other")),"Review",IF(OR(AND(M396="Other",M397="Incomplete"),AND(M396="Incomplete",M397="Other")),"Review",IF(OR(AND(M396="Other",M397="Untraceable"),AND(M396="Untraceable",M397="Other")),"Review",IF(OR(AND(M396="Other",M397="Completed"),AND(M396="Completed",M397="Other")),"Review",IF(AND(M396="Waiting",M397="Waiting"),"Waiting",IF(OR(AND(M396="Review",M397="Waiting"),AND(M396="Waiting",M397="Review")),"Waiting",IF(OR(AND(M396="Other",M397="Waiting"),AND(M396="Waiting",M397="Other")),"Waiting",IF(OR(AND(M396="Incomplete",M397="Waiting"),AND(M396="Waiting",M397="Incomplete")),"Waiting",IF(OR(AND(M396="Completed",M397="Waiting"),AND(M396="Waiting",M397="Completed")),"Waiting",IF(OR(M396="In Progress",M397="In Progress"),"In Progress",IF(OR(AND(M396="Completed",M397="Untraceable"),AND(M396="Untraceable",M397="Completed")),"Review",IF(OR(AND(M396="Completed",M397="Incomplete"),AND(M396="Incomplete",M397="Completed")),"Review",IF(OR(AND(M396="Incomplete",M397="Untraceable"),AND(M396="Untraceable",M397="Incomplete")),"Untraceable",IF(AND(NOT(OR(H396="Ø",H396="")),NOT(OR(H397="Ø",H397="")),L396=""),"In Progress",IF(AND(M396="Untraceable",M397="Untraceable"),"Untraceable",IF(AND(NOT(OR(H396="Ø",H396="")),NOT(OR(H397="Ø",H397="")),NOT(OR(L396="Ø",L396="",L396="Split",L396="Needs to be Split"))),"Completed",IF(AND(M396="Incomplete",M397="Incomplete"),"Incomplete",IF(AND(M396="Other",M397="Other"),"Review",IF(AND(M396="Untraceable",M397=""),"Untraceable","")))))))))))))))))))))))))</f>
        <v>Completed</v>
      </c>
      <c r="O396" s="117" t="s">
        <v>0</v>
      </c>
      <c r="P396" t="s">
        <v>5564</v>
      </c>
      <c r="Q396" s="114" t="s">
        <v>25</v>
      </c>
      <c r="R396" s="109" t="s">
        <v>5563</v>
      </c>
    </row>
    <row r="397" spans="1:18" x14ac:dyDescent="0.25">
      <c r="A397" s="109"/>
      <c r="B397" s="125"/>
      <c r="C397" s="118"/>
      <c r="D397" s="103" t="s">
        <v>27</v>
      </c>
      <c r="E397" s="103" t="s">
        <v>1512</v>
      </c>
      <c r="F397" s="7" t="str">
        <f>IF(AND(D397="Amina",OR(E397="Manual",E397="Assisted Manual")),A396&amp;"_AZ",IF(AND(D397="Amina",OR(E397="De-Novo Merge",E397="Assisted Merge")),A396&amp;"_SA_AZ",IF(AND(D397="Ahmad",OR(E397="Manual",E397="Assisted Manual")),A396&amp;"_AE",IF(AND(D397="Ahmad",OR(E397="De-Novo Merge",E397="Assisted Merge")),A396&amp;"_SA_AE",IF(AND(D397="Gina",OR(E397="Manual",E397="Assisted Manual")),A396&amp;"_GB",IF(AND(D397="Gina",OR(E397="De-Novo Merge",E397="Assisted Merge")),A396&amp;"_SA_GB",IF(AND(D397="Cameron",OR(E397="Manual",E397="Assisted Manual")),A396&amp;"_CA",IF(AND(D397="Cameron",OR(E397="De-Novo Merge",E397="Assisted Merge")),A396&amp;"_SA_CA",IF(AND(D397="Bruno",OR(E397="Manual",E397="Assisted Manual")),A396&amp;"_BD",IF(AND(D397="Bruno",OR(E397="De-Novo Merge",E397="Assisted Merge")),A396&amp;"_SA_BD",IF(AND(D397="Daniel",OR(E397="Manual",E397="Assisted Manual")),A396&amp;"_DR",IF(AND(D397="Daniel",OR(E397="De-Novo Merge",E397="Assisted Merge")),A396&amp;"_SA_DR",IF(AND(D397="Monet",OR(E397="Manual",E397="Assisted Manual")),A396&amp;"_MW",IF(AND(D397="Monet",OR(E397="De-Novo Merge",E397="Assisted Merge")),A396&amp;"_SA_MW",IF(AND(D397="Rinat",OR(E397="Manual",E397="Assisted Manual")),A396&amp;"_RM",IF(AND(D397="Rinat",OR(E397="De-Novo Merge",E397="Assisted Merge")),A396&amp;"_SA_RM",""))))))))))))))))</f>
        <v>2018-08-01_G-198_GB</v>
      </c>
      <c r="G397" s="104">
        <v>43438</v>
      </c>
      <c r="H397" s="104">
        <v>43439</v>
      </c>
      <c r="I397" s="68">
        <v>1.75</v>
      </c>
      <c r="J397" s="68">
        <v>42.9</v>
      </c>
      <c r="K397" s="73">
        <f>IF(AND(NOT(I397=""),NOT(J397=""),NOT(H397="")),J397/I397,"")</f>
        <v>24.514285714285712</v>
      </c>
      <c r="L397" s="127"/>
      <c r="M397" s="103" t="str">
        <f>IF(AND(NOT(OR(G397="",G397="Ø")),H397=""),"In Progress",IF(AND(NOT(OR(H397="Ø",H397="")),NOT(OR(G397="Ø",G397=""))),"Completed",IF(AND(NOT(A396=""),NOT(OR(D397="",D397="???")),G397=""),"Waiting",IF(D397="???","Waiting",""))))</f>
        <v>Completed</v>
      </c>
      <c r="N397" s="118"/>
      <c r="O397" s="118"/>
      <c r="Q397" s="114"/>
      <c r="R397" s="109"/>
    </row>
    <row r="398" spans="1:18" x14ac:dyDescent="0.25">
      <c r="A398" s="115" t="s">
        <v>5562</v>
      </c>
      <c r="B398" s="124" t="s">
        <v>5561</v>
      </c>
      <c r="C398" s="117" t="s">
        <v>1001</v>
      </c>
      <c r="D398" s="103" t="s">
        <v>161</v>
      </c>
      <c r="E398" s="103" t="s">
        <v>24</v>
      </c>
      <c r="F398" s="7" t="str">
        <f>IF(AND(D398="Amina",OR(E398="Manual",E398="Assisted Manual")),A398&amp;"_AZ",IF(AND(D398="Amina",OR(E398="De-Novo Merge",E398="Assisted Merge")),A398&amp;"_SA_AZ",IF(AND(D398="Ahmad",OR(E398="Manual",E398="Assisted Manual")),A398&amp;"_AE",IF(AND(D398="Ahmad",OR(E398="De-Novo Merge",E398="Assisted Merge")),A398&amp;"_SA_AE",IF(AND(D398="Gina",OR(E398="Manual",E398="Assisted Manual")),A398&amp;"_GB",IF(AND(D398="Gina",OR(E398="De-Novo Merge",E398="Assisted Merge")),A398&amp;"_SA_GB",IF(AND(D398="Cameron",OR(E398="Manual",E398="Assisted Manual")),A398&amp;"_CA",IF(AND(D398="Cameron",OR(E398="De-Novo Merge",E398="Assisted Merge")),A398&amp;"_SA_CA",IF(AND(D398="Bruno",OR(E398="Manual",E398="Assisted Manual")),A398&amp;"_BD",IF(AND(D398="Bruno",OR(E398="De-Novo Merge",E398="Assisted Merge")),A398&amp;"_SA_BD",IF(AND(D398="Daniel",OR(E398="Manual",E398="Assisted Manual")),A398&amp;"_DR",IF(AND(D398="Daniel",OR(E398="De-Novo Merge",E398="Assisted Merge")),A398&amp;"_SA_DR",IF(AND(D398="Monet",OR(E398="Manual",E398="Assisted Manual")),A398&amp;"_MW",IF(AND(D398="Monet",OR(E398="De-Novo Merge",E398="Assisted Merge")),A398&amp;"_SA_MW",IF(AND(D398="Rinat",OR(E398="Manual",E398="Assisted Manual")),A398&amp;"_RM",IF(AND(D398="Rinat",OR(E398="De-Novo Merge",E398="Assisted Merge")),A398&amp;"_SA_RM",""))))))))))))))))</f>
        <v>2018-08-01_G-199_BD</v>
      </c>
      <c r="G398" s="104">
        <v>43406</v>
      </c>
      <c r="H398" s="104">
        <v>43406</v>
      </c>
      <c r="I398" s="68">
        <v>2.75</v>
      </c>
      <c r="J398" s="68">
        <v>22</v>
      </c>
      <c r="K398" s="73">
        <f>IF(AND(NOT(I398=""),NOT(J398=""),NOT(H398="")),J398/I398,"")</f>
        <v>8</v>
      </c>
      <c r="L398" s="126">
        <v>234</v>
      </c>
      <c r="M398" s="103" t="str">
        <f>IF(AND(NOT(OR(G398="",G398="Ø")),H398=""),"In Progress",IF(AND(NOT(OR(H398="Ø",H398="")),NOT(OR(G398="Ø",G398=""))),"Completed",IF(AND(NOT(A398=""),NOT(OR(D398="",D398="???")),G398=""),"Waiting",IF(D398="???","Waiting",""))))</f>
        <v>Completed</v>
      </c>
      <c r="N398" s="117" t="str">
        <f>IF(AND(NOT(OR(H398="Ø",H398="")),L398="Split"),"In Progress",IF(AND(NOT(OR(H398="Ø",H398="")),L398="Needs to be Split"),"Waiting",IF(AND(M398="Review",M399="Review"),"Review",IF(OR(AND(M398="Review",M399="Incomplete"),AND(M398="Incomplete",M399="Review")),"Review",IF(OR(AND(M398="Untraceable",M399="Review"),AND(M398="Review",M399="Untraceable")),"Review",IF(OR(AND(M398="Review",M399="Completed"),AND(M398="Completed",M399="Review")),"Review",IF(OR(AND(M398="Other",M399="Review"),AND(M398="Review",M399="Other")),"Review",IF(OR(AND(M398="Other",M399="Incomplete"),AND(M398="Incomplete",M399="Other")),"Review",IF(OR(AND(M398="Other",M399="Untraceable"),AND(M398="Untraceable",M399="Other")),"Review",IF(OR(AND(M398="Other",M399="Completed"),AND(M398="Completed",M399="Other")),"Review",IF(AND(M398="Waiting",M399="Waiting"),"Waiting",IF(OR(AND(M398="Review",M399="Waiting"),AND(M398="Waiting",M399="Review")),"Waiting",IF(OR(AND(M398="Other",M399="Waiting"),AND(M398="Waiting",M399="Other")),"Waiting",IF(OR(AND(M398="Incomplete",M399="Waiting"),AND(M398="Waiting",M399="Incomplete")),"Waiting",IF(OR(AND(M398="Completed",M399="Waiting"),AND(M398="Waiting",M399="Completed")),"Waiting",IF(OR(M398="In Progress",M399="In Progress"),"In Progress",IF(OR(AND(M398="Completed",M399="Untraceable"),AND(M398="Untraceable",M399="Completed")),"Review",IF(OR(AND(M398="Completed",M399="Incomplete"),AND(M398="Incomplete",M399="Completed")),"Review",IF(OR(AND(M398="Incomplete",M399="Untraceable"),AND(M398="Untraceable",M399="Incomplete")),"Untraceable",IF(AND(NOT(OR(H398="Ø",H398="")),NOT(OR(H399="Ø",H399="")),L398=""),"In Progress",IF(AND(M398="Untraceable",M399="Untraceable"),"Untraceable",IF(AND(NOT(OR(H398="Ø",H398="")),NOT(OR(H399="Ø",H399="")),NOT(OR(L398="Ø",L398="",L398="Split",L398="Needs to be Split"))),"Completed",IF(AND(M398="Incomplete",M399="Incomplete"),"Incomplete",IF(AND(M398="Other",M399="Other"),"Review",IF(AND(M398="Untraceable",M399=""),"Untraceable","")))))))))))))))))))))))))</f>
        <v>Completed</v>
      </c>
      <c r="O398" s="117" t="s">
        <v>0</v>
      </c>
      <c r="Q398" s="114" t="s">
        <v>25</v>
      </c>
      <c r="R398" s="109" t="s">
        <v>5560</v>
      </c>
    </row>
    <row r="399" spans="1:18" x14ac:dyDescent="0.25">
      <c r="A399" s="109"/>
      <c r="B399" s="125"/>
      <c r="C399" s="118"/>
      <c r="D399" s="103" t="s">
        <v>4648</v>
      </c>
      <c r="E399" s="103" t="s">
        <v>1512</v>
      </c>
      <c r="F399" s="7" t="str">
        <f>IF(AND(D399="Amina",OR(E399="Manual",E399="Assisted Manual")),A398&amp;"_AZ",IF(AND(D399="Amina",OR(E399="De-Novo Merge",E399="Assisted Merge")),A398&amp;"_SA_AZ",IF(AND(D399="Ahmad",OR(E399="Manual",E399="Assisted Manual")),A398&amp;"_AE",IF(AND(D399="Ahmad",OR(E399="De-Novo Merge",E399="Assisted Merge")),A398&amp;"_SA_AE",IF(AND(D399="Gina",OR(E399="Manual",E399="Assisted Manual")),A398&amp;"_GB",IF(AND(D399="Gina",OR(E399="De-Novo Merge",E399="Assisted Merge")),A398&amp;"_SA_GB",IF(AND(D399="Cameron",OR(E399="Manual",E399="Assisted Manual")),A398&amp;"_CA",IF(AND(D399="Cameron",OR(E399="De-Novo Merge",E399="Assisted Merge")),A398&amp;"_SA_CA",IF(AND(D399="Bruno",OR(E399="Manual",E399="Assisted Manual")),A398&amp;"_BD",IF(AND(D399="Bruno",OR(E399="De-Novo Merge",E399="Assisted Merge")),A398&amp;"_SA_BD",IF(AND(D399="Daniel",OR(E399="Manual",E399="Assisted Manual")),A398&amp;"_DR",IF(AND(D399="Daniel",OR(E399="De-Novo Merge",E399="Assisted Merge")),A398&amp;"_SA_DR",IF(AND(D399="Monet",OR(E399="Manual",E399="Assisted Manual")),A398&amp;"_MW",IF(AND(D399="Monet",OR(E399="De-Novo Merge",E399="Assisted Merge")),A398&amp;"_SA_MW",IF(AND(D399="Rinat",OR(E399="Manual",E399="Assisted Manual")),A398&amp;"_RM",IF(AND(D399="Rinat",OR(E399="De-Novo Merge",E399="Assisted Merge")),A398&amp;"_SA_RM",""))))))))))))))))</f>
        <v>2018-08-01_G-199_AE</v>
      </c>
      <c r="G399" s="104">
        <v>43431</v>
      </c>
      <c r="H399" s="104">
        <v>43431</v>
      </c>
      <c r="I399" s="68">
        <v>2.5</v>
      </c>
      <c r="J399" s="68">
        <v>30</v>
      </c>
      <c r="K399" s="73">
        <f>IF(AND(NOT(I399=""),NOT(J399=""),NOT(H399="")),J399/I399,"")</f>
        <v>12</v>
      </c>
      <c r="L399" s="127"/>
      <c r="M399" s="103" t="str">
        <f>IF(AND(NOT(OR(G399="",G399="Ø")),H399=""),"In Progress",IF(AND(NOT(OR(H399="Ø",H399="")),NOT(OR(G399="Ø",G399=""))),"Completed",IF(AND(NOT(A398=""),NOT(OR(D399="",D399="???")),G399=""),"Waiting",IF(D399="???","Waiting",""))))</f>
        <v>Completed</v>
      </c>
      <c r="N399" s="118"/>
      <c r="O399" s="118"/>
      <c r="Q399" s="114"/>
      <c r="R399" s="109"/>
    </row>
    <row r="400" spans="1:18" x14ac:dyDescent="0.25">
      <c r="A400" s="115" t="s">
        <v>5559</v>
      </c>
      <c r="B400" s="124" t="s">
        <v>5558</v>
      </c>
      <c r="C400" s="117" t="s">
        <v>2065</v>
      </c>
      <c r="D400" s="103" t="s">
        <v>187</v>
      </c>
      <c r="E400" s="103" t="s">
        <v>24</v>
      </c>
      <c r="F400" s="7" t="str">
        <f>IF(AND(D400="Amina",OR(E400="Manual",E400="Assisted Manual")),A400&amp;"_AZ",IF(AND(D400="Amina",OR(E400="De-Novo Merge",E400="Assisted Merge")),A400&amp;"_SA_AZ",IF(AND(D400="Ahmad",OR(E400="Manual",E400="Assisted Manual")),A400&amp;"_AE",IF(AND(D400="Ahmad",OR(E400="De-Novo Merge",E400="Assisted Merge")),A400&amp;"_SA_AE",IF(AND(D400="Gina",OR(E400="Manual",E400="Assisted Manual")),A400&amp;"_GB",IF(AND(D400="Gina",OR(E400="De-Novo Merge",E400="Assisted Merge")),A400&amp;"_SA_GB",IF(AND(D400="Cameron",OR(E400="Manual",E400="Assisted Manual")),A400&amp;"_CA",IF(AND(D400="Cameron",OR(E400="De-Novo Merge",E400="Assisted Merge")),A400&amp;"_SA_CA",IF(AND(D400="Bruno",OR(E400="Manual",E400="Assisted Manual")),A400&amp;"_BD",IF(AND(D400="Bruno",OR(E400="De-Novo Merge",E400="Assisted Merge")),A400&amp;"_SA_BD",IF(AND(D400="Daniel",OR(E400="Manual",E400="Assisted Manual")),A400&amp;"_DR",IF(AND(D400="Daniel",OR(E400="De-Novo Merge",E400="Assisted Merge")),A400&amp;"_SA_DR",IF(AND(D400="Monet",OR(E400="Manual",E400="Assisted Manual")),A400&amp;"_MW",IF(AND(D400="Monet",OR(E400="De-Novo Merge",E400="Assisted Merge")),A400&amp;"_SA_MW",IF(AND(D400="Rinat",OR(E400="Manual",E400="Assisted Manual")),A400&amp;"_RM",IF(AND(D400="Rinat",OR(E400="De-Novo Merge",E400="Assisted Merge")),A400&amp;"_SA_RM",""))))))))))))))))</f>
        <v>2018-08-01_G-200_MW</v>
      </c>
      <c r="G400" s="104">
        <v>43405</v>
      </c>
      <c r="H400" s="104">
        <v>43406</v>
      </c>
      <c r="I400" s="68">
        <v>1</v>
      </c>
      <c r="J400" s="68"/>
      <c r="K400" s="73" t="str">
        <f>IF(AND(NOT(I400=""),NOT(J400=""),NOT(H400="")),J400/I400,"")</f>
        <v/>
      </c>
      <c r="L400" s="126">
        <v>43445</v>
      </c>
      <c r="M400" s="103" t="str">
        <f>IF(AND(NOT(OR(G400="",G400="Ø")),H400=""),"In Progress",IF(AND(NOT(OR(H400="Ø",H400="")),NOT(OR(G400="Ø",G400=""))),"Completed",IF(AND(NOT(A400=""),NOT(OR(D400="",D400="???")),G400=""),"Waiting",IF(D400="???","Waiting",""))))</f>
        <v>Completed</v>
      </c>
      <c r="N400" s="117" t="str">
        <f>IF(AND(NOT(OR(H400="Ø",H400="")),L400="Split"),"In Progress",IF(AND(NOT(OR(H400="Ø",H400="")),L400="Needs to be Split"),"Waiting",IF(AND(M400="Review",M401="Review"),"Review",IF(OR(AND(M400="Review",M401="Incomplete"),AND(M400="Incomplete",M401="Review")),"Review",IF(OR(AND(M400="Untraceable",M401="Review"),AND(M400="Review",M401="Untraceable")),"Review",IF(OR(AND(M400="Review",M401="Completed"),AND(M400="Completed",M401="Review")),"Review",IF(OR(AND(M400="Other",M401="Review"),AND(M400="Review",M401="Other")),"Review",IF(OR(AND(M400="Other",M401="Incomplete"),AND(M400="Incomplete",M401="Other")),"Review",IF(OR(AND(M400="Other",M401="Untraceable"),AND(M400="Untraceable",M401="Other")),"Review",IF(OR(AND(M400="Other",M401="Completed"),AND(M400="Completed",M401="Other")),"Review",IF(AND(M400="Waiting",M401="Waiting"),"Waiting",IF(OR(AND(M400="Review",M401="Waiting"),AND(M400="Waiting",M401="Review")),"Waiting",IF(OR(AND(M400="Other",M401="Waiting"),AND(M400="Waiting",M401="Other")),"Waiting",IF(OR(AND(M400="Incomplete",M401="Waiting"),AND(M400="Waiting",M401="Incomplete")),"Waiting",IF(OR(AND(M400="Completed",M401="Waiting"),AND(M400="Waiting",M401="Completed")),"Waiting",IF(OR(M400="In Progress",M401="In Progress"),"In Progress",IF(OR(AND(M400="Completed",M401="Untraceable"),AND(M400="Untraceable",M401="Completed")),"Review",IF(OR(AND(M400="Completed",M401="Incomplete"),AND(M400="Incomplete",M401="Completed")),"Review",IF(OR(AND(M400="Incomplete",M401="Untraceable"),AND(M400="Untraceable",M401="Incomplete")),"Untraceable",IF(AND(NOT(OR(H400="Ø",H400="")),NOT(OR(H401="Ø",H401="")),L400=""),"In Progress",IF(AND(M400="Untraceable",M401="Untraceable"),"Untraceable",IF(AND(NOT(OR(H400="Ø",H400="")),NOT(OR(H401="Ø",H401="")),NOT(OR(L400="Ø",L400="",L400="Split",L400="Needs to be Split"))),"Completed",IF(AND(M400="Incomplete",M401="Incomplete"),"Incomplete",IF(AND(M400="Other",M401="Other"),"Review",IF(AND(M400="Untraceable",M401=""),"Untraceable","")))))))))))))))))))))))))</f>
        <v>Completed</v>
      </c>
      <c r="O400" s="117" t="s">
        <v>0</v>
      </c>
      <c r="P400" t="s">
        <v>5557</v>
      </c>
      <c r="Q400" s="114" t="s">
        <v>25</v>
      </c>
      <c r="R400" s="109" t="s">
        <v>5556</v>
      </c>
    </row>
    <row r="401" spans="1:18" x14ac:dyDescent="0.25">
      <c r="A401" s="109"/>
      <c r="B401" s="125"/>
      <c r="C401" s="118"/>
      <c r="D401" s="103" t="s">
        <v>23</v>
      </c>
      <c r="E401" s="103" t="s">
        <v>1512</v>
      </c>
      <c r="F401" s="7" t="str">
        <f>IF(AND(D401="Amina",OR(E401="Manual",E401="Assisted Manual")),A400&amp;"_AZ",IF(AND(D401="Amina",OR(E401="De-Novo Merge",E401="Assisted Merge")),A400&amp;"_SA_AZ",IF(AND(D401="Ahmad",OR(E401="Manual",E401="Assisted Manual")),A400&amp;"_AE",IF(AND(D401="Ahmad",OR(E401="De-Novo Merge",E401="Assisted Merge")),A400&amp;"_SA_AE",IF(AND(D401="Gina",OR(E401="Manual",E401="Assisted Manual")),A400&amp;"_GB",IF(AND(D401="Gina",OR(E401="De-Novo Merge",E401="Assisted Merge")),A400&amp;"_SA_GB",IF(AND(D401="Cameron",OR(E401="Manual",E401="Assisted Manual")),A400&amp;"_CA",IF(AND(D401="Cameron",OR(E401="De-Novo Merge",E401="Assisted Merge")),A400&amp;"_SA_CA",IF(AND(D401="Bruno",OR(E401="Manual",E401="Assisted Manual")),A400&amp;"_BD",IF(AND(D401="Bruno",OR(E401="De-Novo Merge",E401="Assisted Merge")),A400&amp;"_SA_BD",IF(AND(D401="Daniel",OR(E401="Manual",E401="Assisted Manual")),A400&amp;"_DR",IF(AND(D401="Daniel",OR(E401="De-Novo Merge",E401="Assisted Merge")),A400&amp;"_SA_DR",IF(AND(D401="Monet",OR(E401="Manual",E401="Assisted Manual")),A400&amp;"_MW",IF(AND(D401="Monet",OR(E401="De-Novo Merge",E401="Assisted Merge")),A400&amp;"_SA_MW",IF(AND(D401="Rinat",OR(E401="Manual",E401="Assisted Manual")),A400&amp;"_RM",IF(AND(D401="Rinat",OR(E401="De-Novo Merge",E401="Assisted Merge")),A400&amp;"_SA_RM",""))))))))))))))))</f>
        <v>2018-08-01_G-200_CA</v>
      </c>
      <c r="G401" s="104">
        <v>43425</v>
      </c>
      <c r="H401" s="104">
        <v>43425</v>
      </c>
      <c r="I401" s="68">
        <v>1</v>
      </c>
      <c r="J401" s="68">
        <v>17</v>
      </c>
      <c r="K401" s="73">
        <f>IF(AND(NOT(I401=""),NOT(J401=""),NOT(H401="")),J401/I401,"")</f>
        <v>17</v>
      </c>
      <c r="L401" s="127"/>
      <c r="M401" s="103" t="str">
        <f>IF(AND(NOT(OR(G401="",G401="Ø")),H401=""),"In Progress",IF(AND(NOT(OR(H401="Ø",H401="")),NOT(OR(G401="Ø",G401=""))),"Completed",IF(AND(NOT(A400=""),NOT(OR(D401="",D401="???")),G401=""),"Waiting",IF(D401="???","Waiting",""))))</f>
        <v>Completed</v>
      </c>
      <c r="N401" s="118"/>
      <c r="O401" s="118"/>
      <c r="Q401" s="114"/>
      <c r="R401" s="109"/>
    </row>
    <row r="402" spans="1:18" x14ac:dyDescent="0.25">
      <c r="A402" s="115" t="s">
        <v>5555</v>
      </c>
      <c r="B402" s="124" t="s">
        <v>5554</v>
      </c>
      <c r="C402" s="117" t="s">
        <v>5553</v>
      </c>
      <c r="D402" s="103" t="s">
        <v>23</v>
      </c>
      <c r="E402" s="103" t="s">
        <v>24</v>
      </c>
      <c r="F402" s="7" t="str">
        <f>IF(AND(D402="Amina",OR(E402="Manual",E402="Assisted Manual")),A402&amp;"_AZ",IF(AND(D402="Amina",OR(E402="De-Novo Merge",E402="Assisted Merge")),A402&amp;"_SA_AZ",IF(AND(D402="Ahmad",OR(E402="Manual",E402="Assisted Manual")),A402&amp;"_AE",IF(AND(D402="Ahmad",OR(E402="De-Novo Merge",E402="Assisted Merge")),A402&amp;"_SA_AE",IF(AND(D402="Gina",OR(E402="Manual",E402="Assisted Manual")),A402&amp;"_GB",IF(AND(D402="Gina",OR(E402="De-Novo Merge",E402="Assisted Merge")),A402&amp;"_SA_GB",IF(AND(D402="Cameron",OR(E402="Manual",E402="Assisted Manual")),A402&amp;"_CA",IF(AND(D402="Cameron",OR(E402="De-Novo Merge",E402="Assisted Merge")),A402&amp;"_SA_CA",IF(AND(D402="Bruno",OR(E402="Manual",E402="Assisted Manual")),A402&amp;"_BD",IF(AND(D402="Bruno",OR(E402="De-Novo Merge",E402="Assisted Merge")),A402&amp;"_SA_BD",IF(AND(D402="Daniel",OR(E402="Manual",E402="Assisted Manual")),A402&amp;"_DR",IF(AND(D402="Daniel",OR(E402="De-Novo Merge",E402="Assisted Merge")),A402&amp;"_SA_DR",IF(AND(D402="Monet",OR(E402="Manual",E402="Assisted Manual")),A402&amp;"_MW",IF(AND(D402="Monet",OR(E402="De-Novo Merge",E402="Assisted Merge")),A402&amp;"_SA_MW",IF(AND(D402="Rinat",OR(E402="Manual",E402="Assisted Manual")),A402&amp;"_RM",IF(AND(D402="Rinat",OR(E402="De-Novo Merge",E402="Assisted Merge")),A402&amp;"_SA_RM",""))))))))))))))))</f>
        <v>2018-08-01_G-201_CA</v>
      </c>
      <c r="G402" s="104">
        <v>43405</v>
      </c>
      <c r="H402" s="104">
        <v>43406</v>
      </c>
      <c r="I402" s="68">
        <v>6</v>
      </c>
      <c r="J402" s="68">
        <v>77.7</v>
      </c>
      <c r="K402" s="73">
        <f>IF(AND(NOT(I402=""),NOT(J402=""),NOT(H402="")),J402/I402,"")</f>
        <v>12.950000000000001</v>
      </c>
      <c r="L402" s="126">
        <v>43432</v>
      </c>
      <c r="M402" s="103" t="str">
        <f>IF(AND(NOT(OR(G402="",G402="Ø")),H402=""),"In Progress",IF(AND(NOT(OR(H402="Ø",H402="")),NOT(OR(G402="Ø",G402=""))),"Completed",IF(AND(NOT(A402=""),NOT(OR(D402="",D402="???")),G402=""),"Waiting",IF(D402="???","Waiting",""))))</f>
        <v>Completed</v>
      </c>
      <c r="N402" s="117" t="str">
        <f>IF(AND(NOT(OR(H402="Ø",H402="")),L402="Split"),"In Progress",IF(AND(NOT(OR(H402="Ø",H402="")),L402="Needs to be Split"),"Waiting",IF(AND(M402="Review",M403="Review"),"Review",IF(OR(AND(M402="Review",M403="Incomplete"),AND(M402="Incomplete",M403="Review")),"Review",IF(OR(AND(M402="Untraceable",M403="Review"),AND(M402="Review",M403="Untraceable")),"Review",IF(OR(AND(M402="Review",M403="Completed"),AND(M402="Completed",M403="Review")),"Review",IF(OR(AND(M402="Other",M403="Review"),AND(M402="Review",M403="Other")),"Review",IF(OR(AND(M402="Other",M403="Incomplete"),AND(M402="Incomplete",M403="Other")),"Review",IF(OR(AND(M402="Other",M403="Untraceable"),AND(M402="Untraceable",M403="Other")),"Review",IF(OR(AND(M402="Other",M403="Completed"),AND(M402="Completed",M403="Other")),"Review",IF(AND(M402="Waiting",M403="Waiting"),"Waiting",IF(OR(AND(M402="Review",M403="Waiting"),AND(M402="Waiting",M403="Review")),"Waiting",IF(OR(AND(M402="Other",M403="Waiting"),AND(M402="Waiting",M403="Other")),"Waiting",IF(OR(AND(M402="Incomplete",M403="Waiting"),AND(M402="Waiting",M403="Incomplete")),"Waiting",IF(OR(AND(M402="Completed",M403="Waiting"),AND(M402="Waiting",M403="Completed")),"Waiting",IF(OR(M402="In Progress",M403="In Progress"),"In Progress",IF(OR(AND(M402="Completed",M403="Untraceable"),AND(M402="Untraceable",M403="Completed")),"Review",IF(OR(AND(M402="Completed",M403="Incomplete"),AND(M402="Incomplete",M403="Completed")),"Review",IF(OR(AND(M402="Incomplete",M403="Untraceable"),AND(M402="Untraceable",M403="Incomplete")),"Untraceable",IF(AND(NOT(OR(H402="Ø",H402="")),NOT(OR(H403="Ø",H403="")),L402=""),"In Progress",IF(AND(M402="Untraceable",M403="Untraceable"),"Untraceable",IF(AND(NOT(OR(H402="Ø",H402="")),NOT(OR(H403="Ø",H403="")),NOT(OR(L402="Ø",L402="",L402="Split",L402="Needs to be Split"))),"Completed",IF(AND(M402="Incomplete",M403="Incomplete"),"Incomplete",IF(AND(M402="Other",M403="Other"),"Review",IF(AND(M402="Untraceable",M403=""),"Untraceable","")))))))))))))))))))))))))</f>
        <v>Completed</v>
      </c>
      <c r="O402" s="117" t="s">
        <v>0</v>
      </c>
      <c r="Q402" s="114" t="s">
        <v>25</v>
      </c>
      <c r="R402" s="109" t="s">
        <v>5552</v>
      </c>
    </row>
    <row r="403" spans="1:18" x14ac:dyDescent="0.25">
      <c r="A403" s="109"/>
      <c r="B403" s="125"/>
      <c r="C403" s="118"/>
      <c r="D403" s="103" t="s">
        <v>27</v>
      </c>
      <c r="E403" s="103" t="s">
        <v>1512</v>
      </c>
      <c r="F403" s="7" t="str">
        <f>IF(AND(D403="Amina",OR(E403="Manual",E403="Assisted Manual")),A402&amp;"_AZ",IF(AND(D403="Amina",OR(E403="De-Novo Merge",E403="Assisted Merge")),A402&amp;"_SA_AZ",IF(AND(D403="Ahmad",OR(E403="Manual",E403="Assisted Manual")),A402&amp;"_AE",IF(AND(D403="Ahmad",OR(E403="De-Novo Merge",E403="Assisted Merge")),A402&amp;"_SA_AE",IF(AND(D403="Gina",OR(E403="Manual",E403="Assisted Manual")),A402&amp;"_GB",IF(AND(D403="Gina",OR(E403="De-Novo Merge",E403="Assisted Merge")),A402&amp;"_SA_GB",IF(AND(D403="Cameron",OR(E403="Manual",E403="Assisted Manual")),A402&amp;"_CA",IF(AND(D403="Cameron",OR(E403="De-Novo Merge",E403="Assisted Merge")),A402&amp;"_SA_CA",IF(AND(D403="Bruno",OR(E403="Manual",E403="Assisted Manual")),A402&amp;"_BD",IF(AND(D403="Bruno",OR(E403="De-Novo Merge",E403="Assisted Merge")),A402&amp;"_SA_BD",IF(AND(D403="Daniel",OR(E403="Manual",E403="Assisted Manual")),A402&amp;"_DR",IF(AND(D403="Daniel",OR(E403="De-Novo Merge",E403="Assisted Merge")),A402&amp;"_SA_DR",IF(AND(D403="Monet",OR(E403="Manual",E403="Assisted Manual")),A402&amp;"_MW",IF(AND(D403="Monet",OR(E403="De-Novo Merge",E403="Assisted Merge")),A402&amp;"_SA_MW",IF(AND(D403="Rinat",OR(E403="Manual",E403="Assisted Manual")),A402&amp;"_RM",IF(AND(D403="Rinat",OR(E403="De-Novo Merge",E403="Assisted Merge")),A402&amp;"_SA_RM",""))))))))))))))))</f>
        <v>2018-08-01_G-201_GB</v>
      </c>
      <c r="G403" s="104">
        <v>43431</v>
      </c>
      <c r="H403" s="104">
        <v>43432</v>
      </c>
      <c r="I403" s="68">
        <v>3</v>
      </c>
      <c r="J403" s="68">
        <v>79.75</v>
      </c>
      <c r="K403" s="73">
        <f>IF(AND(NOT(I403=""),NOT(J403=""),NOT(H403="")),J403/I403,"")</f>
        <v>26.583333333333332</v>
      </c>
      <c r="L403" s="127"/>
      <c r="M403" s="103" t="str">
        <f>IF(AND(NOT(OR(G403="",G403="Ø")),H403=""),"In Progress",IF(AND(NOT(OR(H403="Ø",H403="")),NOT(OR(G403="Ø",G403=""))),"Completed",IF(AND(NOT(A402=""),NOT(OR(D403="",D403="???")),G403=""),"Waiting",IF(D403="???","Waiting",""))))</f>
        <v>Completed</v>
      </c>
      <c r="N403" s="118"/>
      <c r="O403" s="118"/>
      <c r="Q403" s="114"/>
      <c r="R403" s="109"/>
    </row>
    <row r="404" spans="1:18" x14ac:dyDescent="0.25">
      <c r="A404" s="115" t="s">
        <v>5551</v>
      </c>
      <c r="B404" s="124" t="s">
        <v>5550</v>
      </c>
      <c r="C404" s="117" t="s">
        <v>3632</v>
      </c>
      <c r="D404" s="103" t="s">
        <v>161</v>
      </c>
      <c r="E404" s="103" t="s">
        <v>24</v>
      </c>
      <c r="F404" s="7" t="str">
        <f>IF(AND(D404="Amina",OR(E404="Manual",E404="Assisted Manual")),A404&amp;"_AZ",IF(AND(D404="Amina",OR(E404="De-Novo Merge",E404="Assisted Merge")),A404&amp;"_SA_AZ",IF(AND(D404="Ahmad",OR(E404="Manual",E404="Assisted Manual")),A404&amp;"_AE",IF(AND(D404="Ahmad",OR(E404="De-Novo Merge",E404="Assisted Merge")),A404&amp;"_SA_AE",IF(AND(D404="Gina",OR(E404="Manual",E404="Assisted Manual")),A404&amp;"_GB",IF(AND(D404="Gina",OR(E404="De-Novo Merge",E404="Assisted Merge")),A404&amp;"_SA_GB",IF(AND(D404="Cameron",OR(E404="Manual",E404="Assisted Manual")),A404&amp;"_CA",IF(AND(D404="Cameron",OR(E404="De-Novo Merge",E404="Assisted Merge")),A404&amp;"_SA_CA",IF(AND(D404="Bruno",OR(E404="Manual",E404="Assisted Manual")),A404&amp;"_BD",IF(AND(D404="Bruno",OR(E404="De-Novo Merge",E404="Assisted Merge")),A404&amp;"_SA_BD",IF(AND(D404="Daniel",OR(E404="Manual",E404="Assisted Manual")),A404&amp;"_DR",IF(AND(D404="Daniel",OR(E404="De-Novo Merge",E404="Assisted Merge")),A404&amp;"_SA_DR",IF(AND(D404="Monet",OR(E404="Manual",E404="Assisted Manual")),A404&amp;"_MW",IF(AND(D404="Monet",OR(E404="De-Novo Merge",E404="Assisted Merge")),A404&amp;"_SA_MW",IF(AND(D404="Rinat",OR(E404="Manual",E404="Assisted Manual")),A404&amp;"_RM",IF(AND(D404="Rinat",OR(E404="De-Novo Merge",E404="Assisted Merge")),A404&amp;"_SA_RM",""))))))))))))))))</f>
        <v>2018-08-01_G-202_BD</v>
      </c>
      <c r="G404" s="104">
        <v>43405</v>
      </c>
      <c r="H404" s="104">
        <v>43405</v>
      </c>
      <c r="I404" s="68">
        <v>1.75</v>
      </c>
      <c r="J404" s="68">
        <v>29</v>
      </c>
      <c r="K404" s="73">
        <f>IF(AND(NOT(I404=""),NOT(J404=""),NOT(H404="")),J404/I404,"")</f>
        <v>16.571428571428573</v>
      </c>
      <c r="L404" s="126">
        <v>43445</v>
      </c>
      <c r="M404" s="103" t="str">
        <f>IF(AND(NOT(OR(G404="",G404="Ø")),H404=""),"In Progress",IF(AND(NOT(OR(H404="Ø",H404="")),NOT(OR(G404="Ø",G404=""))),"Completed",IF(AND(NOT(A404=""),NOT(OR(D404="",D404="???")),G404=""),"Waiting",IF(D404="???","Waiting",""))))</f>
        <v>Completed</v>
      </c>
      <c r="N404" s="117" t="str">
        <f>IF(AND(NOT(OR(H404="Ø",H404="")),L404="Split"),"In Progress",IF(AND(NOT(OR(H404="Ø",H404="")),L404="Needs to be Split"),"Waiting",IF(AND(M404="Review",M405="Review"),"Review",IF(OR(AND(M404="Review",M405="Incomplete"),AND(M404="Incomplete",M405="Review")),"Review",IF(OR(AND(M404="Untraceable",M405="Review"),AND(M404="Review",M405="Untraceable")),"Review",IF(OR(AND(M404="Review",M405="Completed"),AND(M404="Completed",M405="Review")),"Review",IF(OR(AND(M404="Other",M405="Review"),AND(M404="Review",M405="Other")),"Review",IF(OR(AND(M404="Other",M405="Incomplete"),AND(M404="Incomplete",M405="Other")),"Review",IF(OR(AND(M404="Other",M405="Untraceable"),AND(M404="Untraceable",M405="Other")),"Review",IF(OR(AND(M404="Other",M405="Completed"),AND(M404="Completed",M405="Other")),"Review",IF(AND(M404="Waiting",M405="Waiting"),"Waiting",IF(OR(AND(M404="Review",M405="Waiting"),AND(M404="Waiting",M405="Review")),"Waiting",IF(OR(AND(M404="Other",M405="Waiting"),AND(M404="Waiting",M405="Other")),"Waiting",IF(OR(AND(M404="Incomplete",M405="Waiting"),AND(M404="Waiting",M405="Incomplete")),"Waiting",IF(OR(AND(M404="Completed",M405="Waiting"),AND(M404="Waiting",M405="Completed")),"Waiting",IF(OR(M404="In Progress",M405="In Progress"),"In Progress",IF(OR(AND(M404="Completed",M405="Untraceable"),AND(M404="Untraceable",M405="Completed")),"Review",IF(OR(AND(M404="Completed",M405="Incomplete"),AND(M404="Incomplete",M405="Completed")),"Review",IF(OR(AND(M404="Incomplete",M405="Untraceable"),AND(M404="Untraceable",M405="Incomplete")),"Untraceable",IF(AND(NOT(OR(H404="Ø",H404="")),NOT(OR(H405="Ø",H405="")),L404=""),"In Progress",IF(AND(M404="Untraceable",M405="Untraceable"),"Untraceable",IF(AND(NOT(OR(H404="Ø",H404="")),NOT(OR(H405="Ø",H405="")),NOT(OR(L404="Ø",L404="",L404="Split",L404="Needs to be Split"))),"Completed",IF(AND(M404="Incomplete",M405="Incomplete"),"Incomplete",IF(AND(M404="Other",M405="Other"),"Review",IF(AND(M404="Untraceable",M405=""),"Untraceable","")))))))))))))))))))))))))</f>
        <v>Completed</v>
      </c>
      <c r="O404" s="117" t="s">
        <v>0</v>
      </c>
      <c r="Q404" s="114" t="s">
        <v>25</v>
      </c>
      <c r="R404" s="109" t="s">
        <v>5549</v>
      </c>
    </row>
    <row r="405" spans="1:18" x14ac:dyDescent="0.25">
      <c r="A405" s="109"/>
      <c r="B405" s="125"/>
      <c r="C405" s="118"/>
      <c r="D405" s="103" t="s">
        <v>4648</v>
      </c>
      <c r="E405" s="103" t="s">
        <v>1512</v>
      </c>
      <c r="F405" s="7" t="str">
        <f>IF(AND(D405="Amina",OR(E405="Manual",E405="Assisted Manual")),A404&amp;"_AZ",IF(AND(D405="Amina",OR(E405="De-Novo Merge",E405="Assisted Merge")),A404&amp;"_SA_AZ",IF(AND(D405="Ahmad",OR(E405="Manual",E405="Assisted Manual")),A404&amp;"_AE",IF(AND(D405="Ahmad",OR(E405="De-Novo Merge",E405="Assisted Merge")),A404&amp;"_SA_AE",IF(AND(D405="Gina",OR(E405="Manual",E405="Assisted Manual")),A404&amp;"_GB",IF(AND(D405="Gina",OR(E405="De-Novo Merge",E405="Assisted Merge")),A404&amp;"_SA_GB",IF(AND(D405="Cameron",OR(E405="Manual",E405="Assisted Manual")),A404&amp;"_CA",IF(AND(D405="Cameron",OR(E405="De-Novo Merge",E405="Assisted Merge")),A404&amp;"_SA_CA",IF(AND(D405="Bruno",OR(E405="Manual",E405="Assisted Manual")),A404&amp;"_BD",IF(AND(D405="Bruno",OR(E405="De-Novo Merge",E405="Assisted Merge")),A404&amp;"_SA_BD",IF(AND(D405="Daniel",OR(E405="Manual",E405="Assisted Manual")),A404&amp;"_DR",IF(AND(D405="Daniel",OR(E405="De-Novo Merge",E405="Assisted Merge")),A404&amp;"_SA_DR",IF(AND(D405="Monet",OR(E405="Manual",E405="Assisted Manual")),A404&amp;"_MW",IF(AND(D405="Monet",OR(E405="De-Novo Merge",E405="Assisted Merge")),A404&amp;"_SA_MW",IF(AND(D405="Rinat",OR(E405="Manual",E405="Assisted Manual")),A404&amp;"_RM",IF(AND(D405="Rinat",OR(E405="De-Novo Merge",E405="Assisted Merge")),A404&amp;"_SA_RM",""))))))))))))))))</f>
        <v>2018-08-01_G-202_AE</v>
      </c>
      <c r="G405" s="104">
        <v>43424</v>
      </c>
      <c r="H405" s="104">
        <v>43424</v>
      </c>
      <c r="I405" s="68">
        <v>1</v>
      </c>
      <c r="J405" s="68">
        <v>30.3</v>
      </c>
      <c r="K405" s="73">
        <f>IF(AND(NOT(I405=""),NOT(J405=""),NOT(H405="")),J405/I405,"")</f>
        <v>30.3</v>
      </c>
      <c r="L405" s="127"/>
      <c r="M405" s="103" t="str">
        <f>IF(AND(NOT(OR(G405="",G405="Ø")),H405=""),"In Progress",IF(AND(NOT(OR(H405="Ø",H405="")),NOT(OR(G405="Ø",G405=""))),"Completed",IF(AND(NOT(A404=""),NOT(OR(D405="",D405="???")),G405=""),"Waiting",IF(D405="???","Waiting",""))))</f>
        <v>Completed</v>
      </c>
      <c r="N405" s="118"/>
      <c r="O405" s="118"/>
      <c r="Q405" s="114"/>
      <c r="R405" s="109"/>
    </row>
    <row r="406" spans="1:18" x14ac:dyDescent="0.25">
      <c r="A406" s="115" t="s">
        <v>5548</v>
      </c>
      <c r="B406" s="124" t="s">
        <v>5547</v>
      </c>
      <c r="C406" s="117"/>
      <c r="D406" s="103" t="s">
        <v>4648</v>
      </c>
      <c r="E406" s="103" t="s">
        <v>24</v>
      </c>
      <c r="F406" s="7" t="str">
        <f>IF(AND(D406="Amina",OR(E406="Manual",E406="Assisted Manual")),A406&amp;"_AZ",IF(AND(D406="Amina",OR(E406="De-Novo Merge",E406="Assisted Merge")),A406&amp;"_SA_AZ",IF(AND(D406="Ahmad",OR(E406="Manual",E406="Assisted Manual")),A406&amp;"_AE",IF(AND(D406="Ahmad",OR(E406="De-Novo Merge",E406="Assisted Merge")),A406&amp;"_SA_AE",IF(AND(D406="Gina",OR(E406="Manual",E406="Assisted Manual")),A406&amp;"_GB",IF(AND(D406="Gina",OR(E406="De-Novo Merge",E406="Assisted Merge")),A406&amp;"_SA_GB",IF(AND(D406="Cameron",OR(E406="Manual",E406="Assisted Manual")),A406&amp;"_CA",IF(AND(D406="Cameron",OR(E406="De-Novo Merge",E406="Assisted Merge")),A406&amp;"_SA_CA",IF(AND(D406="Bruno",OR(E406="Manual",E406="Assisted Manual")),A406&amp;"_BD",IF(AND(D406="Bruno",OR(E406="De-Novo Merge",E406="Assisted Merge")),A406&amp;"_SA_BD",IF(AND(D406="Daniel",OR(E406="Manual",E406="Assisted Manual")),A406&amp;"_DR",IF(AND(D406="Daniel",OR(E406="De-Novo Merge",E406="Assisted Merge")),A406&amp;"_SA_DR",IF(AND(D406="Monet",OR(E406="Manual",E406="Assisted Manual")),A406&amp;"_MW",IF(AND(D406="Monet",OR(E406="De-Novo Merge",E406="Assisted Merge")),A406&amp;"_SA_MW",IF(AND(D406="Rinat",OR(E406="Manual",E406="Assisted Manual")),A406&amp;"_RM",IF(AND(D406="Rinat",OR(E406="De-Novo Merge",E406="Assisted Merge")),A406&amp;"_SA_RM",""))))))))))))))))</f>
        <v>2018-08-01_G-203_AE</v>
      </c>
      <c r="G406" s="104">
        <v>43411</v>
      </c>
      <c r="H406" s="104">
        <v>43411</v>
      </c>
      <c r="I406" s="68">
        <v>1.5</v>
      </c>
      <c r="J406" s="68">
        <v>13.3</v>
      </c>
      <c r="K406" s="73">
        <f>IF(AND(NOT(I406=""),NOT(J406=""),NOT(H406="")),J406/I406,"")</f>
        <v>8.8666666666666671</v>
      </c>
      <c r="L406" s="126" t="str">
        <f>IF(AND(NOT(OR(H406="",H406="Ø")),NOT(OR(H407="",H407="Ø"))),"Needs to be Split","")</f>
        <v/>
      </c>
      <c r="M406" s="103" t="s">
        <v>4</v>
      </c>
      <c r="N406" s="117" t="str">
        <f>IF(AND(NOT(OR(H406="Ø",H406="")),L406="Split"),"In Progress",IF(AND(NOT(OR(H406="Ø",H406="")),L406="Needs to be Split"),"Waiting",IF(AND(M406="Review",M407="Review"),"Review",IF(OR(AND(M406="Review",M407="Incomplete"),AND(M406="Incomplete",M407="Review")),"Review",IF(OR(AND(M406="Untraceable",M407="Review"),AND(M406="Review",M407="Untraceable")),"Review",IF(OR(AND(M406="Review",M407="Completed"),AND(M406="Completed",M407="Review")),"Review",IF(OR(AND(M406="Other",M407="Review"),AND(M406="Review",M407="Other")),"Review",IF(OR(AND(M406="Other",M407="Incomplete"),AND(M406="Incomplete",M407="Other")),"Review",IF(OR(AND(M406="Other",M407="Untraceable"),AND(M406="Untraceable",M407="Other")),"Review",IF(OR(AND(M406="Other",M407="Completed"),AND(M406="Completed",M407="Other")),"Review",IF(AND(M406="Waiting",M407="Waiting"),"Waiting",IF(OR(AND(M406="Review",M407="Waiting"),AND(M406="Waiting",M407="Review")),"Waiting",IF(OR(AND(M406="Other",M407="Waiting"),AND(M406="Waiting",M407="Other")),"Waiting",IF(OR(AND(M406="Incomplete",M407="Waiting"),AND(M406="Waiting",M407="Incomplete")),"Waiting",IF(OR(AND(M406="Completed",M407="Waiting"),AND(M406="Waiting",M407="Completed")),"Waiting",IF(OR(M406="In Progress",M407="In Progress"),"In Progress",IF(OR(AND(M406="Completed",M407="Untraceable"),AND(M406="Untraceable",M407="Completed")),"Review",IF(OR(AND(M406="Completed",M407="Incomplete"),AND(M406="Incomplete",M407="Completed")),"Review",IF(OR(AND(M406="Incomplete",M407="Untraceable"),AND(M406="Untraceable",M407="Incomplete")),"Untraceable",IF(AND(NOT(OR(H406="Ø",H406="")),NOT(OR(H407="Ø",H407="")),L406=""),"In Progress",IF(AND(M406="Untraceable",M407="Untraceable"),"Untraceable",IF(AND(NOT(OR(H406="Ø",H406="")),NOT(OR(H407="Ø",H407="")),NOT(OR(L406="Ø",L406="",L406="Split",L406="Needs to be Split"))),"Completed",IF(AND(M406="Incomplete",M407="Incomplete"),"Incomplete",IF(AND(M406="Other",M407="Other"),"Review",IF(AND(M406="Untraceable",M407=""),"Untraceable","")))))))))))))))))))))))))</f>
        <v>Waiting</v>
      </c>
      <c r="O406" s="117" t="str">
        <f>IF(OR(N406="Untraceable",N406="Incomplete"),"Ignore",IF(N406="Completed","Waiting",IF(OR(N406="Waiting",N406="In Progress",N406="Review",N406="Other"),"HOLD","")))</f>
        <v>HOLD</v>
      </c>
      <c r="P406" t="s">
        <v>5546</v>
      </c>
      <c r="Q406" s="114" t="str">
        <f>IF(OR(N406="Untraceable",N406="Incomplete"),"No",IF(N406="Completed","In Progress",""))</f>
        <v/>
      </c>
      <c r="R406" s="109"/>
    </row>
    <row r="407" spans="1:18" x14ac:dyDescent="0.25">
      <c r="A407" s="109"/>
      <c r="B407" s="125"/>
      <c r="C407" s="118"/>
      <c r="D407" s="103" t="str">
        <f>IF(AND(NOT(A406=""),NOT(B406=""),NOT(M406="Untraceable")),"???","")</f>
        <v>???</v>
      </c>
      <c r="E407" s="103"/>
      <c r="F407" s="7" t="str">
        <f>IF(AND(D407="Amina",OR(E407="Manual",E407="Assisted Manual")),A406&amp;"_AZ",IF(AND(D407="Amina",OR(E407="De-Novo Merge",E407="Assisted Merge")),A406&amp;"_SA_AZ",IF(AND(D407="Ahmad",OR(E407="Manual",E407="Assisted Manual")),A406&amp;"_AE",IF(AND(D407="Ahmad",OR(E407="De-Novo Merge",E407="Assisted Merge")),A406&amp;"_SA_AE",IF(AND(D407="Gina",OR(E407="Manual",E407="Assisted Manual")),A406&amp;"_GB",IF(AND(D407="Gina",OR(E407="De-Novo Merge",E407="Assisted Merge")),A406&amp;"_SA_GB",IF(AND(D407="Cameron",OR(E407="Manual",E407="Assisted Manual")),A406&amp;"_CA",IF(AND(D407="Cameron",OR(E407="De-Novo Merge",E407="Assisted Merge")),A406&amp;"_SA_CA",IF(AND(D407="Bruno",OR(E407="Manual",E407="Assisted Manual")),A406&amp;"_BD",IF(AND(D407="Bruno",OR(E407="De-Novo Merge",E407="Assisted Merge")),A406&amp;"_SA_BD",IF(AND(D407="Daniel",OR(E407="Manual",E407="Assisted Manual")),A406&amp;"_DR",IF(AND(D407="Daniel",OR(E407="De-Novo Merge",E407="Assisted Merge")),A406&amp;"_SA_DR",IF(AND(D407="Monet",OR(E407="Manual",E407="Assisted Manual")),A406&amp;"_MW",IF(AND(D407="Monet",OR(E407="De-Novo Merge",E407="Assisted Merge")),A406&amp;"_SA_MW",IF(AND(D407="Rinat",OR(E407="Manual",E407="Assisted Manual")),A406&amp;"_RM",IF(AND(D407="Rinat",OR(E407="De-Novo Merge",E407="Assisted Merge")),A406&amp;"_SA_RM",""))))))))))))))))</f>
        <v/>
      </c>
      <c r="G407" s="104"/>
      <c r="H407" s="104"/>
      <c r="I407" s="68"/>
      <c r="J407" s="68"/>
      <c r="K407" s="73" t="str">
        <f>IF(AND(NOT(I407=""),NOT(J407=""),NOT(H407="")),J407/I407,"")</f>
        <v/>
      </c>
      <c r="L407" s="127"/>
      <c r="M407" s="103" t="str">
        <f>IF(AND(NOT(OR(G407="",G407="Ø")),H407=""),"In Progress",IF(AND(NOT(OR(H407="Ø",H407="")),NOT(OR(G407="Ø",G407=""))),"Completed",IF(AND(NOT(A406=""),NOT(OR(D407="",D407="???")),G407=""),"Waiting",IF(D407="???","Waiting",""))))</f>
        <v>Waiting</v>
      </c>
      <c r="N407" s="118"/>
      <c r="O407" s="118"/>
      <c r="Q407" s="114"/>
      <c r="R407" s="109"/>
    </row>
    <row r="408" spans="1:18" x14ac:dyDescent="0.25">
      <c r="A408" s="115" t="s">
        <v>5545</v>
      </c>
      <c r="B408" s="110" t="s">
        <v>5544</v>
      </c>
      <c r="C408" s="109" t="s">
        <v>5543</v>
      </c>
      <c r="D408" s="103" t="s">
        <v>161</v>
      </c>
      <c r="E408" s="103" t="s">
        <v>24</v>
      </c>
      <c r="F408" s="7" t="str">
        <f>IF(AND(D408="Amina",OR(E408="Manual",E408="Assisted Manual")),A408&amp;"_AZ",IF(AND(D408="Amina",OR(E408="De-Novo Merge",E408="Assisted Merge")),A408&amp;"_SA_AZ",IF(AND(D408="Ahmad",OR(E408="Manual",E408="Assisted Manual")),A408&amp;"_AE",IF(AND(D408="Ahmad",OR(E408="De-Novo Merge",E408="Assisted Merge")),A408&amp;"_SA_AE",IF(AND(D408="Gina",OR(E408="Manual",E408="Assisted Manual")),A408&amp;"_GB",IF(AND(D408="Gina",OR(E408="De-Novo Merge",E408="Assisted Merge")),A408&amp;"_SA_GB",IF(AND(D408="Cameron",OR(E408="Manual",E408="Assisted Manual")),A408&amp;"_CA",IF(AND(D408="Cameron",OR(E408="De-Novo Merge",E408="Assisted Merge")),A408&amp;"_SA_CA",IF(AND(D408="Bruno",OR(E408="Manual",E408="Assisted Manual")),A408&amp;"_BD",IF(AND(D408="Bruno",OR(E408="De-Novo Merge",E408="Assisted Merge")),A408&amp;"_SA_BD",IF(AND(D408="Daniel",OR(E408="Manual",E408="Assisted Manual")),A408&amp;"_DR",IF(AND(D408="Daniel",OR(E408="De-Novo Merge",E408="Assisted Merge")),A408&amp;"_SA_DR",IF(AND(D408="Monet",OR(E408="Manual",E408="Assisted Manual")),A408&amp;"_MW",IF(AND(D408="Monet",OR(E408="De-Novo Merge",E408="Assisted Merge")),A408&amp;"_SA_MW",IF(AND(D408="Rinat",OR(E408="Manual",E408="Assisted Manual")),A408&amp;"_RM",IF(AND(D408="Rinat",OR(E408="De-Novo Merge",E408="Assisted Merge")),A408&amp;"_SA_RM",""))))))))))))))))</f>
        <v>2018-08-01_G-204_BD</v>
      </c>
      <c r="G408" s="104">
        <v>43405</v>
      </c>
      <c r="H408" s="104" t="s">
        <v>51</v>
      </c>
      <c r="I408" s="68"/>
      <c r="J408" s="68"/>
      <c r="K408" s="73" t="str">
        <f>IF(AND(NOT(I408=""),NOT(J408=""),NOT(H408="")),J408/I408,"")</f>
        <v/>
      </c>
      <c r="L408" s="111" t="str">
        <f>IF(AND(NOT(OR(H408="",H408="Ø")),NOT(OR(H409="",H409="Ø"))),"Needs to be Split","")</f>
        <v/>
      </c>
      <c r="M408" s="103" t="s">
        <v>2</v>
      </c>
      <c r="N408" s="109" t="s">
        <v>2</v>
      </c>
      <c r="O408" s="109" t="str">
        <f>IF(OR(N408="Untraceable",N408="Incomplete"),"Ignore",IF(N408="Completed","Waiting",IF(OR(N408="Waiting",N408="In Progress",N408="Review",N408="Other"),"HOLD","")))</f>
        <v>Ignore</v>
      </c>
      <c r="P408" t="s">
        <v>1497</v>
      </c>
      <c r="Q408" s="114" t="str">
        <f>IF(OR(N408="Untraceable",N408="Incomplete"),"No",IF(N408="Completed","In Progress",""))</f>
        <v>No</v>
      </c>
      <c r="R408" s="109"/>
    </row>
    <row r="409" spans="1:18" x14ac:dyDescent="0.25">
      <c r="A409" s="109"/>
      <c r="B409" s="109"/>
      <c r="C409" s="109"/>
      <c r="D409" s="103"/>
      <c r="E409" s="103"/>
      <c r="F409" s="7" t="str">
        <f>IF(AND(D409="Amina",OR(E409="Manual",E409="Assisted Manual")),A408&amp;"_AZ",IF(AND(D409="Amina",OR(E409="De-Novo Merge",E409="Assisted Merge")),A408&amp;"_SA_AZ",IF(AND(D409="Ahmad",OR(E409="Manual",E409="Assisted Manual")),A408&amp;"_AE",IF(AND(D409="Ahmad",OR(E409="De-Novo Merge",E409="Assisted Merge")),A408&amp;"_SA_AE",IF(AND(D409="Gina",OR(E409="Manual",E409="Assisted Manual")),A408&amp;"_GB",IF(AND(D409="Gina",OR(E409="De-Novo Merge",E409="Assisted Merge")),A408&amp;"_SA_GB",IF(AND(D409="Cameron",OR(E409="Manual",E409="Assisted Manual")),A408&amp;"_CA",IF(AND(D409="Cameron",OR(E409="De-Novo Merge",E409="Assisted Merge")),A408&amp;"_SA_CA",IF(AND(D409="Bruno",OR(E409="Manual",E409="Assisted Manual")),A408&amp;"_BD",IF(AND(D409="Bruno",OR(E409="De-Novo Merge",E409="Assisted Merge")),A408&amp;"_SA_BD",IF(AND(D409="Daniel",OR(E409="Manual",E409="Assisted Manual")),A408&amp;"_DR",IF(AND(D409="Daniel",OR(E409="De-Novo Merge",E409="Assisted Merge")),A408&amp;"_SA_DR",IF(AND(D409="Monet",OR(E409="Manual",E409="Assisted Manual")),A408&amp;"_MW",IF(AND(D409="Monet",OR(E409="De-Novo Merge",E409="Assisted Merge")),A408&amp;"_SA_MW",IF(AND(D409="Rinat",OR(E409="Manual",E409="Assisted Manual")),A408&amp;"_RM",IF(AND(D409="Rinat",OR(E409="De-Novo Merge",E409="Assisted Merge")),A408&amp;"_SA_RM",""))))))))))))))))</f>
        <v/>
      </c>
      <c r="G409" s="104"/>
      <c r="H409" s="104"/>
      <c r="I409" s="68"/>
      <c r="J409" s="68"/>
      <c r="K409" s="73" t="str">
        <f>IF(AND(NOT(I409=""),NOT(J409=""),NOT(H409="")),J409/I409,"")</f>
        <v/>
      </c>
      <c r="L409" s="109"/>
      <c r="M409" s="103" t="str">
        <f>IF(AND(NOT(OR(G409="",G409="Ø")),H409=""),"In Progress",IF(AND(NOT(OR(H409="Ø",H409="")),NOT(OR(G409="Ø",G409=""))),"Completed",IF(AND(NOT(A408=""),NOT(OR(D409="",D409="???")),G409=""),"Waiting",IF(D409="???","Waiting",""))))</f>
        <v/>
      </c>
      <c r="N409" s="109"/>
      <c r="O409" s="109"/>
      <c r="Q409" s="114"/>
      <c r="R409" s="109"/>
    </row>
    <row r="410" spans="1:18" x14ac:dyDescent="0.25">
      <c r="A410" s="115" t="s">
        <v>5542</v>
      </c>
      <c r="B410" s="110" t="s">
        <v>5541</v>
      </c>
      <c r="C410" s="109" t="s">
        <v>1372</v>
      </c>
      <c r="D410" s="103" t="s">
        <v>23</v>
      </c>
      <c r="E410" s="103" t="s">
        <v>24</v>
      </c>
      <c r="F410" s="7" t="str">
        <f>IF(AND(D410="Amina",OR(E410="Manual",E410="Assisted Manual")),A410&amp;"_AZ",IF(AND(D410="Amina",OR(E410="De-Novo Merge",E410="Assisted Merge")),A410&amp;"_SA_AZ",IF(AND(D410="Ahmad",OR(E410="Manual",E410="Assisted Manual")),A410&amp;"_AE",IF(AND(D410="Ahmad",OR(E410="De-Novo Merge",E410="Assisted Merge")),A410&amp;"_SA_AE",IF(AND(D410="Gina",OR(E410="Manual",E410="Assisted Manual")),A410&amp;"_GB",IF(AND(D410="Gina",OR(E410="De-Novo Merge",E410="Assisted Merge")),A410&amp;"_SA_GB",IF(AND(D410="Cameron",OR(E410="Manual",E410="Assisted Manual")),A410&amp;"_CA",IF(AND(D410="Cameron",OR(E410="De-Novo Merge",E410="Assisted Merge")),A410&amp;"_SA_CA",IF(AND(D410="Bruno",OR(E410="Manual",E410="Assisted Manual")),A410&amp;"_BD",IF(AND(D410="Bruno",OR(E410="De-Novo Merge",E410="Assisted Merge")),A410&amp;"_SA_BD",IF(AND(D410="Daniel",OR(E410="Manual",E410="Assisted Manual")),A410&amp;"_DR",IF(AND(D410="Daniel",OR(E410="De-Novo Merge",E410="Assisted Merge")),A410&amp;"_SA_DR",IF(AND(D410="Monet",OR(E410="Manual",E410="Assisted Manual")),A410&amp;"_MW",IF(AND(D410="Monet",OR(E410="De-Novo Merge",E410="Assisted Merge")),A410&amp;"_SA_MW",IF(AND(D410="Rinat",OR(E410="Manual",E410="Assisted Manual")),A410&amp;"_RM",IF(AND(D410="Rinat",OR(E410="De-Novo Merge",E410="Assisted Merge")),A410&amp;"_SA_RM",""))))))))))))))))</f>
        <v>2018-08-01_G-205_CA</v>
      </c>
      <c r="G410" s="104">
        <v>43406</v>
      </c>
      <c r="H410" s="104">
        <v>43411</v>
      </c>
      <c r="I410" s="68">
        <v>8</v>
      </c>
      <c r="J410" s="68">
        <v>125.2</v>
      </c>
      <c r="K410" s="73">
        <f>IF(AND(NOT(I410=""),NOT(J410=""),NOT(H410="")),J410/I410,"")</f>
        <v>15.65</v>
      </c>
      <c r="L410" s="111">
        <v>43445</v>
      </c>
      <c r="M410" s="103" t="str">
        <f>IF(AND(NOT(OR(G410="",G410="Ø")),H410=""),"In Progress",IF(AND(NOT(OR(H410="Ø",H410="")),NOT(OR(G410="Ø",G410=""))),"Completed",IF(AND(NOT(A410=""),NOT(OR(D410="",D410="???")),G410=""),"Waiting",IF(D410="???","Waiting",""))))</f>
        <v>Completed</v>
      </c>
      <c r="N410" s="109" t="str">
        <f>IF(AND(NOT(OR(H410="Ø",H410="")),L410="Split"),"In Progress",IF(AND(NOT(OR(H410="Ø",H410="")),L410="Needs to be Split"),"Waiting",IF(AND(M410="Review",M411="Review"),"Review",IF(OR(AND(M410="Review",M411="Incomplete"),AND(M410="Incomplete",M411="Review")),"Review",IF(OR(AND(M410="Untraceable",M411="Review"),AND(M410="Review",M411="Untraceable")),"Review",IF(OR(AND(M410="Review",M411="Completed"),AND(M410="Completed",M411="Review")),"Review",IF(OR(AND(M410="Other",M411="Review"),AND(M410="Review",M411="Other")),"Review",IF(OR(AND(M410="Other",M411="Incomplete"),AND(M410="Incomplete",M411="Other")),"Review",IF(OR(AND(M410="Other",M411="Untraceable"),AND(M410="Untraceable",M411="Other")),"Review",IF(OR(AND(M410="Other",M411="Completed"),AND(M410="Completed",M411="Other")),"Review",IF(AND(M410="Waiting",M411="Waiting"),"Waiting",IF(OR(AND(M410="Review",M411="Waiting"),AND(M410="Waiting",M411="Review")),"Waiting",IF(OR(AND(M410="Other",M411="Waiting"),AND(M410="Waiting",M411="Other")),"Waiting",IF(OR(AND(M410="Incomplete",M411="Waiting"),AND(M410="Waiting",M411="Incomplete")),"Waiting",IF(OR(AND(M410="Completed",M411="Waiting"),AND(M410="Waiting",M411="Completed")),"Waiting",IF(OR(M410="In Progress",M411="In Progress"),"In Progress",IF(OR(AND(M410="Completed",M411="Untraceable"),AND(M410="Untraceable",M411="Completed")),"Review",IF(OR(AND(M410="Completed",M411="Incomplete"),AND(M410="Incomplete",M411="Completed")),"Review",IF(OR(AND(M410="Incomplete",M411="Untraceable"),AND(M410="Untraceable",M411="Incomplete")),"Untraceable",IF(AND(NOT(OR(H410="Ø",H410="")),NOT(OR(H411="Ø",H411="")),L410=""),"In Progress",IF(AND(M410="Untraceable",M411="Untraceable"),"Untraceable",IF(AND(NOT(OR(H410="Ø",H410="")),NOT(OR(H411="Ø",H411="")),NOT(OR(L410="Ø",L410="",L410="Split",L410="Needs to be Split"))),"Completed",IF(AND(M410="Incomplete",M411="Incomplete"),"Incomplete",IF(AND(M410="Other",M411="Other"),"Review",IF(AND(M410="Untraceable",M411=""),"Untraceable","")))))))))))))))))))))))))</f>
        <v>Completed</v>
      </c>
      <c r="O410" s="109" t="s">
        <v>0</v>
      </c>
      <c r="Q410" s="114" t="s">
        <v>25</v>
      </c>
      <c r="R410" s="109" t="s">
        <v>5540</v>
      </c>
    </row>
    <row r="411" spans="1:18" x14ac:dyDescent="0.25">
      <c r="A411" s="109"/>
      <c r="B411" s="109"/>
      <c r="C411" s="109"/>
      <c r="D411" s="103" t="s">
        <v>4648</v>
      </c>
      <c r="E411" s="103" t="s">
        <v>1512</v>
      </c>
      <c r="F411" s="7" t="str">
        <f>IF(AND(D411="Amina",OR(E411="Manual",E411="Assisted Manual")),A410&amp;"_AZ",IF(AND(D411="Amina",OR(E411="De-Novo Merge",E411="Assisted Merge")),A410&amp;"_SA_AZ",IF(AND(D411="Ahmad",OR(E411="Manual",E411="Assisted Manual")),A410&amp;"_AE",IF(AND(D411="Ahmad",OR(E411="De-Novo Merge",E411="Assisted Merge")),A410&amp;"_SA_AE",IF(AND(D411="Gina",OR(E411="Manual",E411="Assisted Manual")),A410&amp;"_GB",IF(AND(D411="Gina",OR(E411="De-Novo Merge",E411="Assisted Merge")),A410&amp;"_SA_GB",IF(AND(D411="Cameron",OR(E411="Manual",E411="Assisted Manual")),A410&amp;"_CA",IF(AND(D411="Cameron",OR(E411="De-Novo Merge",E411="Assisted Merge")),A410&amp;"_SA_CA",IF(AND(D411="Bruno",OR(E411="Manual",E411="Assisted Manual")),A410&amp;"_BD",IF(AND(D411="Bruno",OR(E411="De-Novo Merge",E411="Assisted Merge")),A410&amp;"_SA_BD",IF(AND(D411="Daniel",OR(E411="Manual",E411="Assisted Manual")),A410&amp;"_DR",IF(AND(D411="Daniel",OR(E411="De-Novo Merge",E411="Assisted Merge")),A410&amp;"_SA_DR",IF(AND(D411="Monet",OR(E411="Manual",E411="Assisted Manual")),A410&amp;"_MW",IF(AND(D411="Monet",OR(E411="De-Novo Merge",E411="Assisted Merge")),A410&amp;"_SA_MW",IF(AND(D411="Rinat",OR(E411="Manual",E411="Assisted Manual")),A410&amp;"_RM",IF(AND(D411="Rinat",OR(E411="De-Novo Merge",E411="Assisted Merge")),A410&amp;"_SA_RM",""))))))))))))))))</f>
        <v>2018-08-01_G-205_AE</v>
      </c>
      <c r="G411" s="104">
        <v>43430</v>
      </c>
      <c r="H411" s="104">
        <v>43431</v>
      </c>
      <c r="I411" s="68">
        <v>5.5</v>
      </c>
      <c r="J411" s="68">
        <v>124</v>
      </c>
      <c r="K411" s="73">
        <f>IF(AND(NOT(I411=""),NOT(J411=""),NOT(H411="")),J411/I411,"")</f>
        <v>22.545454545454547</v>
      </c>
      <c r="L411" s="109"/>
      <c r="M411" s="103" t="str">
        <f>IF(AND(NOT(OR(G411="",G411="Ø")),H411=""),"In Progress",IF(AND(NOT(OR(H411="Ø",H411="")),NOT(OR(G411="Ø",G411=""))),"Completed",IF(AND(NOT(A410=""),NOT(OR(D411="",D411="???")),G411=""),"Waiting",IF(D411="???","Waiting",""))))</f>
        <v>Completed</v>
      </c>
      <c r="N411" s="109"/>
      <c r="O411" s="109"/>
      <c r="Q411" s="114"/>
      <c r="R411" s="109"/>
    </row>
    <row r="412" spans="1:18" x14ac:dyDescent="0.25">
      <c r="A412" s="115" t="s">
        <v>5539</v>
      </c>
      <c r="B412" s="110" t="s">
        <v>5538</v>
      </c>
      <c r="C412" s="109" t="s">
        <v>1372</v>
      </c>
      <c r="D412" s="103" t="s">
        <v>23</v>
      </c>
      <c r="E412" s="103" t="s">
        <v>24</v>
      </c>
      <c r="F412" s="7" t="str">
        <f>IF(AND(D412="Amina",OR(E412="Manual",E412="Assisted Manual")),A412&amp;"_AZ",IF(AND(D412="Amina",OR(E412="De-Novo Merge",E412="Assisted Merge")),A412&amp;"_SA_AZ",IF(AND(D412="Ahmad",OR(E412="Manual",E412="Assisted Manual")),A412&amp;"_AE",IF(AND(D412="Ahmad",OR(E412="De-Novo Merge",E412="Assisted Merge")),A412&amp;"_SA_AE",IF(AND(D412="Gina",OR(E412="Manual",E412="Assisted Manual")),A412&amp;"_GB",IF(AND(D412="Gina",OR(E412="De-Novo Merge",E412="Assisted Merge")),A412&amp;"_SA_GB",IF(AND(D412="Cameron",OR(E412="Manual",E412="Assisted Manual")),A412&amp;"_CA",IF(AND(D412="Cameron",OR(E412="De-Novo Merge",E412="Assisted Merge")),A412&amp;"_SA_CA",IF(AND(D412="Bruno",OR(E412="Manual",E412="Assisted Manual")),A412&amp;"_BD",IF(AND(D412="Bruno",OR(E412="De-Novo Merge",E412="Assisted Merge")),A412&amp;"_SA_BD",IF(AND(D412="Daniel",OR(E412="Manual",E412="Assisted Manual")),A412&amp;"_DR",IF(AND(D412="Daniel",OR(E412="De-Novo Merge",E412="Assisted Merge")),A412&amp;"_SA_DR",IF(AND(D412="Monet",OR(E412="Manual",E412="Assisted Manual")),A412&amp;"_MW",IF(AND(D412="Monet",OR(E412="De-Novo Merge",E412="Assisted Merge")),A412&amp;"_SA_MW",IF(AND(D412="Rinat",OR(E412="Manual",E412="Assisted Manual")),A412&amp;"_RM",IF(AND(D412="Rinat",OR(E412="De-Novo Merge",E412="Assisted Merge")),A412&amp;"_SA_RM",""))))))))))))))))</f>
        <v>2018-08-01_G-206_CA</v>
      </c>
      <c r="G412" s="104"/>
      <c r="H412" s="104"/>
      <c r="I412" s="68"/>
      <c r="J412" s="68"/>
      <c r="K412" s="73" t="str">
        <f>IF(AND(NOT(I412=""),NOT(J412=""),NOT(H412="")),J412/I412,"")</f>
        <v/>
      </c>
      <c r="L412" s="111" t="str">
        <f>IF(AND(NOT(OR(H412="",H412="Ø")),NOT(OR(H413="",H413="Ø"))),"Needs to be Split","")</f>
        <v/>
      </c>
      <c r="M412" s="103" t="s">
        <v>4</v>
      </c>
      <c r="N412" s="109" t="str">
        <f>IF(AND(NOT(OR(H412="Ø",H412="")),L412="Split"),"In Progress",IF(AND(NOT(OR(H412="Ø",H412="")),L412="Needs to be Split"),"Waiting",IF(AND(M412="Review",M413="Review"),"Review",IF(OR(AND(M412="Review",M413="Incomplete"),AND(M412="Incomplete",M413="Review")),"Review",IF(OR(AND(M412="Untraceable",M413="Review"),AND(M412="Review",M413="Untraceable")),"Review",IF(OR(AND(M412="Review",M413="Completed"),AND(M412="Completed",M413="Review")),"Review",IF(OR(AND(M412="Other",M413="Review"),AND(M412="Review",M413="Other")),"Review",IF(OR(AND(M412="Other",M413="Incomplete"),AND(M412="Incomplete",M413="Other")),"Review",IF(OR(AND(M412="Other",M413="Untraceable"),AND(M412="Untraceable",M413="Other")),"Review",IF(OR(AND(M412="Other",M413="Completed"),AND(M412="Completed",M413="Other")),"Review",IF(AND(M412="Waiting",M413="Waiting"),"Waiting",IF(OR(AND(M412="Review",M413="Waiting"),AND(M412="Waiting",M413="Review")),"Waiting",IF(OR(AND(M412="Other",M413="Waiting"),AND(M412="Waiting",M413="Other")),"Waiting",IF(OR(AND(M412="Incomplete",M413="Waiting"),AND(M412="Waiting",M413="Incomplete")),"Waiting",IF(OR(AND(M412="Completed",M413="Waiting"),AND(M412="Waiting",M413="Completed")),"Waiting",IF(OR(M412="In Progress",M413="In Progress"),"In Progress",IF(OR(AND(M412="Completed",M413="Untraceable"),AND(M412="Untraceable",M413="Completed")),"Review",IF(OR(AND(M412="Completed",M413="Incomplete"),AND(M412="Incomplete",M413="Completed")),"Review",IF(OR(AND(M412="Incomplete",M413="Untraceable"),AND(M412="Untraceable",M413="Incomplete")),"Untraceable",IF(AND(NOT(OR(H412="Ø",H412="")),NOT(OR(H413="Ø",H413="")),L412=""),"In Progress",IF(AND(M412="Untraceable",M413="Untraceable"),"Untraceable",IF(AND(NOT(OR(H412="Ø",H412="")),NOT(OR(H413="Ø",H413="")),NOT(OR(L412="Ø",L412="",L412="Split",L412="Needs to be Split"))),"Completed",IF(AND(M412="Incomplete",M413="Incomplete"),"Incomplete",IF(AND(M412="Other",M413="Other"),"Review",IF(AND(M412="Untraceable",M413=""),"Untraceable","")))))))))))))))))))))))))</f>
        <v>Waiting</v>
      </c>
      <c r="O412" s="109" t="str">
        <f>IF(OR(N412="Untraceable",N412="Incomplete"),"Ignore",IF(N412="Completed","Waiting",IF(OR(N412="Waiting",N412="In Progress",N412="Review",N412="Other"),"HOLD","")))</f>
        <v>HOLD</v>
      </c>
      <c r="Q412" s="114" t="str">
        <f>IF(OR(N412="Untraceable",N412="Incomplete"),"No",IF(N412="Completed","In Progress",""))</f>
        <v/>
      </c>
      <c r="R412" s="109"/>
    </row>
    <row r="413" spans="1:18" x14ac:dyDescent="0.25">
      <c r="A413" s="109"/>
      <c r="B413" s="109"/>
      <c r="C413" s="109"/>
      <c r="D413" s="103" t="str">
        <f>IF(AND(NOT(A412=""),NOT(B412=""),NOT(M412="Untraceable")),"???","")</f>
        <v>???</v>
      </c>
      <c r="E413" s="103"/>
      <c r="F413" s="7" t="str">
        <f>IF(AND(D413="Amina",OR(E413="Manual",E413="Assisted Manual")),A412&amp;"_AZ",IF(AND(D413="Amina",OR(E413="De-Novo Merge",E413="Assisted Merge")),A412&amp;"_SA_AZ",IF(AND(D413="Ahmad",OR(E413="Manual",E413="Assisted Manual")),A412&amp;"_AE",IF(AND(D413="Ahmad",OR(E413="De-Novo Merge",E413="Assisted Merge")),A412&amp;"_SA_AE",IF(AND(D413="Gina",OR(E413="Manual",E413="Assisted Manual")),A412&amp;"_GB",IF(AND(D413="Gina",OR(E413="De-Novo Merge",E413="Assisted Merge")),A412&amp;"_SA_GB",IF(AND(D413="Cameron",OR(E413="Manual",E413="Assisted Manual")),A412&amp;"_CA",IF(AND(D413="Cameron",OR(E413="De-Novo Merge",E413="Assisted Merge")),A412&amp;"_SA_CA",IF(AND(D413="Bruno",OR(E413="Manual",E413="Assisted Manual")),A412&amp;"_BD",IF(AND(D413="Bruno",OR(E413="De-Novo Merge",E413="Assisted Merge")),A412&amp;"_SA_BD",IF(AND(D413="Daniel",OR(E413="Manual",E413="Assisted Manual")),A412&amp;"_DR",IF(AND(D413="Daniel",OR(E413="De-Novo Merge",E413="Assisted Merge")),A412&amp;"_SA_DR",IF(AND(D413="Monet",OR(E413="Manual",E413="Assisted Manual")),A412&amp;"_MW",IF(AND(D413="Monet",OR(E413="De-Novo Merge",E413="Assisted Merge")),A412&amp;"_SA_MW",IF(AND(D413="Rinat",OR(E413="Manual",E413="Assisted Manual")),A412&amp;"_RM",IF(AND(D413="Rinat",OR(E413="De-Novo Merge",E413="Assisted Merge")),A412&amp;"_SA_RM",""))))))))))))))))</f>
        <v/>
      </c>
      <c r="G413" s="104"/>
      <c r="H413" s="104"/>
      <c r="I413" s="68"/>
      <c r="J413" s="68"/>
      <c r="K413" s="73" t="str">
        <f>IF(AND(NOT(I413=""),NOT(J413=""),NOT(H413="")),J413/I413,"")</f>
        <v/>
      </c>
      <c r="L413" s="109"/>
      <c r="M413" s="103" t="str">
        <f>IF(AND(NOT(OR(G413="",G413="Ø")),H413=""),"In Progress",IF(AND(NOT(OR(H413="Ø",H413="")),NOT(OR(G413="Ø",G413=""))),"Completed",IF(AND(NOT(A412=""),NOT(OR(D413="",D413="???")),G413=""),"Waiting",IF(D413="???","Waiting",""))))</f>
        <v>Waiting</v>
      </c>
      <c r="N413" s="109"/>
      <c r="O413" s="109"/>
      <c r="Q413" s="114"/>
      <c r="R413" s="109"/>
    </row>
    <row r="414" spans="1:18" x14ac:dyDescent="0.25">
      <c r="A414" s="115" t="s">
        <v>5537</v>
      </c>
      <c r="B414" s="110" t="s">
        <v>5536</v>
      </c>
      <c r="C414" s="109" t="s">
        <v>1372</v>
      </c>
      <c r="D414" s="103" t="s">
        <v>4648</v>
      </c>
      <c r="E414" s="103" t="s">
        <v>24</v>
      </c>
      <c r="F414" s="7" t="str">
        <f>IF(AND(D414="Amina",OR(E414="Manual",E414="Assisted Manual")),A414&amp;"_AZ",IF(AND(D414="Amina",OR(E414="De-Novo Merge",E414="Assisted Merge")),A414&amp;"_SA_AZ",IF(AND(D414="Ahmad",OR(E414="Manual",E414="Assisted Manual")),A414&amp;"_AE",IF(AND(D414="Ahmad",OR(E414="De-Novo Merge",E414="Assisted Merge")),A414&amp;"_SA_AE",IF(AND(D414="Gina",OR(E414="Manual",E414="Assisted Manual")),A414&amp;"_GB",IF(AND(D414="Gina",OR(E414="De-Novo Merge",E414="Assisted Merge")),A414&amp;"_SA_GB",IF(AND(D414="Cameron",OR(E414="Manual",E414="Assisted Manual")),A414&amp;"_CA",IF(AND(D414="Cameron",OR(E414="De-Novo Merge",E414="Assisted Merge")),A414&amp;"_SA_CA",IF(AND(D414="Bruno",OR(E414="Manual",E414="Assisted Manual")),A414&amp;"_BD",IF(AND(D414="Bruno",OR(E414="De-Novo Merge",E414="Assisted Merge")),A414&amp;"_SA_BD",IF(AND(D414="Daniel",OR(E414="Manual",E414="Assisted Manual")),A414&amp;"_DR",IF(AND(D414="Daniel",OR(E414="De-Novo Merge",E414="Assisted Merge")),A414&amp;"_SA_DR",IF(AND(D414="Monet",OR(E414="Manual",E414="Assisted Manual")),A414&amp;"_MW",IF(AND(D414="Monet",OR(E414="De-Novo Merge",E414="Assisted Merge")),A414&amp;"_SA_MW",IF(AND(D414="Rinat",OR(E414="Manual",E414="Assisted Manual")),A414&amp;"_RM",IF(AND(D414="Rinat",OR(E414="De-Novo Merge",E414="Assisted Merge")),A414&amp;"_SA_RM",""))))))))))))))))</f>
        <v>2018-08-01_G-207_AE</v>
      </c>
      <c r="G414" s="104">
        <v>43413</v>
      </c>
      <c r="H414" s="104">
        <v>43417</v>
      </c>
      <c r="I414" s="68">
        <v>7</v>
      </c>
      <c r="J414" s="68">
        <v>174.43</v>
      </c>
      <c r="K414" s="73">
        <f>IF(AND(NOT(I414=""),NOT(J414=""),NOT(H414="")),J414/I414,"")</f>
        <v>24.918571428571429</v>
      </c>
      <c r="L414" s="111">
        <v>43445</v>
      </c>
      <c r="M414" s="103" t="str">
        <f>IF(AND(NOT(OR(G414="",G414="Ø")),H414=""),"In Progress",IF(AND(NOT(OR(H414="Ø",H414="")),NOT(OR(G414="Ø",G414=""))),"Completed",IF(AND(NOT(A414=""),NOT(OR(D414="",D414="???")),G414=""),"Waiting",IF(D414="???","Waiting",""))))</f>
        <v>Completed</v>
      </c>
      <c r="N414" s="109" t="str">
        <f>IF(AND(NOT(OR(H414="Ø",H414="")),L414="Split"),"In Progress",IF(AND(NOT(OR(H414="Ø",H414="")),L414="Needs to be Split"),"Waiting",IF(AND(M414="Review",M415="Review"),"Review",IF(OR(AND(M414="Review",M415="Incomplete"),AND(M414="Incomplete",M415="Review")),"Review",IF(OR(AND(M414="Untraceable",M415="Review"),AND(M414="Review",M415="Untraceable")),"Review",IF(OR(AND(M414="Review",M415="Completed"),AND(M414="Completed",M415="Review")),"Review",IF(OR(AND(M414="Other",M415="Review"),AND(M414="Review",M415="Other")),"Review",IF(OR(AND(M414="Other",M415="Incomplete"),AND(M414="Incomplete",M415="Other")),"Review",IF(OR(AND(M414="Other",M415="Untraceable"),AND(M414="Untraceable",M415="Other")),"Review",IF(OR(AND(M414="Other",M415="Completed"),AND(M414="Completed",M415="Other")),"Review",IF(AND(M414="Waiting",M415="Waiting"),"Waiting",IF(OR(AND(M414="Review",M415="Waiting"),AND(M414="Waiting",M415="Review")),"Waiting",IF(OR(AND(M414="Other",M415="Waiting"),AND(M414="Waiting",M415="Other")),"Waiting",IF(OR(AND(M414="Incomplete",M415="Waiting"),AND(M414="Waiting",M415="Incomplete")),"Waiting",IF(OR(AND(M414="Completed",M415="Waiting"),AND(M414="Waiting",M415="Completed")),"Waiting",IF(OR(M414="In Progress",M415="In Progress"),"In Progress",IF(OR(AND(M414="Completed",M415="Untraceable"),AND(M414="Untraceable",M415="Completed")),"Review",IF(OR(AND(M414="Completed",M415="Incomplete"),AND(M414="Incomplete",M415="Completed")),"Review",IF(OR(AND(M414="Incomplete",M415="Untraceable"),AND(M414="Untraceable",M415="Incomplete")),"Untraceable",IF(AND(NOT(OR(H414="Ø",H414="")),NOT(OR(H415="Ø",H415="")),L414=""),"In Progress",IF(AND(M414="Untraceable",M415="Untraceable"),"Untraceable",IF(AND(NOT(OR(H414="Ø",H414="")),NOT(OR(H415="Ø",H415="")),NOT(OR(L414="Ø",L414="",L414="Split",L414="Needs to be Split"))),"Completed",IF(AND(M414="Incomplete",M415="Incomplete"),"Incomplete",IF(AND(M414="Other",M415="Other"),"Review",IF(AND(M414="Untraceable",M415=""),"Untraceable","")))))))))))))))))))))))))</f>
        <v>Completed</v>
      </c>
      <c r="O414" s="109" t="s">
        <v>0</v>
      </c>
      <c r="Q414" s="114" t="s">
        <v>25</v>
      </c>
      <c r="R414" s="109" t="s">
        <v>5535</v>
      </c>
    </row>
    <row r="415" spans="1:18" x14ac:dyDescent="0.25">
      <c r="A415" s="109"/>
      <c r="B415" s="109"/>
      <c r="C415" s="109"/>
      <c r="D415" s="103" t="s">
        <v>23</v>
      </c>
      <c r="E415" s="103" t="s">
        <v>1512</v>
      </c>
      <c r="F415" s="7" t="str">
        <f>IF(AND(D415="Amina",OR(E415="Manual",E415="Assisted Manual")),A414&amp;"_AZ",IF(AND(D415="Amina",OR(E415="De-Novo Merge",E415="Assisted Merge")),A414&amp;"_SA_AZ",IF(AND(D415="Ahmad",OR(E415="Manual",E415="Assisted Manual")),A414&amp;"_AE",IF(AND(D415="Ahmad",OR(E415="De-Novo Merge",E415="Assisted Merge")),A414&amp;"_SA_AE",IF(AND(D415="Gina",OR(E415="Manual",E415="Assisted Manual")),A414&amp;"_GB",IF(AND(D415="Gina",OR(E415="De-Novo Merge",E415="Assisted Merge")),A414&amp;"_SA_GB",IF(AND(D415="Cameron",OR(E415="Manual",E415="Assisted Manual")),A414&amp;"_CA",IF(AND(D415="Cameron",OR(E415="De-Novo Merge",E415="Assisted Merge")),A414&amp;"_SA_CA",IF(AND(D415="Bruno",OR(E415="Manual",E415="Assisted Manual")),A414&amp;"_BD",IF(AND(D415="Bruno",OR(E415="De-Novo Merge",E415="Assisted Merge")),A414&amp;"_SA_BD",IF(AND(D415="Daniel",OR(E415="Manual",E415="Assisted Manual")),A414&amp;"_DR",IF(AND(D415="Daniel",OR(E415="De-Novo Merge",E415="Assisted Merge")),A414&amp;"_SA_DR",IF(AND(D415="Monet",OR(E415="Manual",E415="Assisted Manual")),A414&amp;"_MW",IF(AND(D415="Monet",OR(E415="De-Novo Merge",E415="Assisted Merge")),A414&amp;"_SA_MW",IF(AND(D415="Rinat",OR(E415="Manual",E415="Assisted Manual")),A414&amp;"_RM",IF(AND(D415="Rinat",OR(E415="De-Novo Merge",E415="Assisted Merge")),A414&amp;"_SA_RM",""))))))))))))))))</f>
        <v>2018-08-01_G-207_CA</v>
      </c>
      <c r="G415" s="104">
        <v>43423</v>
      </c>
      <c r="H415" s="104">
        <v>43425</v>
      </c>
      <c r="I415" s="68">
        <v>7</v>
      </c>
      <c r="J415" s="68">
        <v>191.4</v>
      </c>
      <c r="K415" s="73">
        <f>IF(AND(NOT(I415=""),NOT(J415=""),NOT(H415="")),J415/I415,"")</f>
        <v>27.342857142857145</v>
      </c>
      <c r="L415" s="109"/>
      <c r="M415" s="103" t="str">
        <f>IF(AND(NOT(OR(G415="",G415="Ø")),H415=""),"In Progress",IF(AND(NOT(OR(H415="Ø",H415="")),NOT(OR(G415="Ø",G415=""))),"Completed",IF(AND(NOT(A414=""),NOT(OR(D415="",D415="???")),G415=""),"Waiting",IF(D415="???","Waiting",""))))</f>
        <v>Completed</v>
      </c>
      <c r="N415" s="109"/>
      <c r="O415" s="109"/>
      <c r="Q415" s="114"/>
      <c r="R415" s="109"/>
    </row>
    <row r="416" spans="1:18" x14ac:dyDescent="0.25">
      <c r="A416" s="115" t="s">
        <v>5534</v>
      </c>
      <c r="B416" s="110" t="s">
        <v>5533</v>
      </c>
      <c r="C416" s="109" t="s">
        <v>1372</v>
      </c>
      <c r="D416" s="103" t="s">
        <v>23</v>
      </c>
      <c r="E416" s="103" t="s">
        <v>24</v>
      </c>
      <c r="F416" s="7" t="str">
        <f>IF(AND(D416="Amina",OR(E416="Manual",E416="Assisted Manual")),A416&amp;"_AZ",IF(AND(D416="Amina",OR(E416="De-Novo Merge",E416="Assisted Merge")),A416&amp;"_SA_AZ",IF(AND(D416="Ahmad",OR(E416="Manual",E416="Assisted Manual")),A416&amp;"_AE",IF(AND(D416="Ahmad",OR(E416="De-Novo Merge",E416="Assisted Merge")),A416&amp;"_SA_AE",IF(AND(D416="Gina",OR(E416="Manual",E416="Assisted Manual")),A416&amp;"_GB",IF(AND(D416="Gina",OR(E416="De-Novo Merge",E416="Assisted Merge")),A416&amp;"_SA_GB",IF(AND(D416="Cameron",OR(E416="Manual",E416="Assisted Manual")),A416&amp;"_CA",IF(AND(D416="Cameron",OR(E416="De-Novo Merge",E416="Assisted Merge")),A416&amp;"_SA_CA",IF(AND(D416="Bruno",OR(E416="Manual",E416="Assisted Manual")),A416&amp;"_BD",IF(AND(D416="Bruno",OR(E416="De-Novo Merge",E416="Assisted Merge")),A416&amp;"_SA_BD",IF(AND(D416="Daniel",OR(E416="Manual",E416="Assisted Manual")),A416&amp;"_DR",IF(AND(D416="Daniel",OR(E416="De-Novo Merge",E416="Assisted Merge")),A416&amp;"_SA_DR",IF(AND(D416="Monet",OR(E416="Manual",E416="Assisted Manual")),A416&amp;"_MW",IF(AND(D416="Monet",OR(E416="De-Novo Merge",E416="Assisted Merge")),A416&amp;"_SA_MW",IF(AND(D416="Rinat",OR(E416="Manual",E416="Assisted Manual")),A416&amp;"_RM",IF(AND(D416="Rinat",OR(E416="De-Novo Merge",E416="Assisted Merge")),A416&amp;"_SA_RM",""))))))))))))))))</f>
        <v>2018-08-01_G-208_CA</v>
      </c>
      <c r="G416" s="104">
        <v>43415</v>
      </c>
      <c r="H416" s="104">
        <v>43417</v>
      </c>
      <c r="I416" s="68">
        <v>13</v>
      </c>
      <c r="J416" s="68">
        <v>148</v>
      </c>
      <c r="K416" s="73">
        <f>IF(AND(NOT(I416=""),NOT(J416=""),NOT(H416="")),J416/I416,"")</f>
        <v>11.384615384615385</v>
      </c>
      <c r="L416" s="111">
        <v>43445</v>
      </c>
      <c r="M416" s="103" t="str">
        <f>IF(AND(NOT(OR(G416="",G416="Ø")),H416=""),"In Progress",IF(AND(NOT(OR(H416="Ø",H416="")),NOT(OR(G416="Ø",G416=""))),"Completed",IF(AND(NOT(A416=""),NOT(OR(D416="",D416="???")),G416=""),"Waiting",IF(D416="???","Waiting",""))))</f>
        <v>Completed</v>
      </c>
      <c r="N416" s="109" t="str">
        <f>IF(AND(NOT(OR(H416="Ø",H416="")),L416="Split"),"In Progress",IF(AND(NOT(OR(H416="Ø",H416="")),L416="Needs to be Split"),"Waiting",IF(AND(M416="Review",M417="Review"),"Review",IF(OR(AND(M416="Review",M417="Incomplete"),AND(M416="Incomplete",M417="Review")),"Review",IF(OR(AND(M416="Untraceable",M417="Review"),AND(M416="Review",M417="Untraceable")),"Review",IF(OR(AND(M416="Review",M417="Completed"),AND(M416="Completed",M417="Review")),"Review",IF(OR(AND(M416="Other",M417="Review"),AND(M416="Review",M417="Other")),"Review",IF(OR(AND(M416="Other",M417="Incomplete"),AND(M416="Incomplete",M417="Other")),"Review",IF(OR(AND(M416="Other",M417="Untraceable"),AND(M416="Untraceable",M417="Other")),"Review",IF(OR(AND(M416="Other",M417="Completed"),AND(M416="Completed",M417="Other")),"Review",IF(AND(M416="Waiting",M417="Waiting"),"Waiting",IF(OR(AND(M416="Review",M417="Waiting"),AND(M416="Waiting",M417="Review")),"Waiting",IF(OR(AND(M416="Other",M417="Waiting"),AND(M416="Waiting",M417="Other")),"Waiting",IF(OR(AND(M416="Incomplete",M417="Waiting"),AND(M416="Waiting",M417="Incomplete")),"Waiting",IF(OR(AND(M416="Completed",M417="Waiting"),AND(M416="Waiting",M417="Completed")),"Waiting",IF(OR(M416="In Progress",M417="In Progress"),"In Progress",IF(OR(AND(M416="Completed",M417="Untraceable"),AND(M416="Untraceable",M417="Completed")),"Review",IF(OR(AND(M416="Completed",M417="Incomplete"),AND(M416="Incomplete",M417="Completed")),"Review",IF(OR(AND(M416="Incomplete",M417="Untraceable"),AND(M416="Untraceable",M417="Incomplete")),"Untraceable",IF(AND(NOT(OR(H416="Ø",H416="")),NOT(OR(H417="Ø",H417="")),L416=""),"In Progress",IF(AND(M416="Untraceable",M417="Untraceable"),"Untraceable",IF(AND(NOT(OR(H416="Ø",H416="")),NOT(OR(H417="Ø",H417="")),NOT(OR(L416="Ø",L416="",L416="Split",L416="Needs to be Split"))),"Completed",IF(AND(M416="Incomplete",M417="Incomplete"),"Incomplete",IF(AND(M416="Other",M417="Other"),"Review",IF(AND(M416="Untraceable",M417=""),"Untraceable","")))))))))))))))))))))))))</f>
        <v>Completed</v>
      </c>
      <c r="O416" s="109" t="s">
        <v>0</v>
      </c>
      <c r="Q416" s="114" t="s">
        <v>25</v>
      </c>
      <c r="R416" s="109" t="s">
        <v>5532</v>
      </c>
    </row>
    <row r="417" spans="1:18" x14ac:dyDescent="0.25">
      <c r="A417" s="109"/>
      <c r="B417" s="109"/>
      <c r="C417" s="109"/>
      <c r="D417" s="103" t="s">
        <v>4648</v>
      </c>
      <c r="E417" s="103" t="s">
        <v>24</v>
      </c>
      <c r="F417" s="7" t="str">
        <f>IF(AND(D417="Amina",OR(E417="Manual",E417="Assisted Manual")),A416&amp;"_AZ",IF(AND(D417="Amina",OR(E417="De-Novo Merge",E417="Assisted Merge")),A416&amp;"_SA_AZ",IF(AND(D417="Ahmad",OR(E417="Manual",E417="Assisted Manual")),A416&amp;"_AE",IF(AND(D417="Ahmad",OR(E417="De-Novo Merge",E417="Assisted Merge")),A416&amp;"_SA_AE",IF(AND(D417="Gina",OR(E417="Manual",E417="Assisted Manual")),A416&amp;"_GB",IF(AND(D417="Gina",OR(E417="De-Novo Merge",E417="Assisted Merge")),A416&amp;"_SA_GB",IF(AND(D417="Cameron",OR(E417="Manual",E417="Assisted Manual")),A416&amp;"_CA",IF(AND(D417="Cameron",OR(E417="De-Novo Merge",E417="Assisted Merge")),A416&amp;"_SA_CA",IF(AND(D417="Bruno",OR(E417="Manual",E417="Assisted Manual")),A416&amp;"_BD",IF(AND(D417="Bruno",OR(E417="De-Novo Merge",E417="Assisted Merge")),A416&amp;"_SA_BD",IF(AND(D417="Daniel",OR(E417="Manual",E417="Assisted Manual")),A416&amp;"_DR",IF(AND(D417="Daniel",OR(E417="De-Novo Merge",E417="Assisted Merge")),A416&amp;"_SA_DR",IF(AND(D417="Monet",OR(E417="Manual",E417="Assisted Manual")),A416&amp;"_MW",IF(AND(D417="Monet",OR(E417="De-Novo Merge",E417="Assisted Merge")),A416&amp;"_SA_MW",IF(AND(D417="Rinat",OR(E417="Manual",E417="Assisted Manual")),A416&amp;"_RM",IF(AND(D417="Rinat",OR(E417="De-Novo Merge",E417="Assisted Merge")),A416&amp;"_SA_RM",""))))))))))))))))</f>
        <v>2018-08-01_G-208_AE</v>
      </c>
      <c r="G417" s="104">
        <v>43420</v>
      </c>
      <c r="H417" s="104">
        <v>43424</v>
      </c>
      <c r="I417" s="68">
        <v>12.2</v>
      </c>
      <c r="J417" s="68">
        <v>186.1</v>
      </c>
      <c r="K417" s="73">
        <f>IF(AND(NOT(I417=""),NOT(J417=""),NOT(H417="")),J417/I417,"")</f>
        <v>15.254098360655739</v>
      </c>
      <c r="L417" s="109"/>
      <c r="M417" s="103" t="str">
        <f>IF(AND(NOT(OR(G417="",G417="Ø")),H417=""),"In Progress",IF(AND(NOT(OR(H417="Ø",H417="")),NOT(OR(G417="Ø",G417=""))),"Completed",IF(AND(NOT(A416=""),NOT(OR(D417="",D417="???")),G417=""),"Waiting",IF(D417="???","Waiting",""))))</f>
        <v>Completed</v>
      </c>
      <c r="N417" s="109"/>
      <c r="O417" s="109"/>
      <c r="Q417" s="114"/>
      <c r="R417" s="109"/>
    </row>
    <row r="418" spans="1:18" x14ac:dyDescent="0.25">
      <c r="A418" s="115" t="s">
        <v>5531</v>
      </c>
      <c r="B418" s="110" t="s">
        <v>5530</v>
      </c>
      <c r="C418" s="109"/>
      <c r="D418" s="103"/>
      <c r="E418" s="103"/>
      <c r="F418" s="7" t="str">
        <f>IF(AND(D418="Amina",OR(E418="Manual",E418="Assisted Manual")),A418&amp;"_AZ",IF(AND(D418="Amina",OR(E418="De-Novo Merge",E418="Assisted Merge")),A418&amp;"_SA_AZ",IF(AND(D418="Ahmad",OR(E418="Manual",E418="Assisted Manual")),A418&amp;"_AE",IF(AND(D418="Ahmad",OR(E418="De-Novo Merge",E418="Assisted Merge")),A418&amp;"_SA_AE",IF(AND(D418="Gina",OR(E418="Manual",E418="Assisted Manual")),A418&amp;"_GB",IF(AND(D418="Gina",OR(E418="De-Novo Merge",E418="Assisted Merge")),A418&amp;"_SA_GB",IF(AND(D418="Cameron",OR(E418="Manual",E418="Assisted Manual")),A418&amp;"_CA",IF(AND(D418="Cameron",OR(E418="De-Novo Merge",E418="Assisted Merge")),A418&amp;"_SA_CA",IF(AND(D418="Bruno",OR(E418="Manual",E418="Assisted Manual")),A418&amp;"_BD",IF(AND(D418="Bruno",OR(E418="De-Novo Merge",E418="Assisted Merge")),A418&amp;"_SA_BD",IF(AND(D418="Daniel",OR(E418="Manual",E418="Assisted Manual")),A418&amp;"_DR",IF(AND(D418="Daniel",OR(E418="De-Novo Merge",E418="Assisted Merge")),A418&amp;"_SA_DR",IF(AND(D418="Monet",OR(E418="Manual",E418="Assisted Manual")),A418&amp;"_MW",IF(AND(D418="Monet",OR(E418="De-Novo Merge",E418="Assisted Merge")),A418&amp;"_SA_MW",IF(AND(D418="Rinat",OR(E418="Manual",E418="Assisted Manual")),A418&amp;"_RM",IF(AND(D418="Rinat",OR(E418="De-Novo Merge",E418="Assisted Merge")),A418&amp;"_SA_RM",""))))))))))))))))</f>
        <v/>
      </c>
      <c r="G418" s="104"/>
      <c r="H418" s="104"/>
      <c r="I418" s="68"/>
      <c r="J418" s="68"/>
      <c r="K418" s="73" t="str">
        <f>IF(AND(NOT(I418=""),NOT(J418=""),NOT(H418="")),J418/I418,"")</f>
        <v/>
      </c>
      <c r="L418" s="111" t="str">
        <f>IF(AND(NOT(OR(H418="",H418="Ø")),NOT(OR(H419="",H419="Ø"))),"Needs to be Split","")</f>
        <v/>
      </c>
      <c r="M418" s="103" t="str">
        <f>IF(AND(NOT(OR(G418="",G418="Ø")),H418=""),"In Progress",IF(AND(NOT(OR(H418="Ø",H418="")),NOT(OR(G418="Ø",G418=""))),"Completed",IF(AND(NOT(A418=""),NOT(OR(D418="",D418="???")),G418=""),"Waiting",IF(D418="???","Waiting",""))))</f>
        <v/>
      </c>
      <c r="N418" s="109" t="str">
        <f>IF(AND(NOT(OR(H418="Ø",H418="")),L418="Split"),"In Progress",IF(AND(NOT(OR(H418="Ø",H418="")),L418="Needs to be Split"),"Waiting",IF(AND(M418="Review",M419="Review"),"Review",IF(OR(AND(M418="Review",M419="Incomplete"),AND(M418="Incomplete",M419="Review")),"Review",IF(OR(AND(M418="Untraceable",M419="Review"),AND(M418="Review",M419="Untraceable")),"Review",IF(OR(AND(M418="Review",M419="Completed"),AND(M418="Completed",M419="Review")),"Review",IF(OR(AND(M418="Other",M419="Review"),AND(M418="Review",M419="Other")),"Review",IF(OR(AND(M418="Other",M419="Incomplete"),AND(M418="Incomplete",M419="Other")),"Review",IF(OR(AND(M418="Other",M419="Untraceable"),AND(M418="Untraceable",M419="Other")),"Review",IF(OR(AND(M418="Other",M419="Completed"),AND(M418="Completed",M419="Other")),"Review",IF(AND(M418="Waiting",M419="Waiting"),"Waiting",IF(OR(AND(M418="Review",M419="Waiting"),AND(M418="Waiting",M419="Review")),"Waiting",IF(OR(AND(M418="Other",M419="Waiting"),AND(M418="Waiting",M419="Other")),"Waiting",IF(OR(AND(M418="Incomplete",M419="Waiting"),AND(M418="Waiting",M419="Incomplete")),"Waiting",IF(OR(AND(M418="Completed",M419="Waiting"),AND(M418="Waiting",M419="Completed")),"Waiting",IF(OR(M418="In Progress",M419="In Progress"),"In Progress",IF(OR(AND(M418="Completed",M419="Untraceable"),AND(M418="Untraceable",M419="Completed")),"Review",IF(OR(AND(M418="Completed",M419="Incomplete"),AND(M418="Incomplete",M419="Completed")),"Review",IF(OR(AND(M418="Incomplete",M419="Untraceable"),AND(M418="Untraceable",M419="Incomplete")),"Untraceable",IF(AND(NOT(OR(H418="Ø",H418="")),NOT(OR(H419="Ø",H419="")),L418=""),"In Progress",IF(AND(M418="Untraceable",M419="Untraceable"),"Untraceable",IF(AND(NOT(OR(H418="Ø",H418="")),NOT(OR(H419="Ø",H419="")),NOT(OR(L418="Ø",L418="",L418="Split",L418="Needs to be Split"))),"Completed",IF(AND(M418="Incomplete",M419="Incomplete"),"Incomplete",IF(AND(M418="Other",M419="Other"),"Review",IF(AND(M418="Untraceable",M419=""),"Untraceable","")))))))))))))))))))))))))</f>
        <v/>
      </c>
      <c r="O418" s="109" t="str">
        <f>IF(OR(N418="Untraceable",N418="Incomplete"),"Ignore",IF(N418="Completed","Waiting",IF(OR(N418="Waiting",N418="In Progress",N418="Review",N418="Other"),"HOLD","")))</f>
        <v/>
      </c>
      <c r="Q418" s="114" t="str">
        <f>IF(OR(N418="Untraceable",N418="Incomplete"),"No",IF(N418="Completed","In Progress",""))</f>
        <v/>
      </c>
      <c r="R418" s="109"/>
    </row>
    <row r="419" spans="1:18" x14ac:dyDescent="0.25">
      <c r="A419" s="109"/>
      <c r="B419" s="109"/>
      <c r="C419" s="109"/>
      <c r="D419" s="103"/>
      <c r="E419" s="103"/>
      <c r="F419" s="7" t="str">
        <f>IF(AND(D419="Amina",OR(E419="Manual",E419="Assisted Manual")),A418&amp;"_AZ",IF(AND(D419="Amina",OR(E419="De-Novo Merge",E419="Assisted Merge")),A418&amp;"_SA_AZ",IF(AND(D419="Ahmad",OR(E419="Manual",E419="Assisted Manual")),A418&amp;"_AE",IF(AND(D419="Ahmad",OR(E419="De-Novo Merge",E419="Assisted Merge")),A418&amp;"_SA_AE",IF(AND(D419="Gina",OR(E419="Manual",E419="Assisted Manual")),A418&amp;"_GB",IF(AND(D419="Gina",OR(E419="De-Novo Merge",E419="Assisted Merge")),A418&amp;"_SA_GB",IF(AND(D419="Cameron",OR(E419="Manual",E419="Assisted Manual")),A418&amp;"_CA",IF(AND(D419="Cameron",OR(E419="De-Novo Merge",E419="Assisted Merge")),A418&amp;"_SA_CA",IF(AND(D419="Bruno",OR(E419="Manual",E419="Assisted Manual")),A418&amp;"_BD",IF(AND(D419="Bruno",OR(E419="De-Novo Merge",E419="Assisted Merge")),A418&amp;"_SA_BD",IF(AND(D419="Daniel",OR(E419="Manual",E419="Assisted Manual")),A418&amp;"_DR",IF(AND(D419="Daniel",OR(E419="De-Novo Merge",E419="Assisted Merge")),A418&amp;"_SA_DR",IF(AND(D419="Monet",OR(E419="Manual",E419="Assisted Manual")),A418&amp;"_MW",IF(AND(D419="Monet",OR(E419="De-Novo Merge",E419="Assisted Merge")),A418&amp;"_SA_MW",IF(AND(D419="Rinat",OR(E419="Manual",E419="Assisted Manual")),A418&amp;"_RM",IF(AND(D419="Rinat",OR(E419="De-Novo Merge",E419="Assisted Merge")),A418&amp;"_SA_RM",""))))))))))))))))</f>
        <v/>
      </c>
      <c r="G419" s="104"/>
      <c r="H419" s="104"/>
      <c r="I419" s="68"/>
      <c r="J419" s="68"/>
      <c r="K419" s="73" t="str">
        <f>IF(AND(NOT(I419=""),NOT(J419=""),NOT(H419="")),J419/I419,"")</f>
        <v/>
      </c>
      <c r="L419" s="109"/>
      <c r="M419" s="103" t="str">
        <f>IF(AND(NOT(OR(G419="",G419="Ø")),H419=""),"In Progress",IF(AND(NOT(OR(H419="Ø",H419="")),NOT(OR(G419="Ø",G419=""))),"Completed",IF(AND(NOT(A418=""),NOT(OR(D419="",D419="???")),G419=""),"Waiting",IF(D419="???","Waiting",""))))</f>
        <v/>
      </c>
      <c r="N419" s="109"/>
      <c r="O419" s="109"/>
      <c r="Q419" s="114"/>
      <c r="R419" s="109"/>
    </row>
    <row r="420" spans="1:18" x14ac:dyDescent="0.25">
      <c r="A420" s="115" t="s">
        <v>5529</v>
      </c>
      <c r="B420" s="110" t="s">
        <v>5528</v>
      </c>
      <c r="C420" s="109"/>
      <c r="D420" s="103"/>
      <c r="E420" s="103"/>
      <c r="F420" s="7" t="str">
        <f>IF(AND(D420="Amina",OR(E420="Manual",E420="Assisted Manual")),A420&amp;"_AZ",IF(AND(D420="Amina",OR(E420="De-Novo Merge",E420="Assisted Merge")),A420&amp;"_SA_AZ",IF(AND(D420="Ahmad",OR(E420="Manual",E420="Assisted Manual")),A420&amp;"_AE",IF(AND(D420="Ahmad",OR(E420="De-Novo Merge",E420="Assisted Merge")),A420&amp;"_SA_AE",IF(AND(D420="Gina",OR(E420="Manual",E420="Assisted Manual")),A420&amp;"_GB",IF(AND(D420="Gina",OR(E420="De-Novo Merge",E420="Assisted Merge")),A420&amp;"_SA_GB",IF(AND(D420="Cameron",OR(E420="Manual",E420="Assisted Manual")),A420&amp;"_CA",IF(AND(D420="Cameron",OR(E420="De-Novo Merge",E420="Assisted Merge")),A420&amp;"_SA_CA",IF(AND(D420="Bruno",OR(E420="Manual",E420="Assisted Manual")),A420&amp;"_BD",IF(AND(D420="Bruno",OR(E420="De-Novo Merge",E420="Assisted Merge")),A420&amp;"_SA_BD",IF(AND(D420="Daniel",OR(E420="Manual",E420="Assisted Manual")),A420&amp;"_DR",IF(AND(D420="Daniel",OR(E420="De-Novo Merge",E420="Assisted Merge")),A420&amp;"_SA_DR",IF(AND(D420="Monet",OR(E420="Manual",E420="Assisted Manual")),A420&amp;"_MW",IF(AND(D420="Monet",OR(E420="De-Novo Merge",E420="Assisted Merge")),A420&amp;"_SA_MW",IF(AND(D420="Rinat",OR(E420="Manual",E420="Assisted Manual")),A420&amp;"_RM",IF(AND(D420="Rinat",OR(E420="De-Novo Merge",E420="Assisted Merge")),A420&amp;"_SA_RM",""))))))))))))))))</f>
        <v/>
      </c>
      <c r="G420" s="104"/>
      <c r="H420" s="104"/>
      <c r="I420" s="68"/>
      <c r="J420" s="68"/>
      <c r="K420" s="73" t="str">
        <f>IF(AND(NOT(I420=""),NOT(J420=""),NOT(H420="")),J420/I420,"")</f>
        <v/>
      </c>
      <c r="L420" s="111" t="str">
        <f>IF(AND(NOT(OR(H420="",H420="Ø")),NOT(OR(H421="",H421="Ø"))),"Needs to be Split","")</f>
        <v/>
      </c>
      <c r="M420" s="103" t="str">
        <f>IF(AND(NOT(OR(G420="",G420="Ø")),H420=""),"In Progress",IF(AND(NOT(OR(H420="Ø",H420="")),NOT(OR(G420="Ø",G420=""))),"Completed",IF(AND(NOT(A420=""),NOT(OR(D420="",D420="???")),G420=""),"Waiting",IF(D420="???","Waiting",""))))</f>
        <v/>
      </c>
      <c r="N420" s="109" t="str">
        <f>IF(AND(NOT(OR(H420="Ø",H420="")),L420="Split"),"In Progress",IF(AND(NOT(OR(H420="Ø",H420="")),L420="Needs to be Split"),"Waiting",IF(AND(M420="Review",M421="Review"),"Review",IF(OR(AND(M420="Review",M421="Incomplete"),AND(M420="Incomplete",M421="Review")),"Review",IF(OR(AND(M420="Untraceable",M421="Review"),AND(M420="Review",M421="Untraceable")),"Review",IF(OR(AND(M420="Review",M421="Completed"),AND(M420="Completed",M421="Review")),"Review",IF(OR(AND(M420="Other",M421="Review"),AND(M420="Review",M421="Other")),"Review",IF(OR(AND(M420="Other",M421="Incomplete"),AND(M420="Incomplete",M421="Other")),"Review",IF(OR(AND(M420="Other",M421="Untraceable"),AND(M420="Untraceable",M421="Other")),"Review",IF(OR(AND(M420="Other",M421="Completed"),AND(M420="Completed",M421="Other")),"Review",IF(AND(M420="Waiting",M421="Waiting"),"Waiting",IF(OR(AND(M420="Review",M421="Waiting"),AND(M420="Waiting",M421="Review")),"Waiting",IF(OR(AND(M420="Other",M421="Waiting"),AND(M420="Waiting",M421="Other")),"Waiting",IF(OR(AND(M420="Incomplete",M421="Waiting"),AND(M420="Waiting",M421="Incomplete")),"Waiting",IF(OR(AND(M420="Completed",M421="Waiting"),AND(M420="Waiting",M421="Completed")),"Waiting",IF(OR(M420="In Progress",M421="In Progress"),"In Progress",IF(OR(AND(M420="Completed",M421="Untraceable"),AND(M420="Untraceable",M421="Completed")),"Review",IF(OR(AND(M420="Completed",M421="Incomplete"),AND(M420="Incomplete",M421="Completed")),"Review",IF(OR(AND(M420="Incomplete",M421="Untraceable"),AND(M420="Untraceable",M421="Incomplete")),"Untraceable",IF(AND(NOT(OR(H420="Ø",H420="")),NOT(OR(H421="Ø",H421="")),L420=""),"In Progress",IF(AND(M420="Untraceable",M421="Untraceable"),"Untraceable",IF(AND(NOT(OR(H420="Ø",H420="")),NOT(OR(H421="Ø",H421="")),NOT(OR(L420="Ø",L420="",L420="Split",L420="Needs to be Split"))),"Completed",IF(AND(M420="Incomplete",M421="Incomplete"),"Incomplete",IF(AND(M420="Other",M421="Other"),"Review",IF(AND(M420="Untraceable",M421=""),"Untraceable","")))))))))))))))))))))))))</f>
        <v/>
      </c>
      <c r="O420" s="109" t="str">
        <f>IF(OR(N420="Untraceable",N420="Incomplete"),"Ignore",IF(N420="Completed","Waiting",IF(OR(N420="Waiting",N420="In Progress",N420="Review",N420="Other"),"HOLD","")))</f>
        <v/>
      </c>
      <c r="Q420" s="114" t="str">
        <f>IF(OR(N420="Untraceable",N420="Incomplete"),"No",IF(N420="Completed","In Progress",""))</f>
        <v/>
      </c>
      <c r="R420" s="109"/>
    </row>
    <row r="421" spans="1:18" x14ac:dyDescent="0.25">
      <c r="A421" s="109"/>
      <c r="B421" s="109"/>
      <c r="C421" s="109"/>
      <c r="D421" s="103"/>
      <c r="E421" s="103"/>
      <c r="F421" s="7" t="str">
        <f>IF(AND(D421="Amina",OR(E421="Manual",E421="Assisted Manual")),A420&amp;"_AZ",IF(AND(D421="Amina",OR(E421="De-Novo Merge",E421="Assisted Merge")),A420&amp;"_SA_AZ",IF(AND(D421="Ahmad",OR(E421="Manual",E421="Assisted Manual")),A420&amp;"_AE",IF(AND(D421="Ahmad",OR(E421="De-Novo Merge",E421="Assisted Merge")),A420&amp;"_SA_AE",IF(AND(D421="Gina",OR(E421="Manual",E421="Assisted Manual")),A420&amp;"_GB",IF(AND(D421="Gina",OR(E421="De-Novo Merge",E421="Assisted Merge")),A420&amp;"_SA_GB",IF(AND(D421="Cameron",OR(E421="Manual",E421="Assisted Manual")),A420&amp;"_CA",IF(AND(D421="Cameron",OR(E421="De-Novo Merge",E421="Assisted Merge")),A420&amp;"_SA_CA",IF(AND(D421="Bruno",OR(E421="Manual",E421="Assisted Manual")),A420&amp;"_BD",IF(AND(D421="Bruno",OR(E421="De-Novo Merge",E421="Assisted Merge")),A420&amp;"_SA_BD",IF(AND(D421="Daniel",OR(E421="Manual",E421="Assisted Manual")),A420&amp;"_DR",IF(AND(D421="Daniel",OR(E421="De-Novo Merge",E421="Assisted Merge")),A420&amp;"_SA_DR",IF(AND(D421="Monet",OR(E421="Manual",E421="Assisted Manual")),A420&amp;"_MW",IF(AND(D421="Monet",OR(E421="De-Novo Merge",E421="Assisted Merge")),A420&amp;"_SA_MW",IF(AND(D421="Rinat",OR(E421="Manual",E421="Assisted Manual")),A420&amp;"_RM",IF(AND(D421="Rinat",OR(E421="De-Novo Merge",E421="Assisted Merge")),A420&amp;"_SA_RM",""))))))))))))))))</f>
        <v/>
      </c>
      <c r="G421" s="104"/>
      <c r="H421" s="104"/>
      <c r="I421" s="68"/>
      <c r="J421" s="68"/>
      <c r="K421" s="73" t="str">
        <f>IF(AND(NOT(I421=""),NOT(J421=""),NOT(H421="")),J421/I421,"")</f>
        <v/>
      </c>
      <c r="L421" s="109"/>
      <c r="M421" s="103" t="str">
        <f>IF(AND(NOT(OR(G421="",G421="Ø")),H421=""),"In Progress",IF(AND(NOT(OR(H421="Ø",H421="")),NOT(OR(G421="Ø",G421=""))),"Completed",IF(AND(NOT(A420=""),NOT(OR(D421="",D421="???")),G421=""),"Waiting",IF(D421="???","Waiting",""))))</f>
        <v/>
      </c>
      <c r="N421" s="109"/>
      <c r="O421" s="109"/>
      <c r="Q421" s="114"/>
      <c r="R421" s="109"/>
    </row>
    <row r="422" spans="1:18" x14ac:dyDescent="0.25">
      <c r="A422" s="115" t="s">
        <v>5527</v>
      </c>
      <c r="B422" s="110" t="s">
        <v>5526</v>
      </c>
      <c r="C422" s="109"/>
      <c r="D422" s="103"/>
      <c r="E422" s="103"/>
      <c r="F422" s="7" t="str">
        <f>IF(AND(D422="Amina",OR(E422="Manual",E422="Assisted Manual")),A422&amp;"_AZ",IF(AND(D422="Amina",OR(E422="De-Novo Merge",E422="Assisted Merge")),A422&amp;"_SA_AZ",IF(AND(D422="Ahmad",OR(E422="Manual",E422="Assisted Manual")),A422&amp;"_AE",IF(AND(D422="Ahmad",OR(E422="De-Novo Merge",E422="Assisted Merge")),A422&amp;"_SA_AE",IF(AND(D422="Gina",OR(E422="Manual",E422="Assisted Manual")),A422&amp;"_GB",IF(AND(D422="Gina",OR(E422="De-Novo Merge",E422="Assisted Merge")),A422&amp;"_SA_GB",IF(AND(D422="Cameron",OR(E422="Manual",E422="Assisted Manual")),A422&amp;"_CA",IF(AND(D422="Cameron",OR(E422="De-Novo Merge",E422="Assisted Merge")),A422&amp;"_SA_CA",IF(AND(D422="Bruno",OR(E422="Manual",E422="Assisted Manual")),A422&amp;"_BD",IF(AND(D422="Bruno",OR(E422="De-Novo Merge",E422="Assisted Merge")),A422&amp;"_SA_BD",IF(AND(D422="Daniel",OR(E422="Manual",E422="Assisted Manual")),A422&amp;"_DR",IF(AND(D422="Daniel",OR(E422="De-Novo Merge",E422="Assisted Merge")),A422&amp;"_SA_DR",IF(AND(D422="Monet",OR(E422="Manual",E422="Assisted Manual")),A422&amp;"_MW",IF(AND(D422="Monet",OR(E422="De-Novo Merge",E422="Assisted Merge")),A422&amp;"_SA_MW",IF(AND(D422="Rinat",OR(E422="Manual",E422="Assisted Manual")),A422&amp;"_RM",IF(AND(D422="Rinat",OR(E422="De-Novo Merge",E422="Assisted Merge")),A422&amp;"_SA_RM",""))))))))))))))))</f>
        <v/>
      </c>
      <c r="G422" s="104"/>
      <c r="H422" s="104"/>
      <c r="I422" s="68"/>
      <c r="J422" s="68"/>
      <c r="K422" s="73" t="str">
        <f>IF(AND(NOT(I422=""),NOT(J422=""),NOT(H422="")),J422/I422,"")</f>
        <v/>
      </c>
      <c r="L422" s="111" t="str">
        <f>IF(AND(NOT(OR(H422="",H422="Ø")),NOT(OR(H423="",H423="Ø"))),"Needs to be Split","")</f>
        <v/>
      </c>
      <c r="M422" s="103" t="str">
        <f>IF(AND(NOT(OR(G422="",G422="Ø")),H422=""),"In Progress",IF(AND(NOT(OR(H422="Ø",H422="")),NOT(OR(G422="Ø",G422=""))),"Completed",IF(AND(NOT(A422=""),NOT(OR(D422="",D422="???")),G422=""),"Waiting",IF(D422="???","Waiting",""))))</f>
        <v/>
      </c>
      <c r="N422" s="109" t="str">
        <f>IF(AND(NOT(OR(H422="Ø",H422="")),L422="Split"),"In Progress",IF(AND(NOT(OR(H422="Ø",H422="")),L422="Needs to be Split"),"Waiting",IF(AND(M422="Review",M423="Review"),"Review",IF(OR(AND(M422="Review",M423="Incomplete"),AND(M422="Incomplete",M423="Review")),"Review",IF(OR(AND(M422="Untraceable",M423="Review"),AND(M422="Review",M423="Untraceable")),"Review",IF(OR(AND(M422="Review",M423="Completed"),AND(M422="Completed",M423="Review")),"Review",IF(OR(AND(M422="Other",M423="Review"),AND(M422="Review",M423="Other")),"Review",IF(OR(AND(M422="Other",M423="Incomplete"),AND(M422="Incomplete",M423="Other")),"Review",IF(OR(AND(M422="Other",M423="Untraceable"),AND(M422="Untraceable",M423="Other")),"Review",IF(OR(AND(M422="Other",M423="Completed"),AND(M422="Completed",M423="Other")),"Review",IF(AND(M422="Waiting",M423="Waiting"),"Waiting",IF(OR(AND(M422="Review",M423="Waiting"),AND(M422="Waiting",M423="Review")),"Waiting",IF(OR(AND(M422="Other",M423="Waiting"),AND(M422="Waiting",M423="Other")),"Waiting",IF(OR(AND(M422="Incomplete",M423="Waiting"),AND(M422="Waiting",M423="Incomplete")),"Waiting",IF(OR(AND(M422="Completed",M423="Waiting"),AND(M422="Waiting",M423="Completed")),"Waiting",IF(OR(M422="In Progress",M423="In Progress"),"In Progress",IF(OR(AND(M422="Completed",M423="Untraceable"),AND(M422="Untraceable",M423="Completed")),"Review",IF(OR(AND(M422="Completed",M423="Incomplete"),AND(M422="Incomplete",M423="Completed")),"Review",IF(OR(AND(M422="Incomplete",M423="Untraceable"),AND(M422="Untraceable",M423="Incomplete")),"Untraceable",IF(AND(NOT(OR(H422="Ø",H422="")),NOT(OR(H423="Ø",H423="")),L422=""),"In Progress",IF(AND(M422="Untraceable",M423="Untraceable"),"Untraceable",IF(AND(NOT(OR(H422="Ø",H422="")),NOT(OR(H423="Ø",H423="")),NOT(OR(L422="Ø",L422="",L422="Split",L422="Needs to be Split"))),"Completed",IF(AND(M422="Incomplete",M423="Incomplete"),"Incomplete",IF(AND(M422="Other",M423="Other"),"Review",IF(AND(M422="Untraceable",M423=""),"Untraceable","")))))))))))))))))))))))))</f>
        <v/>
      </c>
      <c r="O422" s="109" t="str">
        <f>IF(OR(N422="Untraceable",N422="Incomplete"),"Ignore",IF(N422="Completed","Waiting",IF(OR(N422="Waiting",N422="In Progress",N422="Review",N422="Other"),"HOLD","")))</f>
        <v/>
      </c>
      <c r="Q422" s="114" t="str">
        <f>IF(OR(N422="Untraceable",N422="Incomplete"),"No",IF(N422="Completed","In Progress",""))</f>
        <v/>
      </c>
      <c r="R422" s="109"/>
    </row>
    <row r="423" spans="1:18" x14ac:dyDescent="0.25">
      <c r="A423" s="109"/>
      <c r="B423" s="109"/>
      <c r="C423" s="109"/>
      <c r="D423" s="103"/>
      <c r="E423" s="103"/>
      <c r="F423" s="7" t="str">
        <f>IF(AND(D423="Amina",OR(E423="Manual",E423="Assisted Manual")),A422&amp;"_AZ",IF(AND(D423="Amina",OR(E423="De-Novo Merge",E423="Assisted Merge")),A422&amp;"_SA_AZ",IF(AND(D423="Ahmad",OR(E423="Manual",E423="Assisted Manual")),A422&amp;"_AE",IF(AND(D423="Ahmad",OR(E423="De-Novo Merge",E423="Assisted Merge")),A422&amp;"_SA_AE",IF(AND(D423="Gina",OR(E423="Manual",E423="Assisted Manual")),A422&amp;"_GB",IF(AND(D423="Gina",OR(E423="De-Novo Merge",E423="Assisted Merge")),A422&amp;"_SA_GB",IF(AND(D423="Cameron",OR(E423="Manual",E423="Assisted Manual")),A422&amp;"_CA",IF(AND(D423="Cameron",OR(E423="De-Novo Merge",E423="Assisted Merge")),A422&amp;"_SA_CA",IF(AND(D423="Bruno",OR(E423="Manual",E423="Assisted Manual")),A422&amp;"_BD",IF(AND(D423="Bruno",OR(E423="De-Novo Merge",E423="Assisted Merge")),A422&amp;"_SA_BD",IF(AND(D423="Daniel",OR(E423="Manual",E423="Assisted Manual")),A422&amp;"_DR",IF(AND(D423="Daniel",OR(E423="De-Novo Merge",E423="Assisted Merge")),A422&amp;"_SA_DR",IF(AND(D423="Monet",OR(E423="Manual",E423="Assisted Manual")),A422&amp;"_MW",IF(AND(D423="Monet",OR(E423="De-Novo Merge",E423="Assisted Merge")),A422&amp;"_SA_MW",IF(AND(D423="Rinat",OR(E423="Manual",E423="Assisted Manual")),A422&amp;"_RM",IF(AND(D423="Rinat",OR(E423="De-Novo Merge",E423="Assisted Merge")),A422&amp;"_SA_RM",""))))))))))))))))</f>
        <v/>
      </c>
      <c r="G423" s="104"/>
      <c r="H423" s="104"/>
      <c r="I423" s="68"/>
      <c r="J423" s="68"/>
      <c r="K423" s="73" t="str">
        <f>IF(AND(NOT(I423=""),NOT(J423=""),NOT(H423="")),J423/I423,"")</f>
        <v/>
      </c>
      <c r="L423" s="109"/>
      <c r="M423" s="103" t="str">
        <f>IF(AND(NOT(OR(G423="",G423="Ø")),H423=""),"In Progress",IF(AND(NOT(OR(H423="Ø",H423="")),NOT(OR(G423="Ø",G423=""))),"Completed",IF(AND(NOT(A422=""),NOT(OR(D423="",D423="???")),G423=""),"Waiting",IF(D423="???","Waiting",""))))</f>
        <v/>
      </c>
      <c r="N423" s="109"/>
      <c r="O423" s="109"/>
      <c r="Q423" s="114"/>
      <c r="R423" s="109"/>
    </row>
    <row r="424" spans="1:18" x14ac:dyDescent="0.25">
      <c r="A424" s="115" t="s">
        <v>5525</v>
      </c>
      <c r="B424" s="110" t="s">
        <v>5524</v>
      </c>
      <c r="C424" s="109"/>
      <c r="D424" s="103"/>
      <c r="E424" s="103"/>
      <c r="F424" s="7" t="str">
        <f>IF(AND(D424="Amina",OR(E424="Manual",E424="Assisted Manual")),A424&amp;"_AZ",IF(AND(D424="Amina",OR(E424="De-Novo Merge",E424="Assisted Merge")),A424&amp;"_SA_AZ",IF(AND(D424="Ahmad",OR(E424="Manual",E424="Assisted Manual")),A424&amp;"_AE",IF(AND(D424="Ahmad",OR(E424="De-Novo Merge",E424="Assisted Merge")),A424&amp;"_SA_AE",IF(AND(D424="Gina",OR(E424="Manual",E424="Assisted Manual")),A424&amp;"_GB",IF(AND(D424="Gina",OR(E424="De-Novo Merge",E424="Assisted Merge")),A424&amp;"_SA_GB",IF(AND(D424="Cameron",OR(E424="Manual",E424="Assisted Manual")),A424&amp;"_CA",IF(AND(D424="Cameron",OR(E424="De-Novo Merge",E424="Assisted Merge")),A424&amp;"_SA_CA",IF(AND(D424="Bruno",OR(E424="Manual",E424="Assisted Manual")),A424&amp;"_BD",IF(AND(D424="Bruno",OR(E424="De-Novo Merge",E424="Assisted Merge")),A424&amp;"_SA_BD",IF(AND(D424="Daniel",OR(E424="Manual",E424="Assisted Manual")),A424&amp;"_DR",IF(AND(D424="Daniel",OR(E424="De-Novo Merge",E424="Assisted Merge")),A424&amp;"_SA_DR",IF(AND(D424="Monet",OR(E424="Manual",E424="Assisted Manual")),A424&amp;"_MW",IF(AND(D424="Monet",OR(E424="De-Novo Merge",E424="Assisted Merge")),A424&amp;"_SA_MW",IF(AND(D424="Rinat",OR(E424="Manual",E424="Assisted Manual")),A424&amp;"_RM",IF(AND(D424="Rinat",OR(E424="De-Novo Merge",E424="Assisted Merge")),A424&amp;"_SA_RM",""))))))))))))))))</f>
        <v/>
      </c>
      <c r="G424" s="104"/>
      <c r="H424" s="104"/>
      <c r="I424" s="68"/>
      <c r="J424" s="68"/>
      <c r="K424" s="73" t="str">
        <f>IF(AND(NOT(I424=""),NOT(J424=""),NOT(H424="")),J424/I424,"")</f>
        <v/>
      </c>
      <c r="L424" s="111" t="str">
        <f>IF(AND(NOT(OR(H424="",H424="Ø")),NOT(OR(H425="",H425="Ø"))),"Needs to be Split","")</f>
        <v/>
      </c>
      <c r="M424" s="103" t="str">
        <f>IF(AND(NOT(OR(G424="",G424="Ø")),H424=""),"In Progress",IF(AND(NOT(OR(H424="Ø",H424="")),NOT(OR(G424="Ø",G424=""))),"Completed",IF(AND(NOT(A424=""),NOT(OR(D424="",D424="???")),G424=""),"Waiting",IF(D424="???","Waiting",""))))</f>
        <v/>
      </c>
      <c r="N424" s="109" t="str">
        <f>IF(AND(NOT(OR(H424="Ø",H424="")),L424="Split"),"In Progress",IF(AND(NOT(OR(H424="Ø",H424="")),L424="Needs to be Split"),"Waiting",IF(AND(M424="Review",M425="Review"),"Review",IF(OR(AND(M424="Review",M425="Incomplete"),AND(M424="Incomplete",M425="Review")),"Review",IF(OR(AND(M424="Untraceable",M425="Review"),AND(M424="Review",M425="Untraceable")),"Review",IF(OR(AND(M424="Review",M425="Completed"),AND(M424="Completed",M425="Review")),"Review",IF(OR(AND(M424="Other",M425="Review"),AND(M424="Review",M425="Other")),"Review",IF(OR(AND(M424="Other",M425="Incomplete"),AND(M424="Incomplete",M425="Other")),"Review",IF(OR(AND(M424="Other",M425="Untraceable"),AND(M424="Untraceable",M425="Other")),"Review",IF(OR(AND(M424="Other",M425="Completed"),AND(M424="Completed",M425="Other")),"Review",IF(AND(M424="Waiting",M425="Waiting"),"Waiting",IF(OR(AND(M424="Review",M425="Waiting"),AND(M424="Waiting",M425="Review")),"Waiting",IF(OR(AND(M424="Other",M425="Waiting"),AND(M424="Waiting",M425="Other")),"Waiting",IF(OR(AND(M424="Incomplete",M425="Waiting"),AND(M424="Waiting",M425="Incomplete")),"Waiting",IF(OR(AND(M424="Completed",M425="Waiting"),AND(M424="Waiting",M425="Completed")),"Waiting",IF(OR(M424="In Progress",M425="In Progress"),"In Progress",IF(OR(AND(M424="Completed",M425="Untraceable"),AND(M424="Untraceable",M425="Completed")),"Review",IF(OR(AND(M424="Completed",M425="Incomplete"),AND(M424="Incomplete",M425="Completed")),"Review",IF(OR(AND(M424="Incomplete",M425="Untraceable"),AND(M424="Untraceable",M425="Incomplete")),"Untraceable",IF(AND(NOT(OR(H424="Ø",H424="")),NOT(OR(H425="Ø",H425="")),L424=""),"In Progress",IF(AND(M424="Untraceable",M425="Untraceable"),"Untraceable",IF(AND(NOT(OR(H424="Ø",H424="")),NOT(OR(H425="Ø",H425="")),NOT(OR(L424="Ø",L424="",L424="Split",L424="Needs to be Split"))),"Completed",IF(AND(M424="Incomplete",M425="Incomplete"),"Incomplete",IF(AND(M424="Other",M425="Other"),"Review",IF(AND(M424="Untraceable",M425=""),"Untraceable","")))))))))))))))))))))))))</f>
        <v/>
      </c>
      <c r="O424" s="109" t="str">
        <f>IF(OR(N424="Untraceable",N424="Incomplete"),"Ignore",IF(N424="Completed","Waiting",IF(OR(N424="Waiting",N424="In Progress",N424="Review",N424="Other"),"HOLD","")))</f>
        <v/>
      </c>
      <c r="Q424" s="114" t="str">
        <f>IF(OR(N424="Untraceable",N424="Incomplete"),"No",IF(N424="Completed","In Progress",""))</f>
        <v/>
      </c>
      <c r="R424" s="109"/>
    </row>
    <row r="425" spans="1:18" x14ac:dyDescent="0.25">
      <c r="A425" s="109"/>
      <c r="B425" s="109"/>
      <c r="C425" s="109"/>
      <c r="D425" s="103"/>
      <c r="E425" s="103"/>
      <c r="F425" s="7" t="str">
        <f>IF(AND(D425="Amina",OR(E425="Manual",E425="Assisted Manual")),A424&amp;"_AZ",IF(AND(D425="Amina",OR(E425="De-Novo Merge",E425="Assisted Merge")),A424&amp;"_SA_AZ",IF(AND(D425="Ahmad",OR(E425="Manual",E425="Assisted Manual")),A424&amp;"_AE",IF(AND(D425="Ahmad",OR(E425="De-Novo Merge",E425="Assisted Merge")),A424&amp;"_SA_AE",IF(AND(D425="Gina",OR(E425="Manual",E425="Assisted Manual")),A424&amp;"_GB",IF(AND(D425="Gina",OR(E425="De-Novo Merge",E425="Assisted Merge")),A424&amp;"_SA_GB",IF(AND(D425="Cameron",OR(E425="Manual",E425="Assisted Manual")),A424&amp;"_CA",IF(AND(D425="Cameron",OR(E425="De-Novo Merge",E425="Assisted Merge")),A424&amp;"_SA_CA",IF(AND(D425="Bruno",OR(E425="Manual",E425="Assisted Manual")),A424&amp;"_BD",IF(AND(D425="Bruno",OR(E425="De-Novo Merge",E425="Assisted Merge")),A424&amp;"_SA_BD",IF(AND(D425="Daniel",OR(E425="Manual",E425="Assisted Manual")),A424&amp;"_DR",IF(AND(D425="Daniel",OR(E425="De-Novo Merge",E425="Assisted Merge")),A424&amp;"_SA_DR",IF(AND(D425="Monet",OR(E425="Manual",E425="Assisted Manual")),A424&amp;"_MW",IF(AND(D425="Monet",OR(E425="De-Novo Merge",E425="Assisted Merge")),A424&amp;"_SA_MW",IF(AND(D425="Rinat",OR(E425="Manual",E425="Assisted Manual")),A424&amp;"_RM",IF(AND(D425="Rinat",OR(E425="De-Novo Merge",E425="Assisted Merge")),A424&amp;"_SA_RM",""))))))))))))))))</f>
        <v/>
      </c>
      <c r="G425" s="104"/>
      <c r="H425" s="104"/>
      <c r="I425" s="68"/>
      <c r="J425" s="68"/>
      <c r="K425" s="73" t="str">
        <f>IF(AND(NOT(I425=""),NOT(J425=""),NOT(H425="")),J425/I425,"")</f>
        <v/>
      </c>
      <c r="L425" s="109"/>
      <c r="M425" s="103" t="str">
        <f>IF(AND(NOT(OR(G425="",G425="Ø")),H425=""),"In Progress",IF(AND(NOT(OR(H425="Ø",H425="")),NOT(OR(G425="Ø",G425=""))),"Completed",IF(AND(NOT(A424=""),NOT(OR(D425="",D425="???")),G425=""),"Waiting",IF(D425="???","Waiting",""))))</f>
        <v/>
      </c>
      <c r="N425" s="109"/>
      <c r="O425" s="109"/>
      <c r="Q425" s="114"/>
      <c r="R425" s="109"/>
    </row>
    <row r="426" spans="1:18" x14ac:dyDescent="0.25">
      <c r="A426" s="115" t="s">
        <v>5523</v>
      </c>
      <c r="B426" s="110" t="s">
        <v>5522</v>
      </c>
      <c r="C426" s="109"/>
      <c r="D426" s="103"/>
      <c r="E426" s="103"/>
      <c r="F426" s="7" t="str">
        <f>IF(AND(D426="Amina",OR(E426="Manual",E426="Assisted Manual")),A426&amp;"_AZ",IF(AND(D426="Amina",OR(E426="De-Novo Merge",E426="Assisted Merge")),A426&amp;"_SA_AZ",IF(AND(D426="Ahmad",OR(E426="Manual",E426="Assisted Manual")),A426&amp;"_AE",IF(AND(D426="Ahmad",OR(E426="De-Novo Merge",E426="Assisted Merge")),A426&amp;"_SA_AE",IF(AND(D426="Gina",OR(E426="Manual",E426="Assisted Manual")),A426&amp;"_GB",IF(AND(D426="Gina",OR(E426="De-Novo Merge",E426="Assisted Merge")),A426&amp;"_SA_GB",IF(AND(D426="Cameron",OR(E426="Manual",E426="Assisted Manual")),A426&amp;"_CA",IF(AND(D426="Cameron",OR(E426="De-Novo Merge",E426="Assisted Merge")),A426&amp;"_SA_CA",IF(AND(D426="Bruno",OR(E426="Manual",E426="Assisted Manual")),A426&amp;"_BD",IF(AND(D426="Bruno",OR(E426="De-Novo Merge",E426="Assisted Merge")),A426&amp;"_SA_BD",IF(AND(D426="Daniel",OR(E426="Manual",E426="Assisted Manual")),A426&amp;"_DR",IF(AND(D426="Daniel",OR(E426="De-Novo Merge",E426="Assisted Merge")),A426&amp;"_SA_DR",IF(AND(D426="Monet",OR(E426="Manual",E426="Assisted Manual")),A426&amp;"_MW",IF(AND(D426="Monet",OR(E426="De-Novo Merge",E426="Assisted Merge")),A426&amp;"_SA_MW",IF(AND(D426="Rinat",OR(E426="Manual",E426="Assisted Manual")),A426&amp;"_RM",IF(AND(D426="Rinat",OR(E426="De-Novo Merge",E426="Assisted Merge")),A426&amp;"_SA_RM",""))))))))))))))))</f>
        <v/>
      </c>
      <c r="G426" s="104"/>
      <c r="H426" s="104"/>
      <c r="I426" s="68"/>
      <c r="J426" s="68"/>
      <c r="K426" s="73" t="str">
        <f>IF(AND(NOT(I426=""),NOT(J426=""),NOT(H426="")),J426/I426,"")</f>
        <v/>
      </c>
      <c r="L426" s="111" t="str">
        <f>IF(AND(NOT(OR(H426="",H426="Ø")),NOT(OR(H427="",H427="Ø"))),"Needs to be Split","")</f>
        <v/>
      </c>
      <c r="M426" s="103" t="str">
        <f>IF(AND(NOT(OR(G426="",G426="Ø")),H426=""),"In Progress",IF(AND(NOT(OR(H426="Ø",H426="")),NOT(OR(G426="Ø",G426=""))),"Completed",IF(AND(NOT(A426=""),NOT(OR(D426="",D426="???")),G426=""),"Waiting",IF(D426="???","Waiting",""))))</f>
        <v/>
      </c>
      <c r="N426" s="109" t="str">
        <f>IF(AND(NOT(OR(H426="Ø",H426="")),L426="Split"),"In Progress",IF(AND(NOT(OR(H426="Ø",H426="")),L426="Needs to be Split"),"Waiting",IF(AND(M426="Review",M427="Review"),"Review",IF(OR(AND(M426="Review",M427="Incomplete"),AND(M426="Incomplete",M427="Review")),"Review",IF(OR(AND(M426="Untraceable",M427="Review"),AND(M426="Review",M427="Untraceable")),"Review",IF(OR(AND(M426="Review",M427="Completed"),AND(M426="Completed",M427="Review")),"Review",IF(OR(AND(M426="Other",M427="Review"),AND(M426="Review",M427="Other")),"Review",IF(OR(AND(M426="Other",M427="Incomplete"),AND(M426="Incomplete",M427="Other")),"Review",IF(OR(AND(M426="Other",M427="Untraceable"),AND(M426="Untraceable",M427="Other")),"Review",IF(OR(AND(M426="Other",M427="Completed"),AND(M426="Completed",M427="Other")),"Review",IF(AND(M426="Waiting",M427="Waiting"),"Waiting",IF(OR(AND(M426="Review",M427="Waiting"),AND(M426="Waiting",M427="Review")),"Waiting",IF(OR(AND(M426="Other",M427="Waiting"),AND(M426="Waiting",M427="Other")),"Waiting",IF(OR(AND(M426="Incomplete",M427="Waiting"),AND(M426="Waiting",M427="Incomplete")),"Waiting",IF(OR(AND(M426="Completed",M427="Waiting"),AND(M426="Waiting",M427="Completed")),"Waiting",IF(OR(M426="In Progress",M427="In Progress"),"In Progress",IF(OR(AND(M426="Completed",M427="Untraceable"),AND(M426="Untraceable",M427="Completed")),"Review",IF(OR(AND(M426="Completed",M427="Incomplete"),AND(M426="Incomplete",M427="Completed")),"Review",IF(OR(AND(M426="Incomplete",M427="Untraceable"),AND(M426="Untraceable",M427="Incomplete")),"Untraceable",IF(AND(NOT(OR(H426="Ø",H426="")),NOT(OR(H427="Ø",H427="")),L426=""),"In Progress",IF(AND(M426="Untraceable",M427="Untraceable"),"Untraceable",IF(AND(NOT(OR(H426="Ø",H426="")),NOT(OR(H427="Ø",H427="")),NOT(OR(L426="Ø",L426="",L426="Split",L426="Needs to be Split"))),"Completed",IF(AND(M426="Incomplete",M427="Incomplete"),"Incomplete",IF(AND(M426="Other",M427="Other"),"Review",IF(AND(M426="Untraceable",M427=""),"Untraceable","")))))))))))))))))))))))))</f>
        <v/>
      </c>
      <c r="O426" s="109" t="str">
        <f>IF(OR(N426="Untraceable",N426="Incomplete"),"Ignore",IF(N426="Completed","Waiting",IF(OR(N426="Waiting",N426="In Progress",N426="Review",N426="Other"),"HOLD","")))</f>
        <v/>
      </c>
      <c r="Q426" s="114" t="str">
        <f>IF(OR(N426="Untraceable",N426="Incomplete"),"No",IF(N426="Completed","In Progress",""))</f>
        <v/>
      </c>
      <c r="R426" s="109"/>
    </row>
    <row r="427" spans="1:18" x14ac:dyDescent="0.25">
      <c r="A427" s="109"/>
      <c r="B427" s="109"/>
      <c r="C427" s="109"/>
      <c r="D427" s="103"/>
      <c r="E427" s="103"/>
      <c r="F427" s="7" t="str">
        <f>IF(AND(D427="Amina",OR(E427="Manual",E427="Assisted Manual")),A426&amp;"_AZ",IF(AND(D427="Amina",OR(E427="De-Novo Merge",E427="Assisted Merge")),A426&amp;"_SA_AZ",IF(AND(D427="Ahmad",OR(E427="Manual",E427="Assisted Manual")),A426&amp;"_AE",IF(AND(D427="Ahmad",OR(E427="De-Novo Merge",E427="Assisted Merge")),A426&amp;"_SA_AE",IF(AND(D427="Gina",OR(E427="Manual",E427="Assisted Manual")),A426&amp;"_GB",IF(AND(D427="Gina",OR(E427="De-Novo Merge",E427="Assisted Merge")),A426&amp;"_SA_GB",IF(AND(D427="Cameron",OR(E427="Manual",E427="Assisted Manual")),A426&amp;"_CA",IF(AND(D427="Cameron",OR(E427="De-Novo Merge",E427="Assisted Merge")),A426&amp;"_SA_CA",IF(AND(D427="Bruno",OR(E427="Manual",E427="Assisted Manual")),A426&amp;"_BD",IF(AND(D427="Bruno",OR(E427="De-Novo Merge",E427="Assisted Merge")),A426&amp;"_SA_BD",IF(AND(D427="Daniel",OR(E427="Manual",E427="Assisted Manual")),A426&amp;"_DR",IF(AND(D427="Daniel",OR(E427="De-Novo Merge",E427="Assisted Merge")),A426&amp;"_SA_DR",IF(AND(D427="Monet",OR(E427="Manual",E427="Assisted Manual")),A426&amp;"_MW",IF(AND(D427="Monet",OR(E427="De-Novo Merge",E427="Assisted Merge")),A426&amp;"_SA_MW",IF(AND(D427="Rinat",OR(E427="Manual",E427="Assisted Manual")),A426&amp;"_RM",IF(AND(D427="Rinat",OR(E427="De-Novo Merge",E427="Assisted Merge")),A426&amp;"_SA_RM",""))))))))))))))))</f>
        <v/>
      </c>
      <c r="G427" s="104"/>
      <c r="H427" s="104"/>
      <c r="I427" s="68"/>
      <c r="J427" s="68"/>
      <c r="K427" s="73" t="str">
        <f>IF(AND(NOT(I427=""),NOT(J427=""),NOT(H427="")),J427/I427,"")</f>
        <v/>
      </c>
      <c r="L427" s="109"/>
      <c r="M427" s="103" t="str">
        <f>IF(AND(NOT(OR(G427="",G427="Ø")),H427=""),"In Progress",IF(AND(NOT(OR(H427="Ø",H427="")),NOT(OR(G427="Ø",G427=""))),"Completed",IF(AND(NOT(A426=""),NOT(OR(D427="",D427="???")),G427=""),"Waiting",IF(D427="???","Waiting",""))))</f>
        <v/>
      </c>
      <c r="N427" s="109"/>
      <c r="O427" s="109"/>
      <c r="Q427" s="114"/>
      <c r="R427" s="109"/>
    </row>
    <row r="428" spans="1:18" x14ac:dyDescent="0.25">
      <c r="A428" s="115" t="s">
        <v>5521</v>
      </c>
      <c r="B428" s="110" t="s">
        <v>5520</v>
      </c>
      <c r="C428" s="109"/>
      <c r="D428" s="103" t="s">
        <v>4648</v>
      </c>
      <c r="E428" s="103" t="s">
        <v>24</v>
      </c>
      <c r="F428" s="7" t="str">
        <f>IF(AND(D428="Amina",OR(E428="Manual",E428="Assisted Manual")),A428&amp;"_AZ",IF(AND(D428="Amina",OR(E428="De-Novo Merge",E428="Assisted Merge")),A428&amp;"_SA_AZ",IF(AND(D428="Ahmad",OR(E428="Manual",E428="Assisted Manual")),A428&amp;"_AE",IF(AND(D428="Ahmad",OR(E428="De-Novo Merge",E428="Assisted Merge")),A428&amp;"_SA_AE",IF(AND(D428="Gina",OR(E428="Manual",E428="Assisted Manual")),A428&amp;"_GB",IF(AND(D428="Gina",OR(E428="De-Novo Merge",E428="Assisted Merge")),A428&amp;"_SA_GB",IF(AND(D428="Cameron",OR(E428="Manual",E428="Assisted Manual")),A428&amp;"_CA",IF(AND(D428="Cameron",OR(E428="De-Novo Merge",E428="Assisted Merge")),A428&amp;"_SA_CA",IF(AND(D428="Bruno",OR(E428="Manual",E428="Assisted Manual")),A428&amp;"_BD",IF(AND(D428="Bruno",OR(E428="De-Novo Merge",E428="Assisted Merge")),A428&amp;"_SA_BD",IF(AND(D428="Daniel",OR(E428="Manual",E428="Assisted Manual")),A428&amp;"_DR",IF(AND(D428="Daniel",OR(E428="De-Novo Merge",E428="Assisted Merge")),A428&amp;"_SA_DR",IF(AND(D428="Monet",OR(E428="Manual",E428="Assisted Manual")),A428&amp;"_MW",IF(AND(D428="Monet",OR(E428="De-Novo Merge",E428="Assisted Merge")),A428&amp;"_SA_MW",IF(AND(D428="Rinat",OR(E428="Manual",E428="Assisted Manual")),A428&amp;"_RM",IF(AND(D428="Rinat",OR(E428="De-Novo Merge",E428="Assisted Merge")),A428&amp;"_SA_RM",""))))))))))))))))</f>
        <v>2018-08-01_G-214_AE</v>
      </c>
      <c r="G428" s="104">
        <v>43418</v>
      </c>
      <c r="H428" s="104">
        <v>43419</v>
      </c>
      <c r="I428" s="68">
        <v>0.61699999999999999</v>
      </c>
      <c r="J428" s="68">
        <v>15.14</v>
      </c>
      <c r="K428" s="73">
        <f>IF(AND(NOT(I428=""),NOT(J428=""),NOT(H428="")),J428/I428,"")</f>
        <v>24.538087520259321</v>
      </c>
      <c r="L428" s="111" t="str">
        <f>IF(AND(NOT(OR(H428="",H428="Ø")),NOT(OR(H429="",H429="Ø"))),"Needs to be Split","")</f>
        <v/>
      </c>
      <c r="M428" s="103" t="str">
        <f>IF(AND(NOT(OR(G428="",G428="Ø")),H428=""),"In Progress",IF(AND(NOT(OR(H428="Ø",H428="")),NOT(OR(G428="Ø",G428=""))),"Completed",IF(AND(NOT(A428=""),NOT(OR(D428="",D428="???")),G428=""),"Waiting",IF(D428="???","Waiting",""))))</f>
        <v>Completed</v>
      </c>
      <c r="N428" s="109" t="str">
        <f>IF(AND(NOT(OR(H428="Ø",H428="")),L428="Split"),"In Progress",IF(AND(NOT(OR(H428="Ø",H428="")),L428="Needs to be Split"),"Waiting",IF(AND(M428="Review",M429="Review"),"Review",IF(OR(AND(M428="Review",M429="Incomplete"),AND(M428="Incomplete",M429="Review")),"Review",IF(OR(AND(M428="Untraceable",M429="Review"),AND(M428="Review",M429="Untraceable")),"Review",IF(OR(AND(M428="Review",M429="Completed"),AND(M428="Completed",M429="Review")),"Review",IF(OR(AND(M428="Other",M429="Review"),AND(M428="Review",M429="Other")),"Review",IF(OR(AND(M428="Other",M429="Incomplete"),AND(M428="Incomplete",M429="Other")),"Review",IF(OR(AND(M428="Other",M429="Untraceable"),AND(M428="Untraceable",M429="Other")),"Review",IF(OR(AND(M428="Other",M429="Completed"),AND(M428="Completed",M429="Other")),"Review",IF(AND(M428="Waiting",M429="Waiting"),"Waiting",IF(OR(AND(M428="Review",M429="Waiting"),AND(M428="Waiting",M429="Review")),"Waiting",IF(OR(AND(M428="Other",M429="Waiting"),AND(M428="Waiting",M429="Other")),"Waiting",IF(OR(AND(M428="Incomplete",M429="Waiting"),AND(M428="Waiting",M429="Incomplete")),"Waiting",IF(OR(AND(M428="Completed",M429="Waiting"),AND(M428="Waiting",M429="Completed")),"Waiting",IF(OR(M428="In Progress",M429="In Progress"),"In Progress",IF(OR(AND(M428="Completed",M429="Untraceable"),AND(M428="Untraceable",M429="Completed")),"Review",IF(OR(AND(M428="Completed",M429="Incomplete"),AND(M428="Incomplete",M429="Completed")),"Review",IF(OR(AND(M428="Incomplete",M429="Untraceable"),AND(M428="Untraceable",M429="Incomplete")),"Untraceable",IF(AND(NOT(OR(H428="Ø",H428="")),NOT(OR(H429="Ø",H429="")),L428=""),"In Progress",IF(AND(M428="Untraceable",M429="Untraceable"),"Untraceable",IF(AND(NOT(OR(H428="Ø",H428="")),NOT(OR(H429="Ø",H429="")),NOT(OR(L428="Ø",L428="",L428="Split",L428="Needs to be Split"))),"Completed",IF(AND(M428="Incomplete",M429="Incomplete"),"Incomplete",IF(AND(M428="Other",M429="Other"),"Review",IF(AND(M428="Untraceable",M429=""),"Untraceable","")))))))))))))))))))))))))</f>
        <v>Waiting</v>
      </c>
      <c r="O428" s="109" t="str">
        <f>IF(OR(N428="Untraceable",N428="Incomplete"),"Ignore",IF(N428="Completed","Waiting",IF(OR(N428="Waiting",N428="In Progress",N428="Review",N428="Other"),"HOLD","")))</f>
        <v>HOLD</v>
      </c>
      <c r="Q428" s="114" t="str">
        <f>IF(OR(N428="Untraceable",N428="Incomplete"),"No",IF(N428="Completed","In Progress",""))</f>
        <v/>
      </c>
      <c r="R428" s="109"/>
    </row>
    <row r="429" spans="1:18" x14ac:dyDescent="0.25">
      <c r="A429" s="109"/>
      <c r="B429" s="109"/>
      <c r="C429" s="109"/>
      <c r="D429" s="103" t="str">
        <f>IF(AND(NOT(A428=""),NOT(B428=""),NOT(M428="Untraceable")),"???","")</f>
        <v>???</v>
      </c>
      <c r="E429" s="103"/>
      <c r="F429" s="7" t="str">
        <f>IF(AND(D429="Amina",OR(E429="Manual",E429="Assisted Manual")),A428&amp;"_AZ",IF(AND(D429="Amina",OR(E429="De-Novo Merge",E429="Assisted Merge")),A428&amp;"_SA_AZ",IF(AND(D429="Ahmad",OR(E429="Manual",E429="Assisted Manual")),A428&amp;"_AE",IF(AND(D429="Ahmad",OR(E429="De-Novo Merge",E429="Assisted Merge")),A428&amp;"_SA_AE",IF(AND(D429="Gina",OR(E429="Manual",E429="Assisted Manual")),A428&amp;"_GB",IF(AND(D429="Gina",OR(E429="De-Novo Merge",E429="Assisted Merge")),A428&amp;"_SA_GB",IF(AND(D429="Cameron",OR(E429="Manual",E429="Assisted Manual")),A428&amp;"_CA",IF(AND(D429="Cameron",OR(E429="De-Novo Merge",E429="Assisted Merge")),A428&amp;"_SA_CA",IF(AND(D429="Bruno",OR(E429="Manual",E429="Assisted Manual")),A428&amp;"_BD",IF(AND(D429="Bruno",OR(E429="De-Novo Merge",E429="Assisted Merge")),A428&amp;"_SA_BD",IF(AND(D429="Daniel",OR(E429="Manual",E429="Assisted Manual")),A428&amp;"_DR",IF(AND(D429="Daniel",OR(E429="De-Novo Merge",E429="Assisted Merge")),A428&amp;"_SA_DR",IF(AND(D429="Monet",OR(E429="Manual",E429="Assisted Manual")),A428&amp;"_MW",IF(AND(D429="Monet",OR(E429="De-Novo Merge",E429="Assisted Merge")),A428&amp;"_SA_MW",IF(AND(D429="Rinat",OR(E429="Manual",E429="Assisted Manual")),A428&amp;"_RM",IF(AND(D429="Rinat",OR(E429="De-Novo Merge",E429="Assisted Merge")),A428&amp;"_SA_RM",""))))))))))))))))</f>
        <v/>
      </c>
      <c r="G429" s="104"/>
      <c r="H429" s="104"/>
      <c r="I429" s="68"/>
      <c r="J429" s="68"/>
      <c r="K429" s="73" t="str">
        <f>IF(AND(NOT(I429=""),NOT(J429=""),NOT(H429="")),J429/I429,"")</f>
        <v/>
      </c>
      <c r="L429" s="109"/>
      <c r="M429" s="103" t="str">
        <f>IF(AND(NOT(OR(G429="",G429="Ø")),H429=""),"In Progress",IF(AND(NOT(OR(H429="Ø",H429="")),NOT(OR(G429="Ø",G429=""))),"Completed",IF(AND(NOT(A428=""),NOT(OR(D429="",D429="???")),G429=""),"Waiting",IF(D429="???","Waiting",""))))</f>
        <v>Waiting</v>
      </c>
      <c r="N429" s="109"/>
      <c r="O429" s="109"/>
      <c r="Q429" s="114"/>
      <c r="R429" s="109"/>
    </row>
    <row r="430" spans="1:18" x14ac:dyDescent="0.25">
      <c r="A430" s="115" t="s">
        <v>5519</v>
      </c>
      <c r="B430" s="110" t="s">
        <v>5518</v>
      </c>
      <c r="C430" s="109"/>
      <c r="D430" s="103"/>
      <c r="E430" s="103"/>
      <c r="F430" s="7" t="str">
        <f>IF(AND(D430="Amina",OR(E430="Manual",E430="Assisted Manual")),A430&amp;"_AZ",IF(AND(D430="Amina",OR(E430="De-Novo Merge",E430="Assisted Merge")),A430&amp;"_SA_AZ",IF(AND(D430="Ahmad",OR(E430="Manual",E430="Assisted Manual")),A430&amp;"_AE",IF(AND(D430="Ahmad",OR(E430="De-Novo Merge",E430="Assisted Merge")),A430&amp;"_SA_AE",IF(AND(D430="Gina",OR(E430="Manual",E430="Assisted Manual")),A430&amp;"_GB",IF(AND(D430="Gina",OR(E430="De-Novo Merge",E430="Assisted Merge")),A430&amp;"_SA_GB",IF(AND(D430="Cameron",OR(E430="Manual",E430="Assisted Manual")),A430&amp;"_CA",IF(AND(D430="Cameron",OR(E430="De-Novo Merge",E430="Assisted Merge")),A430&amp;"_SA_CA",IF(AND(D430="Bruno",OR(E430="Manual",E430="Assisted Manual")),A430&amp;"_BD",IF(AND(D430="Bruno",OR(E430="De-Novo Merge",E430="Assisted Merge")),A430&amp;"_SA_BD",IF(AND(D430="Daniel",OR(E430="Manual",E430="Assisted Manual")),A430&amp;"_DR",IF(AND(D430="Daniel",OR(E430="De-Novo Merge",E430="Assisted Merge")),A430&amp;"_SA_DR",IF(AND(D430="Monet",OR(E430="Manual",E430="Assisted Manual")),A430&amp;"_MW",IF(AND(D430="Monet",OR(E430="De-Novo Merge",E430="Assisted Merge")),A430&amp;"_SA_MW",IF(AND(D430="Rinat",OR(E430="Manual",E430="Assisted Manual")),A430&amp;"_RM",IF(AND(D430="Rinat",OR(E430="De-Novo Merge",E430="Assisted Merge")),A430&amp;"_SA_RM",""))))))))))))))))</f>
        <v/>
      </c>
      <c r="G430" s="104"/>
      <c r="H430" s="104"/>
      <c r="I430" s="68"/>
      <c r="J430" s="68"/>
      <c r="K430" s="73" t="str">
        <f>IF(AND(NOT(I430=""),NOT(J430=""),NOT(H430="")),J430/I430,"")</f>
        <v/>
      </c>
      <c r="L430" s="111" t="str">
        <f>IF(AND(NOT(OR(H430="",H430="Ø")),NOT(OR(H431="",H431="Ø"))),"Needs to be Split","")</f>
        <v/>
      </c>
      <c r="M430" s="103" t="str">
        <f>IF(AND(NOT(OR(G430="",G430="Ø")),H430=""),"In Progress",IF(AND(NOT(OR(H430="Ø",H430="")),NOT(OR(G430="Ø",G430=""))),"Completed",IF(AND(NOT(A430=""),NOT(OR(D430="",D430="???")),G430=""),"Waiting",IF(D430="???","Waiting",""))))</f>
        <v/>
      </c>
      <c r="N430" s="109" t="str">
        <f>IF(AND(NOT(OR(H430="Ø",H430="")),L430="Split"),"In Progress",IF(AND(NOT(OR(H430="Ø",H430="")),L430="Needs to be Split"),"Waiting",IF(AND(M430="Review",M431="Review"),"Review",IF(OR(AND(M430="Review",M431="Incomplete"),AND(M430="Incomplete",M431="Review")),"Review",IF(OR(AND(M430="Untraceable",M431="Review"),AND(M430="Review",M431="Untraceable")),"Review",IF(OR(AND(M430="Review",M431="Completed"),AND(M430="Completed",M431="Review")),"Review",IF(OR(AND(M430="Other",M431="Review"),AND(M430="Review",M431="Other")),"Review",IF(OR(AND(M430="Other",M431="Incomplete"),AND(M430="Incomplete",M431="Other")),"Review",IF(OR(AND(M430="Other",M431="Untraceable"),AND(M430="Untraceable",M431="Other")),"Review",IF(OR(AND(M430="Other",M431="Completed"),AND(M430="Completed",M431="Other")),"Review",IF(AND(M430="Waiting",M431="Waiting"),"Waiting",IF(OR(AND(M430="Review",M431="Waiting"),AND(M430="Waiting",M431="Review")),"Waiting",IF(OR(AND(M430="Other",M431="Waiting"),AND(M430="Waiting",M431="Other")),"Waiting",IF(OR(AND(M430="Incomplete",M431="Waiting"),AND(M430="Waiting",M431="Incomplete")),"Waiting",IF(OR(AND(M430="Completed",M431="Waiting"),AND(M430="Waiting",M431="Completed")),"Waiting",IF(OR(M430="In Progress",M431="In Progress"),"In Progress",IF(OR(AND(M430="Completed",M431="Untraceable"),AND(M430="Untraceable",M431="Completed")),"Review",IF(OR(AND(M430="Completed",M431="Incomplete"),AND(M430="Incomplete",M431="Completed")),"Review",IF(OR(AND(M430="Incomplete",M431="Untraceable"),AND(M430="Untraceable",M431="Incomplete")),"Untraceable",IF(AND(NOT(OR(H430="Ø",H430="")),NOT(OR(H431="Ø",H431="")),L430=""),"In Progress",IF(AND(M430="Untraceable",M431="Untraceable"),"Untraceable",IF(AND(NOT(OR(H430="Ø",H430="")),NOT(OR(H431="Ø",H431="")),NOT(OR(L430="Ø",L430="",L430="Split",L430="Needs to be Split"))),"Completed",IF(AND(M430="Incomplete",M431="Incomplete"),"Incomplete",IF(AND(M430="Other",M431="Other"),"Review",IF(AND(M430="Untraceable",M431=""),"Untraceable","")))))))))))))))))))))))))</f>
        <v/>
      </c>
      <c r="O430" s="109" t="str">
        <f>IF(OR(N430="Untraceable",N430="Incomplete"),"Ignore",IF(N430="Completed","Waiting",IF(OR(N430="Waiting",N430="In Progress",N430="Review",N430="Other"),"HOLD","")))</f>
        <v/>
      </c>
      <c r="Q430" s="114" t="str">
        <f>IF(OR(N430="Untraceable",N430="Incomplete"),"No",IF(N430="Completed","In Progress",""))</f>
        <v/>
      </c>
      <c r="R430" s="109"/>
    </row>
    <row r="431" spans="1:18" x14ac:dyDescent="0.25">
      <c r="A431" s="109"/>
      <c r="B431" s="109"/>
      <c r="C431" s="109"/>
      <c r="D431" s="103"/>
      <c r="E431" s="103"/>
      <c r="F431" s="7" t="str">
        <f>IF(AND(D431="Amina",OR(E431="Manual",E431="Assisted Manual")),A430&amp;"_AZ",IF(AND(D431="Amina",OR(E431="De-Novo Merge",E431="Assisted Merge")),A430&amp;"_SA_AZ",IF(AND(D431="Ahmad",OR(E431="Manual",E431="Assisted Manual")),A430&amp;"_AE",IF(AND(D431="Ahmad",OR(E431="De-Novo Merge",E431="Assisted Merge")),A430&amp;"_SA_AE",IF(AND(D431="Gina",OR(E431="Manual",E431="Assisted Manual")),A430&amp;"_GB",IF(AND(D431="Gina",OR(E431="De-Novo Merge",E431="Assisted Merge")),A430&amp;"_SA_GB",IF(AND(D431="Cameron",OR(E431="Manual",E431="Assisted Manual")),A430&amp;"_CA",IF(AND(D431="Cameron",OR(E431="De-Novo Merge",E431="Assisted Merge")),A430&amp;"_SA_CA",IF(AND(D431="Bruno",OR(E431="Manual",E431="Assisted Manual")),A430&amp;"_BD",IF(AND(D431="Bruno",OR(E431="De-Novo Merge",E431="Assisted Merge")),A430&amp;"_SA_BD",IF(AND(D431="Daniel",OR(E431="Manual",E431="Assisted Manual")),A430&amp;"_DR",IF(AND(D431="Daniel",OR(E431="De-Novo Merge",E431="Assisted Merge")),A430&amp;"_SA_DR",IF(AND(D431="Monet",OR(E431="Manual",E431="Assisted Manual")),A430&amp;"_MW",IF(AND(D431="Monet",OR(E431="De-Novo Merge",E431="Assisted Merge")),A430&amp;"_SA_MW",IF(AND(D431="Rinat",OR(E431="Manual",E431="Assisted Manual")),A430&amp;"_RM",IF(AND(D431="Rinat",OR(E431="De-Novo Merge",E431="Assisted Merge")),A430&amp;"_SA_RM",""))))))))))))))))</f>
        <v/>
      </c>
      <c r="G431" s="104"/>
      <c r="H431" s="104"/>
      <c r="I431" s="68"/>
      <c r="J431" s="68"/>
      <c r="K431" s="73" t="str">
        <f>IF(AND(NOT(I431=""),NOT(J431=""),NOT(H431="")),J431/I431,"")</f>
        <v/>
      </c>
      <c r="L431" s="109"/>
      <c r="M431" s="103" t="str">
        <f>IF(AND(NOT(OR(G431="",G431="Ø")),H431=""),"In Progress",IF(AND(NOT(OR(H431="Ø",H431="")),NOT(OR(G431="Ø",G431=""))),"Completed",IF(AND(NOT(A430=""),NOT(OR(D431="",D431="???")),G431=""),"Waiting",IF(D431="???","Waiting",""))))</f>
        <v/>
      </c>
      <c r="N431" s="109"/>
      <c r="O431" s="109"/>
      <c r="Q431" s="114"/>
      <c r="R431" s="109"/>
    </row>
    <row r="432" spans="1:18" x14ac:dyDescent="0.25">
      <c r="A432" s="115" t="s">
        <v>5517</v>
      </c>
      <c r="B432" s="110" t="s">
        <v>5516</v>
      </c>
      <c r="C432" s="109"/>
      <c r="D432" s="103"/>
      <c r="E432" s="103"/>
      <c r="F432" s="7" t="str">
        <f>IF(AND(D432="Amina",OR(E432="Manual",E432="Assisted Manual")),A432&amp;"_AZ",IF(AND(D432="Amina",OR(E432="De-Novo Merge",E432="Assisted Merge")),A432&amp;"_SA_AZ",IF(AND(D432="Ahmad",OR(E432="Manual",E432="Assisted Manual")),A432&amp;"_AE",IF(AND(D432="Ahmad",OR(E432="De-Novo Merge",E432="Assisted Merge")),A432&amp;"_SA_AE",IF(AND(D432="Gina",OR(E432="Manual",E432="Assisted Manual")),A432&amp;"_GB",IF(AND(D432="Gina",OR(E432="De-Novo Merge",E432="Assisted Merge")),A432&amp;"_SA_GB",IF(AND(D432="Cameron",OR(E432="Manual",E432="Assisted Manual")),A432&amp;"_CA",IF(AND(D432="Cameron",OR(E432="De-Novo Merge",E432="Assisted Merge")),A432&amp;"_SA_CA",IF(AND(D432="Bruno",OR(E432="Manual",E432="Assisted Manual")),A432&amp;"_BD",IF(AND(D432="Bruno",OR(E432="De-Novo Merge",E432="Assisted Merge")),A432&amp;"_SA_BD",IF(AND(D432="Daniel",OR(E432="Manual",E432="Assisted Manual")),A432&amp;"_DR",IF(AND(D432="Daniel",OR(E432="De-Novo Merge",E432="Assisted Merge")),A432&amp;"_SA_DR",IF(AND(D432="Monet",OR(E432="Manual",E432="Assisted Manual")),A432&amp;"_MW",IF(AND(D432="Monet",OR(E432="De-Novo Merge",E432="Assisted Merge")),A432&amp;"_SA_MW",IF(AND(D432="Rinat",OR(E432="Manual",E432="Assisted Manual")),A432&amp;"_RM",IF(AND(D432="Rinat",OR(E432="De-Novo Merge",E432="Assisted Merge")),A432&amp;"_SA_RM",""))))))))))))))))</f>
        <v/>
      </c>
      <c r="G432" s="104"/>
      <c r="H432" s="104"/>
      <c r="I432" s="68"/>
      <c r="J432" s="68"/>
      <c r="K432" s="73" t="str">
        <f>IF(AND(NOT(I432=""),NOT(J432=""),NOT(H432="")),J432/I432,"")</f>
        <v/>
      </c>
      <c r="L432" s="111" t="str">
        <f>IF(AND(NOT(OR(H432="",H432="Ø")),NOT(OR(H433="",H433="Ø"))),"Needs to be Split","")</f>
        <v/>
      </c>
      <c r="M432" s="103" t="str">
        <f>IF(AND(NOT(OR(G432="",G432="Ø")),H432=""),"In Progress",IF(AND(NOT(OR(H432="Ø",H432="")),NOT(OR(G432="Ø",G432=""))),"Completed",IF(AND(NOT(A432=""),NOT(OR(D432="",D432="???")),G432=""),"Waiting",IF(D432="???","Waiting",""))))</f>
        <v/>
      </c>
      <c r="N432" s="109" t="str">
        <f>IF(AND(NOT(OR(H432="Ø",H432="")),L432="Split"),"In Progress",IF(AND(NOT(OR(H432="Ø",H432="")),L432="Needs to be Split"),"Waiting",IF(AND(M432="Review",M433="Review"),"Review",IF(OR(AND(M432="Review",M433="Incomplete"),AND(M432="Incomplete",M433="Review")),"Review",IF(OR(AND(M432="Untraceable",M433="Review"),AND(M432="Review",M433="Untraceable")),"Review",IF(OR(AND(M432="Review",M433="Completed"),AND(M432="Completed",M433="Review")),"Review",IF(OR(AND(M432="Other",M433="Review"),AND(M432="Review",M433="Other")),"Review",IF(OR(AND(M432="Other",M433="Incomplete"),AND(M432="Incomplete",M433="Other")),"Review",IF(OR(AND(M432="Other",M433="Untraceable"),AND(M432="Untraceable",M433="Other")),"Review",IF(OR(AND(M432="Other",M433="Completed"),AND(M432="Completed",M433="Other")),"Review",IF(AND(M432="Waiting",M433="Waiting"),"Waiting",IF(OR(AND(M432="Review",M433="Waiting"),AND(M432="Waiting",M433="Review")),"Waiting",IF(OR(AND(M432="Other",M433="Waiting"),AND(M432="Waiting",M433="Other")),"Waiting",IF(OR(AND(M432="Incomplete",M433="Waiting"),AND(M432="Waiting",M433="Incomplete")),"Waiting",IF(OR(AND(M432="Completed",M433="Waiting"),AND(M432="Waiting",M433="Completed")),"Waiting",IF(OR(M432="In Progress",M433="In Progress"),"In Progress",IF(OR(AND(M432="Completed",M433="Untraceable"),AND(M432="Untraceable",M433="Completed")),"Review",IF(OR(AND(M432="Completed",M433="Incomplete"),AND(M432="Incomplete",M433="Completed")),"Review",IF(OR(AND(M432="Incomplete",M433="Untraceable"),AND(M432="Untraceable",M433="Incomplete")),"Untraceable",IF(AND(NOT(OR(H432="Ø",H432="")),NOT(OR(H433="Ø",H433="")),L432=""),"In Progress",IF(AND(M432="Untraceable",M433="Untraceable"),"Untraceable",IF(AND(NOT(OR(H432="Ø",H432="")),NOT(OR(H433="Ø",H433="")),NOT(OR(L432="Ø",L432="",L432="Split",L432="Needs to be Split"))),"Completed",IF(AND(M432="Incomplete",M433="Incomplete"),"Incomplete",IF(AND(M432="Other",M433="Other"),"Review",IF(AND(M432="Untraceable",M433=""),"Untraceable","")))))))))))))))))))))))))</f>
        <v/>
      </c>
      <c r="O432" s="109" t="str">
        <f>IF(OR(N432="Untraceable",N432="Incomplete"),"Ignore",IF(N432="Completed","Waiting",IF(OR(N432="Waiting",N432="In Progress",N432="Review",N432="Other"),"HOLD","")))</f>
        <v/>
      </c>
      <c r="Q432" s="114" t="str">
        <f>IF(OR(N432="Untraceable",N432="Incomplete"),"No",IF(N432="Completed","In Progress",""))</f>
        <v/>
      </c>
      <c r="R432" s="109"/>
    </row>
    <row r="433" spans="1:18" x14ac:dyDescent="0.25">
      <c r="A433" s="109"/>
      <c r="B433" s="109"/>
      <c r="C433" s="109"/>
      <c r="D433" s="103"/>
      <c r="E433" s="103"/>
      <c r="F433" s="7" t="str">
        <f>IF(AND(D433="Amina",OR(E433="Manual",E433="Assisted Manual")),A432&amp;"_AZ",IF(AND(D433="Amina",OR(E433="De-Novo Merge",E433="Assisted Merge")),A432&amp;"_SA_AZ",IF(AND(D433="Ahmad",OR(E433="Manual",E433="Assisted Manual")),A432&amp;"_AE",IF(AND(D433="Ahmad",OR(E433="De-Novo Merge",E433="Assisted Merge")),A432&amp;"_SA_AE",IF(AND(D433="Gina",OR(E433="Manual",E433="Assisted Manual")),A432&amp;"_GB",IF(AND(D433="Gina",OR(E433="De-Novo Merge",E433="Assisted Merge")),A432&amp;"_SA_GB",IF(AND(D433="Cameron",OR(E433="Manual",E433="Assisted Manual")),A432&amp;"_CA",IF(AND(D433="Cameron",OR(E433="De-Novo Merge",E433="Assisted Merge")),A432&amp;"_SA_CA",IF(AND(D433="Bruno",OR(E433="Manual",E433="Assisted Manual")),A432&amp;"_BD",IF(AND(D433="Bruno",OR(E433="De-Novo Merge",E433="Assisted Merge")),A432&amp;"_SA_BD",IF(AND(D433="Daniel",OR(E433="Manual",E433="Assisted Manual")),A432&amp;"_DR",IF(AND(D433="Daniel",OR(E433="De-Novo Merge",E433="Assisted Merge")),A432&amp;"_SA_DR",IF(AND(D433="Monet",OR(E433="Manual",E433="Assisted Manual")),A432&amp;"_MW",IF(AND(D433="Monet",OR(E433="De-Novo Merge",E433="Assisted Merge")),A432&amp;"_SA_MW",IF(AND(D433="Rinat",OR(E433="Manual",E433="Assisted Manual")),A432&amp;"_RM",IF(AND(D433="Rinat",OR(E433="De-Novo Merge",E433="Assisted Merge")),A432&amp;"_SA_RM",""))))))))))))))))</f>
        <v/>
      </c>
      <c r="G433" s="104"/>
      <c r="H433" s="104"/>
      <c r="I433" s="68"/>
      <c r="J433" s="68"/>
      <c r="K433" s="73" t="str">
        <f>IF(AND(NOT(I433=""),NOT(J433=""),NOT(H433="")),J433/I433,"")</f>
        <v/>
      </c>
      <c r="L433" s="109"/>
      <c r="M433" s="103" t="str">
        <f>IF(AND(NOT(OR(G433="",G433="Ø")),H433=""),"In Progress",IF(AND(NOT(OR(H433="Ø",H433="")),NOT(OR(G433="Ø",G433=""))),"Completed",IF(AND(NOT(A432=""),NOT(OR(D433="",D433="???")),G433=""),"Waiting",IF(D433="???","Waiting",""))))</f>
        <v/>
      </c>
      <c r="N433" s="109"/>
      <c r="O433" s="109"/>
      <c r="Q433" s="114"/>
      <c r="R433" s="109"/>
    </row>
    <row r="434" spans="1:18" x14ac:dyDescent="0.25">
      <c r="A434" s="115" t="s">
        <v>5515</v>
      </c>
      <c r="B434" s="110" t="s">
        <v>5514</v>
      </c>
      <c r="C434" s="109"/>
      <c r="D434" s="103"/>
      <c r="E434" s="103"/>
      <c r="F434" s="7" t="str">
        <f>IF(AND(D434="Amina",OR(E434="Manual",E434="Assisted Manual")),A434&amp;"_AZ",IF(AND(D434="Amina",OR(E434="De-Novo Merge",E434="Assisted Merge")),A434&amp;"_SA_AZ",IF(AND(D434="Ahmad",OR(E434="Manual",E434="Assisted Manual")),A434&amp;"_AE",IF(AND(D434="Ahmad",OR(E434="De-Novo Merge",E434="Assisted Merge")),A434&amp;"_SA_AE",IF(AND(D434="Gina",OR(E434="Manual",E434="Assisted Manual")),A434&amp;"_GB",IF(AND(D434="Gina",OR(E434="De-Novo Merge",E434="Assisted Merge")),A434&amp;"_SA_GB",IF(AND(D434="Cameron",OR(E434="Manual",E434="Assisted Manual")),A434&amp;"_CA",IF(AND(D434="Cameron",OR(E434="De-Novo Merge",E434="Assisted Merge")),A434&amp;"_SA_CA",IF(AND(D434="Bruno",OR(E434="Manual",E434="Assisted Manual")),A434&amp;"_BD",IF(AND(D434="Bruno",OR(E434="De-Novo Merge",E434="Assisted Merge")),A434&amp;"_SA_BD",IF(AND(D434="Daniel",OR(E434="Manual",E434="Assisted Manual")),A434&amp;"_DR",IF(AND(D434="Daniel",OR(E434="De-Novo Merge",E434="Assisted Merge")),A434&amp;"_SA_DR",IF(AND(D434="Monet",OR(E434="Manual",E434="Assisted Manual")),A434&amp;"_MW",IF(AND(D434="Monet",OR(E434="De-Novo Merge",E434="Assisted Merge")),A434&amp;"_SA_MW",IF(AND(D434="Rinat",OR(E434="Manual",E434="Assisted Manual")),A434&amp;"_RM",IF(AND(D434="Rinat",OR(E434="De-Novo Merge",E434="Assisted Merge")),A434&amp;"_SA_RM",""))))))))))))))))</f>
        <v/>
      </c>
      <c r="G434" s="104"/>
      <c r="H434" s="104"/>
      <c r="I434" s="68"/>
      <c r="J434" s="68"/>
      <c r="K434" s="73" t="str">
        <f>IF(AND(NOT(I434=""),NOT(J434=""),NOT(H434="")),J434/I434,"")</f>
        <v/>
      </c>
      <c r="L434" s="111" t="str">
        <f>IF(AND(NOT(OR(H434="",H434="Ø")),NOT(OR(H435="",H435="Ø"))),"Needs to be Split","")</f>
        <v/>
      </c>
      <c r="M434" s="103" t="str">
        <f>IF(AND(NOT(OR(G434="",G434="Ø")),H434=""),"In Progress",IF(AND(NOT(OR(H434="Ø",H434="")),NOT(OR(G434="Ø",G434=""))),"Completed",IF(AND(NOT(A434=""),NOT(OR(D434="",D434="???")),G434=""),"Waiting",IF(D434="???","Waiting",""))))</f>
        <v/>
      </c>
      <c r="N434" s="109" t="str">
        <f>IF(AND(NOT(OR(H434="Ø",H434="")),L434="Split"),"In Progress",IF(AND(NOT(OR(H434="Ø",H434="")),L434="Needs to be Split"),"Waiting",IF(AND(M434="Review",M435="Review"),"Review",IF(OR(AND(M434="Review",M435="Incomplete"),AND(M434="Incomplete",M435="Review")),"Review",IF(OR(AND(M434="Untraceable",M435="Review"),AND(M434="Review",M435="Untraceable")),"Review",IF(OR(AND(M434="Review",M435="Completed"),AND(M434="Completed",M435="Review")),"Review",IF(OR(AND(M434="Other",M435="Review"),AND(M434="Review",M435="Other")),"Review",IF(OR(AND(M434="Other",M435="Incomplete"),AND(M434="Incomplete",M435="Other")),"Review",IF(OR(AND(M434="Other",M435="Untraceable"),AND(M434="Untraceable",M435="Other")),"Review",IF(OR(AND(M434="Other",M435="Completed"),AND(M434="Completed",M435="Other")),"Review",IF(AND(M434="Waiting",M435="Waiting"),"Waiting",IF(OR(AND(M434="Review",M435="Waiting"),AND(M434="Waiting",M435="Review")),"Waiting",IF(OR(AND(M434="Other",M435="Waiting"),AND(M434="Waiting",M435="Other")),"Waiting",IF(OR(AND(M434="Incomplete",M435="Waiting"),AND(M434="Waiting",M435="Incomplete")),"Waiting",IF(OR(AND(M434="Completed",M435="Waiting"),AND(M434="Waiting",M435="Completed")),"Waiting",IF(OR(M434="In Progress",M435="In Progress"),"In Progress",IF(OR(AND(M434="Completed",M435="Untraceable"),AND(M434="Untraceable",M435="Completed")),"Review",IF(OR(AND(M434="Completed",M435="Incomplete"),AND(M434="Incomplete",M435="Completed")),"Review",IF(OR(AND(M434="Incomplete",M435="Untraceable"),AND(M434="Untraceable",M435="Incomplete")),"Untraceable",IF(AND(NOT(OR(H434="Ø",H434="")),NOT(OR(H435="Ø",H435="")),L434=""),"In Progress",IF(AND(M434="Untraceable",M435="Untraceable"),"Untraceable",IF(AND(NOT(OR(H434="Ø",H434="")),NOT(OR(H435="Ø",H435="")),NOT(OR(L434="Ø",L434="",L434="Split",L434="Needs to be Split"))),"Completed",IF(AND(M434="Incomplete",M435="Incomplete"),"Incomplete",IF(AND(M434="Other",M435="Other"),"Review",IF(AND(M434="Untraceable",M435=""),"Untraceable","")))))))))))))))))))))))))</f>
        <v/>
      </c>
      <c r="O434" s="109" t="str">
        <f>IF(OR(N434="Untraceable",N434="Incomplete"),"Ignore",IF(N434="Completed","Waiting",IF(OR(N434="Waiting",N434="In Progress",N434="Review",N434="Other"),"HOLD","")))</f>
        <v/>
      </c>
      <c r="Q434" s="114" t="str">
        <f>IF(OR(N434="Untraceable",N434="Incomplete"),"No",IF(N434="Completed","In Progress",""))</f>
        <v/>
      </c>
      <c r="R434" s="109"/>
    </row>
    <row r="435" spans="1:18" x14ac:dyDescent="0.25">
      <c r="A435" s="109"/>
      <c r="B435" s="109"/>
      <c r="C435" s="109"/>
      <c r="D435" s="103"/>
      <c r="E435" s="103"/>
      <c r="F435" s="7" t="str">
        <f>IF(AND(D435="Amina",OR(E435="Manual",E435="Assisted Manual")),A434&amp;"_AZ",IF(AND(D435="Amina",OR(E435="De-Novo Merge",E435="Assisted Merge")),A434&amp;"_SA_AZ",IF(AND(D435="Ahmad",OR(E435="Manual",E435="Assisted Manual")),A434&amp;"_AE",IF(AND(D435="Ahmad",OR(E435="De-Novo Merge",E435="Assisted Merge")),A434&amp;"_SA_AE",IF(AND(D435="Gina",OR(E435="Manual",E435="Assisted Manual")),A434&amp;"_GB",IF(AND(D435="Gina",OR(E435="De-Novo Merge",E435="Assisted Merge")),A434&amp;"_SA_GB",IF(AND(D435="Cameron",OR(E435="Manual",E435="Assisted Manual")),A434&amp;"_CA",IF(AND(D435="Cameron",OR(E435="De-Novo Merge",E435="Assisted Merge")),A434&amp;"_SA_CA",IF(AND(D435="Bruno",OR(E435="Manual",E435="Assisted Manual")),A434&amp;"_BD",IF(AND(D435="Bruno",OR(E435="De-Novo Merge",E435="Assisted Merge")),A434&amp;"_SA_BD",IF(AND(D435="Daniel",OR(E435="Manual",E435="Assisted Manual")),A434&amp;"_DR",IF(AND(D435="Daniel",OR(E435="De-Novo Merge",E435="Assisted Merge")),A434&amp;"_SA_DR",IF(AND(D435="Monet",OR(E435="Manual",E435="Assisted Manual")),A434&amp;"_MW",IF(AND(D435="Monet",OR(E435="De-Novo Merge",E435="Assisted Merge")),A434&amp;"_SA_MW",IF(AND(D435="Rinat",OR(E435="Manual",E435="Assisted Manual")),A434&amp;"_RM",IF(AND(D435="Rinat",OR(E435="De-Novo Merge",E435="Assisted Merge")),A434&amp;"_SA_RM",""))))))))))))))))</f>
        <v/>
      </c>
      <c r="G435" s="104"/>
      <c r="H435" s="104"/>
      <c r="I435" s="68"/>
      <c r="J435" s="68"/>
      <c r="K435" s="73" t="str">
        <f>IF(AND(NOT(I435=""),NOT(J435=""),NOT(H435="")),J435/I435,"")</f>
        <v/>
      </c>
      <c r="L435" s="109"/>
      <c r="M435" s="103" t="str">
        <f>IF(AND(NOT(OR(G435="",G435="Ø")),H435=""),"In Progress",IF(AND(NOT(OR(H435="Ø",H435="")),NOT(OR(G435="Ø",G435=""))),"Completed",IF(AND(NOT(A434=""),NOT(OR(D435="",D435="???")),G435=""),"Waiting",IF(D435="???","Waiting",""))))</f>
        <v/>
      </c>
      <c r="N435" s="109"/>
      <c r="O435" s="109"/>
      <c r="Q435" s="114"/>
      <c r="R435" s="109"/>
    </row>
    <row r="436" spans="1:18" x14ac:dyDescent="0.25">
      <c r="A436" s="115" t="s">
        <v>5513</v>
      </c>
      <c r="B436" s="110" t="s">
        <v>5512</v>
      </c>
      <c r="C436" s="109"/>
      <c r="D436" s="103"/>
      <c r="E436" s="103"/>
      <c r="F436" s="7" t="str">
        <f>IF(AND(D436="Amina",OR(E436="Manual",E436="Assisted Manual")),A436&amp;"_AZ",IF(AND(D436="Amina",OR(E436="De-Novo Merge",E436="Assisted Merge")),A436&amp;"_SA_AZ",IF(AND(D436="Ahmad",OR(E436="Manual",E436="Assisted Manual")),A436&amp;"_AE",IF(AND(D436="Ahmad",OR(E436="De-Novo Merge",E436="Assisted Merge")),A436&amp;"_SA_AE",IF(AND(D436="Gina",OR(E436="Manual",E436="Assisted Manual")),A436&amp;"_GB",IF(AND(D436="Gina",OR(E436="De-Novo Merge",E436="Assisted Merge")),A436&amp;"_SA_GB",IF(AND(D436="Cameron",OR(E436="Manual",E436="Assisted Manual")),A436&amp;"_CA",IF(AND(D436="Cameron",OR(E436="De-Novo Merge",E436="Assisted Merge")),A436&amp;"_SA_CA",IF(AND(D436="Bruno",OR(E436="Manual",E436="Assisted Manual")),A436&amp;"_BD",IF(AND(D436="Bruno",OR(E436="De-Novo Merge",E436="Assisted Merge")),A436&amp;"_SA_BD",IF(AND(D436="Daniel",OR(E436="Manual",E436="Assisted Manual")),A436&amp;"_DR",IF(AND(D436="Daniel",OR(E436="De-Novo Merge",E436="Assisted Merge")),A436&amp;"_SA_DR",IF(AND(D436="Monet",OR(E436="Manual",E436="Assisted Manual")),A436&amp;"_MW",IF(AND(D436="Monet",OR(E436="De-Novo Merge",E436="Assisted Merge")),A436&amp;"_SA_MW",IF(AND(D436="Rinat",OR(E436="Manual",E436="Assisted Manual")),A436&amp;"_RM",IF(AND(D436="Rinat",OR(E436="De-Novo Merge",E436="Assisted Merge")),A436&amp;"_SA_RM",""))))))))))))))))</f>
        <v/>
      </c>
      <c r="G436" s="104"/>
      <c r="H436" s="104"/>
      <c r="I436" s="68"/>
      <c r="J436" s="68"/>
      <c r="K436" s="73" t="str">
        <f>IF(AND(NOT(I436=""),NOT(J436=""),NOT(H436="")),J436/I436,"")</f>
        <v/>
      </c>
      <c r="L436" s="111" t="str">
        <f>IF(AND(NOT(OR(H436="",H436="Ø")),NOT(OR(H437="",H437="Ø"))),"Needs to be Split","")</f>
        <v/>
      </c>
      <c r="M436" s="103" t="str">
        <f>IF(AND(NOT(OR(G436="",G436="Ø")),H436=""),"In Progress",IF(AND(NOT(OR(H436="Ø",H436="")),NOT(OR(G436="Ø",G436=""))),"Completed",IF(AND(NOT(A436=""),NOT(OR(D436="",D436="???")),G436=""),"Waiting",IF(D436="???","Waiting",""))))</f>
        <v/>
      </c>
      <c r="N436" s="109" t="str">
        <f>IF(AND(NOT(OR(H436="Ø",H436="")),L436="Split"),"In Progress",IF(AND(NOT(OR(H436="Ø",H436="")),L436="Needs to be Split"),"Waiting",IF(AND(M436="Review",M437="Review"),"Review",IF(OR(AND(M436="Review",M437="Incomplete"),AND(M436="Incomplete",M437="Review")),"Review",IF(OR(AND(M436="Untraceable",M437="Review"),AND(M436="Review",M437="Untraceable")),"Review",IF(OR(AND(M436="Review",M437="Completed"),AND(M436="Completed",M437="Review")),"Review",IF(OR(AND(M436="Other",M437="Review"),AND(M436="Review",M437="Other")),"Review",IF(OR(AND(M436="Other",M437="Incomplete"),AND(M436="Incomplete",M437="Other")),"Review",IF(OR(AND(M436="Other",M437="Untraceable"),AND(M436="Untraceable",M437="Other")),"Review",IF(OR(AND(M436="Other",M437="Completed"),AND(M436="Completed",M437="Other")),"Review",IF(AND(M436="Waiting",M437="Waiting"),"Waiting",IF(OR(AND(M436="Review",M437="Waiting"),AND(M436="Waiting",M437="Review")),"Waiting",IF(OR(AND(M436="Other",M437="Waiting"),AND(M436="Waiting",M437="Other")),"Waiting",IF(OR(AND(M436="Incomplete",M437="Waiting"),AND(M436="Waiting",M437="Incomplete")),"Waiting",IF(OR(AND(M436="Completed",M437="Waiting"),AND(M436="Waiting",M437="Completed")),"Waiting",IF(OR(M436="In Progress",M437="In Progress"),"In Progress",IF(OR(AND(M436="Completed",M437="Untraceable"),AND(M436="Untraceable",M437="Completed")),"Review",IF(OR(AND(M436="Completed",M437="Incomplete"),AND(M436="Incomplete",M437="Completed")),"Review",IF(OR(AND(M436="Incomplete",M437="Untraceable"),AND(M436="Untraceable",M437="Incomplete")),"Untraceable",IF(AND(NOT(OR(H436="Ø",H436="")),NOT(OR(H437="Ø",H437="")),L436=""),"In Progress",IF(AND(M436="Untraceable",M437="Untraceable"),"Untraceable",IF(AND(NOT(OR(H436="Ø",H436="")),NOT(OR(H437="Ø",H437="")),NOT(OR(L436="Ø",L436="",L436="Split",L436="Needs to be Split"))),"Completed",IF(AND(M436="Incomplete",M437="Incomplete"),"Incomplete",IF(AND(M436="Other",M437="Other"),"Review",IF(AND(M436="Untraceable",M437=""),"Untraceable","")))))))))))))))))))))))))</f>
        <v/>
      </c>
      <c r="O436" s="109" t="str">
        <f>IF(OR(N436="Untraceable",N436="Incomplete"),"Ignore",IF(N436="Completed","Waiting",IF(OR(N436="Waiting",N436="In Progress",N436="Review",N436="Other"),"HOLD","")))</f>
        <v/>
      </c>
      <c r="Q436" s="114" t="str">
        <f>IF(OR(N436="Untraceable",N436="Incomplete"),"No",IF(N436="Completed","In Progress",""))</f>
        <v/>
      </c>
      <c r="R436" s="109"/>
    </row>
    <row r="437" spans="1:18" x14ac:dyDescent="0.25">
      <c r="A437" s="109"/>
      <c r="B437" s="109"/>
      <c r="C437" s="109"/>
      <c r="D437" s="103"/>
      <c r="E437" s="103"/>
      <c r="F437" s="7" t="str">
        <f>IF(AND(D437="Amina",OR(E437="Manual",E437="Assisted Manual")),A436&amp;"_AZ",IF(AND(D437="Amina",OR(E437="De-Novo Merge",E437="Assisted Merge")),A436&amp;"_SA_AZ",IF(AND(D437="Ahmad",OR(E437="Manual",E437="Assisted Manual")),A436&amp;"_AE",IF(AND(D437="Ahmad",OR(E437="De-Novo Merge",E437="Assisted Merge")),A436&amp;"_SA_AE",IF(AND(D437="Gina",OR(E437="Manual",E437="Assisted Manual")),A436&amp;"_GB",IF(AND(D437="Gina",OR(E437="De-Novo Merge",E437="Assisted Merge")),A436&amp;"_SA_GB",IF(AND(D437="Cameron",OR(E437="Manual",E437="Assisted Manual")),A436&amp;"_CA",IF(AND(D437="Cameron",OR(E437="De-Novo Merge",E437="Assisted Merge")),A436&amp;"_SA_CA",IF(AND(D437="Bruno",OR(E437="Manual",E437="Assisted Manual")),A436&amp;"_BD",IF(AND(D437="Bruno",OR(E437="De-Novo Merge",E437="Assisted Merge")),A436&amp;"_SA_BD",IF(AND(D437="Daniel",OR(E437="Manual",E437="Assisted Manual")),A436&amp;"_DR",IF(AND(D437="Daniel",OR(E437="De-Novo Merge",E437="Assisted Merge")),A436&amp;"_SA_DR",IF(AND(D437="Monet",OR(E437="Manual",E437="Assisted Manual")),A436&amp;"_MW",IF(AND(D437="Monet",OR(E437="De-Novo Merge",E437="Assisted Merge")),A436&amp;"_SA_MW",IF(AND(D437="Rinat",OR(E437="Manual",E437="Assisted Manual")),A436&amp;"_RM",IF(AND(D437="Rinat",OR(E437="De-Novo Merge",E437="Assisted Merge")),A436&amp;"_SA_RM",""))))))))))))))))</f>
        <v/>
      </c>
      <c r="G437" s="104"/>
      <c r="H437" s="104"/>
      <c r="I437" s="68"/>
      <c r="J437" s="68"/>
      <c r="K437" s="73" t="str">
        <f>IF(AND(NOT(I437=""),NOT(J437=""),NOT(H437="")),J437/I437,"")</f>
        <v/>
      </c>
      <c r="L437" s="109"/>
      <c r="M437" s="103" t="str">
        <f>IF(AND(NOT(OR(G437="",G437="Ø")),H437=""),"In Progress",IF(AND(NOT(OR(H437="Ø",H437="")),NOT(OR(G437="Ø",G437=""))),"Completed",IF(AND(NOT(A436=""),NOT(OR(D437="",D437="???")),G437=""),"Waiting",IF(D437="???","Waiting",""))))</f>
        <v/>
      </c>
      <c r="N437" s="109"/>
      <c r="O437" s="109"/>
      <c r="Q437" s="114"/>
      <c r="R437" s="109"/>
    </row>
    <row r="438" spans="1:18" x14ac:dyDescent="0.25">
      <c r="A438" s="115" t="s">
        <v>5511</v>
      </c>
      <c r="B438" s="110" t="s">
        <v>5510</v>
      </c>
      <c r="C438" s="109"/>
      <c r="D438" s="103"/>
      <c r="E438" s="103"/>
      <c r="F438" s="7" t="str">
        <f>IF(AND(D438="Amina",OR(E438="Manual",E438="Assisted Manual")),A438&amp;"_AZ",IF(AND(D438="Amina",OR(E438="De-Novo Merge",E438="Assisted Merge")),A438&amp;"_SA_AZ",IF(AND(D438="Ahmad",OR(E438="Manual",E438="Assisted Manual")),A438&amp;"_AE",IF(AND(D438="Ahmad",OR(E438="De-Novo Merge",E438="Assisted Merge")),A438&amp;"_SA_AE",IF(AND(D438="Gina",OR(E438="Manual",E438="Assisted Manual")),A438&amp;"_GB",IF(AND(D438="Gina",OR(E438="De-Novo Merge",E438="Assisted Merge")),A438&amp;"_SA_GB",IF(AND(D438="Cameron",OR(E438="Manual",E438="Assisted Manual")),A438&amp;"_CA",IF(AND(D438="Cameron",OR(E438="De-Novo Merge",E438="Assisted Merge")),A438&amp;"_SA_CA",IF(AND(D438="Bruno",OR(E438="Manual",E438="Assisted Manual")),A438&amp;"_BD",IF(AND(D438="Bruno",OR(E438="De-Novo Merge",E438="Assisted Merge")),A438&amp;"_SA_BD",IF(AND(D438="Daniel",OR(E438="Manual",E438="Assisted Manual")),A438&amp;"_DR",IF(AND(D438="Daniel",OR(E438="De-Novo Merge",E438="Assisted Merge")),A438&amp;"_SA_DR",IF(AND(D438="Monet",OR(E438="Manual",E438="Assisted Manual")),A438&amp;"_MW",IF(AND(D438="Monet",OR(E438="De-Novo Merge",E438="Assisted Merge")),A438&amp;"_SA_MW",IF(AND(D438="Rinat",OR(E438="Manual",E438="Assisted Manual")),A438&amp;"_RM",IF(AND(D438="Rinat",OR(E438="De-Novo Merge",E438="Assisted Merge")),A438&amp;"_SA_RM",""))))))))))))))))</f>
        <v/>
      </c>
      <c r="G438" s="104"/>
      <c r="H438" s="104"/>
      <c r="I438" s="68"/>
      <c r="J438" s="68"/>
      <c r="K438" s="73" t="str">
        <f>IF(AND(NOT(I438=""),NOT(J438=""),NOT(H438="")),J438/I438,"")</f>
        <v/>
      </c>
      <c r="L438" s="111" t="str">
        <f>IF(AND(NOT(OR(H438="",H438="Ø")),NOT(OR(H439="",H439="Ø"))),"Needs to be Split","")</f>
        <v/>
      </c>
      <c r="M438" s="103" t="str">
        <f>IF(AND(NOT(OR(G438="",G438="Ø")),H438=""),"In Progress",IF(AND(NOT(OR(H438="Ø",H438="")),NOT(OR(G438="Ø",G438=""))),"Completed",IF(AND(NOT(A438=""),NOT(OR(D438="",D438="???")),G438=""),"Waiting",IF(D438="???","Waiting",""))))</f>
        <v/>
      </c>
      <c r="N438" s="109" t="str">
        <f>IF(AND(NOT(OR(H438="Ø",H438="")),L438="Split"),"In Progress",IF(AND(NOT(OR(H438="Ø",H438="")),L438="Needs to be Split"),"Waiting",IF(AND(M438="Review",M439="Review"),"Review",IF(OR(AND(M438="Review",M439="Incomplete"),AND(M438="Incomplete",M439="Review")),"Review",IF(OR(AND(M438="Untraceable",M439="Review"),AND(M438="Review",M439="Untraceable")),"Review",IF(OR(AND(M438="Review",M439="Completed"),AND(M438="Completed",M439="Review")),"Review",IF(OR(AND(M438="Other",M439="Review"),AND(M438="Review",M439="Other")),"Review",IF(OR(AND(M438="Other",M439="Incomplete"),AND(M438="Incomplete",M439="Other")),"Review",IF(OR(AND(M438="Other",M439="Untraceable"),AND(M438="Untraceable",M439="Other")),"Review",IF(OR(AND(M438="Other",M439="Completed"),AND(M438="Completed",M439="Other")),"Review",IF(AND(M438="Waiting",M439="Waiting"),"Waiting",IF(OR(AND(M438="Review",M439="Waiting"),AND(M438="Waiting",M439="Review")),"Waiting",IF(OR(AND(M438="Other",M439="Waiting"),AND(M438="Waiting",M439="Other")),"Waiting",IF(OR(AND(M438="Incomplete",M439="Waiting"),AND(M438="Waiting",M439="Incomplete")),"Waiting",IF(OR(AND(M438="Completed",M439="Waiting"),AND(M438="Waiting",M439="Completed")),"Waiting",IF(OR(M438="In Progress",M439="In Progress"),"In Progress",IF(OR(AND(M438="Completed",M439="Untraceable"),AND(M438="Untraceable",M439="Completed")),"Review",IF(OR(AND(M438="Completed",M439="Incomplete"),AND(M438="Incomplete",M439="Completed")),"Review",IF(OR(AND(M438="Incomplete",M439="Untraceable"),AND(M438="Untraceable",M439="Incomplete")),"Untraceable",IF(AND(NOT(OR(H438="Ø",H438="")),NOT(OR(H439="Ø",H439="")),L438=""),"In Progress",IF(AND(M438="Untraceable",M439="Untraceable"),"Untraceable",IF(AND(NOT(OR(H438="Ø",H438="")),NOT(OR(H439="Ø",H439="")),NOT(OR(L438="Ø",L438="",L438="Split",L438="Needs to be Split"))),"Completed",IF(AND(M438="Incomplete",M439="Incomplete"),"Incomplete",IF(AND(M438="Other",M439="Other"),"Review",IF(AND(M438="Untraceable",M439=""),"Untraceable","")))))))))))))))))))))))))</f>
        <v/>
      </c>
      <c r="O438" s="109" t="str">
        <f>IF(OR(N438="Untraceable",N438="Incomplete"),"Ignore",IF(N438="Completed","Waiting",IF(OR(N438="Waiting",N438="In Progress",N438="Review",N438="Other"),"HOLD","")))</f>
        <v/>
      </c>
      <c r="Q438" s="114" t="str">
        <f>IF(OR(N438="Untraceable",N438="Incomplete"),"No",IF(N438="Completed","In Progress",""))</f>
        <v/>
      </c>
      <c r="R438" s="109"/>
    </row>
    <row r="439" spans="1:18" x14ac:dyDescent="0.25">
      <c r="A439" s="109"/>
      <c r="B439" s="109"/>
      <c r="C439" s="109"/>
      <c r="D439" s="103"/>
      <c r="E439" s="103"/>
      <c r="F439" s="7" t="str">
        <f>IF(AND(D439="Amina",OR(E439="Manual",E439="Assisted Manual")),A438&amp;"_AZ",IF(AND(D439="Amina",OR(E439="De-Novo Merge",E439="Assisted Merge")),A438&amp;"_SA_AZ",IF(AND(D439="Ahmad",OR(E439="Manual",E439="Assisted Manual")),A438&amp;"_AE",IF(AND(D439="Ahmad",OR(E439="De-Novo Merge",E439="Assisted Merge")),A438&amp;"_SA_AE",IF(AND(D439="Gina",OR(E439="Manual",E439="Assisted Manual")),A438&amp;"_GB",IF(AND(D439="Gina",OR(E439="De-Novo Merge",E439="Assisted Merge")),A438&amp;"_SA_GB",IF(AND(D439="Cameron",OR(E439="Manual",E439="Assisted Manual")),A438&amp;"_CA",IF(AND(D439="Cameron",OR(E439="De-Novo Merge",E439="Assisted Merge")),A438&amp;"_SA_CA",IF(AND(D439="Bruno",OR(E439="Manual",E439="Assisted Manual")),A438&amp;"_BD",IF(AND(D439="Bruno",OR(E439="De-Novo Merge",E439="Assisted Merge")),A438&amp;"_SA_BD",IF(AND(D439="Daniel",OR(E439="Manual",E439="Assisted Manual")),A438&amp;"_DR",IF(AND(D439="Daniel",OR(E439="De-Novo Merge",E439="Assisted Merge")),A438&amp;"_SA_DR",IF(AND(D439="Monet",OR(E439="Manual",E439="Assisted Manual")),A438&amp;"_MW",IF(AND(D439="Monet",OR(E439="De-Novo Merge",E439="Assisted Merge")),A438&amp;"_SA_MW",IF(AND(D439="Rinat",OR(E439="Manual",E439="Assisted Manual")),A438&amp;"_RM",IF(AND(D439="Rinat",OR(E439="De-Novo Merge",E439="Assisted Merge")),A438&amp;"_SA_RM",""))))))))))))))))</f>
        <v/>
      </c>
      <c r="G439" s="104"/>
      <c r="H439" s="104"/>
      <c r="I439" s="68"/>
      <c r="J439" s="68"/>
      <c r="K439" s="73" t="str">
        <f>IF(AND(NOT(I439=""),NOT(J439=""),NOT(H439="")),J439/I439,"")</f>
        <v/>
      </c>
      <c r="L439" s="109"/>
      <c r="M439" s="103" t="str">
        <f>IF(AND(NOT(OR(G439="",G439="Ø")),H439=""),"In Progress",IF(AND(NOT(OR(H439="Ø",H439="")),NOT(OR(G439="Ø",G439=""))),"Completed",IF(AND(NOT(A438=""),NOT(OR(D439="",D439="???")),G439=""),"Waiting",IF(D439="???","Waiting",""))))</f>
        <v/>
      </c>
      <c r="N439" s="109"/>
      <c r="O439" s="109"/>
      <c r="Q439" s="114"/>
      <c r="R439" s="109"/>
    </row>
    <row r="440" spans="1:18" x14ac:dyDescent="0.25">
      <c r="A440" s="115" t="s">
        <v>5509</v>
      </c>
      <c r="B440" s="110" t="s">
        <v>5508</v>
      </c>
      <c r="C440" s="109"/>
      <c r="D440" s="103"/>
      <c r="E440" s="103"/>
      <c r="F440" s="7" t="str">
        <f>IF(AND(D440="Amina",OR(E440="Manual",E440="Assisted Manual")),A440&amp;"_AZ",IF(AND(D440="Amina",OR(E440="De-Novo Merge",E440="Assisted Merge")),A440&amp;"_SA_AZ",IF(AND(D440="Ahmad",OR(E440="Manual",E440="Assisted Manual")),A440&amp;"_AE",IF(AND(D440="Ahmad",OR(E440="De-Novo Merge",E440="Assisted Merge")),A440&amp;"_SA_AE",IF(AND(D440="Gina",OR(E440="Manual",E440="Assisted Manual")),A440&amp;"_GB",IF(AND(D440="Gina",OR(E440="De-Novo Merge",E440="Assisted Merge")),A440&amp;"_SA_GB",IF(AND(D440="Cameron",OR(E440="Manual",E440="Assisted Manual")),A440&amp;"_CA",IF(AND(D440="Cameron",OR(E440="De-Novo Merge",E440="Assisted Merge")),A440&amp;"_SA_CA",IF(AND(D440="Bruno",OR(E440="Manual",E440="Assisted Manual")),A440&amp;"_BD",IF(AND(D440="Bruno",OR(E440="De-Novo Merge",E440="Assisted Merge")),A440&amp;"_SA_BD",IF(AND(D440="Daniel",OR(E440="Manual",E440="Assisted Manual")),A440&amp;"_DR",IF(AND(D440="Daniel",OR(E440="De-Novo Merge",E440="Assisted Merge")),A440&amp;"_SA_DR",IF(AND(D440="Monet",OR(E440="Manual",E440="Assisted Manual")),A440&amp;"_MW",IF(AND(D440="Monet",OR(E440="De-Novo Merge",E440="Assisted Merge")),A440&amp;"_SA_MW",IF(AND(D440="Rinat",OR(E440="Manual",E440="Assisted Manual")),A440&amp;"_RM",IF(AND(D440="Rinat",OR(E440="De-Novo Merge",E440="Assisted Merge")),A440&amp;"_SA_RM",""))))))))))))))))</f>
        <v/>
      </c>
      <c r="G440" s="104"/>
      <c r="H440" s="104"/>
      <c r="I440" s="68"/>
      <c r="J440" s="68"/>
      <c r="K440" s="73" t="str">
        <f>IF(AND(NOT(I440=""),NOT(J440=""),NOT(H440="")),J440/I440,"")</f>
        <v/>
      </c>
      <c r="L440" s="111" t="str">
        <f>IF(AND(NOT(OR(H440="",H440="Ø")),NOT(OR(H441="",H441="Ø"))),"Needs to be Split","")</f>
        <v/>
      </c>
      <c r="M440" s="103" t="str">
        <f>IF(AND(NOT(OR(G440="",G440="Ø")),H440=""),"In Progress",IF(AND(NOT(OR(H440="Ø",H440="")),NOT(OR(G440="Ø",G440=""))),"Completed",IF(AND(NOT(A440=""),NOT(OR(D440="",D440="???")),G440=""),"Waiting",IF(D440="???","Waiting",""))))</f>
        <v/>
      </c>
      <c r="N440" s="109" t="str">
        <f>IF(AND(NOT(OR(H440="Ø",H440="")),L440="Split"),"In Progress",IF(AND(NOT(OR(H440="Ø",H440="")),L440="Needs to be Split"),"Waiting",IF(AND(M440="Review",M441="Review"),"Review",IF(OR(AND(M440="Review",M441="Incomplete"),AND(M440="Incomplete",M441="Review")),"Review",IF(OR(AND(M440="Untraceable",M441="Review"),AND(M440="Review",M441="Untraceable")),"Review",IF(OR(AND(M440="Review",M441="Completed"),AND(M440="Completed",M441="Review")),"Review",IF(OR(AND(M440="Other",M441="Review"),AND(M440="Review",M441="Other")),"Review",IF(OR(AND(M440="Other",M441="Incomplete"),AND(M440="Incomplete",M441="Other")),"Review",IF(OR(AND(M440="Other",M441="Untraceable"),AND(M440="Untraceable",M441="Other")),"Review",IF(OR(AND(M440="Other",M441="Completed"),AND(M440="Completed",M441="Other")),"Review",IF(AND(M440="Waiting",M441="Waiting"),"Waiting",IF(OR(AND(M440="Review",M441="Waiting"),AND(M440="Waiting",M441="Review")),"Waiting",IF(OR(AND(M440="Other",M441="Waiting"),AND(M440="Waiting",M441="Other")),"Waiting",IF(OR(AND(M440="Incomplete",M441="Waiting"),AND(M440="Waiting",M441="Incomplete")),"Waiting",IF(OR(AND(M440="Completed",M441="Waiting"),AND(M440="Waiting",M441="Completed")),"Waiting",IF(OR(M440="In Progress",M441="In Progress"),"In Progress",IF(OR(AND(M440="Completed",M441="Untraceable"),AND(M440="Untraceable",M441="Completed")),"Review",IF(OR(AND(M440="Completed",M441="Incomplete"),AND(M440="Incomplete",M441="Completed")),"Review",IF(OR(AND(M440="Incomplete",M441="Untraceable"),AND(M440="Untraceable",M441="Incomplete")),"Untraceable",IF(AND(NOT(OR(H440="Ø",H440="")),NOT(OR(H441="Ø",H441="")),L440=""),"In Progress",IF(AND(M440="Untraceable",M441="Untraceable"),"Untraceable",IF(AND(NOT(OR(H440="Ø",H440="")),NOT(OR(H441="Ø",H441="")),NOT(OR(L440="Ø",L440="",L440="Split",L440="Needs to be Split"))),"Completed",IF(AND(M440="Incomplete",M441="Incomplete"),"Incomplete",IF(AND(M440="Other",M441="Other"),"Review",IF(AND(M440="Untraceable",M441=""),"Untraceable","")))))))))))))))))))))))))</f>
        <v/>
      </c>
      <c r="O440" s="109" t="str">
        <f>IF(OR(N440="Untraceable",N440="Incomplete"),"Ignore",IF(N440="Completed","Waiting",IF(OR(N440="Waiting",N440="In Progress",N440="Review",N440="Other"),"HOLD","")))</f>
        <v/>
      </c>
      <c r="Q440" s="114" t="str">
        <f>IF(OR(N440="Untraceable",N440="Incomplete"),"No",IF(N440="Completed","In Progress",""))</f>
        <v/>
      </c>
      <c r="R440" s="109"/>
    </row>
    <row r="441" spans="1:18" x14ac:dyDescent="0.25">
      <c r="A441" s="109"/>
      <c r="B441" s="109"/>
      <c r="C441" s="109"/>
      <c r="D441" s="103"/>
      <c r="E441" s="103"/>
      <c r="F441" s="7" t="str">
        <f>IF(AND(D441="Amina",OR(E441="Manual",E441="Assisted Manual")),A440&amp;"_AZ",IF(AND(D441="Amina",OR(E441="De-Novo Merge",E441="Assisted Merge")),A440&amp;"_SA_AZ",IF(AND(D441="Ahmad",OR(E441="Manual",E441="Assisted Manual")),A440&amp;"_AE",IF(AND(D441="Ahmad",OR(E441="De-Novo Merge",E441="Assisted Merge")),A440&amp;"_SA_AE",IF(AND(D441="Gina",OR(E441="Manual",E441="Assisted Manual")),A440&amp;"_GB",IF(AND(D441="Gina",OR(E441="De-Novo Merge",E441="Assisted Merge")),A440&amp;"_SA_GB",IF(AND(D441="Cameron",OR(E441="Manual",E441="Assisted Manual")),A440&amp;"_CA",IF(AND(D441="Cameron",OR(E441="De-Novo Merge",E441="Assisted Merge")),A440&amp;"_SA_CA",IF(AND(D441="Bruno",OR(E441="Manual",E441="Assisted Manual")),A440&amp;"_BD",IF(AND(D441="Bruno",OR(E441="De-Novo Merge",E441="Assisted Merge")),A440&amp;"_SA_BD",IF(AND(D441="Daniel",OR(E441="Manual",E441="Assisted Manual")),A440&amp;"_DR",IF(AND(D441="Daniel",OR(E441="De-Novo Merge",E441="Assisted Merge")),A440&amp;"_SA_DR",IF(AND(D441="Monet",OR(E441="Manual",E441="Assisted Manual")),A440&amp;"_MW",IF(AND(D441="Monet",OR(E441="De-Novo Merge",E441="Assisted Merge")),A440&amp;"_SA_MW",IF(AND(D441="Rinat",OR(E441="Manual",E441="Assisted Manual")),A440&amp;"_RM",IF(AND(D441="Rinat",OR(E441="De-Novo Merge",E441="Assisted Merge")),A440&amp;"_SA_RM",""))))))))))))))))</f>
        <v/>
      </c>
      <c r="G441" s="104"/>
      <c r="H441" s="104"/>
      <c r="I441" s="68"/>
      <c r="J441" s="68"/>
      <c r="K441" s="73" t="str">
        <f>IF(AND(NOT(I441=""),NOT(J441=""),NOT(H441="")),J441/I441,"")</f>
        <v/>
      </c>
      <c r="L441" s="109"/>
      <c r="M441" s="103" t="str">
        <f>IF(AND(NOT(OR(G441="",G441="Ø")),H441=""),"In Progress",IF(AND(NOT(OR(H441="Ø",H441="")),NOT(OR(G441="Ø",G441=""))),"Completed",IF(AND(NOT(A440=""),NOT(OR(D441="",D441="???")),G441=""),"Waiting",IF(D441="???","Waiting",""))))</f>
        <v/>
      </c>
      <c r="N441" s="109"/>
      <c r="O441" s="109"/>
      <c r="Q441" s="114"/>
      <c r="R441" s="109"/>
    </row>
    <row r="442" spans="1:18" x14ac:dyDescent="0.25">
      <c r="A442" s="115" t="s">
        <v>5507</v>
      </c>
      <c r="B442" s="110" t="s">
        <v>5506</v>
      </c>
      <c r="C442" s="109"/>
      <c r="D442" s="103"/>
      <c r="E442" s="103"/>
      <c r="F442" s="7" t="str">
        <f>IF(AND(D442="Amina",OR(E442="Manual",E442="Assisted Manual")),A442&amp;"_AZ",IF(AND(D442="Amina",OR(E442="De-Novo Merge",E442="Assisted Merge")),A442&amp;"_SA_AZ",IF(AND(D442="Ahmad",OR(E442="Manual",E442="Assisted Manual")),A442&amp;"_AE",IF(AND(D442="Ahmad",OR(E442="De-Novo Merge",E442="Assisted Merge")),A442&amp;"_SA_AE",IF(AND(D442="Gina",OR(E442="Manual",E442="Assisted Manual")),A442&amp;"_GB",IF(AND(D442="Gina",OR(E442="De-Novo Merge",E442="Assisted Merge")),A442&amp;"_SA_GB",IF(AND(D442="Cameron",OR(E442="Manual",E442="Assisted Manual")),A442&amp;"_CA",IF(AND(D442="Cameron",OR(E442="De-Novo Merge",E442="Assisted Merge")),A442&amp;"_SA_CA",IF(AND(D442="Bruno",OR(E442="Manual",E442="Assisted Manual")),A442&amp;"_BD",IF(AND(D442="Bruno",OR(E442="De-Novo Merge",E442="Assisted Merge")),A442&amp;"_SA_BD",IF(AND(D442="Daniel",OR(E442="Manual",E442="Assisted Manual")),A442&amp;"_DR",IF(AND(D442="Daniel",OR(E442="De-Novo Merge",E442="Assisted Merge")),A442&amp;"_SA_DR",IF(AND(D442="Monet",OR(E442="Manual",E442="Assisted Manual")),A442&amp;"_MW",IF(AND(D442="Monet",OR(E442="De-Novo Merge",E442="Assisted Merge")),A442&amp;"_SA_MW",IF(AND(D442="Rinat",OR(E442="Manual",E442="Assisted Manual")),A442&amp;"_RM",IF(AND(D442="Rinat",OR(E442="De-Novo Merge",E442="Assisted Merge")),A442&amp;"_SA_RM",""))))))))))))))))</f>
        <v/>
      </c>
      <c r="G442" s="104"/>
      <c r="H442" s="104"/>
      <c r="I442" s="68"/>
      <c r="J442" s="68"/>
      <c r="K442" s="73" t="str">
        <f>IF(AND(NOT(I442=""),NOT(J442=""),NOT(H442="")),J442/I442,"")</f>
        <v/>
      </c>
      <c r="L442" s="111" t="str">
        <f>IF(AND(NOT(OR(H442="",H442="Ø")),NOT(OR(H443="",H443="Ø"))),"Needs to be Split","")</f>
        <v/>
      </c>
      <c r="M442" s="103" t="str">
        <f>IF(AND(NOT(OR(G442="",G442="Ø")),H442=""),"In Progress",IF(AND(NOT(OR(H442="Ø",H442="")),NOT(OR(G442="Ø",G442=""))),"Completed",IF(AND(NOT(A442=""),NOT(OR(D442="",D442="???")),G442=""),"Waiting",IF(D442="???","Waiting",""))))</f>
        <v/>
      </c>
      <c r="N442" s="109" t="str">
        <f>IF(AND(NOT(OR(H442="Ø",H442="")),L442="Split"),"In Progress",IF(AND(NOT(OR(H442="Ø",H442="")),L442="Needs to be Split"),"Waiting",IF(AND(M442="Review",M443="Review"),"Review",IF(OR(AND(M442="Review",M443="Incomplete"),AND(M442="Incomplete",M443="Review")),"Review",IF(OR(AND(M442="Untraceable",M443="Review"),AND(M442="Review",M443="Untraceable")),"Review",IF(OR(AND(M442="Review",M443="Completed"),AND(M442="Completed",M443="Review")),"Review",IF(OR(AND(M442="Other",M443="Review"),AND(M442="Review",M443="Other")),"Review",IF(OR(AND(M442="Other",M443="Incomplete"),AND(M442="Incomplete",M443="Other")),"Review",IF(OR(AND(M442="Other",M443="Untraceable"),AND(M442="Untraceable",M443="Other")),"Review",IF(OR(AND(M442="Other",M443="Completed"),AND(M442="Completed",M443="Other")),"Review",IF(AND(M442="Waiting",M443="Waiting"),"Waiting",IF(OR(AND(M442="Review",M443="Waiting"),AND(M442="Waiting",M443="Review")),"Waiting",IF(OR(AND(M442="Other",M443="Waiting"),AND(M442="Waiting",M443="Other")),"Waiting",IF(OR(AND(M442="Incomplete",M443="Waiting"),AND(M442="Waiting",M443="Incomplete")),"Waiting",IF(OR(AND(M442="Completed",M443="Waiting"),AND(M442="Waiting",M443="Completed")),"Waiting",IF(OR(M442="In Progress",M443="In Progress"),"In Progress",IF(OR(AND(M442="Completed",M443="Untraceable"),AND(M442="Untraceable",M443="Completed")),"Review",IF(OR(AND(M442="Completed",M443="Incomplete"),AND(M442="Incomplete",M443="Completed")),"Review",IF(OR(AND(M442="Incomplete",M443="Untraceable"),AND(M442="Untraceable",M443="Incomplete")),"Untraceable",IF(AND(NOT(OR(H442="Ø",H442="")),NOT(OR(H443="Ø",H443="")),L442=""),"In Progress",IF(AND(M442="Untraceable",M443="Untraceable"),"Untraceable",IF(AND(NOT(OR(H442="Ø",H442="")),NOT(OR(H443="Ø",H443="")),NOT(OR(L442="Ø",L442="",L442="Split",L442="Needs to be Split"))),"Completed",IF(AND(M442="Incomplete",M443="Incomplete"),"Incomplete",IF(AND(M442="Other",M443="Other"),"Review",IF(AND(M442="Untraceable",M443=""),"Untraceable","")))))))))))))))))))))))))</f>
        <v/>
      </c>
      <c r="O442" s="109" t="str">
        <f>IF(OR(N442="Untraceable",N442="Incomplete"),"Ignore",IF(N442="Completed","Waiting",IF(OR(N442="Waiting",N442="In Progress",N442="Review",N442="Other"),"HOLD","")))</f>
        <v/>
      </c>
      <c r="Q442" s="114" t="str">
        <f>IF(OR(N442="Untraceable",N442="Incomplete"),"No",IF(N442="Completed","In Progress",""))</f>
        <v/>
      </c>
      <c r="R442" s="109"/>
    </row>
    <row r="443" spans="1:18" x14ac:dyDescent="0.25">
      <c r="A443" s="109"/>
      <c r="B443" s="109"/>
      <c r="C443" s="109"/>
      <c r="D443" s="103"/>
      <c r="E443" s="103"/>
      <c r="F443" s="7" t="str">
        <f>IF(AND(D443="Amina",OR(E443="Manual",E443="Assisted Manual")),A442&amp;"_AZ",IF(AND(D443="Amina",OR(E443="De-Novo Merge",E443="Assisted Merge")),A442&amp;"_SA_AZ",IF(AND(D443="Ahmad",OR(E443="Manual",E443="Assisted Manual")),A442&amp;"_AE",IF(AND(D443="Ahmad",OR(E443="De-Novo Merge",E443="Assisted Merge")),A442&amp;"_SA_AE",IF(AND(D443="Gina",OR(E443="Manual",E443="Assisted Manual")),A442&amp;"_GB",IF(AND(D443="Gina",OR(E443="De-Novo Merge",E443="Assisted Merge")),A442&amp;"_SA_GB",IF(AND(D443="Cameron",OR(E443="Manual",E443="Assisted Manual")),A442&amp;"_CA",IF(AND(D443="Cameron",OR(E443="De-Novo Merge",E443="Assisted Merge")),A442&amp;"_SA_CA",IF(AND(D443="Bruno",OR(E443="Manual",E443="Assisted Manual")),A442&amp;"_BD",IF(AND(D443="Bruno",OR(E443="De-Novo Merge",E443="Assisted Merge")),A442&amp;"_SA_BD",IF(AND(D443="Daniel",OR(E443="Manual",E443="Assisted Manual")),A442&amp;"_DR",IF(AND(D443="Daniel",OR(E443="De-Novo Merge",E443="Assisted Merge")),A442&amp;"_SA_DR",IF(AND(D443="Monet",OR(E443="Manual",E443="Assisted Manual")),A442&amp;"_MW",IF(AND(D443="Monet",OR(E443="De-Novo Merge",E443="Assisted Merge")),A442&amp;"_SA_MW",IF(AND(D443="Rinat",OR(E443="Manual",E443="Assisted Manual")),A442&amp;"_RM",IF(AND(D443="Rinat",OR(E443="De-Novo Merge",E443="Assisted Merge")),A442&amp;"_SA_RM",""))))))))))))))))</f>
        <v/>
      </c>
      <c r="G443" s="104"/>
      <c r="H443" s="104"/>
      <c r="I443" s="68"/>
      <c r="J443" s="68"/>
      <c r="K443" s="73" t="str">
        <f>IF(AND(NOT(I443=""),NOT(J443=""),NOT(H443="")),J443/I443,"")</f>
        <v/>
      </c>
      <c r="L443" s="109"/>
      <c r="M443" s="103" t="str">
        <f>IF(AND(NOT(OR(G443="",G443="Ø")),H443=""),"In Progress",IF(AND(NOT(OR(H443="Ø",H443="")),NOT(OR(G443="Ø",G443=""))),"Completed",IF(AND(NOT(A442=""),NOT(OR(D443="",D443="???")),G443=""),"Waiting",IF(D443="???","Waiting",""))))</f>
        <v/>
      </c>
      <c r="N443" s="109"/>
      <c r="O443" s="109"/>
      <c r="Q443" s="114"/>
      <c r="R443" s="109"/>
    </row>
    <row r="444" spans="1:18" x14ac:dyDescent="0.25">
      <c r="A444" s="115" t="s">
        <v>5505</v>
      </c>
      <c r="B444" s="110" t="s">
        <v>5504</v>
      </c>
      <c r="C444" s="109"/>
      <c r="D444" s="103"/>
      <c r="E444" s="103"/>
      <c r="F444" s="7" t="str">
        <f>IF(AND(D444="Amina",OR(E444="Manual",E444="Assisted Manual")),A444&amp;"_AZ",IF(AND(D444="Amina",OR(E444="De-Novo Merge",E444="Assisted Merge")),A444&amp;"_SA_AZ",IF(AND(D444="Ahmad",OR(E444="Manual",E444="Assisted Manual")),A444&amp;"_AE",IF(AND(D444="Ahmad",OR(E444="De-Novo Merge",E444="Assisted Merge")),A444&amp;"_SA_AE",IF(AND(D444="Gina",OR(E444="Manual",E444="Assisted Manual")),A444&amp;"_GB",IF(AND(D444="Gina",OR(E444="De-Novo Merge",E444="Assisted Merge")),A444&amp;"_SA_GB",IF(AND(D444="Cameron",OR(E444="Manual",E444="Assisted Manual")),A444&amp;"_CA",IF(AND(D444="Cameron",OR(E444="De-Novo Merge",E444="Assisted Merge")),A444&amp;"_SA_CA",IF(AND(D444="Bruno",OR(E444="Manual",E444="Assisted Manual")),A444&amp;"_BD",IF(AND(D444="Bruno",OR(E444="De-Novo Merge",E444="Assisted Merge")),A444&amp;"_SA_BD",IF(AND(D444="Daniel",OR(E444="Manual",E444="Assisted Manual")),A444&amp;"_DR",IF(AND(D444="Daniel",OR(E444="De-Novo Merge",E444="Assisted Merge")),A444&amp;"_SA_DR",IF(AND(D444="Monet",OR(E444="Manual",E444="Assisted Manual")),A444&amp;"_MW",IF(AND(D444="Monet",OR(E444="De-Novo Merge",E444="Assisted Merge")),A444&amp;"_SA_MW",IF(AND(D444="Rinat",OR(E444="Manual",E444="Assisted Manual")),A444&amp;"_RM",IF(AND(D444="Rinat",OR(E444="De-Novo Merge",E444="Assisted Merge")),A444&amp;"_SA_RM",""))))))))))))))))</f>
        <v/>
      </c>
      <c r="G444" s="104"/>
      <c r="H444" s="104"/>
      <c r="I444" s="68"/>
      <c r="J444" s="68"/>
      <c r="K444" s="73" t="str">
        <f>IF(AND(NOT(I444=""),NOT(J444=""),NOT(H444="")),J444/I444,"")</f>
        <v/>
      </c>
      <c r="L444" s="111" t="str">
        <f>IF(AND(NOT(OR(H444="",H444="Ø")),NOT(OR(H445="",H445="Ø"))),"Needs to be Split","")</f>
        <v/>
      </c>
      <c r="M444" s="103" t="str">
        <f>IF(AND(NOT(OR(G444="",G444="Ø")),H444=""),"In Progress",IF(AND(NOT(OR(H444="Ø",H444="")),NOT(OR(G444="Ø",G444=""))),"Completed",IF(AND(NOT(A444=""),NOT(OR(D444="",D444="???")),G444=""),"Waiting",IF(D444="???","Waiting",""))))</f>
        <v/>
      </c>
      <c r="N444" s="109" t="str">
        <f>IF(AND(NOT(OR(H444="Ø",H444="")),L444="Split"),"In Progress",IF(AND(NOT(OR(H444="Ø",H444="")),L444="Needs to be Split"),"Waiting",IF(AND(M444="Review",M445="Review"),"Review",IF(OR(AND(M444="Review",M445="Incomplete"),AND(M444="Incomplete",M445="Review")),"Review",IF(OR(AND(M444="Untraceable",M445="Review"),AND(M444="Review",M445="Untraceable")),"Review",IF(OR(AND(M444="Review",M445="Completed"),AND(M444="Completed",M445="Review")),"Review",IF(OR(AND(M444="Other",M445="Review"),AND(M444="Review",M445="Other")),"Review",IF(OR(AND(M444="Other",M445="Incomplete"),AND(M444="Incomplete",M445="Other")),"Review",IF(OR(AND(M444="Other",M445="Untraceable"),AND(M444="Untraceable",M445="Other")),"Review",IF(OR(AND(M444="Other",M445="Completed"),AND(M444="Completed",M445="Other")),"Review",IF(AND(M444="Waiting",M445="Waiting"),"Waiting",IF(OR(AND(M444="Review",M445="Waiting"),AND(M444="Waiting",M445="Review")),"Waiting",IF(OR(AND(M444="Other",M445="Waiting"),AND(M444="Waiting",M445="Other")),"Waiting",IF(OR(AND(M444="Incomplete",M445="Waiting"),AND(M444="Waiting",M445="Incomplete")),"Waiting",IF(OR(AND(M444="Completed",M445="Waiting"),AND(M444="Waiting",M445="Completed")),"Waiting",IF(OR(M444="In Progress",M445="In Progress"),"In Progress",IF(OR(AND(M444="Completed",M445="Untraceable"),AND(M444="Untraceable",M445="Completed")),"Review",IF(OR(AND(M444="Completed",M445="Incomplete"),AND(M444="Incomplete",M445="Completed")),"Review",IF(OR(AND(M444="Incomplete",M445="Untraceable"),AND(M444="Untraceable",M445="Incomplete")),"Untraceable",IF(AND(NOT(OR(H444="Ø",H444="")),NOT(OR(H445="Ø",H445="")),L444=""),"In Progress",IF(AND(M444="Untraceable",M445="Untraceable"),"Untraceable",IF(AND(NOT(OR(H444="Ø",H444="")),NOT(OR(H445="Ø",H445="")),NOT(OR(L444="Ø",L444="",L444="Split",L444="Needs to be Split"))),"Completed",IF(AND(M444="Incomplete",M445="Incomplete"),"Incomplete",IF(AND(M444="Other",M445="Other"),"Review",IF(AND(M444="Untraceable",M445=""),"Untraceable","")))))))))))))))))))))))))</f>
        <v/>
      </c>
      <c r="O444" s="109" t="str">
        <f>IF(OR(N444="Untraceable",N444="Incomplete"),"Ignore",IF(N444="Completed","Waiting",IF(OR(N444="Waiting",N444="In Progress",N444="Review",N444="Other"),"HOLD","")))</f>
        <v/>
      </c>
      <c r="Q444" s="114" t="str">
        <f>IF(OR(N444="Untraceable",N444="Incomplete"),"No",IF(N444="Completed","In Progress",""))</f>
        <v/>
      </c>
      <c r="R444" s="109"/>
    </row>
    <row r="445" spans="1:18" x14ac:dyDescent="0.25">
      <c r="A445" s="109"/>
      <c r="B445" s="109"/>
      <c r="C445" s="109"/>
      <c r="D445" s="103"/>
      <c r="E445" s="103"/>
      <c r="F445" s="7" t="str">
        <f>IF(AND(D445="Amina",OR(E445="Manual",E445="Assisted Manual")),A444&amp;"_AZ",IF(AND(D445="Amina",OR(E445="De-Novo Merge",E445="Assisted Merge")),A444&amp;"_SA_AZ",IF(AND(D445="Ahmad",OR(E445="Manual",E445="Assisted Manual")),A444&amp;"_AE",IF(AND(D445="Ahmad",OR(E445="De-Novo Merge",E445="Assisted Merge")),A444&amp;"_SA_AE",IF(AND(D445="Gina",OR(E445="Manual",E445="Assisted Manual")),A444&amp;"_GB",IF(AND(D445="Gina",OR(E445="De-Novo Merge",E445="Assisted Merge")),A444&amp;"_SA_GB",IF(AND(D445="Cameron",OR(E445="Manual",E445="Assisted Manual")),A444&amp;"_CA",IF(AND(D445="Cameron",OR(E445="De-Novo Merge",E445="Assisted Merge")),A444&amp;"_SA_CA",IF(AND(D445="Bruno",OR(E445="Manual",E445="Assisted Manual")),A444&amp;"_BD",IF(AND(D445="Bruno",OR(E445="De-Novo Merge",E445="Assisted Merge")),A444&amp;"_SA_BD",IF(AND(D445="Daniel",OR(E445="Manual",E445="Assisted Manual")),A444&amp;"_DR",IF(AND(D445="Daniel",OR(E445="De-Novo Merge",E445="Assisted Merge")),A444&amp;"_SA_DR",IF(AND(D445="Monet",OR(E445="Manual",E445="Assisted Manual")),A444&amp;"_MW",IF(AND(D445="Monet",OR(E445="De-Novo Merge",E445="Assisted Merge")),A444&amp;"_SA_MW",IF(AND(D445="Rinat",OR(E445="Manual",E445="Assisted Manual")),A444&amp;"_RM",IF(AND(D445="Rinat",OR(E445="De-Novo Merge",E445="Assisted Merge")),A444&amp;"_SA_RM",""))))))))))))))))</f>
        <v/>
      </c>
      <c r="G445" s="104"/>
      <c r="H445" s="104"/>
      <c r="I445" s="68"/>
      <c r="J445" s="68"/>
      <c r="K445" s="73" t="str">
        <f>IF(AND(NOT(I445=""),NOT(J445=""),NOT(H445="")),J445/I445,"")</f>
        <v/>
      </c>
      <c r="L445" s="109"/>
      <c r="M445" s="103" t="str">
        <f>IF(AND(NOT(OR(G445="",G445="Ø")),H445=""),"In Progress",IF(AND(NOT(OR(H445="Ø",H445="")),NOT(OR(G445="Ø",G445=""))),"Completed",IF(AND(NOT(A444=""),NOT(OR(D445="",D445="???")),G445=""),"Waiting",IF(D445="???","Waiting",""))))</f>
        <v/>
      </c>
      <c r="N445" s="109"/>
      <c r="O445" s="109"/>
      <c r="Q445" s="114"/>
      <c r="R445" s="109"/>
    </row>
    <row r="446" spans="1:18" x14ac:dyDescent="0.25">
      <c r="A446" s="115" t="s">
        <v>5503</v>
      </c>
      <c r="B446" s="110" t="s">
        <v>5502</v>
      </c>
      <c r="C446" s="109"/>
      <c r="D446" s="103" t="s">
        <v>4648</v>
      </c>
      <c r="E446" s="103" t="s">
        <v>24</v>
      </c>
      <c r="F446" s="7" t="str">
        <f>IF(AND(D446="Amina",OR(E446="Manual",E446="Assisted Manual")),A446&amp;"_AZ",IF(AND(D446="Amina",OR(E446="De-Novo Merge",E446="Assisted Merge")),A446&amp;"_SA_AZ",IF(AND(D446="Ahmad",OR(E446="Manual",E446="Assisted Manual")),A446&amp;"_AE",IF(AND(D446="Ahmad",OR(E446="De-Novo Merge",E446="Assisted Merge")),A446&amp;"_SA_AE",IF(AND(D446="Gina",OR(E446="Manual",E446="Assisted Manual")),A446&amp;"_GB",IF(AND(D446="Gina",OR(E446="De-Novo Merge",E446="Assisted Merge")),A446&amp;"_SA_GB",IF(AND(D446="Cameron",OR(E446="Manual",E446="Assisted Manual")),A446&amp;"_CA",IF(AND(D446="Cameron",OR(E446="De-Novo Merge",E446="Assisted Merge")),A446&amp;"_SA_CA",IF(AND(D446="Bruno",OR(E446="Manual",E446="Assisted Manual")),A446&amp;"_BD",IF(AND(D446="Bruno",OR(E446="De-Novo Merge",E446="Assisted Merge")),A446&amp;"_SA_BD",IF(AND(D446="Daniel",OR(E446="Manual",E446="Assisted Manual")),A446&amp;"_DR",IF(AND(D446="Daniel",OR(E446="De-Novo Merge",E446="Assisted Merge")),A446&amp;"_SA_DR",IF(AND(D446="Monet",OR(E446="Manual",E446="Assisted Manual")),A446&amp;"_MW",IF(AND(D446="Monet",OR(E446="De-Novo Merge",E446="Assisted Merge")),A446&amp;"_SA_MW",IF(AND(D446="Rinat",OR(E446="Manual",E446="Assisted Manual")),A446&amp;"_RM",IF(AND(D446="Rinat",OR(E446="De-Novo Merge",E446="Assisted Merge")),A446&amp;"_SA_RM",""))))))))))))))))</f>
        <v>2018-08-01_G-223_AE</v>
      </c>
      <c r="G446" s="104">
        <v>43419</v>
      </c>
      <c r="H446" s="104">
        <v>43419</v>
      </c>
      <c r="I446" s="68">
        <v>1.33</v>
      </c>
      <c r="J446" s="68">
        <v>21.05</v>
      </c>
      <c r="K446" s="73">
        <f>IF(AND(NOT(I446=""),NOT(J446=""),NOT(H446="")),J446/I446,"")</f>
        <v>15.827067669172932</v>
      </c>
      <c r="L446" s="111" t="str">
        <f>IF(AND(NOT(OR(H446="",H446="Ø")),NOT(OR(H447="",H447="Ø"))),"Needs to be Split","")</f>
        <v/>
      </c>
      <c r="M446" s="103" t="str">
        <f>IF(AND(NOT(OR(G446="",G446="Ø")),H446=""),"In Progress",IF(AND(NOT(OR(H446="Ø",H446="")),NOT(OR(G446="Ø",G446=""))),"Completed",IF(AND(NOT(A446=""),NOT(OR(D446="",D446="???")),G446=""),"Waiting",IF(D446="???","Waiting",""))))</f>
        <v>Completed</v>
      </c>
      <c r="N446" s="109" t="str">
        <f>IF(AND(NOT(OR(H446="Ø",H446="")),L446="Split"),"In Progress",IF(AND(NOT(OR(H446="Ø",H446="")),L446="Needs to be Split"),"Waiting",IF(AND(M446="Review",M447="Review"),"Review",IF(OR(AND(M446="Review",M447="Incomplete"),AND(M446="Incomplete",M447="Review")),"Review",IF(OR(AND(M446="Untraceable",M447="Review"),AND(M446="Review",M447="Untraceable")),"Review",IF(OR(AND(M446="Review",M447="Completed"),AND(M446="Completed",M447="Review")),"Review",IF(OR(AND(M446="Other",M447="Review"),AND(M446="Review",M447="Other")),"Review",IF(OR(AND(M446="Other",M447="Incomplete"),AND(M446="Incomplete",M447="Other")),"Review",IF(OR(AND(M446="Other",M447="Untraceable"),AND(M446="Untraceable",M447="Other")),"Review",IF(OR(AND(M446="Other",M447="Completed"),AND(M446="Completed",M447="Other")),"Review",IF(AND(M446="Waiting",M447="Waiting"),"Waiting",IF(OR(AND(M446="Review",M447="Waiting"),AND(M446="Waiting",M447="Review")),"Waiting",IF(OR(AND(M446="Other",M447="Waiting"),AND(M446="Waiting",M447="Other")),"Waiting",IF(OR(AND(M446="Incomplete",M447="Waiting"),AND(M446="Waiting",M447="Incomplete")),"Waiting",IF(OR(AND(M446="Completed",M447="Waiting"),AND(M446="Waiting",M447="Completed")),"Waiting",IF(OR(M446="In Progress",M447="In Progress"),"In Progress",IF(OR(AND(M446="Completed",M447="Untraceable"),AND(M446="Untraceable",M447="Completed")),"Review",IF(OR(AND(M446="Completed",M447="Incomplete"),AND(M446="Incomplete",M447="Completed")),"Review",IF(OR(AND(M446="Incomplete",M447="Untraceable"),AND(M446="Untraceable",M447="Incomplete")),"Untraceable",IF(AND(NOT(OR(H446="Ø",H446="")),NOT(OR(H447="Ø",H447="")),L446=""),"In Progress",IF(AND(M446="Untraceable",M447="Untraceable"),"Untraceable",IF(AND(NOT(OR(H446="Ø",H446="")),NOT(OR(H447="Ø",H447="")),NOT(OR(L446="Ø",L446="",L446="Split",L446="Needs to be Split"))),"Completed",IF(AND(M446="Incomplete",M447="Incomplete"),"Incomplete",IF(AND(M446="Other",M447="Other"),"Review",IF(AND(M446="Untraceable",M447=""),"Untraceable","")))))))))))))))))))))))))</f>
        <v>Waiting</v>
      </c>
      <c r="O446" s="109" t="str">
        <f>IF(OR(N446="Untraceable",N446="Incomplete"),"Ignore",IF(N446="Completed","Waiting",IF(OR(N446="Waiting",N446="In Progress",N446="Review",N446="Other"),"HOLD","")))</f>
        <v>HOLD</v>
      </c>
      <c r="P446" t="s">
        <v>5501</v>
      </c>
      <c r="Q446" s="114" t="str">
        <f>IF(OR(N446="Untraceable",N446="Incomplete"),"No",IF(N446="Completed","In Progress",""))</f>
        <v/>
      </c>
      <c r="R446" s="109"/>
    </row>
    <row r="447" spans="1:18" x14ac:dyDescent="0.25">
      <c r="A447" s="109"/>
      <c r="B447" s="109"/>
      <c r="C447" s="109"/>
      <c r="D447" s="103" t="str">
        <f>IF(AND(NOT(A446=""),NOT(B446=""),NOT(M446="Untraceable")),"???","")</f>
        <v>???</v>
      </c>
      <c r="E447" s="103"/>
      <c r="F447" s="7" t="str">
        <f>IF(AND(D447="Amina",OR(E447="Manual",E447="Assisted Manual")),A446&amp;"_AZ",IF(AND(D447="Amina",OR(E447="De-Novo Merge",E447="Assisted Merge")),A446&amp;"_SA_AZ",IF(AND(D447="Ahmad",OR(E447="Manual",E447="Assisted Manual")),A446&amp;"_AE",IF(AND(D447="Ahmad",OR(E447="De-Novo Merge",E447="Assisted Merge")),A446&amp;"_SA_AE",IF(AND(D447="Gina",OR(E447="Manual",E447="Assisted Manual")),A446&amp;"_GB",IF(AND(D447="Gina",OR(E447="De-Novo Merge",E447="Assisted Merge")),A446&amp;"_SA_GB",IF(AND(D447="Cameron",OR(E447="Manual",E447="Assisted Manual")),A446&amp;"_CA",IF(AND(D447="Cameron",OR(E447="De-Novo Merge",E447="Assisted Merge")),A446&amp;"_SA_CA",IF(AND(D447="Bruno",OR(E447="Manual",E447="Assisted Manual")),A446&amp;"_BD",IF(AND(D447="Bruno",OR(E447="De-Novo Merge",E447="Assisted Merge")),A446&amp;"_SA_BD",IF(AND(D447="Daniel",OR(E447="Manual",E447="Assisted Manual")),A446&amp;"_DR",IF(AND(D447="Daniel",OR(E447="De-Novo Merge",E447="Assisted Merge")),A446&amp;"_SA_DR",IF(AND(D447="Monet",OR(E447="Manual",E447="Assisted Manual")),A446&amp;"_MW",IF(AND(D447="Monet",OR(E447="De-Novo Merge",E447="Assisted Merge")),A446&amp;"_SA_MW",IF(AND(D447="Rinat",OR(E447="Manual",E447="Assisted Manual")),A446&amp;"_RM",IF(AND(D447="Rinat",OR(E447="De-Novo Merge",E447="Assisted Merge")),A446&amp;"_SA_RM",""))))))))))))))))</f>
        <v/>
      </c>
      <c r="G447" s="104"/>
      <c r="H447" s="104"/>
      <c r="I447" s="68"/>
      <c r="J447" s="68"/>
      <c r="K447" s="73" t="str">
        <f>IF(AND(NOT(I447=""),NOT(J447=""),NOT(H447="")),J447/I447,"")</f>
        <v/>
      </c>
      <c r="L447" s="109"/>
      <c r="M447" s="103" t="str">
        <f>IF(AND(NOT(OR(G447="",G447="Ø")),H447=""),"In Progress",IF(AND(NOT(OR(H447="Ø",H447="")),NOT(OR(G447="Ø",G447=""))),"Completed",IF(AND(NOT(A446=""),NOT(OR(D447="",D447="???")),G447=""),"Waiting",IF(D447="???","Waiting",""))))</f>
        <v>Waiting</v>
      </c>
      <c r="N447" s="109"/>
      <c r="O447" s="109"/>
      <c r="Q447" s="114"/>
      <c r="R447" s="109"/>
    </row>
    <row r="448" spans="1:18" x14ac:dyDescent="0.25">
      <c r="A448" s="115" t="s">
        <v>5500</v>
      </c>
      <c r="B448" s="110" t="s">
        <v>5499</v>
      </c>
      <c r="C448" s="109" t="s">
        <v>2065</v>
      </c>
      <c r="D448" s="103" t="s">
        <v>4648</v>
      </c>
      <c r="E448" s="103" t="s">
        <v>24</v>
      </c>
      <c r="F448" s="7" t="str">
        <f>IF(AND(D448="Amina",OR(E448="Manual",E448="Assisted Manual")),A448&amp;"_AZ",IF(AND(D448="Amina",OR(E448="De-Novo Merge",E448="Assisted Merge")),A448&amp;"_SA_AZ",IF(AND(D448="Ahmad",OR(E448="Manual",E448="Assisted Manual")),A448&amp;"_AE",IF(AND(D448="Ahmad",OR(E448="De-Novo Merge",E448="Assisted Merge")),A448&amp;"_SA_AE",IF(AND(D448="Gina",OR(E448="Manual",E448="Assisted Manual")),A448&amp;"_GB",IF(AND(D448="Gina",OR(E448="De-Novo Merge",E448="Assisted Merge")),A448&amp;"_SA_GB",IF(AND(D448="Cameron",OR(E448="Manual",E448="Assisted Manual")),A448&amp;"_CA",IF(AND(D448="Cameron",OR(E448="De-Novo Merge",E448="Assisted Merge")),A448&amp;"_SA_CA",IF(AND(D448="Bruno",OR(E448="Manual",E448="Assisted Manual")),A448&amp;"_BD",IF(AND(D448="Bruno",OR(E448="De-Novo Merge",E448="Assisted Merge")),A448&amp;"_SA_BD",IF(AND(D448="Daniel",OR(E448="Manual",E448="Assisted Manual")),A448&amp;"_DR",IF(AND(D448="Daniel",OR(E448="De-Novo Merge",E448="Assisted Merge")),A448&amp;"_SA_DR",IF(AND(D448="Monet",OR(E448="Manual",E448="Assisted Manual")),A448&amp;"_MW",IF(AND(D448="Monet",OR(E448="De-Novo Merge",E448="Assisted Merge")),A448&amp;"_SA_MW",IF(AND(D448="Rinat",OR(E448="Manual",E448="Assisted Manual")),A448&amp;"_RM",IF(AND(D448="Rinat",OR(E448="De-Novo Merge",E448="Assisted Merge")),A448&amp;"_SA_RM",""))))))))))))))))</f>
        <v>2018-08-01_G-224_AE</v>
      </c>
      <c r="G448" s="104">
        <v>43418</v>
      </c>
      <c r="H448" s="104">
        <v>43418</v>
      </c>
      <c r="I448" s="68">
        <v>1</v>
      </c>
      <c r="J448" s="68">
        <v>19.88</v>
      </c>
      <c r="K448" s="73">
        <f>IF(AND(NOT(I448=""),NOT(J448=""),NOT(H448="")),J448/I448,"")</f>
        <v>19.88</v>
      </c>
      <c r="L448" s="111">
        <v>43445</v>
      </c>
      <c r="M448" s="103" t="str">
        <f>IF(AND(NOT(OR(G448="",G448="Ø")),H448=""),"In Progress",IF(AND(NOT(OR(H448="Ø",H448="")),NOT(OR(G448="Ø",G448=""))),"Completed",IF(AND(NOT(A448=""),NOT(OR(D448="",D448="???")),G448=""),"Waiting",IF(D448="???","Waiting",""))))</f>
        <v>Completed</v>
      </c>
      <c r="N448" s="109" t="str">
        <f>IF(AND(NOT(OR(H448="Ø",H448="")),L448="Split"),"In Progress",IF(AND(NOT(OR(H448="Ø",H448="")),L448="Needs to be Split"),"Waiting",IF(AND(M448="Review",M449="Review"),"Review",IF(OR(AND(M448="Review",M449="Incomplete"),AND(M448="Incomplete",M449="Review")),"Review",IF(OR(AND(M448="Untraceable",M449="Review"),AND(M448="Review",M449="Untraceable")),"Review",IF(OR(AND(M448="Review",M449="Completed"),AND(M448="Completed",M449="Review")),"Review",IF(OR(AND(M448="Other",M449="Review"),AND(M448="Review",M449="Other")),"Review",IF(OR(AND(M448="Other",M449="Incomplete"),AND(M448="Incomplete",M449="Other")),"Review",IF(OR(AND(M448="Other",M449="Untraceable"),AND(M448="Untraceable",M449="Other")),"Review",IF(OR(AND(M448="Other",M449="Completed"),AND(M448="Completed",M449="Other")),"Review",IF(AND(M448="Waiting",M449="Waiting"),"Waiting",IF(OR(AND(M448="Review",M449="Waiting"),AND(M448="Waiting",M449="Review")),"Waiting",IF(OR(AND(M448="Other",M449="Waiting"),AND(M448="Waiting",M449="Other")),"Waiting",IF(OR(AND(M448="Incomplete",M449="Waiting"),AND(M448="Waiting",M449="Incomplete")),"Waiting",IF(OR(AND(M448="Completed",M449="Waiting"),AND(M448="Waiting",M449="Completed")),"Waiting",IF(OR(M448="In Progress",M449="In Progress"),"In Progress",IF(OR(AND(M448="Completed",M449="Untraceable"),AND(M448="Untraceable",M449="Completed")),"Review",IF(OR(AND(M448="Completed",M449="Incomplete"),AND(M448="Incomplete",M449="Completed")),"Review",IF(OR(AND(M448="Incomplete",M449="Untraceable"),AND(M448="Untraceable",M449="Incomplete")),"Untraceable",IF(AND(NOT(OR(H448="Ø",H448="")),NOT(OR(H449="Ø",H449="")),L448=""),"In Progress",IF(AND(M448="Untraceable",M449="Untraceable"),"Untraceable",IF(AND(NOT(OR(H448="Ø",H448="")),NOT(OR(H449="Ø",H449="")),NOT(OR(L448="Ø",L448="",L448="Split",L448="Needs to be Split"))),"Completed",IF(AND(M448="Incomplete",M449="Incomplete"),"Incomplete",IF(AND(M448="Other",M449="Other"),"Review",IF(AND(M448="Untraceable",M449=""),"Untraceable","")))))))))))))))))))))))))</f>
        <v>Completed</v>
      </c>
      <c r="O448" s="109" t="s">
        <v>0</v>
      </c>
      <c r="Q448" s="114" t="s">
        <v>25</v>
      </c>
      <c r="R448" s="109" t="s">
        <v>5498</v>
      </c>
    </row>
    <row r="449" spans="1:18" x14ac:dyDescent="0.25">
      <c r="A449" s="109"/>
      <c r="B449" s="109"/>
      <c r="C449" s="109"/>
      <c r="D449" s="103" t="s">
        <v>23</v>
      </c>
      <c r="E449" s="103" t="s">
        <v>1512</v>
      </c>
      <c r="F449" s="7" t="str">
        <f>IF(AND(D449="Amina",OR(E449="Manual",E449="Assisted Manual")),A448&amp;"_AZ",IF(AND(D449="Amina",OR(E449="De-Novo Merge",E449="Assisted Merge")),A448&amp;"_SA_AZ",IF(AND(D449="Ahmad",OR(E449="Manual",E449="Assisted Manual")),A448&amp;"_AE",IF(AND(D449="Ahmad",OR(E449="De-Novo Merge",E449="Assisted Merge")),A448&amp;"_SA_AE",IF(AND(D449="Gina",OR(E449="Manual",E449="Assisted Manual")),A448&amp;"_GB",IF(AND(D449="Gina",OR(E449="De-Novo Merge",E449="Assisted Merge")),A448&amp;"_SA_GB",IF(AND(D449="Cameron",OR(E449="Manual",E449="Assisted Manual")),A448&amp;"_CA",IF(AND(D449="Cameron",OR(E449="De-Novo Merge",E449="Assisted Merge")),A448&amp;"_SA_CA",IF(AND(D449="Bruno",OR(E449="Manual",E449="Assisted Manual")),A448&amp;"_BD",IF(AND(D449="Bruno",OR(E449="De-Novo Merge",E449="Assisted Merge")),A448&amp;"_SA_BD",IF(AND(D449="Daniel",OR(E449="Manual",E449="Assisted Manual")),A448&amp;"_DR",IF(AND(D449="Daniel",OR(E449="De-Novo Merge",E449="Assisted Merge")),A448&amp;"_SA_DR",IF(AND(D449="Monet",OR(E449="Manual",E449="Assisted Manual")),A448&amp;"_MW",IF(AND(D449="Monet",OR(E449="De-Novo Merge",E449="Assisted Merge")),A448&amp;"_SA_MW",IF(AND(D449="Rinat",OR(E449="Manual",E449="Assisted Manual")),A448&amp;"_RM",IF(AND(D449="Rinat",OR(E449="De-Novo Merge",E449="Assisted Merge")),A448&amp;"_SA_RM",""))))))))))))))))</f>
        <v>2018-08-01_G-224_CA</v>
      </c>
      <c r="G449" s="104">
        <v>43425</v>
      </c>
      <c r="H449" s="104">
        <v>43427</v>
      </c>
      <c r="I449" s="68">
        <v>1.5</v>
      </c>
      <c r="J449" s="68">
        <v>24.9</v>
      </c>
      <c r="K449" s="73">
        <f>IF(AND(NOT(I449=""),NOT(J449=""),NOT(H449="")),J449/I449,"")</f>
        <v>16.599999999999998</v>
      </c>
      <c r="L449" s="109"/>
      <c r="M449" s="103" t="str">
        <f>IF(AND(NOT(OR(G449="",G449="Ø")),H449=""),"In Progress",IF(AND(NOT(OR(H449="Ø",H449="")),NOT(OR(G449="Ø",G449=""))),"Completed",IF(AND(NOT(A448=""),NOT(OR(D449="",D449="???")),G449=""),"Waiting",IF(D449="???","Waiting",""))))</f>
        <v>Completed</v>
      </c>
      <c r="N449" s="109"/>
      <c r="O449" s="109"/>
      <c r="Q449" s="114"/>
      <c r="R449" s="109"/>
    </row>
    <row r="450" spans="1:18" x14ac:dyDescent="0.25">
      <c r="A450" s="115" t="s">
        <v>5497</v>
      </c>
      <c r="B450" s="110" t="s">
        <v>5496</v>
      </c>
      <c r="C450" s="109"/>
      <c r="D450" s="103" t="s">
        <v>4648</v>
      </c>
      <c r="E450" s="103" t="s">
        <v>24</v>
      </c>
      <c r="F450" s="7" t="str">
        <f>IF(AND(D450="Amina",OR(E450="Manual",E450="Assisted Manual")),A450&amp;"_AZ",IF(AND(D450="Amina",OR(E450="De-Novo Merge",E450="Assisted Merge")),A450&amp;"_SA_AZ",IF(AND(D450="Ahmad",OR(E450="Manual",E450="Assisted Manual")),A450&amp;"_AE",IF(AND(D450="Ahmad",OR(E450="De-Novo Merge",E450="Assisted Merge")),A450&amp;"_SA_AE",IF(AND(D450="Gina",OR(E450="Manual",E450="Assisted Manual")),A450&amp;"_GB",IF(AND(D450="Gina",OR(E450="De-Novo Merge",E450="Assisted Merge")),A450&amp;"_SA_GB",IF(AND(D450="Cameron",OR(E450="Manual",E450="Assisted Manual")),A450&amp;"_CA",IF(AND(D450="Cameron",OR(E450="De-Novo Merge",E450="Assisted Merge")),A450&amp;"_SA_CA",IF(AND(D450="Bruno",OR(E450="Manual",E450="Assisted Manual")),A450&amp;"_BD",IF(AND(D450="Bruno",OR(E450="De-Novo Merge",E450="Assisted Merge")),A450&amp;"_SA_BD",IF(AND(D450="Daniel",OR(E450="Manual",E450="Assisted Manual")),A450&amp;"_DR",IF(AND(D450="Daniel",OR(E450="De-Novo Merge",E450="Assisted Merge")),A450&amp;"_SA_DR",IF(AND(D450="Monet",OR(E450="Manual",E450="Assisted Manual")),A450&amp;"_MW",IF(AND(D450="Monet",OR(E450="De-Novo Merge",E450="Assisted Merge")),A450&amp;"_SA_MW",IF(AND(D450="Rinat",OR(E450="Manual",E450="Assisted Manual")),A450&amp;"_RM",IF(AND(D450="Rinat",OR(E450="De-Novo Merge",E450="Assisted Merge")),A450&amp;"_SA_RM",""))))))))))))))))</f>
        <v>2018-08-01_G-225_AE</v>
      </c>
      <c r="G450" s="104">
        <v>43419</v>
      </c>
      <c r="H450" s="104">
        <v>43419</v>
      </c>
      <c r="I450" s="68">
        <v>2.62</v>
      </c>
      <c r="J450" s="68">
        <v>59.89</v>
      </c>
      <c r="K450" s="73">
        <f>IF(AND(NOT(I450=""),NOT(J450=""),NOT(H450="")),J450/I450,"")</f>
        <v>22.858778625954198</v>
      </c>
      <c r="L450" s="111" t="str">
        <f>IF(AND(NOT(OR(H450="",H450="Ø")),NOT(OR(H451="",H451="Ø"))),"Needs to be Split","")</f>
        <v/>
      </c>
      <c r="M450" s="103" t="str">
        <f>IF(AND(NOT(OR(G450="",G450="Ø")),H450=""),"In Progress",IF(AND(NOT(OR(H450="Ø",H450="")),NOT(OR(G450="Ø",G450=""))),"Completed",IF(AND(NOT(A450=""),NOT(OR(D450="",D450="???")),G450=""),"Waiting",IF(D450="???","Waiting",""))))</f>
        <v>Completed</v>
      </c>
      <c r="N450" s="109" t="str">
        <f>IF(AND(NOT(OR(H450="Ø",H450="")),L450="Split"),"In Progress",IF(AND(NOT(OR(H450="Ø",H450="")),L450="Needs to be Split"),"Waiting",IF(AND(M450="Review",M451="Review"),"Review",IF(OR(AND(M450="Review",M451="Incomplete"),AND(M450="Incomplete",M451="Review")),"Review",IF(OR(AND(M450="Untraceable",M451="Review"),AND(M450="Review",M451="Untraceable")),"Review",IF(OR(AND(M450="Review",M451="Completed"),AND(M450="Completed",M451="Review")),"Review",IF(OR(AND(M450="Other",M451="Review"),AND(M450="Review",M451="Other")),"Review",IF(OR(AND(M450="Other",M451="Incomplete"),AND(M450="Incomplete",M451="Other")),"Review",IF(OR(AND(M450="Other",M451="Untraceable"),AND(M450="Untraceable",M451="Other")),"Review",IF(OR(AND(M450="Other",M451="Completed"),AND(M450="Completed",M451="Other")),"Review",IF(AND(M450="Waiting",M451="Waiting"),"Waiting",IF(OR(AND(M450="Review",M451="Waiting"),AND(M450="Waiting",M451="Review")),"Waiting",IF(OR(AND(M450="Other",M451="Waiting"),AND(M450="Waiting",M451="Other")),"Waiting",IF(OR(AND(M450="Incomplete",M451="Waiting"),AND(M450="Waiting",M451="Incomplete")),"Waiting",IF(OR(AND(M450="Completed",M451="Waiting"),AND(M450="Waiting",M451="Completed")),"Waiting",IF(OR(M450="In Progress",M451="In Progress"),"In Progress",IF(OR(AND(M450="Completed",M451="Untraceable"),AND(M450="Untraceable",M451="Completed")),"Review",IF(OR(AND(M450="Completed",M451="Incomplete"),AND(M450="Incomplete",M451="Completed")),"Review",IF(OR(AND(M450="Incomplete",M451="Untraceable"),AND(M450="Untraceable",M451="Incomplete")),"Untraceable",IF(AND(NOT(OR(H450="Ø",H450="")),NOT(OR(H451="Ø",H451="")),L450=""),"In Progress",IF(AND(M450="Untraceable",M451="Untraceable"),"Untraceable",IF(AND(NOT(OR(H450="Ø",H450="")),NOT(OR(H451="Ø",H451="")),NOT(OR(L450="Ø",L450="",L450="Split",L450="Needs to be Split"))),"Completed",IF(AND(M450="Incomplete",M451="Incomplete"),"Incomplete",IF(AND(M450="Other",M451="Other"),"Review",IF(AND(M450="Untraceable",M451=""),"Untraceable","")))))))))))))))))))))))))</f>
        <v>Waiting</v>
      </c>
      <c r="O450" s="109" t="str">
        <f>IF(OR(N450="Untraceable",N450="Incomplete"),"Ignore",IF(N450="Completed","Waiting",IF(OR(N450="Waiting",N450="In Progress",N450="Review",N450="Other"),"HOLD","")))</f>
        <v>HOLD</v>
      </c>
      <c r="Q450" s="114" t="str">
        <f>IF(OR(N450="Untraceable",N450="Incomplete"),"No",IF(N450="Completed","In Progress",""))</f>
        <v/>
      </c>
      <c r="R450" s="109"/>
    </row>
    <row r="451" spans="1:18" x14ac:dyDescent="0.25">
      <c r="A451" s="109"/>
      <c r="B451" s="109"/>
      <c r="C451" s="109"/>
      <c r="D451" s="103" t="str">
        <f>IF(AND(NOT(A450=""),NOT(B450=""),NOT(M450="Untraceable")),"???","")</f>
        <v>???</v>
      </c>
      <c r="E451" s="103"/>
      <c r="F451" s="7" t="str">
        <f>IF(AND(D451="Amina",OR(E451="Manual",E451="Assisted Manual")),A450&amp;"_AZ",IF(AND(D451="Amina",OR(E451="De-Novo Merge",E451="Assisted Merge")),A450&amp;"_SA_AZ",IF(AND(D451="Ahmad",OR(E451="Manual",E451="Assisted Manual")),A450&amp;"_AE",IF(AND(D451="Ahmad",OR(E451="De-Novo Merge",E451="Assisted Merge")),A450&amp;"_SA_AE",IF(AND(D451="Gina",OR(E451="Manual",E451="Assisted Manual")),A450&amp;"_GB",IF(AND(D451="Gina",OR(E451="De-Novo Merge",E451="Assisted Merge")),A450&amp;"_SA_GB",IF(AND(D451="Cameron",OR(E451="Manual",E451="Assisted Manual")),A450&amp;"_CA",IF(AND(D451="Cameron",OR(E451="De-Novo Merge",E451="Assisted Merge")),A450&amp;"_SA_CA",IF(AND(D451="Bruno",OR(E451="Manual",E451="Assisted Manual")),A450&amp;"_BD",IF(AND(D451="Bruno",OR(E451="De-Novo Merge",E451="Assisted Merge")),A450&amp;"_SA_BD",IF(AND(D451="Daniel",OR(E451="Manual",E451="Assisted Manual")),A450&amp;"_DR",IF(AND(D451="Daniel",OR(E451="De-Novo Merge",E451="Assisted Merge")),A450&amp;"_SA_DR",IF(AND(D451="Monet",OR(E451="Manual",E451="Assisted Manual")),A450&amp;"_MW",IF(AND(D451="Monet",OR(E451="De-Novo Merge",E451="Assisted Merge")),A450&amp;"_SA_MW",IF(AND(D451="Rinat",OR(E451="Manual",E451="Assisted Manual")),A450&amp;"_RM",IF(AND(D451="Rinat",OR(E451="De-Novo Merge",E451="Assisted Merge")),A450&amp;"_SA_RM",""))))))))))))))))</f>
        <v/>
      </c>
      <c r="G451" s="104"/>
      <c r="H451" s="104"/>
      <c r="I451" s="68"/>
      <c r="J451" s="68"/>
      <c r="K451" s="73" t="str">
        <f>IF(AND(NOT(I451=""),NOT(J451=""),NOT(H451="")),J451/I451,"")</f>
        <v/>
      </c>
      <c r="L451" s="109"/>
      <c r="M451" s="103" t="str">
        <f>IF(AND(NOT(OR(G451="",G451="Ø")),H451=""),"In Progress",IF(AND(NOT(OR(H451="Ø",H451="")),NOT(OR(G451="Ø",G451=""))),"Completed",IF(AND(NOT(A450=""),NOT(OR(D451="",D451="???")),G451=""),"Waiting",IF(D451="???","Waiting",""))))</f>
        <v>Waiting</v>
      </c>
      <c r="N451" s="109"/>
      <c r="O451" s="109"/>
      <c r="Q451" s="114"/>
      <c r="R451" s="109"/>
    </row>
    <row r="452" spans="1:18" x14ac:dyDescent="0.25">
      <c r="A452" s="115" t="s">
        <v>5495</v>
      </c>
      <c r="B452" s="110" t="s">
        <v>5494</v>
      </c>
      <c r="C452" s="109"/>
      <c r="D452" s="103" t="s">
        <v>187</v>
      </c>
      <c r="E452" s="103" t="s">
        <v>24</v>
      </c>
      <c r="F452" s="7" t="str">
        <f>IF(AND(D452="Amina",OR(E452="Manual",E452="Assisted Manual")),A452&amp;"_AZ",IF(AND(D452="Amina",OR(E452="De-Novo Merge",E452="Assisted Merge")),A452&amp;"_SA_AZ",IF(AND(D452="Ahmad",OR(E452="Manual",E452="Assisted Manual")),A452&amp;"_AE",IF(AND(D452="Ahmad",OR(E452="De-Novo Merge",E452="Assisted Merge")),A452&amp;"_SA_AE",IF(AND(D452="Gina",OR(E452="Manual",E452="Assisted Manual")),A452&amp;"_GB",IF(AND(D452="Gina",OR(E452="De-Novo Merge",E452="Assisted Merge")),A452&amp;"_SA_GB",IF(AND(D452="Cameron",OR(E452="Manual",E452="Assisted Manual")),A452&amp;"_CA",IF(AND(D452="Cameron",OR(E452="De-Novo Merge",E452="Assisted Merge")),A452&amp;"_SA_CA",IF(AND(D452="Bruno",OR(E452="Manual",E452="Assisted Manual")),A452&amp;"_BD",IF(AND(D452="Bruno",OR(E452="De-Novo Merge",E452="Assisted Merge")),A452&amp;"_SA_BD",IF(AND(D452="Daniel",OR(E452="Manual",E452="Assisted Manual")),A452&amp;"_DR",IF(AND(D452="Daniel",OR(E452="De-Novo Merge",E452="Assisted Merge")),A452&amp;"_SA_DR",IF(AND(D452="Monet",OR(E452="Manual",E452="Assisted Manual")),A452&amp;"_MW",IF(AND(D452="Monet",OR(E452="De-Novo Merge",E452="Assisted Merge")),A452&amp;"_SA_MW",IF(AND(D452="Rinat",OR(E452="Manual",E452="Assisted Manual")),A452&amp;"_RM",IF(AND(D452="Rinat",OR(E452="De-Novo Merge",E452="Assisted Merge")),A452&amp;"_SA_RM",""))))))))))))))))</f>
        <v>2018-08-01_G-226_MW</v>
      </c>
      <c r="G452" s="104">
        <v>43419</v>
      </c>
      <c r="H452" s="104">
        <v>43423</v>
      </c>
      <c r="I452" s="68"/>
      <c r="J452" s="68"/>
      <c r="K452" s="73" t="str">
        <f>IF(AND(NOT(I452=""),NOT(J452=""),NOT(H452="")),J452/I452,"")</f>
        <v/>
      </c>
      <c r="L452" s="111">
        <v>43432</v>
      </c>
      <c r="M452" s="103" t="str">
        <f>IF(AND(NOT(OR(G452="",G452="Ø")),H452=""),"In Progress",IF(AND(NOT(OR(H452="Ø",H452="")),NOT(OR(G452="Ø",G452=""))),"Completed",IF(AND(NOT(A451=""),NOT(OR(D452="",D452="???")),G452=""),"Waiting",IF(D452="???","Waiting",""))))</f>
        <v>Completed</v>
      </c>
      <c r="N452" s="109" t="s">
        <v>1</v>
      </c>
      <c r="O452" s="109" t="s">
        <v>190</v>
      </c>
      <c r="P452" t="s">
        <v>5493</v>
      </c>
      <c r="Q452" s="114" t="s">
        <v>53</v>
      </c>
      <c r="R452" s="109"/>
    </row>
    <row r="453" spans="1:18" x14ac:dyDescent="0.25">
      <c r="A453" s="109"/>
      <c r="B453" s="109"/>
      <c r="C453" s="109"/>
      <c r="D453" s="103" t="s">
        <v>32</v>
      </c>
      <c r="E453" s="103" t="s">
        <v>1512</v>
      </c>
      <c r="F453" s="7" t="str">
        <f>IF(AND(D453="Amina",OR(E453="Manual",E453="Assisted Manual")),A452&amp;"_AZ",IF(AND(D453="Amina",OR(E453="De-Novo Merge",E453="Assisted Merge")),A452&amp;"_SA_AZ",IF(AND(D453="Ahmad",OR(E453="Manual",E453="Assisted Manual")),A452&amp;"_AE",IF(AND(D453="Ahmad",OR(E453="De-Novo Merge",E453="Assisted Merge")),A452&amp;"_SA_AE",IF(AND(D453="Gina",OR(E453="Manual",E453="Assisted Manual")),A452&amp;"_GB",IF(AND(D453="Gina",OR(E453="De-Novo Merge",E453="Assisted Merge")),A452&amp;"_SA_GB",IF(AND(D453="Cameron",OR(E453="Manual",E453="Assisted Manual")),A452&amp;"_CA",IF(AND(D453="Cameron",OR(E453="De-Novo Merge",E453="Assisted Merge")),A452&amp;"_SA_CA",IF(AND(D453="Bruno",OR(E453="Manual",E453="Assisted Manual")),A452&amp;"_BD",IF(AND(D453="Bruno",OR(E453="De-Novo Merge",E453="Assisted Merge")),A452&amp;"_SA_BD",IF(AND(D453="Daniel",OR(E453="Manual",E453="Assisted Manual")),A452&amp;"_DR",IF(AND(D453="Daniel",OR(E453="De-Novo Merge",E453="Assisted Merge")),A452&amp;"_SA_DR",IF(AND(D453="Monet",OR(E453="Manual",E453="Assisted Manual")),A452&amp;"_MW",IF(AND(D453="Monet",OR(E453="De-Novo Merge",E453="Assisted Merge")),A452&amp;"_SA_MW",IF(AND(D453="Rinat",OR(E453="Manual",E453="Assisted Manual")),A452&amp;"_RM",IF(AND(D453="Rinat",OR(E453="De-Novo Merge",E453="Assisted Merge")),A452&amp;"_SA_RM",""))))))))))))))))</f>
        <v>2018-08-01_G-226_AZ</v>
      </c>
      <c r="G453" s="104">
        <v>43432</v>
      </c>
      <c r="H453" s="104">
        <v>43432</v>
      </c>
      <c r="I453" s="68"/>
      <c r="J453" s="68"/>
      <c r="K453" s="73" t="str">
        <f>IF(AND(NOT(I453=""),NOT(J453=""),NOT(H453="")),J453/I453,"")</f>
        <v/>
      </c>
      <c r="L453" s="109"/>
      <c r="M453" s="103" t="str">
        <f>IF(AND(NOT(OR(G453="",G453="Ø")),H453=""),"In Progress",IF(AND(NOT(OR(H453="Ø",H453="")),NOT(OR(G453="Ø",G453=""))),"Completed",IF(AND(NOT(A452=""),NOT(OR(D453="",D453="???")),G453=""),"Waiting",IF(D453="???","Waiting",""))))</f>
        <v>Completed</v>
      </c>
      <c r="N453" s="109"/>
      <c r="O453" s="109"/>
      <c r="P453" t="s">
        <v>5492</v>
      </c>
      <c r="Q453" s="114"/>
      <c r="R453" s="109"/>
    </row>
    <row r="454" spans="1:18" x14ac:dyDescent="0.25">
      <c r="A454" s="115" t="s">
        <v>5491</v>
      </c>
      <c r="B454" s="110" t="s">
        <v>5490</v>
      </c>
      <c r="C454" s="109" t="s">
        <v>5489</v>
      </c>
      <c r="D454" s="103" t="s">
        <v>23</v>
      </c>
      <c r="E454" s="103" t="s">
        <v>24</v>
      </c>
      <c r="F454" s="7" t="str">
        <f>IF(AND(D454="Amina",OR(E454="Manual",E454="Assisted Manual")),A454&amp;"_AZ",IF(AND(D454="Amina",OR(E454="De-Novo Merge",E454="Assisted Merge")),A454&amp;"_SA_AZ",IF(AND(D454="Ahmad",OR(E454="Manual",E454="Assisted Manual")),A454&amp;"_AE",IF(AND(D454="Ahmad",OR(E454="De-Novo Merge",E454="Assisted Merge")),A454&amp;"_SA_AE",IF(AND(D454="Gina",OR(E454="Manual",E454="Assisted Manual")),A454&amp;"_GB",IF(AND(D454="Gina",OR(E454="De-Novo Merge",E454="Assisted Merge")),A454&amp;"_SA_GB",IF(AND(D454="Cameron",OR(E454="Manual",E454="Assisted Manual")),A454&amp;"_CA",IF(AND(D454="Cameron",OR(E454="De-Novo Merge",E454="Assisted Merge")),A454&amp;"_SA_CA",IF(AND(D454="Bruno",OR(E454="Manual",E454="Assisted Manual")),A454&amp;"_BD",IF(AND(D454="Bruno",OR(E454="De-Novo Merge",E454="Assisted Merge")),A454&amp;"_SA_BD",IF(AND(D454="Daniel",OR(E454="Manual",E454="Assisted Manual")),A454&amp;"_DR",IF(AND(D454="Daniel",OR(E454="De-Novo Merge",E454="Assisted Merge")),A454&amp;"_SA_DR",IF(AND(D454="Monet",OR(E454="Manual",E454="Assisted Manual")),A454&amp;"_MW",IF(AND(D454="Monet",OR(E454="De-Novo Merge",E454="Assisted Merge")),A454&amp;"_SA_MW",IF(AND(D454="Rinat",OR(E454="Manual",E454="Assisted Manual")),A454&amp;"_RM",IF(AND(D454="Rinat",OR(E454="De-Novo Merge",E454="Assisted Merge")),A454&amp;"_SA_RM",""))))))))))))))))</f>
        <v>2018-08-01_G-227_CA</v>
      </c>
      <c r="G454" s="104">
        <v>43427</v>
      </c>
      <c r="H454" s="104">
        <v>43427</v>
      </c>
      <c r="I454" s="68">
        <v>0.25</v>
      </c>
      <c r="J454" s="68">
        <v>8</v>
      </c>
      <c r="K454" s="73">
        <f>IF(AND(NOT(I454=""),NOT(J454=""),NOT(H454="")),J454/I454,"")</f>
        <v>32</v>
      </c>
      <c r="L454" s="111">
        <v>43438</v>
      </c>
      <c r="M454" s="103" t="str">
        <f>IF(AND(NOT(OR(G454="",G454="Ø")),H454=""),"In Progress",IF(AND(NOT(OR(H454="Ø",H454="")),NOT(OR(G454="Ø",G454=""))),"Completed",IF(AND(NOT(A453=""),NOT(OR(D454="",D454="???")),G454=""),"Waiting",IF(D454="???","Waiting",""))))</f>
        <v>Completed</v>
      </c>
      <c r="N454" s="109" t="str">
        <f>IF(AND(NOT(OR(H454="Ø",H454="")),L454="Split"),"In Progress",IF(AND(NOT(OR(H454="Ø",H454="")),L454="Needs to be Split"),"Waiting",IF(AND(M454="Review",M455="Review"),"Review",IF(OR(AND(M454="Review",M455="Incomplete"),AND(M454="Incomplete",M455="Review")),"Review",IF(OR(AND(M454="Untraceable",M455="Review"),AND(M454="Review",M455="Untraceable")),"Review",IF(OR(AND(M454="Review",M455="Completed"),AND(M454="Completed",M455="Review")),"Review",IF(OR(AND(M454="Other",M455="Review"),AND(M454="Review",M455="Other")),"Review",IF(OR(AND(M454="Other",M455="Incomplete"),AND(M454="Incomplete",M455="Other")),"Review",IF(OR(AND(M454="Other",M455="Untraceable"),AND(M454="Untraceable",M455="Other")),"Review",IF(OR(AND(M454="Other",M455="Completed"),AND(M454="Completed",M455="Other")),"Review",IF(AND(M454="Waiting",M455="Waiting"),"Waiting",IF(OR(AND(M454="Review",M455="Waiting"),AND(M454="Waiting",M455="Review")),"Waiting",IF(OR(AND(M454="Other",M455="Waiting"),AND(M454="Waiting",M455="Other")),"Waiting",IF(OR(AND(M454="Incomplete",M455="Waiting"),AND(M454="Waiting",M455="Incomplete")),"Waiting",IF(OR(AND(M454="Completed",M455="Waiting"),AND(M454="Waiting",M455="Completed")),"Waiting",IF(OR(M454="In Progress",M455="In Progress"),"In Progress",IF(OR(AND(M454="Completed",M455="Untraceable"),AND(M454="Untraceable",M455="Completed")),"Review",IF(OR(AND(M454="Completed",M455="Incomplete"),AND(M454="Incomplete",M455="Completed")),"Review",IF(OR(AND(M454="Incomplete",M455="Untraceable"),AND(M454="Untraceable",M455="Incomplete")),"Untraceable",IF(AND(NOT(OR(H454="Ø",H454="")),NOT(OR(H455="Ø",H455="")),L454=""),"In Progress",IF(AND(M454="Untraceable",M455="Untraceable"),"Untraceable",IF(AND(NOT(OR(H454="Ø",H454="")),NOT(OR(H455="Ø",H455="")),NOT(OR(L454="Ø",L454="",L454="Split",L454="Needs to be Split"))),"Completed",IF(AND(M454="Incomplete",M455="Incomplete"),"Incomplete",IF(AND(M454="Other",M455="Other"),"Review",IF(AND(M454="Untraceable",M455=""),"Untraceable","")))))))))))))))))))))))))</f>
        <v>Completed</v>
      </c>
      <c r="O454" s="109" t="s">
        <v>0</v>
      </c>
      <c r="Q454" s="114" t="s">
        <v>25</v>
      </c>
      <c r="R454" s="109" t="s">
        <v>5488</v>
      </c>
    </row>
    <row r="455" spans="1:18" x14ac:dyDescent="0.25">
      <c r="A455" s="109"/>
      <c r="B455" s="109"/>
      <c r="C455" s="109"/>
      <c r="D455" s="103" t="s">
        <v>27</v>
      </c>
      <c r="E455" s="103" t="s">
        <v>1512</v>
      </c>
      <c r="F455" s="7" t="str">
        <f>IF(AND(D455="Amina",OR(E455="Manual",E455="Assisted Manual")),A454&amp;"_AZ",IF(AND(D455="Amina",OR(E455="De-Novo Merge",E455="Assisted Merge")),A454&amp;"_SA_AZ",IF(AND(D455="Ahmad",OR(E455="Manual",E455="Assisted Manual")),A454&amp;"_AE",IF(AND(D455="Ahmad",OR(E455="De-Novo Merge",E455="Assisted Merge")),A454&amp;"_SA_AE",IF(AND(D455="Gina",OR(E455="Manual",E455="Assisted Manual")),A454&amp;"_GB",IF(AND(D455="Gina",OR(E455="De-Novo Merge",E455="Assisted Merge")),A454&amp;"_SA_GB",IF(AND(D455="Cameron",OR(E455="Manual",E455="Assisted Manual")),A454&amp;"_CA",IF(AND(D455="Cameron",OR(E455="De-Novo Merge",E455="Assisted Merge")),A454&amp;"_SA_CA",IF(AND(D455="Bruno",OR(E455="Manual",E455="Assisted Manual")),A454&amp;"_BD",IF(AND(D455="Bruno",OR(E455="De-Novo Merge",E455="Assisted Merge")),A454&amp;"_SA_BD",IF(AND(D455="Daniel",OR(E455="Manual",E455="Assisted Manual")),A454&amp;"_DR",IF(AND(D455="Daniel",OR(E455="De-Novo Merge",E455="Assisted Merge")),A454&amp;"_SA_DR",IF(AND(D455="Monet",OR(E455="Manual",E455="Assisted Manual")),A454&amp;"_MW",IF(AND(D455="Monet",OR(E455="De-Novo Merge",E455="Assisted Merge")),A454&amp;"_SA_MW",IF(AND(D455="Rinat",OR(E455="Manual",E455="Assisted Manual")),A454&amp;"_RM",IF(AND(D455="Rinat",OR(E455="De-Novo Merge",E455="Assisted Merge")),A454&amp;"_SA_RM",""))))))))))))))))</f>
        <v>2018-08-01_G-227_GB</v>
      </c>
      <c r="G455" s="104">
        <v>43438</v>
      </c>
      <c r="H455" s="104">
        <v>43438</v>
      </c>
      <c r="I455" s="68">
        <v>0.25</v>
      </c>
      <c r="J455" s="68">
        <v>8.9930000000000003</v>
      </c>
      <c r="K455" s="73">
        <f>IF(AND(NOT(I455=""),NOT(J455=""),NOT(H455="")),J455/I455,"")</f>
        <v>35.972000000000001</v>
      </c>
      <c r="L455" s="109"/>
      <c r="M455" s="103" t="str">
        <f>IF(AND(NOT(OR(G455="",G455="Ø")),H455=""),"In Progress",IF(AND(NOT(OR(H455="Ø",H455="")),NOT(OR(G455="Ø",G455=""))),"Completed",IF(AND(NOT(A454=""),NOT(OR(D455="",D455="???")),G455=""),"Waiting",IF(D455="???","Waiting",""))))</f>
        <v>Completed</v>
      </c>
      <c r="N455" s="109"/>
      <c r="O455" s="109"/>
      <c r="Q455" s="114"/>
      <c r="R455" s="109"/>
    </row>
    <row r="456" spans="1:18" x14ac:dyDescent="0.25">
      <c r="A456" s="115" t="s">
        <v>5487</v>
      </c>
      <c r="B456" s="110" t="s">
        <v>5486</v>
      </c>
      <c r="C456" s="109" t="s">
        <v>5485</v>
      </c>
      <c r="D456" s="103" t="s">
        <v>23</v>
      </c>
      <c r="E456" s="103" t="s">
        <v>24</v>
      </c>
      <c r="F456" s="7" t="str">
        <f>IF(AND(D456="Amina",OR(E456="Manual",E456="Assisted Manual")),A456&amp;"_AZ",IF(AND(D456="Amina",OR(E456="De-Novo Merge",E456="Assisted Merge")),A456&amp;"_SA_AZ",IF(AND(D456="Ahmad",OR(E456="Manual",E456="Assisted Manual")),A456&amp;"_AE",IF(AND(D456="Ahmad",OR(E456="De-Novo Merge",E456="Assisted Merge")),A456&amp;"_SA_AE",IF(AND(D456="Gina",OR(E456="Manual",E456="Assisted Manual")),A456&amp;"_GB",IF(AND(D456="Gina",OR(E456="De-Novo Merge",E456="Assisted Merge")),A456&amp;"_SA_GB",IF(AND(D456="Cameron",OR(E456="Manual",E456="Assisted Manual")),A456&amp;"_CA",IF(AND(D456="Cameron",OR(E456="De-Novo Merge",E456="Assisted Merge")),A456&amp;"_SA_CA",IF(AND(D456="Bruno",OR(E456="Manual",E456="Assisted Manual")),A456&amp;"_BD",IF(AND(D456="Bruno",OR(E456="De-Novo Merge",E456="Assisted Merge")),A456&amp;"_SA_BD",IF(AND(D456="Daniel",OR(E456="Manual",E456="Assisted Manual")),A456&amp;"_DR",IF(AND(D456="Daniel",OR(E456="De-Novo Merge",E456="Assisted Merge")),A456&amp;"_SA_DR",IF(AND(D456="Monet",OR(E456="Manual",E456="Assisted Manual")),A456&amp;"_MW",IF(AND(D456="Monet",OR(E456="De-Novo Merge",E456="Assisted Merge")),A456&amp;"_SA_MW",IF(AND(D456="Rinat",OR(E456="Manual",E456="Assisted Manual")),A456&amp;"_RM",IF(AND(D456="Rinat",OR(E456="De-Novo Merge",E456="Assisted Merge")),A456&amp;"_SA_RM",""))))))))))))))))</f>
        <v>2018-08-01_G-228_CA</v>
      </c>
      <c r="G456" s="104">
        <v>43427</v>
      </c>
      <c r="H456" s="104">
        <v>43432</v>
      </c>
      <c r="I456" s="68"/>
      <c r="J456" s="68"/>
      <c r="K456" s="73" t="str">
        <f>IF(AND(NOT(I456=""),NOT(J456=""),NOT(H456="")),J456/I456,"")</f>
        <v/>
      </c>
      <c r="L456" s="111">
        <v>43447</v>
      </c>
      <c r="M456" s="103" t="str">
        <f>IF(AND(NOT(OR(G456="",G456="Ø")),H456=""),"In Progress",IF(AND(NOT(OR(H456="Ø",H456="")),NOT(OR(G456="Ø",G456=""))),"Completed",IF(AND(NOT(A455=""),NOT(OR(D456="",D456="???")),G456=""),"Waiting",IF(D456="???","Waiting",""))))</f>
        <v>Completed</v>
      </c>
      <c r="N456" s="109" t="str">
        <f>IF(AND(NOT(OR(H456="Ø",H456="")),L456="Split"),"In Progress",IF(AND(NOT(OR(H456="Ø",H456="")),L456="Needs to be Split"),"Waiting",IF(AND(M456="Review",M457="Review"),"Review",IF(OR(AND(M456="Review",M457="Incomplete"),AND(M456="Incomplete",M457="Review")),"Review",IF(OR(AND(M456="Untraceable",M457="Review"),AND(M456="Review",M457="Untraceable")),"Review",IF(OR(AND(M456="Review",M457="Completed"),AND(M456="Completed",M457="Review")),"Review",IF(OR(AND(M456="Other",M457="Review"),AND(M456="Review",M457="Other")),"Review",IF(OR(AND(M456="Other",M457="Incomplete"),AND(M456="Incomplete",M457="Other")),"Review",IF(OR(AND(M456="Other",M457="Untraceable"),AND(M456="Untraceable",M457="Other")),"Review",IF(OR(AND(M456="Other",M457="Completed"),AND(M456="Completed",M457="Other")),"Review",IF(AND(M456="Waiting",M457="Waiting"),"Waiting",IF(OR(AND(M456="Review",M457="Waiting"),AND(M456="Waiting",M457="Review")),"Waiting",IF(OR(AND(M456="Other",M457="Waiting"),AND(M456="Waiting",M457="Other")),"Waiting",IF(OR(AND(M456="Incomplete",M457="Waiting"),AND(M456="Waiting",M457="Incomplete")),"Waiting",IF(OR(AND(M456="Completed",M457="Waiting"),AND(M456="Waiting",M457="Completed")),"Waiting",IF(OR(M456="In Progress",M457="In Progress"),"In Progress",IF(OR(AND(M456="Completed",M457="Untraceable"),AND(M456="Untraceable",M457="Completed")),"Review",IF(OR(AND(M456="Completed",M457="Incomplete"),AND(M456="Incomplete",M457="Completed")),"Review",IF(OR(AND(M456="Incomplete",M457="Untraceable"),AND(M456="Untraceable",M457="Incomplete")),"Untraceable",IF(AND(NOT(OR(H456="Ø",H456="")),NOT(OR(H457="Ø",H457="")),L456=""),"In Progress",IF(AND(M456="Untraceable",M457="Untraceable"),"Untraceable",IF(AND(NOT(OR(H456="Ø",H456="")),NOT(OR(H457="Ø",H457="")),NOT(OR(L456="Ø",L456="",L456="Split",L456="Needs to be Split"))),"Completed",IF(AND(M456="Incomplete",M457="Incomplete"),"Incomplete",IF(AND(M456="Other",M457="Other"),"Review",IF(AND(M456="Untraceable",M457=""),"Untraceable","")))))))))))))))))))))))))</f>
        <v>Completed</v>
      </c>
      <c r="O456" s="109" t="s">
        <v>0</v>
      </c>
      <c r="P456" t="s">
        <v>5484</v>
      </c>
      <c r="Q456" s="114" t="s">
        <v>25</v>
      </c>
      <c r="R456" s="109" t="s">
        <v>5483</v>
      </c>
    </row>
    <row r="457" spans="1:18" x14ac:dyDescent="0.25">
      <c r="A457" s="109"/>
      <c r="B457" s="109"/>
      <c r="C457" s="109"/>
      <c r="D457" s="103" t="s">
        <v>27</v>
      </c>
      <c r="E457" s="103" t="s">
        <v>1512</v>
      </c>
      <c r="F457" s="7" t="str">
        <f>IF(AND(D457="Amina",OR(E457="Manual",E457="Assisted Manual")),A456&amp;"_AZ",IF(AND(D457="Amina",OR(E457="De-Novo Merge",E457="Assisted Merge")),A456&amp;"_SA_AZ",IF(AND(D457="Ahmad",OR(E457="Manual",E457="Assisted Manual")),A456&amp;"_AE",IF(AND(D457="Ahmad",OR(E457="De-Novo Merge",E457="Assisted Merge")),A456&amp;"_SA_AE",IF(AND(D457="Gina",OR(E457="Manual",E457="Assisted Manual")),A456&amp;"_GB",IF(AND(D457="Gina",OR(E457="De-Novo Merge",E457="Assisted Merge")),A456&amp;"_SA_GB",IF(AND(D457="Cameron",OR(E457="Manual",E457="Assisted Manual")),A456&amp;"_CA",IF(AND(D457="Cameron",OR(E457="De-Novo Merge",E457="Assisted Merge")),A456&amp;"_SA_CA",IF(AND(D457="Bruno",OR(E457="Manual",E457="Assisted Manual")),A456&amp;"_BD",IF(AND(D457="Bruno",OR(E457="De-Novo Merge",E457="Assisted Merge")),A456&amp;"_SA_BD",IF(AND(D457="Daniel",OR(E457="Manual",E457="Assisted Manual")),A456&amp;"_DR",IF(AND(D457="Daniel",OR(E457="De-Novo Merge",E457="Assisted Merge")),A456&amp;"_SA_DR",IF(AND(D457="Monet",OR(E457="Manual",E457="Assisted Manual")),A456&amp;"_MW",IF(AND(D457="Monet",OR(E457="De-Novo Merge",E457="Assisted Merge")),A456&amp;"_SA_MW",IF(AND(D457="Rinat",OR(E457="Manual",E457="Assisted Manual")),A456&amp;"_RM",IF(AND(D457="Rinat",OR(E457="De-Novo Merge",E457="Assisted Merge")),A456&amp;"_SA_RM",""))))))))))))))))</f>
        <v>2018-08-01_G-228_GB</v>
      </c>
      <c r="G457" s="104">
        <v>43439</v>
      </c>
      <c r="H457" s="104">
        <v>43447</v>
      </c>
      <c r="I457" s="68">
        <v>10.75</v>
      </c>
      <c r="J457" s="68">
        <v>250.65</v>
      </c>
      <c r="K457" s="73">
        <f>IF(AND(NOT(I457=""),NOT(J457=""),NOT(H457="")),J457/I457,"")</f>
        <v>23.316279069767443</v>
      </c>
      <c r="L457" s="109"/>
      <c r="M457" s="103" t="str">
        <f>IF(AND(NOT(OR(G457="",G457="Ø")),H457=""),"In Progress",IF(AND(NOT(OR(H457="Ø",H457="")),NOT(OR(G457="Ø",G457=""))),"Completed",IF(AND(NOT(A456=""),NOT(OR(D457="",D457="???")),G457=""),"Waiting",IF(D457="???","Waiting",""))))</f>
        <v>Completed</v>
      </c>
      <c r="N457" s="109"/>
      <c r="O457" s="109"/>
      <c r="Q457" s="114"/>
      <c r="R457" s="109"/>
    </row>
    <row r="458" spans="1:18" x14ac:dyDescent="0.25">
      <c r="A458" s="115" t="s">
        <v>5482</v>
      </c>
      <c r="B458" s="110" t="s">
        <v>5481</v>
      </c>
      <c r="C458" s="109" t="s">
        <v>5423</v>
      </c>
      <c r="D458" s="103" t="s">
        <v>23</v>
      </c>
      <c r="E458" s="103" t="s">
        <v>24</v>
      </c>
      <c r="F458" s="7" t="str">
        <f>IF(AND(D458="Amina",OR(E458="Manual",E458="Assisted Manual")),A458&amp;"_AZ",IF(AND(D458="Amina",OR(E458="De-Novo Merge",E458="Assisted Merge")),A458&amp;"_SA_AZ",IF(AND(D458="Ahmad",OR(E458="Manual",E458="Assisted Manual")),A458&amp;"_AE",IF(AND(D458="Ahmad",OR(E458="De-Novo Merge",E458="Assisted Merge")),A458&amp;"_SA_AE",IF(AND(D458="Gina",OR(E458="Manual",E458="Assisted Manual")),A458&amp;"_GB",IF(AND(D458="Gina",OR(E458="De-Novo Merge",E458="Assisted Merge")),A458&amp;"_SA_GB",IF(AND(D458="Cameron",OR(E458="Manual",E458="Assisted Manual")),A458&amp;"_CA",IF(AND(D458="Cameron",OR(E458="De-Novo Merge",E458="Assisted Merge")),A458&amp;"_SA_CA",IF(AND(D458="Bruno",OR(E458="Manual",E458="Assisted Manual")),A458&amp;"_BD",IF(AND(D458="Bruno",OR(E458="De-Novo Merge",E458="Assisted Merge")),A458&amp;"_SA_BD",IF(AND(D458="Daniel",OR(E458="Manual",E458="Assisted Manual")),A458&amp;"_DR",IF(AND(D458="Daniel",OR(E458="De-Novo Merge",E458="Assisted Merge")),A458&amp;"_SA_DR",IF(AND(D458="Monet",OR(E458="Manual",E458="Assisted Manual")),A458&amp;"_MW",IF(AND(D458="Monet",OR(E458="De-Novo Merge",E458="Assisted Merge")),A458&amp;"_SA_MW",IF(AND(D458="Rinat",OR(E458="Manual",E458="Assisted Manual")),A458&amp;"_RM",IF(AND(D458="Rinat",OR(E458="De-Novo Merge",E458="Assisted Merge")),A458&amp;"_SA_RM",""))))))))))))))))</f>
        <v>2018-08-01_G-229_CA</v>
      </c>
      <c r="G458" s="104">
        <v>43433</v>
      </c>
      <c r="H458" s="104">
        <v>43433</v>
      </c>
      <c r="I458" s="68">
        <v>3</v>
      </c>
      <c r="J458" s="68"/>
      <c r="K458" s="73" t="str">
        <f>IF(AND(NOT(I458=""),NOT(J458=""),NOT(H458="")),J458/I458,"")</f>
        <v/>
      </c>
      <c r="L458" s="111">
        <v>43445</v>
      </c>
      <c r="M458" s="103" t="str">
        <f>IF(AND(NOT(OR(G458="",G458="Ø")),H458=""),"In Progress",IF(AND(NOT(OR(H458="Ø",H458="")),NOT(OR(G458="Ø",G458=""))),"Completed",IF(AND(NOT(A457=""),NOT(OR(D458="",D458="???")),G458=""),"Waiting",IF(D458="???","Waiting",""))))</f>
        <v>Completed</v>
      </c>
      <c r="N458" s="109" t="str">
        <f>IF(AND(NOT(OR(H458="Ø",H458="")),L458="Split"),"In Progress",IF(AND(NOT(OR(H458="Ø",H458="")),L458="Needs to be Split"),"Waiting",IF(AND(M458="Review",M459="Review"),"Review",IF(OR(AND(M458="Review",M459="Incomplete"),AND(M458="Incomplete",M459="Review")),"Review",IF(OR(AND(M458="Untraceable",M459="Review"),AND(M458="Review",M459="Untraceable")),"Review",IF(OR(AND(M458="Review",M459="Completed"),AND(M458="Completed",M459="Review")),"Review",IF(OR(AND(M458="Other",M459="Review"),AND(M458="Review",M459="Other")),"Review",IF(OR(AND(M458="Other",M459="Incomplete"),AND(M458="Incomplete",M459="Other")),"Review",IF(OR(AND(M458="Other",M459="Untraceable"),AND(M458="Untraceable",M459="Other")),"Review",IF(OR(AND(M458="Other",M459="Completed"),AND(M458="Completed",M459="Other")),"Review",IF(AND(M458="Waiting",M459="Waiting"),"Waiting",IF(OR(AND(M458="Review",M459="Waiting"),AND(M458="Waiting",M459="Review")),"Waiting",IF(OR(AND(M458="Other",M459="Waiting"),AND(M458="Waiting",M459="Other")),"Waiting",IF(OR(AND(M458="Incomplete",M459="Waiting"),AND(M458="Waiting",M459="Incomplete")),"Waiting",IF(OR(AND(M458="Completed",M459="Waiting"),AND(M458="Waiting",M459="Completed")),"Waiting",IF(OR(M458="In Progress",M459="In Progress"),"In Progress",IF(OR(AND(M458="Completed",M459="Untraceable"),AND(M458="Untraceable",M459="Completed")),"Review",IF(OR(AND(M458="Completed",M459="Incomplete"),AND(M458="Incomplete",M459="Completed")),"Review",IF(OR(AND(M458="Incomplete",M459="Untraceable"),AND(M458="Untraceable",M459="Incomplete")),"Untraceable",IF(AND(NOT(OR(H458="Ø",H458="")),NOT(OR(H459="Ø",H459="")),L458=""),"In Progress",IF(AND(M458="Untraceable",M459="Untraceable"),"Untraceable",IF(AND(NOT(OR(H458="Ø",H458="")),NOT(OR(H459="Ø",H459="")),NOT(OR(L458="Ø",L458="",L458="Split",L458="Needs to be Split"))),"Completed",IF(AND(M458="Incomplete",M459="Incomplete"),"Incomplete",IF(AND(M458="Other",M459="Other"),"Review",IF(AND(M458="Untraceable",M459=""),"Untraceable","")))))))))))))))))))))))))</f>
        <v>Completed</v>
      </c>
      <c r="O458" s="109" t="s">
        <v>0</v>
      </c>
      <c r="Q458" s="114" t="s">
        <v>25</v>
      </c>
      <c r="R458" s="109" t="s">
        <v>5480</v>
      </c>
    </row>
    <row r="459" spans="1:18" x14ac:dyDescent="0.25">
      <c r="A459" s="109"/>
      <c r="B459" s="109"/>
      <c r="C459" s="109"/>
      <c r="D459" s="103" t="s">
        <v>4648</v>
      </c>
      <c r="E459" s="103" t="s">
        <v>1512</v>
      </c>
      <c r="F459" s="7" t="str">
        <f>IF(AND(D459="Amina",OR(E459="Manual",E459="Assisted Manual")),A458&amp;"_AZ",IF(AND(D459="Amina",OR(E459="De-Novo Merge",E459="Assisted Merge")),A458&amp;"_SA_AZ",IF(AND(D459="Ahmad",OR(E459="Manual",E459="Assisted Manual")),A458&amp;"_AE",IF(AND(D459="Ahmad",OR(E459="De-Novo Merge",E459="Assisted Merge")),A458&amp;"_SA_AE",IF(AND(D459="Gina",OR(E459="Manual",E459="Assisted Manual")),A458&amp;"_GB",IF(AND(D459="Gina",OR(E459="De-Novo Merge",E459="Assisted Merge")),A458&amp;"_SA_GB",IF(AND(D459="Cameron",OR(E459="Manual",E459="Assisted Manual")),A458&amp;"_CA",IF(AND(D459="Cameron",OR(E459="De-Novo Merge",E459="Assisted Merge")),A458&amp;"_SA_CA",IF(AND(D459="Bruno",OR(E459="Manual",E459="Assisted Manual")),A458&amp;"_BD",IF(AND(D459="Bruno",OR(E459="De-Novo Merge",E459="Assisted Merge")),A458&amp;"_SA_BD",IF(AND(D459="Daniel",OR(E459="Manual",E459="Assisted Manual")),A458&amp;"_DR",IF(AND(D459="Daniel",OR(E459="De-Novo Merge",E459="Assisted Merge")),A458&amp;"_SA_DR",IF(AND(D459="Monet",OR(E459="Manual",E459="Assisted Manual")),A458&amp;"_MW",IF(AND(D459="Monet",OR(E459="De-Novo Merge",E459="Assisted Merge")),A458&amp;"_SA_MW",IF(AND(D459="Rinat",OR(E459="Manual",E459="Assisted Manual")),A458&amp;"_RM",IF(AND(D459="Rinat",OR(E459="De-Novo Merge",E459="Assisted Merge")),A458&amp;"_SA_RM",""))))))))))))))))</f>
        <v>2018-08-01_G-229_AE</v>
      </c>
      <c r="G459" s="104">
        <v>43806</v>
      </c>
      <c r="H459" s="104">
        <v>43441</v>
      </c>
      <c r="I459" s="68">
        <v>1.86</v>
      </c>
      <c r="J459" s="68">
        <v>38.6</v>
      </c>
      <c r="K459" s="73">
        <f>IF(AND(NOT(I459=""),NOT(J459=""),NOT(H459="")),J459/I459,"")</f>
        <v>20.752688172043012</v>
      </c>
      <c r="L459" s="109"/>
      <c r="M459" s="103" t="str">
        <f>IF(AND(NOT(OR(G459="",G459="Ø")),H459=""),"In Progress",IF(AND(NOT(OR(H459="Ø",H459="")),NOT(OR(G459="Ø",G459=""))),"Completed",IF(AND(NOT(A458=""),NOT(OR(D459="",D459="???")),G459=""),"Waiting",IF(D459="???","Waiting",""))))</f>
        <v>Completed</v>
      </c>
      <c r="N459" s="109"/>
      <c r="O459" s="109"/>
      <c r="Q459" s="114"/>
      <c r="R459" s="109"/>
    </row>
    <row r="460" spans="1:18" x14ac:dyDescent="0.25">
      <c r="A460" s="115" t="s">
        <v>5479</v>
      </c>
      <c r="B460" s="110" t="s">
        <v>5478</v>
      </c>
      <c r="C460" s="109" t="s">
        <v>5423</v>
      </c>
      <c r="D460" s="103" t="s">
        <v>187</v>
      </c>
      <c r="E460" s="103" t="s">
        <v>24</v>
      </c>
      <c r="F460" s="7" t="str">
        <f>IF(AND(D460="Amina",OR(E460="Manual",E460="Assisted Manual")),A460&amp;"_AZ",IF(AND(D460="Amina",OR(E460="De-Novo Merge",E460="Assisted Merge")),A460&amp;"_SA_AZ",IF(AND(D460="Ahmad",OR(E460="Manual",E460="Assisted Manual")),A460&amp;"_AE",IF(AND(D460="Ahmad",OR(E460="De-Novo Merge",E460="Assisted Merge")),A460&amp;"_SA_AE",IF(AND(D460="Gina",OR(E460="Manual",E460="Assisted Manual")),A460&amp;"_GB",IF(AND(D460="Gina",OR(E460="De-Novo Merge",E460="Assisted Merge")),A460&amp;"_SA_GB",IF(AND(D460="Cameron",OR(E460="Manual",E460="Assisted Manual")),A460&amp;"_CA",IF(AND(D460="Cameron",OR(E460="De-Novo Merge",E460="Assisted Merge")),A460&amp;"_SA_CA",IF(AND(D460="Bruno",OR(E460="Manual",E460="Assisted Manual")),A460&amp;"_BD",IF(AND(D460="Bruno",OR(E460="De-Novo Merge",E460="Assisted Merge")),A460&amp;"_SA_BD",IF(AND(D460="Daniel",OR(E460="Manual",E460="Assisted Manual")),A460&amp;"_DR",IF(AND(D460="Daniel",OR(E460="De-Novo Merge",E460="Assisted Merge")),A460&amp;"_SA_DR",IF(AND(D460="Monet",OR(E460="Manual",E460="Assisted Manual")),A460&amp;"_MW",IF(AND(D460="Monet",OR(E460="De-Novo Merge",E460="Assisted Merge")),A460&amp;"_SA_MW",IF(AND(D460="Rinat",OR(E460="Manual",E460="Assisted Manual")),A460&amp;"_RM",IF(AND(D460="Rinat",OR(E460="De-Novo Merge",E460="Assisted Merge")),A460&amp;"_SA_RM",""))))))))))))))))</f>
        <v>2018-08-01_G-230_MW</v>
      </c>
      <c r="G460" s="104">
        <v>43444</v>
      </c>
      <c r="H460" s="104">
        <v>76316</v>
      </c>
      <c r="I460" s="68">
        <v>0.5</v>
      </c>
      <c r="J460" s="68">
        <v>21.858000000000001</v>
      </c>
      <c r="K460" s="73">
        <f>IF(AND(NOT(I460=""),NOT(J460=""),NOT(H460="")),J460/I460,"")</f>
        <v>43.716000000000001</v>
      </c>
      <c r="L460" s="111">
        <v>43451</v>
      </c>
      <c r="M460" s="103" t="str">
        <f>IF(AND(NOT(OR(G460="",G460="Ø")),H460=""),"In Progress",IF(AND(NOT(OR(H460="Ø",H460="")),NOT(OR(G460="Ø",G460=""))),"Completed",IF(AND(NOT(A459=""),NOT(OR(D460="",D460="???")),G460=""),"Waiting",IF(D460="???","Waiting",""))))</f>
        <v>Completed</v>
      </c>
      <c r="N460" s="109" t="str">
        <f>IF(AND(NOT(OR(H460="Ø",H460="")),L460="Split"),"In Progress",IF(AND(NOT(OR(H460="Ø",H460="")),L460="Needs to be Split"),"Waiting",IF(AND(M460="Review",M461="Review"),"Review",IF(OR(AND(M460="Review",M461="Incomplete"),AND(M460="Incomplete",M461="Review")),"Review",IF(OR(AND(M460="Untraceable",M461="Review"),AND(M460="Review",M461="Untraceable")),"Review",IF(OR(AND(M460="Review",M461="Completed"),AND(M460="Completed",M461="Review")),"Review",IF(OR(AND(M460="Other",M461="Review"),AND(M460="Review",M461="Other")),"Review",IF(OR(AND(M460="Other",M461="Incomplete"),AND(M460="Incomplete",M461="Other")),"Review",IF(OR(AND(M460="Other",M461="Untraceable"),AND(M460="Untraceable",M461="Other")),"Review",IF(OR(AND(M460="Other",M461="Completed"),AND(M460="Completed",M461="Other")),"Review",IF(AND(M460="Waiting",M461="Waiting"),"Waiting",IF(OR(AND(M460="Review",M461="Waiting"),AND(M460="Waiting",M461="Review")),"Waiting",IF(OR(AND(M460="Other",M461="Waiting"),AND(M460="Waiting",M461="Other")),"Waiting",IF(OR(AND(M460="Incomplete",M461="Waiting"),AND(M460="Waiting",M461="Incomplete")),"Waiting",IF(OR(AND(M460="Completed",M461="Waiting"),AND(M460="Waiting",M461="Completed")),"Waiting",IF(OR(M460="In Progress",M461="In Progress"),"In Progress",IF(OR(AND(M460="Completed",M461="Untraceable"),AND(M460="Untraceable",M461="Completed")),"Review",IF(OR(AND(M460="Completed",M461="Incomplete"),AND(M460="Incomplete",M461="Completed")),"Review",IF(OR(AND(M460="Incomplete",M461="Untraceable"),AND(M460="Untraceable",M461="Incomplete")),"Untraceable",IF(AND(NOT(OR(H460="Ø",H460="")),NOT(OR(H461="Ø",H461="")),L460=""),"In Progress",IF(AND(M460="Untraceable",M461="Untraceable"),"Untraceable",IF(AND(NOT(OR(H460="Ø",H460="")),NOT(OR(H461="Ø",H461="")),NOT(OR(L460="Ø",L460="",L460="Split",L460="Needs to be Split"))),"Completed",IF(AND(M460="Incomplete",M461="Incomplete"),"Incomplete",IF(AND(M460="Other",M461="Other"),"Review",IF(AND(M460="Untraceable",M461=""),"Untraceable","")))))))))))))))))))))))))</f>
        <v>Completed</v>
      </c>
      <c r="O460" s="109" t="s">
        <v>0</v>
      </c>
      <c r="Q460" s="114" t="s">
        <v>25</v>
      </c>
      <c r="R460" s="109" t="s">
        <v>5477</v>
      </c>
    </row>
    <row r="461" spans="1:18" x14ac:dyDescent="0.25">
      <c r="A461" s="109"/>
      <c r="B461" s="109"/>
      <c r="C461" s="109"/>
      <c r="D461" s="103" t="s">
        <v>27</v>
      </c>
      <c r="E461" s="103" t="s">
        <v>1512</v>
      </c>
      <c r="F461" s="7" t="str">
        <f>IF(AND(D461="Amina",OR(E461="Manual",E461="Assisted Manual")),A460&amp;"_AZ",IF(AND(D461="Amina",OR(E461="De-Novo Merge",E461="Assisted Merge")),A460&amp;"_SA_AZ",IF(AND(D461="Ahmad",OR(E461="Manual",E461="Assisted Manual")),A460&amp;"_AE",IF(AND(D461="Ahmad",OR(E461="De-Novo Merge",E461="Assisted Merge")),A460&amp;"_SA_AE",IF(AND(D461="Gina",OR(E461="Manual",E461="Assisted Manual")),A460&amp;"_GB",IF(AND(D461="Gina",OR(E461="De-Novo Merge",E461="Assisted Merge")),A460&amp;"_SA_GB",IF(AND(D461="Cameron",OR(E461="Manual",E461="Assisted Manual")),A460&amp;"_CA",IF(AND(D461="Cameron",OR(E461="De-Novo Merge",E461="Assisted Merge")),A460&amp;"_SA_CA",IF(AND(D461="Bruno",OR(E461="Manual",E461="Assisted Manual")),A460&amp;"_BD",IF(AND(D461="Bruno",OR(E461="De-Novo Merge",E461="Assisted Merge")),A460&amp;"_SA_BD",IF(AND(D461="Daniel",OR(E461="Manual",E461="Assisted Manual")),A460&amp;"_DR",IF(AND(D461="Daniel",OR(E461="De-Novo Merge",E461="Assisted Merge")),A460&amp;"_SA_DR",IF(AND(D461="Monet",OR(E461="Manual",E461="Assisted Manual")),A460&amp;"_MW",IF(AND(D461="Monet",OR(E461="De-Novo Merge",E461="Assisted Merge")),A460&amp;"_SA_MW",IF(AND(D461="Rinat",OR(E461="Manual",E461="Assisted Manual")),A460&amp;"_RM",IF(AND(D461="Rinat",OR(E461="De-Novo Merge",E461="Assisted Merge")),A460&amp;"_SA_RM",""))))))))))))))))</f>
        <v>2018-08-01_G-230_GB</v>
      </c>
      <c r="G461" s="104">
        <v>43447</v>
      </c>
      <c r="H461" s="104">
        <v>43447</v>
      </c>
      <c r="I461" s="68">
        <v>1</v>
      </c>
      <c r="J461" s="68">
        <v>24.146999999999998</v>
      </c>
      <c r="K461" s="73">
        <f>IF(AND(NOT(I461=""),NOT(J461=""),NOT(H461="")),J461/I461,"")</f>
        <v>24.146999999999998</v>
      </c>
      <c r="L461" s="109"/>
      <c r="M461" s="103" t="str">
        <f>IF(AND(NOT(OR(G461="",G461="Ø")),H461=""),"In Progress",IF(AND(NOT(OR(H461="Ø",H461="")),NOT(OR(G461="Ø",G461=""))),"Completed",IF(AND(NOT(A460=""),NOT(OR(D461="",D461="???")),G461=""),"Waiting",IF(D461="???","Waiting",""))))</f>
        <v>Completed</v>
      </c>
      <c r="N461" s="109"/>
      <c r="O461" s="109"/>
      <c r="Q461" s="114"/>
      <c r="R461" s="109"/>
    </row>
    <row r="462" spans="1:18" x14ac:dyDescent="0.25">
      <c r="A462" s="115" t="s">
        <v>5476</v>
      </c>
      <c r="B462" s="110" t="s">
        <v>5475</v>
      </c>
      <c r="C462" s="109"/>
      <c r="D462" s="103"/>
      <c r="E462" s="103"/>
      <c r="F462" s="7" t="str">
        <f>IF(AND(D462="Amina",OR(E462="Manual",E462="Assisted Manual")),A462&amp;"_AZ",IF(AND(D462="Amina",OR(E462="De-Novo Merge",E462="Assisted Merge")),A462&amp;"_SA_AZ",IF(AND(D462="Ahmad",OR(E462="Manual",E462="Assisted Manual")),A462&amp;"_AE",IF(AND(D462="Ahmad",OR(E462="De-Novo Merge",E462="Assisted Merge")),A462&amp;"_SA_AE",IF(AND(D462="Gina",OR(E462="Manual",E462="Assisted Manual")),A462&amp;"_GB",IF(AND(D462="Gina",OR(E462="De-Novo Merge",E462="Assisted Merge")),A462&amp;"_SA_GB",IF(AND(D462="Cameron",OR(E462="Manual",E462="Assisted Manual")),A462&amp;"_CA",IF(AND(D462="Cameron",OR(E462="De-Novo Merge",E462="Assisted Merge")),A462&amp;"_SA_CA",IF(AND(D462="Bruno",OR(E462="Manual",E462="Assisted Manual")),A462&amp;"_BD",IF(AND(D462="Bruno",OR(E462="De-Novo Merge",E462="Assisted Merge")),A462&amp;"_SA_BD",IF(AND(D462="Daniel",OR(E462="Manual",E462="Assisted Manual")),A462&amp;"_DR",IF(AND(D462="Daniel",OR(E462="De-Novo Merge",E462="Assisted Merge")),A462&amp;"_SA_DR",IF(AND(D462="Monet",OR(E462="Manual",E462="Assisted Manual")),A462&amp;"_MW",IF(AND(D462="Monet",OR(E462="De-Novo Merge",E462="Assisted Merge")),A462&amp;"_SA_MW",IF(AND(D462="Rinat",OR(E462="Manual",E462="Assisted Manual")),A462&amp;"_RM",IF(AND(D462="Rinat",OR(E462="De-Novo Merge",E462="Assisted Merge")),A462&amp;"_SA_RM",""))))))))))))))))</f>
        <v/>
      </c>
      <c r="G462" s="104"/>
      <c r="H462" s="104"/>
      <c r="I462" s="68"/>
      <c r="J462" s="68"/>
      <c r="K462" s="73" t="str">
        <f>IF(AND(NOT(I462=""),NOT(J462=""),NOT(H462="")),J462/I462,"")</f>
        <v/>
      </c>
      <c r="L462" s="111" t="str">
        <f>IF(AND(NOT(OR(H462="",H462="Ø")),NOT(OR(H463="",H463="Ø"))),"Needs to be Split","")</f>
        <v/>
      </c>
      <c r="M462" s="103" t="str">
        <f>IF(AND(NOT(OR(G462="",G462="Ø")),H462=""),"In Progress",IF(AND(NOT(OR(H462="Ø",H462="")),NOT(OR(G462="Ø",G462=""))),"Completed",IF(AND(NOT(A461=""),NOT(OR(D462="",D462="???")),G462=""),"Waiting",IF(D462="???","Waiting",""))))</f>
        <v/>
      </c>
      <c r="N462" s="109" t="str">
        <f>IF(AND(NOT(OR(H462="Ø",H462="")),L462="Split"),"In Progress",IF(AND(NOT(OR(H462="Ø",H462="")),L462="Needs to be Split"),"Waiting",IF(AND(M462="Review",M463="Review"),"Review",IF(OR(AND(M462="Review",M463="Incomplete"),AND(M462="Incomplete",M463="Review")),"Review",IF(OR(AND(M462="Untraceable",M463="Review"),AND(M462="Review",M463="Untraceable")),"Review",IF(OR(AND(M462="Review",M463="Completed"),AND(M462="Completed",M463="Review")),"Review",IF(OR(AND(M462="Other",M463="Review"),AND(M462="Review",M463="Other")),"Review",IF(OR(AND(M462="Other",M463="Incomplete"),AND(M462="Incomplete",M463="Other")),"Review",IF(OR(AND(M462="Other",M463="Untraceable"),AND(M462="Untraceable",M463="Other")),"Review",IF(OR(AND(M462="Other",M463="Completed"),AND(M462="Completed",M463="Other")),"Review",IF(AND(M462="Waiting",M463="Waiting"),"Waiting",IF(OR(AND(M462="Review",M463="Waiting"),AND(M462="Waiting",M463="Review")),"Waiting",IF(OR(AND(M462="Other",M463="Waiting"),AND(M462="Waiting",M463="Other")),"Waiting",IF(OR(AND(M462="Incomplete",M463="Waiting"),AND(M462="Waiting",M463="Incomplete")),"Waiting",IF(OR(AND(M462="Completed",M463="Waiting"),AND(M462="Waiting",M463="Completed")),"Waiting",IF(OR(M462="In Progress",M463="In Progress"),"In Progress",IF(OR(AND(M462="Completed",M463="Untraceable"),AND(M462="Untraceable",M463="Completed")),"Review",IF(OR(AND(M462="Completed",M463="Incomplete"),AND(M462="Incomplete",M463="Completed")),"Review",IF(OR(AND(M462="Incomplete",M463="Untraceable"),AND(M462="Untraceable",M463="Incomplete")),"Untraceable",IF(AND(NOT(OR(H462="Ø",H462="")),NOT(OR(H463="Ø",H463="")),L462=""),"In Progress",IF(AND(M462="Untraceable",M463="Untraceable"),"Untraceable",IF(AND(NOT(OR(H462="Ø",H462="")),NOT(OR(H463="Ø",H463="")),NOT(OR(L462="Ø",L462="",L462="Split",L462="Needs to be Split"))),"Completed",IF(AND(M462="Incomplete",M463="Incomplete"),"Incomplete",IF(AND(M462="Other",M463="Other"),"Review",IF(AND(M462="Untraceable",M463=""),"Untraceable","")))))))))))))))))))))))))</f>
        <v/>
      </c>
      <c r="O462" s="109" t="str">
        <f>IF(OR(N462="Untraceable",N462="Incomplete"),"Ignore",IF(N462="Completed","Waiting",IF(OR(N462="Waiting",N462="In Progress",N462="Review",N462="Other"),"HOLD","")))</f>
        <v/>
      </c>
      <c r="Q462" s="114" t="str">
        <f>IF(OR(N462="Untraceable",N462="Incomplete"),"No",IF(N462="Completed","In Progress",""))</f>
        <v/>
      </c>
      <c r="R462" s="109"/>
    </row>
    <row r="463" spans="1:18" x14ac:dyDescent="0.25">
      <c r="A463" s="109"/>
      <c r="B463" s="109"/>
      <c r="C463" s="109"/>
      <c r="D463" s="103"/>
      <c r="E463" s="103"/>
      <c r="F463" s="7" t="str">
        <f>IF(AND(D463="Amina",OR(E463="Manual",E463="Assisted Manual")),A462&amp;"_AZ",IF(AND(D463="Amina",OR(E463="De-Novo Merge",E463="Assisted Merge")),A462&amp;"_SA_AZ",IF(AND(D463="Ahmad",OR(E463="Manual",E463="Assisted Manual")),A462&amp;"_AE",IF(AND(D463="Ahmad",OR(E463="De-Novo Merge",E463="Assisted Merge")),A462&amp;"_SA_AE",IF(AND(D463="Gina",OR(E463="Manual",E463="Assisted Manual")),A462&amp;"_GB",IF(AND(D463="Gina",OR(E463="De-Novo Merge",E463="Assisted Merge")),A462&amp;"_SA_GB",IF(AND(D463="Cameron",OR(E463="Manual",E463="Assisted Manual")),A462&amp;"_CA",IF(AND(D463="Cameron",OR(E463="De-Novo Merge",E463="Assisted Merge")),A462&amp;"_SA_CA",IF(AND(D463="Bruno",OR(E463="Manual",E463="Assisted Manual")),A462&amp;"_BD",IF(AND(D463="Bruno",OR(E463="De-Novo Merge",E463="Assisted Merge")),A462&amp;"_SA_BD",IF(AND(D463="Daniel",OR(E463="Manual",E463="Assisted Manual")),A462&amp;"_DR",IF(AND(D463="Daniel",OR(E463="De-Novo Merge",E463="Assisted Merge")),A462&amp;"_SA_DR",IF(AND(D463="Monet",OR(E463="Manual",E463="Assisted Manual")),A462&amp;"_MW",IF(AND(D463="Monet",OR(E463="De-Novo Merge",E463="Assisted Merge")),A462&amp;"_SA_MW",IF(AND(D463="Rinat",OR(E463="Manual",E463="Assisted Manual")),A462&amp;"_RM",IF(AND(D463="Rinat",OR(E463="De-Novo Merge",E463="Assisted Merge")),A462&amp;"_SA_RM",""))))))))))))))))</f>
        <v/>
      </c>
      <c r="G463" s="104"/>
      <c r="H463" s="104"/>
      <c r="I463" s="68"/>
      <c r="J463" s="68"/>
      <c r="K463" s="73" t="str">
        <f>IF(AND(NOT(I463=""),NOT(J463=""),NOT(H463="")),J463/I463,"")</f>
        <v/>
      </c>
      <c r="L463" s="109"/>
      <c r="M463" s="103" t="str">
        <f>IF(AND(NOT(OR(G463="",G463="Ø")),H463=""),"In Progress",IF(AND(NOT(OR(H463="Ø",H463="")),NOT(OR(G463="Ø",G463=""))),"Completed",IF(AND(NOT(A462=""),NOT(OR(D463="",D463="???")),G463=""),"Waiting",IF(D463="???","Waiting",""))))</f>
        <v/>
      </c>
      <c r="N463" s="109"/>
      <c r="O463" s="109"/>
      <c r="Q463" s="114"/>
      <c r="R463" s="109"/>
    </row>
    <row r="464" spans="1:18" x14ac:dyDescent="0.25">
      <c r="A464" s="115" t="s">
        <v>5474</v>
      </c>
      <c r="B464" s="110" t="s">
        <v>5473</v>
      </c>
      <c r="C464" s="109"/>
      <c r="D464" s="103" t="s">
        <v>32</v>
      </c>
      <c r="E464" s="103" t="s">
        <v>24</v>
      </c>
      <c r="F464" s="7" t="str">
        <f>IF(AND(D464="Amina",OR(E464="Manual",E464="Assisted Manual")),A464&amp;"_AZ",IF(AND(D464="Amina",OR(E464="De-Novo Merge",E464="Assisted Merge")),A464&amp;"_SA_AZ",IF(AND(D464="Ahmad",OR(E464="Manual",E464="Assisted Manual")),A464&amp;"_AE",IF(AND(D464="Ahmad",OR(E464="De-Novo Merge",E464="Assisted Merge")),A464&amp;"_SA_AE",IF(AND(D464="Gina",OR(E464="Manual",E464="Assisted Manual")),A464&amp;"_GB",IF(AND(D464="Gina",OR(E464="De-Novo Merge",E464="Assisted Merge")),A464&amp;"_SA_GB",IF(AND(D464="Cameron",OR(E464="Manual",E464="Assisted Manual")),A464&amp;"_CA",IF(AND(D464="Cameron",OR(E464="De-Novo Merge",E464="Assisted Merge")),A464&amp;"_SA_CA",IF(AND(D464="Bruno",OR(E464="Manual",E464="Assisted Manual")),A464&amp;"_BD",IF(AND(D464="Bruno",OR(E464="De-Novo Merge",E464="Assisted Merge")),A464&amp;"_SA_BD",IF(AND(D464="Daniel",OR(E464="Manual",E464="Assisted Manual")),A464&amp;"_DR",IF(AND(D464="Daniel",OR(E464="De-Novo Merge",E464="Assisted Merge")),A464&amp;"_SA_DR",IF(AND(D464="Monet",OR(E464="Manual",E464="Assisted Manual")),A464&amp;"_MW",IF(AND(D464="Monet",OR(E464="De-Novo Merge",E464="Assisted Merge")),A464&amp;"_SA_MW",IF(AND(D464="Rinat",OR(E464="Manual",E464="Assisted Manual")),A464&amp;"_RM",IF(AND(D464="Rinat",OR(E464="De-Novo Merge",E464="Assisted Merge")),A464&amp;"_SA_RM",""))))))))))))))))</f>
        <v>2018-08-01_G-232_AZ</v>
      </c>
      <c r="G464" s="104">
        <v>43433</v>
      </c>
      <c r="H464" s="104">
        <v>43433</v>
      </c>
      <c r="I464" s="68">
        <v>1</v>
      </c>
      <c r="J464" s="68"/>
      <c r="K464" s="73" t="str">
        <f>IF(AND(NOT(I464=""),NOT(J464=""),NOT(H464="")),J464/I464,"")</f>
        <v/>
      </c>
      <c r="L464" s="111" t="str">
        <f>IF(AND(NOT(OR(H464="",H464="Ø")),NOT(OR(H465="",H465="Ø"))),"Needs to be Split","")</f>
        <v/>
      </c>
      <c r="M464" s="103" t="s">
        <v>0</v>
      </c>
      <c r="N464" s="109" t="str">
        <f>IF(AND(NOT(OR(H464="Ø",H464="")),L464="Split"),"In Progress",IF(AND(NOT(OR(H464="Ø",H464="")),L464="Needs to be Split"),"Waiting",IF(AND(M464="Review",M465="Review"),"Review",IF(OR(AND(M464="Review",M465="Incomplete"),AND(M464="Incomplete",M465="Review")),"Review",IF(OR(AND(M464="Untraceable",M465="Review"),AND(M464="Review",M465="Untraceable")),"Review",IF(OR(AND(M464="Review",M465="Completed"),AND(M464="Completed",M465="Review")),"Review",IF(OR(AND(M464="Other",M465="Review"),AND(M464="Review",M465="Other")),"Review",IF(OR(AND(M464="Other",M465="Incomplete"),AND(M464="Incomplete",M465="Other")),"Review",IF(OR(AND(M464="Other",M465="Untraceable"),AND(M464="Untraceable",M465="Other")),"Review",IF(OR(AND(M464="Other",M465="Completed"),AND(M464="Completed",M465="Other")),"Review",IF(AND(M464="Waiting",M465="Waiting"),"Waiting",IF(OR(AND(M464="Review",M465="Waiting"),AND(M464="Waiting",M465="Review")),"Waiting",IF(OR(AND(M464="Other",M465="Waiting"),AND(M464="Waiting",M465="Other")),"Waiting",IF(OR(AND(M464="Incomplete",M465="Waiting"),AND(M464="Waiting",M465="Incomplete")),"Waiting",IF(OR(AND(M464="Completed",M465="Waiting"),AND(M464="Waiting",M465="Completed")),"Waiting",IF(OR(M464="In Progress",M465="In Progress"),"In Progress",IF(OR(AND(M464="Completed",M465="Untraceable"),AND(M464="Untraceable",M465="Completed")),"Review",IF(OR(AND(M464="Completed",M465="Incomplete"),AND(M464="Incomplete",M465="Completed")),"Review",IF(OR(AND(M464="Incomplete",M465="Untraceable"),AND(M464="Untraceable",M465="Incomplete")),"Untraceable",IF(AND(NOT(OR(H464="Ø",H464="")),NOT(OR(H465="Ø",H465="")),L464=""),"In Progress",IF(AND(M464="Untraceable",M465="Untraceable"),"Untraceable",IF(AND(NOT(OR(H464="Ø",H464="")),NOT(OR(H465="Ø",H465="")),NOT(OR(L464="Ø",L464="",L464="Split",L464="Needs to be Split"))),"Completed",IF(AND(M464="Incomplete",M465="Incomplete"),"Incomplete",IF(AND(M464="Other",M465="Other"),"Review",IF(AND(M464="Untraceable",M465=""),"Untraceable","")))))))))))))))))))))))))</f>
        <v>In Progress</v>
      </c>
      <c r="O464" s="109" t="str">
        <f>IF(OR(N464="Untraceable",N464="Incomplete"),"Ignore",IF(N464="Completed","Waiting",IF(OR(N464="Waiting",N464="In Progress",N464="Review",N464="Other"),"HOLD","")))</f>
        <v>HOLD</v>
      </c>
      <c r="Q464" s="114" t="str">
        <f>IF(OR(N464="Untraceable",N464="Incomplete"),"No",IF(N464="Completed","In Progress",""))</f>
        <v/>
      </c>
      <c r="R464" s="109"/>
    </row>
    <row r="465" spans="1:18" x14ac:dyDescent="0.25">
      <c r="A465" s="109"/>
      <c r="B465" s="109"/>
      <c r="C465" s="109"/>
      <c r="D465" s="103" t="s">
        <v>4648</v>
      </c>
      <c r="E465" s="103" t="s">
        <v>1512</v>
      </c>
      <c r="F465" s="7" t="str">
        <f>IF(AND(D465="Amina",OR(E465="Manual",E465="Assisted Manual")),A464&amp;"_AZ",IF(AND(D465="Amina",OR(E465="De-Novo Merge",E465="Assisted Merge")),A464&amp;"_SA_AZ",IF(AND(D465="Ahmad",OR(E465="Manual",E465="Assisted Manual")),A464&amp;"_AE",IF(AND(D465="Ahmad",OR(E465="De-Novo Merge",E465="Assisted Merge")),A464&amp;"_SA_AE",IF(AND(D465="Gina",OR(E465="Manual",E465="Assisted Manual")),A464&amp;"_GB",IF(AND(D465="Gina",OR(E465="De-Novo Merge",E465="Assisted Merge")),A464&amp;"_SA_GB",IF(AND(D465="Cameron",OR(E465="Manual",E465="Assisted Manual")),A464&amp;"_CA",IF(AND(D465="Cameron",OR(E465="De-Novo Merge",E465="Assisted Merge")),A464&amp;"_SA_CA",IF(AND(D465="Bruno",OR(E465="Manual",E465="Assisted Manual")),A464&amp;"_BD",IF(AND(D465="Bruno",OR(E465="De-Novo Merge",E465="Assisted Merge")),A464&amp;"_SA_BD",IF(AND(D465="Daniel",OR(E465="Manual",E465="Assisted Manual")),A464&amp;"_DR",IF(AND(D465="Daniel",OR(E465="De-Novo Merge",E465="Assisted Merge")),A464&amp;"_SA_DR",IF(AND(D465="Monet",OR(E465="Manual",E465="Assisted Manual")),A464&amp;"_MW",IF(AND(D465="Monet",OR(E465="De-Novo Merge",E465="Assisted Merge")),A464&amp;"_SA_MW",IF(AND(D465="Rinat",OR(E465="Manual",E465="Assisted Manual")),A464&amp;"_RM",IF(AND(D465="Rinat",OR(E465="De-Novo Merge",E465="Assisted Merge")),A464&amp;"_SA_RM",""))))))))))))))))</f>
        <v>2018-08-01_G-232_AE</v>
      </c>
      <c r="G465" s="104">
        <v>43454</v>
      </c>
      <c r="H465" s="104"/>
      <c r="I465" s="68"/>
      <c r="J465" s="68"/>
      <c r="K465" s="73" t="str">
        <f>IF(AND(NOT(I465=""),NOT(J465=""),NOT(H465="")),J465/I465,"")</f>
        <v/>
      </c>
      <c r="L465" s="109"/>
      <c r="M465" s="103" t="str">
        <f>IF(AND(NOT(OR(G465="",G465="Ø")),H465=""),"In Progress",IF(AND(NOT(OR(H465="Ø",H465="")),NOT(OR(G465="Ø",G465=""))),"Completed",IF(AND(NOT(A464=""),NOT(OR(D465="",D465="???")),G465=""),"Waiting",IF(D465="???","Waiting",""))))</f>
        <v>In Progress</v>
      </c>
      <c r="N465" s="109"/>
      <c r="O465" s="109"/>
      <c r="Q465" s="114"/>
      <c r="R465" s="109"/>
    </row>
    <row r="466" spans="1:18" x14ac:dyDescent="0.25">
      <c r="A466" s="115" t="s">
        <v>5472</v>
      </c>
      <c r="B466" s="110" t="s">
        <v>5471</v>
      </c>
      <c r="C466" s="109"/>
      <c r="D466" s="103"/>
      <c r="E466" s="103"/>
      <c r="F466" s="7" t="str">
        <f>IF(AND(D466="Amina",OR(E466="Manual",E466="Assisted Manual")),A466&amp;"_AZ",IF(AND(D466="Amina",OR(E466="De-Novo Merge",E466="Assisted Merge")),A466&amp;"_SA_AZ",IF(AND(D466="Ahmad",OR(E466="Manual",E466="Assisted Manual")),A466&amp;"_AE",IF(AND(D466="Ahmad",OR(E466="De-Novo Merge",E466="Assisted Merge")),A466&amp;"_SA_AE",IF(AND(D466="Gina",OR(E466="Manual",E466="Assisted Manual")),A466&amp;"_GB",IF(AND(D466="Gina",OR(E466="De-Novo Merge",E466="Assisted Merge")),A466&amp;"_SA_GB",IF(AND(D466="Cameron",OR(E466="Manual",E466="Assisted Manual")),A466&amp;"_CA",IF(AND(D466="Cameron",OR(E466="De-Novo Merge",E466="Assisted Merge")),A466&amp;"_SA_CA",IF(AND(D466="Bruno",OR(E466="Manual",E466="Assisted Manual")),A466&amp;"_BD",IF(AND(D466="Bruno",OR(E466="De-Novo Merge",E466="Assisted Merge")),A466&amp;"_SA_BD",IF(AND(D466="Daniel",OR(E466="Manual",E466="Assisted Manual")),A466&amp;"_DR",IF(AND(D466="Daniel",OR(E466="De-Novo Merge",E466="Assisted Merge")),A466&amp;"_SA_DR",IF(AND(D466="Monet",OR(E466="Manual",E466="Assisted Manual")),A466&amp;"_MW",IF(AND(D466="Monet",OR(E466="De-Novo Merge",E466="Assisted Merge")),A466&amp;"_SA_MW",IF(AND(D466="Rinat",OR(E466="Manual",E466="Assisted Manual")),A466&amp;"_RM",IF(AND(D466="Rinat",OR(E466="De-Novo Merge",E466="Assisted Merge")),A466&amp;"_SA_RM",""))))))))))))))))</f>
        <v/>
      </c>
      <c r="G466" s="104"/>
      <c r="H466" s="104"/>
      <c r="I466" s="68"/>
      <c r="J466" s="68"/>
      <c r="K466" s="73" t="str">
        <f>IF(AND(NOT(I466=""),NOT(J466=""),NOT(H466="")),J466/I466,"")</f>
        <v/>
      </c>
      <c r="L466" s="111" t="str">
        <f>IF(AND(NOT(OR(H466="",H466="Ø")),NOT(OR(H467="",H467="Ø"))),"Needs to be Split","")</f>
        <v/>
      </c>
      <c r="M466" s="103" t="str">
        <f>IF(AND(NOT(OR(G466="",G466="Ø")),H466=""),"In Progress",IF(AND(NOT(OR(H466="Ø",H466="")),NOT(OR(G466="Ø",G466=""))),"Completed",IF(AND(NOT(A465=""),NOT(OR(D466="",D466="???")),G466=""),"Waiting",IF(D466="???","Waiting",""))))</f>
        <v/>
      </c>
      <c r="N466" s="109" t="str">
        <f>IF(AND(NOT(OR(H466="Ø",H466="")),L466="Split"),"In Progress",IF(AND(NOT(OR(H466="Ø",H466="")),L466="Needs to be Split"),"Waiting",IF(AND(M466="Review",M467="Review"),"Review",IF(OR(AND(M466="Review",M467="Incomplete"),AND(M466="Incomplete",M467="Review")),"Review",IF(OR(AND(M466="Untraceable",M467="Review"),AND(M466="Review",M467="Untraceable")),"Review",IF(OR(AND(M466="Review",M467="Completed"),AND(M466="Completed",M467="Review")),"Review",IF(OR(AND(M466="Other",M467="Review"),AND(M466="Review",M467="Other")),"Review",IF(OR(AND(M466="Other",M467="Incomplete"),AND(M466="Incomplete",M467="Other")),"Review",IF(OR(AND(M466="Other",M467="Untraceable"),AND(M466="Untraceable",M467="Other")),"Review",IF(OR(AND(M466="Other",M467="Completed"),AND(M466="Completed",M467="Other")),"Review",IF(AND(M466="Waiting",M467="Waiting"),"Waiting",IF(OR(AND(M466="Review",M467="Waiting"),AND(M466="Waiting",M467="Review")),"Waiting",IF(OR(AND(M466="Other",M467="Waiting"),AND(M466="Waiting",M467="Other")),"Waiting",IF(OR(AND(M466="Incomplete",M467="Waiting"),AND(M466="Waiting",M467="Incomplete")),"Waiting",IF(OR(AND(M466="Completed",M467="Waiting"),AND(M466="Waiting",M467="Completed")),"Waiting",IF(OR(M466="In Progress",M467="In Progress"),"In Progress",IF(OR(AND(M466="Completed",M467="Untraceable"),AND(M466="Untraceable",M467="Completed")),"Review",IF(OR(AND(M466="Completed",M467="Incomplete"),AND(M466="Incomplete",M467="Completed")),"Review",IF(OR(AND(M466="Incomplete",M467="Untraceable"),AND(M466="Untraceable",M467="Incomplete")),"Untraceable",IF(AND(NOT(OR(H466="Ø",H466="")),NOT(OR(H467="Ø",H467="")),L466=""),"In Progress",IF(AND(M466="Untraceable",M467="Untraceable"),"Untraceable",IF(AND(NOT(OR(H466="Ø",H466="")),NOT(OR(H467="Ø",H467="")),NOT(OR(L466="Ø",L466="",L466="Split",L466="Needs to be Split"))),"Completed",IF(AND(M466="Incomplete",M467="Incomplete"),"Incomplete",IF(AND(M466="Other",M467="Other"),"Review",IF(AND(M466="Untraceable",M467=""),"Untraceable","")))))))))))))))))))))))))</f>
        <v/>
      </c>
      <c r="O466" s="109" t="str">
        <f>IF(OR(N466="Untraceable",N466="Incomplete"),"Ignore",IF(N466="Completed","Waiting",IF(OR(N466="Waiting",N466="In Progress",N466="Review",N466="Other"),"HOLD","")))</f>
        <v/>
      </c>
      <c r="Q466" s="114" t="str">
        <f>IF(OR(N466="Untraceable",N466="Incomplete"),"No",IF(N466="Completed","In Progress",""))</f>
        <v/>
      </c>
      <c r="R466" s="109"/>
    </row>
    <row r="467" spans="1:18" x14ac:dyDescent="0.25">
      <c r="A467" s="109"/>
      <c r="B467" s="109"/>
      <c r="C467" s="109"/>
      <c r="D467" s="103"/>
      <c r="E467" s="103"/>
      <c r="F467" s="7" t="str">
        <f>IF(AND(D467="Amina",OR(E467="Manual",E467="Assisted Manual")),A466&amp;"_AZ",IF(AND(D467="Amina",OR(E467="De-Novo Merge",E467="Assisted Merge")),A466&amp;"_SA_AZ",IF(AND(D467="Ahmad",OR(E467="Manual",E467="Assisted Manual")),A466&amp;"_AE",IF(AND(D467="Ahmad",OR(E467="De-Novo Merge",E467="Assisted Merge")),A466&amp;"_SA_AE",IF(AND(D467="Gina",OR(E467="Manual",E467="Assisted Manual")),A466&amp;"_GB",IF(AND(D467="Gina",OR(E467="De-Novo Merge",E467="Assisted Merge")),A466&amp;"_SA_GB",IF(AND(D467="Cameron",OR(E467="Manual",E467="Assisted Manual")),A466&amp;"_CA",IF(AND(D467="Cameron",OR(E467="De-Novo Merge",E467="Assisted Merge")),A466&amp;"_SA_CA",IF(AND(D467="Bruno",OR(E467="Manual",E467="Assisted Manual")),A466&amp;"_BD",IF(AND(D467="Bruno",OR(E467="De-Novo Merge",E467="Assisted Merge")),A466&amp;"_SA_BD",IF(AND(D467="Daniel",OR(E467="Manual",E467="Assisted Manual")),A466&amp;"_DR",IF(AND(D467="Daniel",OR(E467="De-Novo Merge",E467="Assisted Merge")),A466&amp;"_SA_DR",IF(AND(D467="Monet",OR(E467="Manual",E467="Assisted Manual")),A466&amp;"_MW",IF(AND(D467="Monet",OR(E467="De-Novo Merge",E467="Assisted Merge")),A466&amp;"_SA_MW",IF(AND(D467="Rinat",OR(E467="Manual",E467="Assisted Manual")),A466&amp;"_RM",IF(AND(D467="Rinat",OR(E467="De-Novo Merge",E467="Assisted Merge")),A466&amp;"_SA_RM",""))))))))))))))))</f>
        <v/>
      </c>
      <c r="G467" s="104"/>
      <c r="H467" s="104"/>
      <c r="I467" s="68"/>
      <c r="J467" s="68"/>
      <c r="K467" s="73" t="str">
        <f>IF(AND(NOT(I467=""),NOT(J467=""),NOT(H467="")),J467/I467,"")</f>
        <v/>
      </c>
      <c r="L467" s="109"/>
      <c r="M467" s="103" t="str">
        <f>IF(AND(NOT(OR(G467="",G467="Ø")),H467=""),"In Progress",IF(AND(NOT(OR(H467="Ø",H467="")),NOT(OR(G467="Ø",G467=""))),"Completed",IF(AND(NOT(A466=""),NOT(OR(D467="",D467="???")),G467=""),"Waiting",IF(D467="???","Waiting",""))))</f>
        <v/>
      </c>
      <c r="N467" s="109"/>
      <c r="O467" s="109"/>
      <c r="Q467" s="114"/>
      <c r="R467" s="109"/>
    </row>
    <row r="468" spans="1:18" x14ac:dyDescent="0.25">
      <c r="A468" s="115" t="s">
        <v>5470</v>
      </c>
      <c r="B468" s="110" t="s">
        <v>5469</v>
      </c>
      <c r="C468" s="109" t="s">
        <v>5423</v>
      </c>
      <c r="D468" s="103" t="s">
        <v>32</v>
      </c>
      <c r="E468" s="103" t="s">
        <v>24</v>
      </c>
      <c r="F468" s="7" t="str">
        <f>IF(AND(D468="Amina",OR(E468="Manual",E468="Assisted Manual")),A468&amp;"_AZ",IF(AND(D468="Amina",OR(E468="De-Novo Merge",E468="Assisted Merge")),A468&amp;"_SA_AZ",IF(AND(D468="Ahmad",OR(E468="Manual",E468="Assisted Manual")),A468&amp;"_AE",IF(AND(D468="Ahmad",OR(E468="De-Novo Merge",E468="Assisted Merge")),A468&amp;"_SA_AE",IF(AND(D468="Gina",OR(E468="Manual",E468="Assisted Manual")),A468&amp;"_GB",IF(AND(D468="Gina",OR(E468="De-Novo Merge",E468="Assisted Merge")),A468&amp;"_SA_GB",IF(AND(D468="Cameron",OR(E468="Manual",E468="Assisted Manual")),A468&amp;"_CA",IF(AND(D468="Cameron",OR(E468="De-Novo Merge",E468="Assisted Merge")),A468&amp;"_SA_CA",IF(AND(D468="Bruno",OR(E468="Manual",E468="Assisted Manual")),A468&amp;"_BD",IF(AND(D468="Bruno",OR(E468="De-Novo Merge",E468="Assisted Merge")),A468&amp;"_SA_BD",IF(AND(D468="Daniel",OR(E468="Manual",E468="Assisted Manual")),A468&amp;"_DR",IF(AND(D468="Daniel",OR(E468="De-Novo Merge",E468="Assisted Merge")),A468&amp;"_SA_DR",IF(AND(D468="Monet",OR(E468="Manual",E468="Assisted Manual")),A468&amp;"_MW",IF(AND(D468="Monet",OR(E468="De-Novo Merge",E468="Assisted Merge")),A468&amp;"_SA_MW",IF(AND(D468="Rinat",OR(E468="Manual",E468="Assisted Manual")),A468&amp;"_RM",IF(AND(D468="Rinat",OR(E468="De-Novo Merge",E468="Assisted Merge")),A468&amp;"_SA_RM",""))))))))))))))))</f>
        <v>2018-08-01_G-234_AZ</v>
      </c>
      <c r="G468" s="104">
        <v>43433</v>
      </c>
      <c r="H468" s="104">
        <v>43434</v>
      </c>
      <c r="I468" s="68"/>
      <c r="J468" s="68"/>
      <c r="K468" s="73" t="str">
        <f>IF(AND(NOT(I468=""),NOT(J468=""),NOT(H468="")),J468/I468,"")</f>
        <v/>
      </c>
      <c r="L468" s="111">
        <v>43445</v>
      </c>
      <c r="M468" s="103" t="str">
        <f>IF(AND(NOT(OR(G468="",G468="Ø")),H468=""),"In Progress",IF(AND(NOT(OR(H468="Ø",H468="")),NOT(OR(G468="Ø",G468=""))),"Completed",IF(AND(NOT(A467=""),NOT(OR(D468="",D468="???")),G468=""),"Waiting",IF(D468="???","Waiting",""))))</f>
        <v>Completed</v>
      </c>
      <c r="N468" s="109" t="str">
        <f>IF(AND(NOT(OR(H468="Ø",H468="")),L468="Split"),"In Progress",IF(AND(NOT(OR(H468="Ø",H468="")),L468="Needs to be Split"),"Waiting",IF(AND(M468="Review",M469="Review"),"Review",IF(OR(AND(M468="Review",M469="Incomplete"),AND(M468="Incomplete",M469="Review")),"Review",IF(OR(AND(M468="Untraceable",M469="Review"),AND(M468="Review",M469="Untraceable")),"Review",IF(OR(AND(M468="Review",M469="Completed"),AND(M468="Completed",M469="Review")),"Review",IF(OR(AND(M468="Other",M469="Review"),AND(M468="Review",M469="Other")),"Review",IF(OR(AND(M468="Other",M469="Incomplete"),AND(M468="Incomplete",M469="Other")),"Review",IF(OR(AND(M468="Other",M469="Untraceable"),AND(M468="Untraceable",M469="Other")),"Review",IF(OR(AND(M468="Other",M469="Completed"),AND(M468="Completed",M469="Other")),"Review",IF(AND(M468="Waiting",M469="Waiting"),"Waiting",IF(OR(AND(M468="Review",M469="Waiting"),AND(M468="Waiting",M469="Review")),"Waiting",IF(OR(AND(M468="Other",M469="Waiting"),AND(M468="Waiting",M469="Other")),"Waiting",IF(OR(AND(M468="Incomplete",M469="Waiting"),AND(M468="Waiting",M469="Incomplete")),"Waiting",IF(OR(AND(M468="Completed",M469="Waiting"),AND(M468="Waiting",M469="Completed")),"Waiting",IF(OR(M468="In Progress",M469="In Progress"),"In Progress",IF(OR(AND(M468="Completed",M469="Untraceable"),AND(M468="Untraceable",M469="Completed")),"Review",IF(OR(AND(M468="Completed",M469="Incomplete"),AND(M468="Incomplete",M469="Completed")),"Review",IF(OR(AND(M468="Incomplete",M469="Untraceable"),AND(M468="Untraceable",M469="Incomplete")),"Untraceable",IF(AND(NOT(OR(H468="Ø",H468="")),NOT(OR(H469="Ø",H469="")),L468=""),"In Progress",IF(AND(M468="Untraceable",M469="Untraceable"),"Untraceable",IF(AND(NOT(OR(H468="Ø",H468="")),NOT(OR(H469="Ø",H469="")),NOT(OR(L468="Ø",L468="",L468="Split",L468="Needs to be Split"))),"Completed",IF(AND(M468="Incomplete",M469="Incomplete"),"Incomplete",IF(AND(M468="Other",M469="Other"),"Review",IF(AND(M468="Untraceable",M469=""),"Untraceable","")))))))))))))))))))))))))</f>
        <v>Completed</v>
      </c>
      <c r="O468" s="109" t="s">
        <v>0</v>
      </c>
      <c r="Q468" s="114" t="s">
        <v>25</v>
      </c>
      <c r="R468" s="109" t="s">
        <v>5468</v>
      </c>
    </row>
    <row r="469" spans="1:18" x14ac:dyDescent="0.25">
      <c r="A469" s="109"/>
      <c r="B469" s="109"/>
      <c r="C469" s="109"/>
      <c r="D469" s="103" t="s">
        <v>23</v>
      </c>
      <c r="E469" s="103" t="s">
        <v>1512</v>
      </c>
      <c r="F469" s="7" t="str">
        <f>IF(AND(D469="Amina",OR(E469="Manual",E469="Assisted Manual")),A468&amp;"_AZ",IF(AND(D469="Amina",OR(E469="De-Novo Merge",E469="Assisted Merge")),A468&amp;"_SA_AZ",IF(AND(D469="Ahmad",OR(E469="Manual",E469="Assisted Manual")),A468&amp;"_AE",IF(AND(D469="Ahmad",OR(E469="De-Novo Merge",E469="Assisted Merge")),A468&amp;"_SA_AE",IF(AND(D469="Gina",OR(E469="Manual",E469="Assisted Manual")),A468&amp;"_GB",IF(AND(D469="Gina",OR(E469="De-Novo Merge",E469="Assisted Merge")),A468&amp;"_SA_GB",IF(AND(D469="Cameron",OR(E469="Manual",E469="Assisted Manual")),A468&amp;"_CA",IF(AND(D469="Cameron",OR(E469="De-Novo Merge",E469="Assisted Merge")),A468&amp;"_SA_CA",IF(AND(D469="Bruno",OR(E469="Manual",E469="Assisted Manual")),A468&amp;"_BD",IF(AND(D469="Bruno",OR(E469="De-Novo Merge",E469="Assisted Merge")),A468&amp;"_SA_BD",IF(AND(D469="Daniel",OR(E469="Manual",E469="Assisted Manual")),A468&amp;"_DR",IF(AND(D469="Daniel",OR(E469="De-Novo Merge",E469="Assisted Merge")),A468&amp;"_SA_DR",IF(AND(D469="Monet",OR(E469="Manual",E469="Assisted Manual")),A468&amp;"_MW",IF(AND(D469="Monet",OR(E469="De-Novo Merge",E469="Assisted Merge")),A468&amp;"_SA_MW",IF(AND(D469="Rinat",OR(E469="Manual",E469="Assisted Manual")),A468&amp;"_RM",IF(AND(D469="Rinat",OR(E469="De-Novo Merge",E469="Assisted Merge")),A468&amp;"_SA_RM",""))))))))))))))))</f>
        <v>2018-08-01_G-234_CA</v>
      </c>
      <c r="G469" s="104">
        <v>43434</v>
      </c>
      <c r="H469" s="104">
        <v>43436</v>
      </c>
      <c r="I469" s="68"/>
      <c r="J469" s="68"/>
      <c r="K469" s="73" t="str">
        <f>IF(AND(NOT(I469=""),NOT(J469=""),NOT(H469="")),J469/I469,"")</f>
        <v/>
      </c>
      <c r="L469" s="109"/>
      <c r="M469" s="103" t="str">
        <f>IF(AND(NOT(OR(G469="",G469="Ø")),H469=""),"In Progress",IF(AND(NOT(OR(H469="Ø",H469="")),NOT(OR(G469="Ø",G469=""))),"Completed",IF(AND(NOT(A468=""),NOT(OR(D469="",D469="???")),G469=""),"Waiting",IF(D469="???","Waiting",""))))</f>
        <v>Completed</v>
      </c>
      <c r="N469" s="109"/>
      <c r="O469" s="109"/>
      <c r="Q469" s="114"/>
      <c r="R469" s="109"/>
    </row>
    <row r="470" spans="1:18" x14ac:dyDescent="0.25">
      <c r="A470" s="115" t="s">
        <v>5467</v>
      </c>
      <c r="B470" s="110" t="s">
        <v>5466</v>
      </c>
      <c r="C470" s="109"/>
      <c r="D470" s="103" t="s">
        <v>187</v>
      </c>
      <c r="E470" s="103" t="s">
        <v>24</v>
      </c>
      <c r="F470" s="7" t="str">
        <f>IF(AND(D470="Amina",OR(E470="Manual",E470="Assisted Manual")),A470&amp;"_AZ",IF(AND(D470="Amina",OR(E470="De-Novo Merge",E470="Assisted Merge")),A470&amp;"_SA_AZ",IF(AND(D470="Ahmad",OR(E470="Manual",E470="Assisted Manual")),A470&amp;"_AE",IF(AND(D470="Ahmad",OR(E470="De-Novo Merge",E470="Assisted Merge")),A470&amp;"_SA_AE",IF(AND(D470="Gina",OR(E470="Manual",E470="Assisted Manual")),A470&amp;"_GB",IF(AND(D470="Gina",OR(E470="De-Novo Merge",E470="Assisted Merge")),A470&amp;"_SA_GB",IF(AND(D470="Cameron",OR(E470="Manual",E470="Assisted Manual")),A470&amp;"_CA",IF(AND(D470="Cameron",OR(E470="De-Novo Merge",E470="Assisted Merge")),A470&amp;"_SA_CA",IF(AND(D470="Bruno",OR(E470="Manual",E470="Assisted Manual")),A470&amp;"_BD",IF(AND(D470="Bruno",OR(E470="De-Novo Merge",E470="Assisted Merge")),A470&amp;"_SA_BD",IF(AND(D470="Daniel",OR(E470="Manual",E470="Assisted Manual")),A470&amp;"_DR",IF(AND(D470="Daniel",OR(E470="De-Novo Merge",E470="Assisted Merge")),A470&amp;"_SA_DR",IF(AND(D470="Monet",OR(E470="Manual",E470="Assisted Manual")),A470&amp;"_MW",IF(AND(D470="Monet",OR(E470="De-Novo Merge",E470="Assisted Merge")),A470&amp;"_SA_MW",IF(AND(D470="Rinat",OR(E470="Manual",E470="Assisted Manual")),A470&amp;"_RM",IF(AND(D470="Rinat",OR(E470="De-Novo Merge",E470="Assisted Merge")),A470&amp;"_SA_RM",""))))))))))))))))</f>
        <v>2018-08-01_G-235_MW</v>
      </c>
      <c r="G470" s="104">
        <v>43435</v>
      </c>
      <c r="H470" s="104">
        <v>43438</v>
      </c>
      <c r="I470" s="68">
        <v>3</v>
      </c>
      <c r="J470" s="68">
        <v>79.36</v>
      </c>
      <c r="K470" s="73">
        <f>IF(AND(NOT(I470=""),NOT(J470=""),NOT(H470="")),J470/I470,"")</f>
        <v>26.453333333333333</v>
      </c>
      <c r="L470" s="111"/>
      <c r="M470" s="103" t="str">
        <f>IF(AND(NOT(OR(G470="",G470="Ø")),H470=""),"In Progress",IF(AND(NOT(OR(H470="Ø",H470="")),NOT(OR(G470="Ø",G470=""))),"Completed",IF(AND(NOT(A469=""),NOT(OR(D470="",D470="???")),G470=""),"Waiting",IF(D470="???","Waiting",""))))</f>
        <v>Completed</v>
      </c>
      <c r="N470" s="109" t="s">
        <v>4</v>
      </c>
      <c r="O470" s="109" t="str">
        <f>IF(OR(N470="Untraceable",N470="Incomplete"),"Ignore",IF(N470="Completed","Waiting",IF(OR(N470="Waiting",N470="In Progress",N470="Review",N470="Other"),"HOLD","")))</f>
        <v>HOLD</v>
      </c>
      <c r="Q470" s="114" t="str">
        <f>IF(OR(N470="Untraceable",N470="Incomplete"),"No",IF(N470="Completed","In Progress",""))</f>
        <v/>
      </c>
      <c r="R470" s="109"/>
    </row>
    <row r="471" spans="1:18" x14ac:dyDescent="0.25">
      <c r="A471" s="109"/>
      <c r="B471" s="109"/>
      <c r="C471" s="109"/>
      <c r="D471" s="103" t="s">
        <v>23</v>
      </c>
      <c r="E471" s="103" t="s">
        <v>1512</v>
      </c>
      <c r="F471" s="7" t="str">
        <f>IF(AND(D471="Amina",OR(E471="Manual",E471="Assisted Manual")),A470&amp;"_AZ",IF(AND(D471="Amina",OR(E471="De-Novo Merge",E471="Assisted Merge")),A470&amp;"_SA_AZ",IF(AND(D471="Ahmad",OR(E471="Manual",E471="Assisted Manual")),A470&amp;"_AE",IF(AND(D471="Ahmad",OR(E471="De-Novo Merge",E471="Assisted Merge")),A470&amp;"_SA_AE",IF(AND(D471="Gina",OR(E471="Manual",E471="Assisted Manual")),A470&amp;"_GB",IF(AND(D471="Gina",OR(E471="De-Novo Merge",E471="Assisted Merge")),A470&amp;"_SA_GB",IF(AND(D471="Cameron",OR(E471="Manual",E471="Assisted Manual")),A470&amp;"_CA",IF(AND(D471="Cameron",OR(E471="De-Novo Merge",E471="Assisted Merge")),A470&amp;"_SA_CA",IF(AND(D471="Bruno",OR(E471="Manual",E471="Assisted Manual")),A470&amp;"_BD",IF(AND(D471="Bruno",OR(E471="De-Novo Merge",E471="Assisted Merge")),A470&amp;"_SA_BD",IF(AND(D471="Daniel",OR(E471="Manual",E471="Assisted Manual")),A470&amp;"_DR",IF(AND(D471="Daniel",OR(E471="De-Novo Merge",E471="Assisted Merge")),A470&amp;"_SA_DR",IF(AND(D471="Monet",OR(E471="Manual",E471="Assisted Manual")),A470&amp;"_MW",IF(AND(D471="Monet",OR(E471="De-Novo Merge",E471="Assisted Merge")),A470&amp;"_SA_MW",IF(AND(D471="Rinat",OR(E471="Manual",E471="Assisted Manual")),A470&amp;"_RM",IF(AND(D471="Rinat",OR(E471="De-Novo Merge",E471="Assisted Merge")),A470&amp;"_SA_RM",""))))))))))))))))</f>
        <v>2018-08-01_G-235_CA</v>
      </c>
      <c r="G471" s="104">
        <v>43451</v>
      </c>
      <c r="H471" s="104">
        <v>43452</v>
      </c>
      <c r="I471" s="68"/>
      <c r="J471" s="68"/>
      <c r="K471" s="73" t="str">
        <f>IF(AND(NOT(I471=""),NOT(J471=""),NOT(H471="")),J471/I471,"")</f>
        <v/>
      </c>
      <c r="L471" s="109"/>
      <c r="M471" s="103" t="s">
        <v>4</v>
      </c>
      <c r="N471" s="109"/>
      <c r="O471" s="109"/>
      <c r="P471" t="s">
        <v>5465</v>
      </c>
      <c r="Q471" s="114"/>
      <c r="R471" s="109"/>
    </row>
    <row r="472" spans="1:18" x14ac:dyDescent="0.25">
      <c r="A472" s="115" t="s">
        <v>5464</v>
      </c>
      <c r="B472" s="110" t="s">
        <v>5463</v>
      </c>
      <c r="C472" s="109" t="s">
        <v>5423</v>
      </c>
      <c r="D472" s="103" t="s">
        <v>32</v>
      </c>
      <c r="E472" s="103" t="s">
        <v>24</v>
      </c>
      <c r="F472" s="7" t="str">
        <f>IF(AND(D472="Amina",OR(E472="Manual",E472="Assisted Manual")),A472&amp;"_AZ",IF(AND(D472="Amina",OR(E472="De-Novo Merge",E472="Assisted Merge")),A472&amp;"_SA_AZ",IF(AND(D472="Ahmad",OR(E472="Manual",E472="Assisted Manual")),A472&amp;"_AE",IF(AND(D472="Ahmad",OR(E472="De-Novo Merge",E472="Assisted Merge")),A472&amp;"_SA_AE",IF(AND(D472="Gina",OR(E472="Manual",E472="Assisted Manual")),A472&amp;"_GB",IF(AND(D472="Gina",OR(E472="De-Novo Merge",E472="Assisted Merge")),A472&amp;"_SA_GB",IF(AND(D472="Cameron",OR(E472="Manual",E472="Assisted Manual")),A472&amp;"_CA",IF(AND(D472="Cameron",OR(E472="De-Novo Merge",E472="Assisted Merge")),A472&amp;"_SA_CA",IF(AND(D472="Bruno",OR(E472="Manual",E472="Assisted Manual")),A472&amp;"_BD",IF(AND(D472="Bruno",OR(E472="De-Novo Merge",E472="Assisted Merge")),A472&amp;"_SA_BD",IF(AND(D472="Daniel",OR(E472="Manual",E472="Assisted Manual")),A472&amp;"_DR",IF(AND(D472="Daniel",OR(E472="De-Novo Merge",E472="Assisted Merge")),A472&amp;"_SA_DR",IF(AND(D472="Monet",OR(E472="Manual",E472="Assisted Manual")),A472&amp;"_MW",IF(AND(D472="Monet",OR(E472="De-Novo Merge",E472="Assisted Merge")),A472&amp;"_SA_MW",IF(AND(D472="Rinat",OR(E472="Manual",E472="Assisted Manual")),A472&amp;"_RM",IF(AND(D472="Rinat",OR(E472="De-Novo Merge",E472="Assisted Merge")),A472&amp;"_SA_RM",""))))))))))))))))</f>
        <v>2018-08-01_G-236_AZ</v>
      </c>
      <c r="G472" s="104">
        <v>43433</v>
      </c>
      <c r="H472" s="104">
        <v>43433</v>
      </c>
      <c r="I472" s="68"/>
      <c r="J472" s="68"/>
      <c r="K472" s="73" t="str">
        <f>IF(AND(NOT(I472=""),NOT(J472=""),NOT(H472="")),J472/I472,"")</f>
        <v/>
      </c>
      <c r="L472" s="111">
        <v>43445</v>
      </c>
      <c r="M472" s="103" t="str">
        <f>IF(AND(NOT(OR(G472="",G472="Ø")),H472=""),"In Progress",IF(AND(NOT(OR(H472="Ø",H472="")),NOT(OR(G472="Ø",G472=""))),"Completed",IF(AND(NOT(A471=""),NOT(OR(D472="",D472="???")),G472=""),"Waiting",IF(D472="???","Waiting",""))))</f>
        <v>Completed</v>
      </c>
      <c r="N472" s="109" t="str">
        <f>IF(AND(NOT(OR(H472="Ø",H472="")),L472="Split"),"In Progress",IF(AND(NOT(OR(H472="Ø",H472="")),L472="Needs to be Split"),"Waiting",IF(AND(M472="Review",M473="Review"),"Review",IF(OR(AND(M472="Review",M473="Incomplete"),AND(M472="Incomplete",M473="Review")),"Review",IF(OR(AND(M472="Untraceable",M473="Review"),AND(M472="Review",M473="Untraceable")),"Review",IF(OR(AND(M472="Review",M473="Completed"),AND(M472="Completed",M473="Review")),"Review",IF(OR(AND(M472="Other",M473="Review"),AND(M472="Review",M473="Other")),"Review",IF(OR(AND(M472="Other",M473="Incomplete"),AND(M472="Incomplete",M473="Other")),"Review",IF(OR(AND(M472="Other",M473="Untraceable"),AND(M472="Untraceable",M473="Other")),"Review",IF(OR(AND(M472="Other",M473="Completed"),AND(M472="Completed",M473="Other")),"Review",IF(AND(M472="Waiting",M473="Waiting"),"Waiting",IF(OR(AND(M472="Review",M473="Waiting"),AND(M472="Waiting",M473="Review")),"Waiting",IF(OR(AND(M472="Other",M473="Waiting"),AND(M472="Waiting",M473="Other")),"Waiting",IF(OR(AND(M472="Incomplete",M473="Waiting"),AND(M472="Waiting",M473="Incomplete")),"Waiting",IF(OR(AND(M472="Completed",M473="Waiting"),AND(M472="Waiting",M473="Completed")),"Waiting",IF(OR(M472="In Progress",M473="In Progress"),"In Progress",IF(OR(AND(M472="Completed",M473="Untraceable"),AND(M472="Untraceable",M473="Completed")),"Review",IF(OR(AND(M472="Completed",M473="Incomplete"),AND(M472="Incomplete",M473="Completed")),"Review",IF(OR(AND(M472="Incomplete",M473="Untraceable"),AND(M472="Untraceable",M473="Incomplete")),"Untraceable",IF(AND(NOT(OR(H472="Ø",H472="")),NOT(OR(H473="Ø",H473="")),L472=""),"In Progress",IF(AND(M472="Untraceable",M473="Untraceable"),"Untraceable",IF(AND(NOT(OR(H472="Ø",H472="")),NOT(OR(H473="Ø",H473="")),NOT(OR(L472="Ø",L472="",L472="Split",L472="Needs to be Split"))),"Completed",IF(AND(M472="Incomplete",M473="Incomplete"),"Incomplete",IF(AND(M472="Other",M473="Other"),"Review",IF(AND(M472="Untraceable",M473=""),"Untraceable","")))))))))))))))))))))))))</f>
        <v>Completed</v>
      </c>
      <c r="O472" s="109" t="s">
        <v>0</v>
      </c>
      <c r="P472" t="s">
        <v>5462</v>
      </c>
      <c r="Q472" s="114" t="s">
        <v>25</v>
      </c>
      <c r="R472" s="109" t="s">
        <v>5461</v>
      </c>
    </row>
    <row r="473" spans="1:18" x14ac:dyDescent="0.25">
      <c r="A473" s="109"/>
      <c r="B473" s="109"/>
      <c r="C473" s="109"/>
      <c r="D473" s="103" t="s">
        <v>23</v>
      </c>
      <c r="E473" s="103" t="s">
        <v>1512</v>
      </c>
      <c r="F473" s="7" t="str">
        <f>IF(AND(D473="Amina",OR(E473="Manual",E473="Assisted Manual")),A472&amp;"_AZ",IF(AND(D473="Amina",OR(E473="De-Novo Merge",E473="Assisted Merge")),A472&amp;"_SA_AZ",IF(AND(D473="Ahmad",OR(E473="Manual",E473="Assisted Manual")),A472&amp;"_AE",IF(AND(D473="Ahmad",OR(E473="De-Novo Merge",E473="Assisted Merge")),A472&amp;"_SA_AE",IF(AND(D473="Gina",OR(E473="Manual",E473="Assisted Manual")),A472&amp;"_GB",IF(AND(D473="Gina",OR(E473="De-Novo Merge",E473="Assisted Merge")),A472&amp;"_SA_GB",IF(AND(D473="Cameron",OR(E473="Manual",E473="Assisted Manual")),A472&amp;"_CA",IF(AND(D473="Cameron",OR(E473="De-Novo Merge",E473="Assisted Merge")),A472&amp;"_SA_CA",IF(AND(D473="Bruno",OR(E473="Manual",E473="Assisted Manual")),A472&amp;"_BD",IF(AND(D473="Bruno",OR(E473="De-Novo Merge",E473="Assisted Merge")),A472&amp;"_SA_BD",IF(AND(D473="Daniel",OR(E473="Manual",E473="Assisted Manual")),A472&amp;"_DR",IF(AND(D473="Daniel",OR(E473="De-Novo Merge",E473="Assisted Merge")),A472&amp;"_SA_DR",IF(AND(D473="Monet",OR(E473="Manual",E473="Assisted Manual")),A472&amp;"_MW",IF(AND(D473="Monet",OR(E473="De-Novo Merge",E473="Assisted Merge")),A472&amp;"_SA_MW",IF(AND(D473="Rinat",OR(E473="Manual",E473="Assisted Manual")),A472&amp;"_RM",IF(AND(D473="Rinat",OR(E473="De-Novo Merge",E473="Assisted Merge")),A472&amp;"_SA_RM",""))))))))))))))))</f>
        <v>2018-08-01_G-236_CA</v>
      </c>
      <c r="G473" s="104">
        <v>43436</v>
      </c>
      <c r="H473" s="104">
        <v>43436</v>
      </c>
      <c r="I473" s="68"/>
      <c r="J473" s="68"/>
      <c r="K473" s="73" t="str">
        <f>IF(AND(NOT(I473=""),NOT(J473=""),NOT(H473="")),J473/I473,"")</f>
        <v/>
      </c>
      <c r="L473" s="109"/>
      <c r="M473" s="103" t="str">
        <f>IF(AND(NOT(OR(G473="",G473="Ø")),H473=""),"In Progress",IF(AND(NOT(OR(H473="Ø",H473="")),NOT(OR(G473="Ø",G473=""))),"Completed",IF(AND(NOT(A472=""),NOT(OR(D473="",D473="???")),G473=""),"Waiting",IF(D473="???","Waiting",""))))</f>
        <v>Completed</v>
      </c>
      <c r="N473" s="109"/>
      <c r="O473" s="109"/>
      <c r="Q473" s="114"/>
      <c r="R473" s="109"/>
    </row>
    <row r="474" spans="1:18" x14ac:dyDescent="0.25">
      <c r="A474" s="115" t="s">
        <v>5460</v>
      </c>
      <c r="B474" s="110" t="s">
        <v>5459</v>
      </c>
      <c r="C474" s="109" t="s">
        <v>5448</v>
      </c>
      <c r="D474" s="103"/>
      <c r="E474" s="103"/>
      <c r="F474" s="7" t="str">
        <f>IF(AND(D474="Amina",OR(E474="Manual",E474="Assisted Manual")),A474&amp;"_AZ",IF(AND(D474="Amina",OR(E474="De-Novo Merge",E474="Assisted Merge")),A474&amp;"_SA_AZ",IF(AND(D474="Ahmad",OR(E474="Manual",E474="Assisted Manual")),A474&amp;"_AE",IF(AND(D474="Ahmad",OR(E474="De-Novo Merge",E474="Assisted Merge")),A474&amp;"_SA_AE",IF(AND(D474="Gina",OR(E474="Manual",E474="Assisted Manual")),A474&amp;"_GB",IF(AND(D474="Gina",OR(E474="De-Novo Merge",E474="Assisted Merge")),A474&amp;"_SA_GB",IF(AND(D474="Cameron",OR(E474="Manual",E474="Assisted Manual")),A474&amp;"_CA",IF(AND(D474="Cameron",OR(E474="De-Novo Merge",E474="Assisted Merge")),A474&amp;"_SA_CA",IF(AND(D474="Bruno",OR(E474="Manual",E474="Assisted Manual")),A474&amp;"_BD",IF(AND(D474="Bruno",OR(E474="De-Novo Merge",E474="Assisted Merge")),A474&amp;"_SA_BD",IF(AND(D474="Daniel",OR(E474="Manual",E474="Assisted Manual")),A474&amp;"_DR",IF(AND(D474="Daniel",OR(E474="De-Novo Merge",E474="Assisted Merge")),A474&amp;"_SA_DR",IF(AND(D474="Monet",OR(E474="Manual",E474="Assisted Manual")),A474&amp;"_MW",IF(AND(D474="Monet",OR(E474="De-Novo Merge",E474="Assisted Merge")),A474&amp;"_SA_MW",IF(AND(D474="Rinat",OR(E474="Manual",E474="Assisted Manual")),A474&amp;"_RM",IF(AND(D474="Rinat",OR(E474="De-Novo Merge",E474="Assisted Merge")),A474&amp;"_SA_RM",""))))))))))))))))</f>
        <v/>
      </c>
      <c r="G474" s="104"/>
      <c r="H474" s="104"/>
      <c r="I474" s="68"/>
      <c r="J474" s="68"/>
      <c r="K474" s="73" t="str">
        <f>IF(AND(NOT(I474=""),NOT(J474=""),NOT(H474="")),J474/I474,"")</f>
        <v/>
      </c>
      <c r="L474" s="111" t="str">
        <f>IF(AND(NOT(OR(H474="",H474="Ø")),NOT(OR(H475="",H475="Ø"))),"Needs to be Split","")</f>
        <v/>
      </c>
      <c r="M474" s="103" t="str">
        <f>IF(AND(NOT(OR(G474="",G474="Ø")),H474=""),"In Progress",IF(AND(NOT(OR(H474="Ø",H474="")),NOT(OR(G474="Ø",G474=""))),"Completed",IF(AND(NOT(A473=""),NOT(OR(D474="",D474="???")),G474=""),"Waiting",IF(D474="???","Waiting",""))))</f>
        <v/>
      </c>
      <c r="N474" s="109" t="str">
        <f>IF(AND(NOT(OR(H474="Ø",H474="")),L474="Split"),"In Progress",IF(AND(NOT(OR(H474="Ø",H474="")),L474="Needs to be Split"),"Waiting",IF(AND(M474="Review",M475="Review"),"Review",IF(OR(AND(M474="Review",M475="Incomplete"),AND(M474="Incomplete",M475="Review")),"Review",IF(OR(AND(M474="Untraceable",M475="Review"),AND(M474="Review",M475="Untraceable")),"Review",IF(OR(AND(M474="Review",M475="Completed"),AND(M474="Completed",M475="Review")),"Review",IF(OR(AND(M474="Other",M475="Review"),AND(M474="Review",M475="Other")),"Review",IF(OR(AND(M474="Other",M475="Incomplete"),AND(M474="Incomplete",M475="Other")),"Review",IF(OR(AND(M474="Other",M475="Untraceable"),AND(M474="Untraceable",M475="Other")),"Review",IF(OR(AND(M474="Other",M475="Completed"),AND(M474="Completed",M475="Other")),"Review",IF(AND(M474="Waiting",M475="Waiting"),"Waiting",IF(OR(AND(M474="Review",M475="Waiting"),AND(M474="Waiting",M475="Review")),"Waiting",IF(OR(AND(M474="Other",M475="Waiting"),AND(M474="Waiting",M475="Other")),"Waiting",IF(OR(AND(M474="Incomplete",M475="Waiting"),AND(M474="Waiting",M475="Incomplete")),"Waiting",IF(OR(AND(M474="Completed",M475="Waiting"),AND(M474="Waiting",M475="Completed")),"Waiting",IF(OR(M474="In Progress",M475="In Progress"),"In Progress",IF(OR(AND(M474="Completed",M475="Untraceable"),AND(M474="Untraceable",M475="Completed")),"Review",IF(OR(AND(M474="Completed",M475="Incomplete"),AND(M474="Incomplete",M475="Completed")),"Review",IF(OR(AND(M474="Incomplete",M475="Untraceable"),AND(M474="Untraceable",M475="Incomplete")),"Untraceable",IF(AND(NOT(OR(H474="Ø",H474="")),NOT(OR(H475="Ø",H475="")),L474=""),"In Progress",IF(AND(M474="Untraceable",M475="Untraceable"),"Untraceable",IF(AND(NOT(OR(H474="Ø",H474="")),NOT(OR(H475="Ø",H475="")),NOT(OR(L474="Ø",L474="",L474="Split",L474="Needs to be Split"))),"Completed",IF(AND(M474="Incomplete",M475="Incomplete"),"Incomplete",IF(AND(M474="Other",M475="Other"),"Review",IF(AND(M474="Untraceable",M475=""),"Untraceable","")))))))))))))))))))))))))</f>
        <v/>
      </c>
      <c r="O474" s="109" t="str">
        <f>IF(OR(N474="Untraceable",N474="Incomplete"),"Ignore",IF(N474="Completed","Waiting",IF(OR(N474="Waiting",N474="In Progress",N474="Review",N474="Other"),"HOLD","")))</f>
        <v/>
      </c>
      <c r="Q474" s="114" t="str">
        <f>IF(OR(N474="Untraceable",N474="Incomplete"),"No",IF(N474="Completed","In Progress",""))</f>
        <v/>
      </c>
      <c r="R474" s="109"/>
    </row>
    <row r="475" spans="1:18" x14ac:dyDescent="0.25">
      <c r="A475" s="109"/>
      <c r="B475" s="109"/>
      <c r="C475" s="109"/>
      <c r="D475" s="103"/>
      <c r="E475" s="103"/>
      <c r="F475" s="7" t="str">
        <f>IF(AND(D475="Amina",OR(E475="Manual",E475="Assisted Manual")),A474&amp;"_AZ",IF(AND(D475="Amina",OR(E475="De-Novo Merge",E475="Assisted Merge")),A474&amp;"_SA_AZ",IF(AND(D475="Ahmad",OR(E475="Manual",E475="Assisted Manual")),A474&amp;"_AE",IF(AND(D475="Ahmad",OR(E475="De-Novo Merge",E475="Assisted Merge")),A474&amp;"_SA_AE",IF(AND(D475="Gina",OR(E475="Manual",E475="Assisted Manual")),A474&amp;"_GB",IF(AND(D475="Gina",OR(E475="De-Novo Merge",E475="Assisted Merge")),A474&amp;"_SA_GB",IF(AND(D475="Cameron",OR(E475="Manual",E475="Assisted Manual")),A474&amp;"_CA",IF(AND(D475="Cameron",OR(E475="De-Novo Merge",E475="Assisted Merge")),A474&amp;"_SA_CA",IF(AND(D475="Bruno",OR(E475="Manual",E475="Assisted Manual")),A474&amp;"_BD",IF(AND(D475="Bruno",OR(E475="De-Novo Merge",E475="Assisted Merge")),A474&amp;"_SA_BD",IF(AND(D475="Daniel",OR(E475="Manual",E475="Assisted Manual")),A474&amp;"_DR",IF(AND(D475="Daniel",OR(E475="De-Novo Merge",E475="Assisted Merge")),A474&amp;"_SA_DR",IF(AND(D475="Monet",OR(E475="Manual",E475="Assisted Manual")),A474&amp;"_MW",IF(AND(D475="Monet",OR(E475="De-Novo Merge",E475="Assisted Merge")),A474&amp;"_SA_MW",IF(AND(D475="Rinat",OR(E475="Manual",E475="Assisted Manual")),A474&amp;"_RM",IF(AND(D475="Rinat",OR(E475="De-Novo Merge",E475="Assisted Merge")),A474&amp;"_SA_RM",""))))))))))))))))</f>
        <v/>
      </c>
      <c r="G475" s="104"/>
      <c r="H475" s="104"/>
      <c r="I475" s="68"/>
      <c r="J475" s="68"/>
      <c r="K475" s="73" t="str">
        <f>IF(AND(NOT(I475=""),NOT(J475=""),NOT(H475="")),J475/I475,"")</f>
        <v/>
      </c>
      <c r="L475" s="109"/>
      <c r="M475" s="103" t="str">
        <f>IF(AND(NOT(OR(G475="",G475="Ø")),H475=""),"In Progress",IF(AND(NOT(OR(H475="Ø",H475="")),NOT(OR(G475="Ø",G475=""))),"Completed",IF(AND(NOT(A474=""),NOT(OR(D475="",D475="???")),G475=""),"Waiting",IF(D475="???","Waiting",""))))</f>
        <v/>
      </c>
      <c r="N475" s="109"/>
      <c r="O475" s="109"/>
      <c r="Q475" s="114"/>
      <c r="R475" s="109"/>
    </row>
    <row r="476" spans="1:18" x14ac:dyDescent="0.25">
      <c r="A476" s="115" t="s">
        <v>5458</v>
      </c>
      <c r="B476" s="110" t="s">
        <v>5457</v>
      </c>
      <c r="C476" s="109"/>
      <c r="D476" s="103"/>
      <c r="E476" s="103"/>
      <c r="F476" s="7" t="str">
        <f>IF(AND(D476="Amina",OR(E476="Manual",E476="Assisted Manual")),A476&amp;"_AZ",IF(AND(D476="Amina",OR(E476="De-Novo Merge",E476="Assisted Merge")),A476&amp;"_SA_AZ",IF(AND(D476="Ahmad",OR(E476="Manual",E476="Assisted Manual")),A476&amp;"_AE",IF(AND(D476="Ahmad",OR(E476="De-Novo Merge",E476="Assisted Merge")),A476&amp;"_SA_AE",IF(AND(D476="Gina",OR(E476="Manual",E476="Assisted Manual")),A476&amp;"_GB",IF(AND(D476="Gina",OR(E476="De-Novo Merge",E476="Assisted Merge")),A476&amp;"_SA_GB",IF(AND(D476="Cameron",OR(E476="Manual",E476="Assisted Manual")),A476&amp;"_CA",IF(AND(D476="Cameron",OR(E476="De-Novo Merge",E476="Assisted Merge")),A476&amp;"_SA_CA",IF(AND(D476="Bruno",OR(E476="Manual",E476="Assisted Manual")),A476&amp;"_BD",IF(AND(D476="Bruno",OR(E476="De-Novo Merge",E476="Assisted Merge")),A476&amp;"_SA_BD",IF(AND(D476="Daniel",OR(E476="Manual",E476="Assisted Manual")),A476&amp;"_DR",IF(AND(D476="Daniel",OR(E476="De-Novo Merge",E476="Assisted Merge")),A476&amp;"_SA_DR",IF(AND(D476="Monet",OR(E476="Manual",E476="Assisted Manual")),A476&amp;"_MW",IF(AND(D476="Monet",OR(E476="De-Novo Merge",E476="Assisted Merge")),A476&amp;"_SA_MW",IF(AND(D476="Rinat",OR(E476="Manual",E476="Assisted Manual")),A476&amp;"_RM",IF(AND(D476="Rinat",OR(E476="De-Novo Merge",E476="Assisted Merge")),A476&amp;"_SA_RM",""))))))))))))))))</f>
        <v/>
      </c>
      <c r="G476" s="104"/>
      <c r="H476" s="104"/>
      <c r="I476" s="68"/>
      <c r="J476" s="68"/>
      <c r="K476" s="73" t="str">
        <f>IF(AND(NOT(I476=""),NOT(J476=""),NOT(H476="")),J476/I476,"")</f>
        <v/>
      </c>
      <c r="L476" s="111" t="str">
        <f>IF(AND(NOT(OR(H476="",H476="Ø")),NOT(OR(H477="",H477="Ø"))),"Needs to be Split","")</f>
        <v/>
      </c>
      <c r="M476" s="103" t="str">
        <f>IF(AND(NOT(OR(G476="",G476="Ø")),H476=""),"In Progress",IF(AND(NOT(OR(H476="Ø",H476="")),NOT(OR(G476="Ø",G476=""))),"Completed",IF(AND(NOT(A475=""),NOT(OR(D476="",D476="???")),G476=""),"Waiting",IF(D476="???","Waiting",""))))</f>
        <v/>
      </c>
      <c r="N476" s="109" t="str">
        <f>IF(AND(NOT(OR(H476="Ø",H476="")),L476="Split"),"In Progress",IF(AND(NOT(OR(H476="Ø",H476="")),L476="Needs to be Split"),"Waiting",IF(AND(M476="Review",M477="Review"),"Review",IF(OR(AND(M476="Review",M477="Incomplete"),AND(M476="Incomplete",M477="Review")),"Review",IF(OR(AND(M476="Untraceable",M477="Review"),AND(M476="Review",M477="Untraceable")),"Review",IF(OR(AND(M476="Review",M477="Completed"),AND(M476="Completed",M477="Review")),"Review",IF(OR(AND(M476="Other",M477="Review"),AND(M476="Review",M477="Other")),"Review",IF(OR(AND(M476="Other",M477="Incomplete"),AND(M476="Incomplete",M477="Other")),"Review",IF(OR(AND(M476="Other",M477="Untraceable"),AND(M476="Untraceable",M477="Other")),"Review",IF(OR(AND(M476="Other",M477="Completed"),AND(M476="Completed",M477="Other")),"Review",IF(AND(M476="Waiting",M477="Waiting"),"Waiting",IF(OR(AND(M476="Review",M477="Waiting"),AND(M476="Waiting",M477="Review")),"Waiting",IF(OR(AND(M476="Other",M477="Waiting"),AND(M476="Waiting",M477="Other")),"Waiting",IF(OR(AND(M476="Incomplete",M477="Waiting"),AND(M476="Waiting",M477="Incomplete")),"Waiting",IF(OR(AND(M476="Completed",M477="Waiting"),AND(M476="Waiting",M477="Completed")),"Waiting",IF(OR(M476="In Progress",M477="In Progress"),"In Progress",IF(OR(AND(M476="Completed",M477="Untraceable"),AND(M476="Untraceable",M477="Completed")),"Review",IF(OR(AND(M476="Completed",M477="Incomplete"),AND(M476="Incomplete",M477="Completed")),"Review",IF(OR(AND(M476="Incomplete",M477="Untraceable"),AND(M476="Untraceable",M477="Incomplete")),"Untraceable",IF(AND(NOT(OR(H476="Ø",H476="")),NOT(OR(H477="Ø",H477="")),L476=""),"In Progress",IF(AND(M476="Untraceable",M477="Untraceable"),"Untraceable",IF(AND(NOT(OR(H476="Ø",H476="")),NOT(OR(H477="Ø",H477="")),NOT(OR(L476="Ø",L476="",L476="Split",L476="Needs to be Split"))),"Completed",IF(AND(M476="Incomplete",M477="Incomplete"),"Incomplete",IF(AND(M476="Other",M477="Other"),"Review",IF(AND(M476="Untraceable",M477=""),"Untraceable","")))))))))))))))))))))))))</f>
        <v/>
      </c>
      <c r="O476" s="109" t="str">
        <f>IF(OR(N476="Untraceable",N476="Incomplete"),"Ignore",IF(N476="Completed","Waiting",IF(OR(N476="Waiting",N476="In Progress",N476="Review",N476="Other"),"HOLD","")))</f>
        <v/>
      </c>
      <c r="Q476" s="114" t="str">
        <f>IF(OR(N476="Untraceable",N476="Incomplete"),"No",IF(N476="Completed","In Progress",""))</f>
        <v/>
      </c>
      <c r="R476" s="109"/>
    </row>
    <row r="477" spans="1:18" x14ac:dyDescent="0.25">
      <c r="A477" s="109"/>
      <c r="B477" s="109"/>
      <c r="C477" s="109"/>
      <c r="D477" s="103"/>
      <c r="E477" s="103"/>
      <c r="F477" s="7" t="str">
        <f>IF(AND(D477="Amina",OR(E477="Manual",E477="Assisted Manual")),A476&amp;"_AZ",IF(AND(D477="Amina",OR(E477="De-Novo Merge",E477="Assisted Merge")),A476&amp;"_SA_AZ",IF(AND(D477="Ahmad",OR(E477="Manual",E477="Assisted Manual")),A476&amp;"_AE",IF(AND(D477="Ahmad",OR(E477="De-Novo Merge",E477="Assisted Merge")),A476&amp;"_SA_AE",IF(AND(D477="Gina",OR(E477="Manual",E477="Assisted Manual")),A476&amp;"_GB",IF(AND(D477="Gina",OR(E477="De-Novo Merge",E477="Assisted Merge")),A476&amp;"_SA_GB",IF(AND(D477="Cameron",OR(E477="Manual",E477="Assisted Manual")),A476&amp;"_CA",IF(AND(D477="Cameron",OR(E477="De-Novo Merge",E477="Assisted Merge")),A476&amp;"_SA_CA",IF(AND(D477="Bruno",OR(E477="Manual",E477="Assisted Manual")),A476&amp;"_BD",IF(AND(D477="Bruno",OR(E477="De-Novo Merge",E477="Assisted Merge")),A476&amp;"_SA_BD",IF(AND(D477="Daniel",OR(E477="Manual",E477="Assisted Manual")),A476&amp;"_DR",IF(AND(D477="Daniel",OR(E477="De-Novo Merge",E477="Assisted Merge")),A476&amp;"_SA_DR",IF(AND(D477="Monet",OR(E477="Manual",E477="Assisted Manual")),A476&amp;"_MW",IF(AND(D477="Monet",OR(E477="De-Novo Merge",E477="Assisted Merge")),A476&amp;"_SA_MW",IF(AND(D477="Rinat",OR(E477="Manual",E477="Assisted Manual")),A476&amp;"_RM",IF(AND(D477="Rinat",OR(E477="De-Novo Merge",E477="Assisted Merge")),A476&amp;"_SA_RM",""))))))))))))))))</f>
        <v/>
      </c>
      <c r="G477" s="104"/>
      <c r="H477" s="104"/>
      <c r="I477" s="68"/>
      <c r="J477" s="68"/>
      <c r="K477" s="73" t="str">
        <f>IF(AND(NOT(I477=""),NOT(J477=""),NOT(H477="")),J477/I477,"")</f>
        <v/>
      </c>
      <c r="L477" s="109"/>
      <c r="M477" s="103" t="str">
        <f>IF(AND(NOT(OR(G477="",G477="Ø")),H477=""),"In Progress",IF(AND(NOT(OR(H477="Ø",H477="")),NOT(OR(G477="Ø",G477=""))),"Completed",IF(AND(NOT(A476=""),NOT(OR(D477="",D477="???")),G477=""),"Waiting",IF(D477="???","Waiting",""))))</f>
        <v/>
      </c>
      <c r="N477" s="109"/>
      <c r="O477" s="109"/>
      <c r="Q477" s="114"/>
      <c r="R477" s="109"/>
    </row>
    <row r="478" spans="1:18" x14ac:dyDescent="0.25">
      <c r="A478" s="115" t="s">
        <v>5456</v>
      </c>
      <c r="B478" s="110" t="s">
        <v>5455</v>
      </c>
      <c r="C478" s="109"/>
      <c r="D478" s="103"/>
      <c r="E478" s="103"/>
      <c r="F478" s="7" t="str">
        <f>IF(AND(D478="Amina",OR(E478="Manual",E478="Assisted Manual")),A478&amp;"_AZ",IF(AND(D478="Amina",OR(E478="De-Novo Merge",E478="Assisted Merge")),A478&amp;"_SA_AZ",IF(AND(D478="Ahmad",OR(E478="Manual",E478="Assisted Manual")),A478&amp;"_AE",IF(AND(D478="Ahmad",OR(E478="De-Novo Merge",E478="Assisted Merge")),A478&amp;"_SA_AE",IF(AND(D478="Gina",OR(E478="Manual",E478="Assisted Manual")),A478&amp;"_GB",IF(AND(D478="Gina",OR(E478="De-Novo Merge",E478="Assisted Merge")),A478&amp;"_SA_GB",IF(AND(D478="Cameron",OR(E478="Manual",E478="Assisted Manual")),A478&amp;"_CA",IF(AND(D478="Cameron",OR(E478="De-Novo Merge",E478="Assisted Merge")),A478&amp;"_SA_CA",IF(AND(D478="Bruno",OR(E478="Manual",E478="Assisted Manual")),A478&amp;"_BD",IF(AND(D478="Bruno",OR(E478="De-Novo Merge",E478="Assisted Merge")),A478&amp;"_SA_BD",IF(AND(D478="Daniel",OR(E478="Manual",E478="Assisted Manual")),A478&amp;"_DR",IF(AND(D478="Daniel",OR(E478="De-Novo Merge",E478="Assisted Merge")),A478&amp;"_SA_DR",IF(AND(D478="Monet",OR(E478="Manual",E478="Assisted Manual")),A478&amp;"_MW",IF(AND(D478="Monet",OR(E478="De-Novo Merge",E478="Assisted Merge")),A478&amp;"_SA_MW",IF(AND(D478="Rinat",OR(E478="Manual",E478="Assisted Manual")),A478&amp;"_RM",IF(AND(D478="Rinat",OR(E478="De-Novo Merge",E478="Assisted Merge")),A478&amp;"_SA_RM",""))))))))))))))))</f>
        <v/>
      </c>
      <c r="G478" s="104"/>
      <c r="H478" s="104"/>
      <c r="I478" s="68"/>
      <c r="J478" s="68"/>
      <c r="K478" s="73" t="str">
        <f>IF(AND(NOT(I478=""),NOT(J478=""),NOT(H478="")),J478/I478,"")</f>
        <v/>
      </c>
      <c r="L478" s="111" t="str">
        <f>IF(AND(NOT(OR(H478="",H478="Ø")),NOT(OR(H479="",H479="Ø"))),"Needs to be Split","")</f>
        <v/>
      </c>
      <c r="M478" s="103" t="str">
        <f>IF(AND(NOT(OR(G478="",G478="Ø")),H478=""),"In Progress",IF(AND(NOT(OR(H478="Ø",H478="")),NOT(OR(G478="Ø",G478=""))),"Completed",IF(AND(NOT(A477=""),NOT(OR(D478="",D478="???")),G478=""),"Waiting",IF(D478="???","Waiting",""))))</f>
        <v/>
      </c>
      <c r="N478" s="109" t="str">
        <f>IF(AND(NOT(OR(H478="Ø",H478="")),L478="Split"),"In Progress",IF(AND(NOT(OR(H478="Ø",H478="")),L478="Needs to be Split"),"Waiting",IF(AND(M478="Review",M479="Review"),"Review",IF(OR(AND(M478="Review",M479="Incomplete"),AND(M478="Incomplete",M479="Review")),"Review",IF(OR(AND(M478="Untraceable",M479="Review"),AND(M478="Review",M479="Untraceable")),"Review",IF(OR(AND(M478="Review",M479="Completed"),AND(M478="Completed",M479="Review")),"Review",IF(OR(AND(M478="Other",M479="Review"),AND(M478="Review",M479="Other")),"Review",IF(OR(AND(M478="Other",M479="Incomplete"),AND(M478="Incomplete",M479="Other")),"Review",IF(OR(AND(M478="Other",M479="Untraceable"),AND(M478="Untraceable",M479="Other")),"Review",IF(OR(AND(M478="Other",M479="Completed"),AND(M478="Completed",M479="Other")),"Review",IF(AND(M478="Waiting",M479="Waiting"),"Waiting",IF(OR(AND(M478="Review",M479="Waiting"),AND(M478="Waiting",M479="Review")),"Waiting",IF(OR(AND(M478="Other",M479="Waiting"),AND(M478="Waiting",M479="Other")),"Waiting",IF(OR(AND(M478="Incomplete",M479="Waiting"),AND(M478="Waiting",M479="Incomplete")),"Waiting",IF(OR(AND(M478="Completed",M479="Waiting"),AND(M478="Waiting",M479="Completed")),"Waiting",IF(OR(M478="In Progress",M479="In Progress"),"In Progress",IF(OR(AND(M478="Completed",M479="Untraceable"),AND(M478="Untraceable",M479="Completed")),"Review",IF(OR(AND(M478="Completed",M479="Incomplete"),AND(M478="Incomplete",M479="Completed")),"Review",IF(OR(AND(M478="Incomplete",M479="Untraceable"),AND(M478="Untraceable",M479="Incomplete")),"Untraceable",IF(AND(NOT(OR(H478="Ø",H478="")),NOT(OR(H479="Ø",H479="")),L478=""),"In Progress",IF(AND(M478="Untraceable",M479="Untraceable"),"Untraceable",IF(AND(NOT(OR(H478="Ø",H478="")),NOT(OR(H479="Ø",H479="")),NOT(OR(L478="Ø",L478="",L478="Split",L478="Needs to be Split"))),"Completed",IF(AND(M478="Incomplete",M479="Incomplete"),"Incomplete",IF(AND(M478="Other",M479="Other"),"Review",IF(AND(M478="Untraceable",M479=""),"Untraceable","")))))))))))))))))))))))))</f>
        <v/>
      </c>
      <c r="O478" s="109" t="str">
        <f>IF(OR(N478="Untraceable",N478="Incomplete"),"Ignore",IF(N478="Completed","Waiting",IF(OR(N478="Waiting",N478="In Progress",N478="Review",N478="Other"),"HOLD","")))</f>
        <v/>
      </c>
      <c r="Q478" s="114" t="str">
        <f>IF(OR(N478="Untraceable",N478="Incomplete"),"No",IF(N478="Completed","In Progress",""))</f>
        <v/>
      </c>
      <c r="R478" s="109"/>
    </row>
    <row r="479" spans="1:18" x14ac:dyDescent="0.25">
      <c r="A479" s="109"/>
      <c r="B479" s="109"/>
      <c r="C479" s="109"/>
      <c r="D479" s="103"/>
      <c r="E479" s="103"/>
      <c r="F479" s="7" t="str">
        <f>IF(AND(D479="Amina",OR(E479="Manual",E479="Assisted Manual")),A478&amp;"_AZ",IF(AND(D479="Amina",OR(E479="De-Novo Merge",E479="Assisted Merge")),A478&amp;"_SA_AZ",IF(AND(D479="Ahmad",OR(E479="Manual",E479="Assisted Manual")),A478&amp;"_AE",IF(AND(D479="Ahmad",OR(E479="De-Novo Merge",E479="Assisted Merge")),A478&amp;"_SA_AE",IF(AND(D479="Gina",OR(E479="Manual",E479="Assisted Manual")),A478&amp;"_GB",IF(AND(D479="Gina",OR(E479="De-Novo Merge",E479="Assisted Merge")),A478&amp;"_SA_GB",IF(AND(D479="Cameron",OR(E479="Manual",E479="Assisted Manual")),A478&amp;"_CA",IF(AND(D479="Cameron",OR(E479="De-Novo Merge",E479="Assisted Merge")),A478&amp;"_SA_CA",IF(AND(D479="Bruno",OR(E479="Manual",E479="Assisted Manual")),A478&amp;"_BD",IF(AND(D479="Bruno",OR(E479="De-Novo Merge",E479="Assisted Merge")),A478&amp;"_SA_BD",IF(AND(D479="Daniel",OR(E479="Manual",E479="Assisted Manual")),A478&amp;"_DR",IF(AND(D479="Daniel",OR(E479="De-Novo Merge",E479="Assisted Merge")),A478&amp;"_SA_DR",IF(AND(D479="Monet",OR(E479="Manual",E479="Assisted Manual")),A478&amp;"_MW",IF(AND(D479="Monet",OR(E479="De-Novo Merge",E479="Assisted Merge")),A478&amp;"_SA_MW",IF(AND(D479="Rinat",OR(E479="Manual",E479="Assisted Manual")),A478&amp;"_RM",IF(AND(D479="Rinat",OR(E479="De-Novo Merge",E479="Assisted Merge")),A478&amp;"_SA_RM",""))))))))))))))))</f>
        <v/>
      </c>
      <c r="G479" s="104"/>
      <c r="H479" s="104"/>
      <c r="I479" s="68"/>
      <c r="J479" s="68"/>
      <c r="K479" s="73" t="str">
        <f>IF(AND(NOT(I479=""),NOT(J479=""),NOT(H479="")),J479/I479,"")</f>
        <v/>
      </c>
      <c r="L479" s="109"/>
      <c r="M479" s="103" t="str">
        <f>IF(AND(NOT(OR(G479="",G479="Ø")),H479=""),"In Progress",IF(AND(NOT(OR(H479="Ø",H479="")),NOT(OR(G479="Ø",G479=""))),"Completed",IF(AND(NOT(A478=""),NOT(OR(D479="",D479="???")),G479=""),"Waiting",IF(D479="???","Waiting",""))))</f>
        <v/>
      </c>
      <c r="N479" s="109"/>
      <c r="O479" s="109"/>
      <c r="Q479" s="114"/>
      <c r="R479" s="109"/>
    </row>
    <row r="480" spans="1:18" x14ac:dyDescent="0.25">
      <c r="A480" s="115" t="s">
        <v>5454</v>
      </c>
      <c r="B480" s="110" t="s">
        <v>5453</v>
      </c>
      <c r="C480" s="109" t="s">
        <v>5385</v>
      </c>
      <c r="D480" s="103" t="s">
        <v>23</v>
      </c>
      <c r="E480" s="103" t="s">
        <v>24</v>
      </c>
      <c r="F480" s="7" t="str">
        <f>IF(AND(D480="Amina",OR(E480="Manual",E480="Assisted Manual")),A480&amp;"_AZ",IF(AND(D480="Amina",OR(E480="De-Novo Merge",E480="Assisted Merge")),A480&amp;"_SA_AZ",IF(AND(D480="Ahmad",OR(E480="Manual",E480="Assisted Manual")),A480&amp;"_AE",IF(AND(D480="Ahmad",OR(E480="De-Novo Merge",E480="Assisted Merge")),A480&amp;"_SA_AE",IF(AND(D480="Gina",OR(E480="Manual",E480="Assisted Manual")),A480&amp;"_GB",IF(AND(D480="Gina",OR(E480="De-Novo Merge",E480="Assisted Merge")),A480&amp;"_SA_GB",IF(AND(D480="Cameron",OR(E480="Manual",E480="Assisted Manual")),A480&amp;"_CA",IF(AND(D480="Cameron",OR(E480="De-Novo Merge",E480="Assisted Merge")),A480&amp;"_SA_CA",IF(AND(D480="Bruno",OR(E480="Manual",E480="Assisted Manual")),A480&amp;"_BD",IF(AND(D480="Bruno",OR(E480="De-Novo Merge",E480="Assisted Merge")),A480&amp;"_SA_BD",IF(AND(D480="Daniel",OR(E480="Manual",E480="Assisted Manual")),A480&amp;"_DR",IF(AND(D480="Daniel",OR(E480="De-Novo Merge",E480="Assisted Merge")),A480&amp;"_SA_DR",IF(AND(D480="Monet",OR(E480="Manual",E480="Assisted Manual")),A480&amp;"_MW",IF(AND(D480="Monet",OR(E480="De-Novo Merge",E480="Assisted Merge")),A480&amp;"_SA_MW",IF(AND(D480="Rinat",OR(E480="Manual",E480="Assisted Manual")),A480&amp;"_RM",IF(AND(D480="Rinat",OR(E480="De-Novo Merge",E480="Assisted Merge")),A480&amp;"_SA_RM",""))))))))))))))))</f>
        <v>2018-08-01_G-240_CA</v>
      </c>
      <c r="G480" s="104">
        <v>43432</v>
      </c>
      <c r="H480" s="104" t="s">
        <v>51</v>
      </c>
      <c r="I480" s="68"/>
      <c r="J480" s="68"/>
      <c r="K480" s="73" t="str">
        <f>IF(AND(NOT(I480=""),NOT(J480=""),NOT(H480="")),J480/I480,"")</f>
        <v/>
      </c>
      <c r="L480" s="111" t="str">
        <f>IF(AND(NOT(OR(H480="",H480="Ø")),NOT(OR(H481="",H481="Ø"))),"Needs to be Split","")</f>
        <v/>
      </c>
      <c r="M480" s="103" t="s">
        <v>2</v>
      </c>
      <c r="N480" s="109" t="str">
        <f>IF(AND(NOT(OR(H480="Ø",H480="")),L480="Split"),"In Progress",IF(AND(NOT(OR(H480="Ø",H480="")),L480="Needs to be Split"),"Waiting",IF(AND(M480="Review",M481="Review"),"Review",IF(OR(AND(M480="Review",M481="Incomplete"),AND(M480="Incomplete",M481="Review")),"Review",IF(OR(AND(M480="Untraceable",M481="Review"),AND(M480="Review",M481="Untraceable")),"Review",IF(OR(AND(M480="Review",M481="Completed"),AND(M480="Completed",M481="Review")),"Review",IF(OR(AND(M480="Other",M481="Review"),AND(M480="Review",M481="Other")),"Review",IF(OR(AND(M480="Other",M481="Incomplete"),AND(M480="Incomplete",M481="Other")),"Review",IF(OR(AND(M480="Other",M481="Untraceable"),AND(M480="Untraceable",M481="Other")),"Review",IF(OR(AND(M480="Other",M481="Completed"),AND(M480="Completed",M481="Other")),"Review",IF(AND(M480="Waiting",M481="Waiting"),"Waiting",IF(OR(AND(M480="Review",M481="Waiting"),AND(M480="Waiting",M481="Review")),"Waiting",IF(OR(AND(M480="Other",M481="Waiting"),AND(M480="Waiting",M481="Other")),"Waiting",IF(OR(AND(M480="Incomplete",M481="Waiting"),AND(M480="Waiting",M481="Incomplete")),"Waiting",IF(OR(AND(M480="Completed",M481="Waiting"),AND(M480="Waiting",M481="Completed")),"Waiting",IF(OR(M480="In Progress",M481="In Progress"),"In Progress",IF(OR(AND(M480="Completed",M481="Untraceable"),AND(M480="Untraceable",M481="Completed")),"Review",IF(OR(AND(M480="Completed",M481="Incomplete"),AND(M480="Incomplete",M481="Completed")),"Review",IF(OR(AND(M480="Incomplete",M481="Untraceable"),AND(M480="Untraceable",M481="Incomplete")),"Untraceable",IF(AND(NOT(OR(H480="Ø",H480="")),NOT(OR(H481="Ø",H481="")),L480=""),"In Progress",IF(AND(M480="Untraceable",M481="Untraceable"),"Untraceable",IF(AND(NOT(OR(H480="Ø",H480="")),NOT(OR(H481="Ø",H481="")),NOT(OR(L480="Ø",L480="",L480="Split",L480="Needs to be Split"))),"Completed",IF(AND(M480="Incomplete",M481="Incomplete"),"Incomplete",IF(AND(M480="Other",M481="Other"),"Review",IF(AND(M480="Untraceable",M481=""),"Untraceable","")))))))))))))))))))))))))</f>
        <v>Waiting</v>
      </c>
      <c r="O480" s="109" t="str">
        <f>IF(OR(N480="Untraceable",N480="Incomplete"),"Ignore",IF(N480="Completed","Waiting",IF(OR(N480="Waiting",N480="In Progress",N480="Review",N480="Other"),"HOLD","")))</f>
        <v>HOLD</v>
      </c>
      <c r="Q480" s="114" t="str">
        <f>IF(OR(N480="Untraceable",N480="Incomplete"),"No",IF(N480="Completed","In Progress",""))</f>
        <v/>
      </c>
      <c r="R480" s="109"/>
    </row>
    <row r="481" spans="1:18" x14ac:dyDescent="0.25">
      <c r="A481" s="109"/>
      <c r="B481" s="109"/>
      <c r="C481" s="109"/>
      <c r="D481" s="103" t="str">
        <f>IF(AND(NOT(A480=""),NOT(B480=""),NOT(M480="Untraceable")),"???","")</f>
        <v>???</v>
      </c>
      <c r="E481" s="103"/>
      <c r="F481" s="7" t="str">
        <f>IF(AND(D481="Amina",OR(E481="Manual",E481="Assisted Manual")),A480&amp;"_AZ",IF(AND(D481="Amina",OR(E481="De-Novo Merge",E481="Assisted Merge")),A480&amp;"_SA_AZ",IF(AND(D481="Ahmad",OR(E481="Manual",E481="Assisted Manual")),A480&amp;"_AE",IF(AND(D481="Ahmad",OR(E481="De-Novo Merge",E481="Assisted Merge")),A480&amp;"_SA_AE",IF(AND(D481="Gina",OR(E481="Manual",E481="Assisted Manual")),A480&amp;"_GB",IF(AND(D481="Gina",OR(E481="De-Novo Merge",E481="Assisted Merge")),A480&amp;"_SA_GB",IF(AND(D481="Cameron",OR(E481="Manual",E481="Assisted Manual")),A480&amp;"_CA",IF(AND(D481="Cameron",OR(E481="De-Novo Merge",E481="Assisted Merge")),A480&amp;"_SA_CA",IF(AND(D481="Bruno",OR(E481="Manual",E481="Assisted Manual")),A480&amp;"_BD",IF(AND(D481="Bruno",OR(E481="De-Novo Merge",E481="Assisted Merge")),A480&amp;"_SA_BD",IF(AND(D481="Daniel",OR(E481="Manual",E481="Assisted Manual")),A480&amp;"_DR",IF(AND(D481="Daniel",OR(E481="De-Novo Merge",E481="Assisted Merge")),A480&amp;"_SA_DR",IF(AND(D481="Monet",OR(E481="Manual",E481="Assisted Manual")),A480&amp;"_MW",IF(AND(D481="Monet",OR(E481="De-Novo Merge",E481="Assisted Merge")),A480&amp;"_SA_MW",IF(AND(D481="Rinat",OR(E481="Manual",E481="Assisted Manual")),A480&amp;"_RM",IF(AND(D481="Rinat",OR(E481="De-Novo Merge",E481="Assisted Merge")),A480&amp;"_SA_RM",""))))))))))))))))</f>
        <v/>
      </c>
      <c r="G481" s="104"/>
      <c r="H481" s="104"/>
      <c r="I481" s="68"/>
      <c r="J481" s="68"/>
      <c r="K481" s="73" t="str">
        <f>IF(AND(NOT(I481=""),NOT(J481=""),NOT(H481="")),J481/I481,"")</f>
        <v/>
      </c>
      <c r="L481" s="109"/>
      <c r="M481" s="103" t="str">
        <f>IF(AND(NOT(OR(G481="",G481="Ø")),H481=""),"In Progress",IF(AND(NOT(OR(H481="Ø",H481="")),NOT(OR(G481="Ø",G481=""))),"Completed",IF(AND(NOT(A480=""),NOT(OR(D481="",D481="???")),G481=""),"Waiting",IF(D481="???","Waiting",""))))</f>
        <v>Waiting</v>
      </c>
      <c r="N481" s="109"/>
      <c r="O481" s="109"/>
      <c r="Q481" s="114"/>
      <c r="R481" s="109"/>
    </row>
    <row r="482" spans="1:18" x14ac:dyDescent="0.25">
      <c r="A482" s="115" t="s">
        <v>5452</v>
      </c>
      <c r="B482" s="110" t="s">
        <v>5451</v>
      </c>
      <c r="C482" s="109" t="s">
        <v>5441</v>
      </c>
      <c r="D482" s="103"/>
      <c r="E482" s="103"/>
      <c r="F482" s="7" t="str">
        <f>IF(AND(D482="Amina",OR(E482="Manual",E482="Assisted Manual")),A482&amp;"_AZ",IF(AND(D482="Amina",OR(E482="De-Novo Merge",E482="Assisted Merge")),A482&amp;"_SA_AZ",IF(AND(D482="Ahmad",OR(E482="Manual",E482="Assisted Manual")),A482&amp;"_AE",IF(AND(D482="Ahmad",OR(E482="De-Novo Merge",E482="Assisted Merge")),A482&amp;"_SA_AE",IF(AND(D482="Gina",OR(E482="Manual",E482="Assisted Manual")),A482&amp;"_GB",IF(AND(D482="Gina",OR(E482="De-Novo Merge",E482="Assisted Merge")),A482&amp;"_SA_GB",IF(AND(D482="Cameron",OR(E482="Manual",E482="Assisted Manual")),A482&amp;"_CA",IF(AND(D482="Cameron",OR(E482="De-Novo Merge",E482="Assisted Merge")),A482&amp;"_SA_CA",IF(AND(D482="Bruno",OR(E482="Manual",E482="Assisted Manual")),A482&amp;"_BD",IF(AND(D482="Bruno",OR(E482="De-Novo Merge",E482="Assisted Merge")),A482&amp;"_SA_BD",IF(AND(D482="Daniel",OR(E482="Manual",E482="Assisted Manual")),A482&amp;"_DR",IF(AND(D482="Daniel",OR(E482="De-Novo Merge",E482="Assisted Merge")),A482&amp;"_SA_DR",IF(AND(D482="Monet",OR(E482="Manual",E482="Assisted Manual")),A482&amp;"_MW",IF(AND(D482="Monet",OR(E482="De-Novo Merge",E482="Assisted Merge")),A482&amp;"_SA_MW",IF(AND(D482="Rinat",OR(E482="Manual",E482="Assisted Manual")),A482&amp;"_RM",IF(AND(D482="Rinat",OR(E482="De-Novo Merge",E482="Assisted Merge")),A482&amp;"_SA_RM",""))))))))))))))))</f>
        <v/>
      </c>
      <c r="G482" s="104"/>
      <c r="H482" s="104"/>
      <c r="I482" s="68"/>
      <c r="J482" s="68"/>
      <c r="K482" s="73" t="str">
        <f>IF(AND(NOT(I482=""),NOT(J482=""),NOT(H482="")),J482/I482,"")</f>
        <v/>
      </c>
      <c r="L482" s="111" t="str">
        <f>IF(AND(NOT(OR(H482="",H482="Ø")),NOT(OR(H483="",H483="Ø"))),"Needs to be Split","")</f>
        <v/>
      </c>
      <c r="M482" s="103" t="str">
        <f>IF(AND(NOT(OR(G482="",G482="Ø")),H482=""),"In Progress",IF(AND(NOT(OR(H482="Ø",H482="")),NOT(OR(G482="Ø",G482=""))),"Completed",IF(AND(NOT(A481=""),NOT(OR(D482="",D482="???")),G482=""),"Waiting",IF(D482="???","Waiting",""))))</f>
        <v/>
      </c>
      <c r="N482" s="109" t="str">
        <f>IF(AND(NOT(OR(H482="Ø",H482="")),L482="Split"),"In Progress",IF(AND(NOT(OR(H482="Ø",H482="")),L482="Needs to be Split"),"Waiting",IF(AND(M482="Review",M483="Review"),"Review",IF(OR(AND(M482="Review",M483="Incomplete"),AND(M482="Incomplete",M483="Review")),"Review",IF(OR(AND(M482="Untraceable",M483="Review"),AND(M482="Review",M483="Untraceable")),"Review",IF(OR(AND(M482="Review",M483="Completed"),AND(M482="Completed",M483="Review")),"Review",IF(OR(AND(M482="Other",M483="Review"),AND(M482="Review",M483="Other")),"Review",IF(OR(AND(M482="Other",M483="Incomplete"),AND(M482="Incomplete",M483="Other")),"Review",IF(OR(AND(M482="Other",M483="Untraceable"),AND(M482="Untraceable",M483="Other")),"Review",IF(OR(AND(M482="Other",M483="Completed"),AND(M482="Completed",M483="Other")),"Review",IF(AND(M482="Waiting",M483="Waiting"),"Waiting",IF(OR(AND(M482="Review",M483="Waiting"),AND(M482="Waiting",M483="Review")),"Waiting",IF(OR(AND(M482="Other",M483="Waiting"),AND(M482="Waiting",M483="Other")),"Waiting",IF(OR(AND(M482="Incomplete",M483="Waiting"),AND(M482="Waiting",M483="Incomplete")),"Waiting",IF(OR(AND(M482="Completed",M483="Waiting"),AND(M482="Waiting",M483="Completed")),"Waiting",IF(OR(M482="In Progress",M483="In Progress"),"In Progress",IF(OR(AND(M482="Completed",M483="Untraceable"),AND(M482="Untraceable",M483="Completed")),"Review",IF(OR(AND(M482="Completed",M483="Incomplete"),AND(M482="Incomplete",M483="Completed")),"Review",IF(OR(AND(M482="Incomplete",M483="Untraceable"),AND(M482="Untraceable",M483="Incomplete")),"Untraceable",IF(AND(NOT(OR(H482="Ø",H482="")),NOT(OR(H483="Ø",H483="")),L482=""),"In Progress",IF(AND(M482="Untraceable",M483="Untraceable"),"Untraceable",IF(AND(NOT(OR(H482="Ø",H482="")),NOT(OR(H483="Ø",H483="")),NOT(OR(L482="Ø",L482="",L482="Split",L482="Needs to be Split"))),"Completed",IF(AND(M482="Incomplete",M483="Incomplete"),"Incomplete",IF(AND(M482="Other",M483="Other"),"Review",IF(AND(M482="Untraceable",M483=""),"Untraceable","")))))))))))))))))))))))))</f>
        <v/>
      </c>
      <c r="O482" s="109" t="str">
        <f>IF(OR(N482="Untraceable",N482="Incomplete"),"Ignore",IF(N482="Completed","Waiting",IF(OR(N482="Waiting",N482="In Progress",N482="Review",N482="Other"),"HOLD","")))</f>
        <v/>
      </c>
      <c r="Q482" s="114" t="str">
        <f>IF(OR(N482="Untraceable",N482="Incomplete"),"No",IF(N482="Completed","In Progress",""))</f>
        <v/>
      </c>
      <c r="R482" s="109"/>
    </row>
    <row r="483" spans="1:18" x14ac:dyDescent="0.25">
      <c r="A483" s="109"/>
      <c r="B483" s="109"/>
      <c r="C483" s="109"/>
      <c r="D483" s="103"/>
      <c r="E483" s="103"/>
      <c r="F483" s="7" t="str">
        <f>IF(AND(D483="Amina",OR(E483="Manual",E483="Assisted Manual")),A482&amp;"_AZ",IF(AND(D483="Amina",OR(E483="De-Novo Merge",E483="Assisted Merge")),A482&amp;"_SA_AZ",IF(AND(D483="Ahmad",OR(E483="Manual",E483="Assisted Manual")),A482&amp;"_AE",IF(AND(D483="Ahmad",OR(E483="De-Novo Merge",E483="Assisted Merge")),A482&amp;"_SA_AE",IF(AND(D483="Gina",OR(E483="Manual",E483="Assisted Manual")),A482&amp;"_GB",IF(AND(D483="Gina",OR(E483="De-Novo Merge",E483="Assisted Merge")),A482&amp;"_SA_GB",IF(AND(D483="Cameron",OR(E483="Manual",E483="Assisted Manual")),A482&amp;"_CA",IF(AND(D483="Cameron",OR(E483="De-Novo Merge",E483="Assisted Merge")),A482&amp;"_SA_CA",IF(AND(D483="Bruno",OR(E483="Manual",E483="Assisted Manual")),A482&amp;"_BD",IF(AND(D483="Bruno",OR(E483="De-Novo Merge",E483="Assisted Merge")),A482&amp;"_SA_BD",IF(AND(D483="Daniel",OR(E483="Manual",E483="Assisted Manual")),A482&amp;"_DR",IF(AND(D483="Daniel",OR(E483="De-Novo Merge",E483="Assisted Merge")),A482&amp;"_SA_DR",IF(AND(D483="Monet",OR(E483="Manual",E483="Assisted Manual")),A482&amp;"_MW",IF(AND(D483="Monet",OR(E483="De-Novo Merge",E483="Assisted Merge")),A482&amp;"_SA_MW",IF(AND(D483="Rinat",OR(E483="Manual",E483="Assisted Manual")),A482&amp;"_RM",IF(AND(D483="Rinat",OR(E483="De-Novo Merge",E483="Assisted Merge")),A482&amp;"_SA_RM",""))))))))))))))))</f>
        <v/>
      </c>
      <c r="G483" s="104"/>
      <c r="H483" s="104"/>
      <c r="I483" s="68"/>
      <c r="J483" s="68"/>
      <c r="K483" s="73" t="str">
        <f>IF(AND(NOT(I483=""),NOT(J483=""),NOT(H483="")),J483/I483,"")</f>
        <v/>
      </c>
      <c r="L483" s="109"/>
      <c r="M483" s="103" t="str">
        <f>IF(AND(NOT(OR(G483="",G483="Ø")),H483=""),"In Progress",IF(AND(NOT(OR(H483="Ø",H483="")),NOT(OR(G483="Ø",G483=""))),"Completed",IF(AND(NOT(A482=""),NOT(OR(D483="",D483="???")),G483=""),"Waiting",IF(D483="???","Waiting",""))))</f>
        <v/>
      </c>
      <c r="N483" s="109"/>
      <c r="O483" s="109"/>
      <c r="Q483" s="114"/>
      <c r="R483" s="109"/>
    </row>
    <row r="484" spans="1:18" x14ac:dyDescent="0.25">
      <c r="A484" s="115" t="s">
        <v>5450</v>
      </c>
      <c r="B484" s="110" t="s">
        <v>5449</v>
      </c>
      <c r="C484" s="109" t="s">
        <v>5448</v>
      </c>
      <c r="D484" s="103"/>
      <c r="E484" s="103"/>
      <c r="F484" s="7" t="str">
        <f>IF(AND(D484="Amina",OR(E484="Manual",E484="Assisted Manual")),A484&amp;"_AZ",IF(AND(D484="Amina",OR(E484="De-Novo Merge",E484="Assisted Merge")),A484&amp;"_SA_AZ",IF(AND(D484="Ahmad",OR(E484="Manual",E484="Assisted Manual")),A484&amp;"_AE",IF(AND(D484="Ahmad",OR(E484="De-Novo Merge",E484="Assisted Merge")),A484&amp;"_SA_AE",IF(AND(D484="Gina",OR(E484="Manual",E484="Assisted Manual")),A484&amp;"_GB",IF(AND(D484="Gina",OR(E484="De-Novo Merge",E484="Assisted Merge")),A484&amp;"_SA_GB",IF(AND(D484="Cameron",OR(E484="Manual",E484="Assisted Manual")),A484&amp;"_CA",IF(AND(D484="Cameron",OR(E484="De-Novo Merge",E484="Assisted Merge")),A484&amp;"_SA_CA",IF(AND(D484="Bruno",OR(E484="Manual",E484="Assisted Manual")),A484&amp;"_BD",IF(AND(D484="Bruno",OR(E484="De-Novo Merge",E484="Assisted Merge")),A484&amp;"_SA_BD",IF(AND(D484="Daniel",OR(E484="Manual",E484="Assisted Manual")),A484&amp;"_DR",IF(AND(D484="Daniel",OR(E484="De-Novo Merge",E484="Assisted Merge")),A484&amp;"_SA_DR",IF(AND(D484="Monet",OR(E484="Manual",E484="Assisted Manual")),A484&amp;"_MW",IF(AND(D484="Monet",OR(E484="De-Novo Merge",E484="Assisted Merge")),A484&amp;"_SA_MW",IF(AND(D484="Rinat",OR(E484="Manual",E484="Assisted Manual")),A484&amp;"_RM",IF(AND(D484="Rinat",OR(E484="De-Novo Merge",E484="Assisted Merge")),A484&amp;"_SA_RM",""))))))))))))))))</f>
        <v/>
      </c>
      <c r="G484" s="104"/>
      <c r="H484" s="104"/>
      <c r="I484" s="68"/>
      <c r="J484" s="68"/>
      <c r="K484" s="73" t="str">
        <f>IF(AND(NOT(I484=""),NOT(J484=""),NOT(H484="")),J484/I484,"")</f>
        <v/>
      </c>
      <c r="L484" s="111" t="str">
        <f>IF(AND(NOT(OR(H484="",H484="Ø")),NOT(OR(H485="",H485="Ø"))),"Needs to be Split","")</f>
        <v/>
      </c>
      <c r="M484" s="103" t="str">
        <f>IF(AND(NOT(OR(G484="",G484="Ø")),H484=""),"In Progress",IF(AND(NOT(OR(H484="Ø",H484="")),NOT(OR(G484="Ø",G484=""))),"Completed",IF(AND(NOT(A483=""),NOT(OR(D484="",D484="???")),G484=""),"Waiting",IF(D484="???","Waiting",""))))</f>
        <v/>
      </c>
      <c r="N484" s="109" t="str">
        <f>IF(AND(NOT(OR(H484="Ø",H484="")),L484="Split"),"In Progress",IF(AND(NOT(OR(H484="Ø",H484="")),L484="Needs to be Split"),"Waiting",IF(AND(M484="Review",M485="Review"),"Review",IF(OR(AND(M484="Review",M485="Incomplete"),AND(M484="Incomplete",M485="Review")),"Review",IF(OR(AND(M484="Untraceable",M485="Review"),AND(M484="Review",M485="Untraceable")),"Review",IF(OR(AND(M484="Review",M485="Completed"),AND(M484="Completed",M485="Review")),"Review",IF(OR(AND(M484="Other",M485="Review"),AND(M484="Review",M485="Other")),"Review",IF(OR(AND(M484="Other",M485="Incomplete"),AND(M484="Incomplete",M485="Other")),"Review",IF(OR(AND(M484="Other",M485="Untraceable"),AND(M484="Untraceable",M485="Other")),"Review",IF(OR(AND(M484="Other",M485="Completed"),AND(M484="Completed",M485="Other")),"Review",IF(AND(M484="Waiting",M485="Waiting"),"Waiting",IF(OR(AND(M484="Review",M485="Waiting"),AND(M484="Waiting",M485="Review")),"Waiting",IF(OR(AND(M484="Other",M485="Waiting"),AND(M484="Waiting",M485="Other")),"Waiting",IF(OR(AND(M484="Incomplete",M485="Waiting"),AND(M484="Waiting",M485="Incomplete")),"Waiting",IF(OR(AND(M484="Completed",M485="Waiting"),AND(M484="Waiting",M485="Completed")),"Waiting",IF(OR(M484="In Progress",M485="In Progress"),"In Progress",IF(OR(AND(M484="Completed",M485="Untraceable"),AND(M484="Untraceable",M485="Completed")),"Review",IF(OR(AND(M484="Completed",M485="Incomplete"),AND(M484="Incomplete",M485="Completed")),"Review",IF(OR(AND(M484="Incomplete",M485="Untraceable"),AND(M484="Untraceable",M485="Incomplete")),"Untraceable",IF(AND(NOT(OR(H484="Ø",H484="")),NOT(OR(H485="Ø",H485="")),L484=""),"In Progress",IF(AND(M484="Untraceable",M485="Untraceable"),"Untraceable",IF(AND(NOT(OR(H484="Ø",H484="")),NOT(OR(H485="Ø",H485="")),NOT(OR(L484="Ø",L484="",L484="Split",L484="Needs to be Split"))),"Completed",IF(AND(M484="Incomplete",M485="Incomplete"),"Incomplete",IF(AND(M484="Other",M485="Other"),"Review",IF(AND(M484="Untraceable",M485=""),"Untraceable","")))))))))))))))))))))))))</f>
        <v/>
      </c>
      <c r="O484" s="109" t="str">
        <f>IF(OR(N484="Untraceable",N484="Incomplete"),"Ignore",IF(N484="Completed","Waiting",IF(OR(N484="Waiting",N484="In Progress",N484="Review",N484="Other"),"HOLD","")))</f>
        <v/>
      </c>
      <c r="Q484" s="114" t="str">
        <f>IF(OR(N484="Untraceable",N484="Incomplete"),"No",IF(N484="Completed","In Progress",""))</f>
        <v/>
      </c>
      <c r="R484" s="109"/>
    </row>
    <row r="485" spans="1:18" x14ac:dyDescent="0.25">
      <c r="A485" s="109"/>
      <c r="B485" s="109"/>
      <c r="C485" s="109"/>
      <c r="D485" s="103"/>
      <c r="E485" s="103"/>
      <c r="F485" s="7" t="str">
        <f>IF(AND(D485="Amina",OR(E485="Manual",E485="Assisted Manual")),A484&amp;"_AZ",IF(AND(D485="Amina",OR(E485="De-Novo Merge",E485="Assisted Merge")),A484&amp;"_SA_AZ",IF(AND(D485="Ahmad",OR(E485="Manual",E485="Assisted Manual")),A484&amp;"_AE",IF(AND(D485="Ahmad",OR(E485="De-Novo Merge",E485="Assisted Merge")),A484&amp;"_SA_AE",IF(AND(D485="Gina",OR(E485="Manual",E485="Assisted Manual")),A484&amp;"_GB",IF(AND(D485="Gina",OR(E485="De-Novo Merge",E485="Assisted Merge")),A484&amp;"_SA_GB",IF(AND(D485="Cameron",OR(E485="Manual",E485="Assisted Manual")),A484&amp;"_CA",IF(AND(D485="Cameron",OR(E485="De-Novo Merge",E485="Assisted Merge")),A484&amp;"_SA_CA",IF(AND(D485="Bruno",OR(E485="Manual",E485="Assisted Manual")),A484&amp;"_BD",IF(AND(D485="Bruno",OR(E485="De-Novo Merge",E485="Assisted Merge")),A484&amp;"_SA_BD",IF(AND(D485="Daniel",OR(E485="Manual",E485="Assisted Manual")),A484&amp;"_DR",IF(AND(D485="Daniel",OR(E485="De-Novo Merge",E485="Assisted Merge")),A484&amp;"_SA_DR",IF(AND(D485="Monet",OR(E485="Manual",E485="Assisted Manual")),A484&amp;"_MW",IF(AND(D485="Monet",OR(E485="De-Novo Merge",E485="Assisted Merge")),A484&amp;"_SA_MW",IF(AND(D485="Rinat",OR(E485="Manual",E485="Assisted Manual")),A484&amp;"_RM",IF(AND(D485="Rinat",OR(E485="De-Novo Merge",E485="Assisted Merge")),A484&amp;"_SA_RM",""))))))))))))))))</f>
        <v/>
      </c>
      <c r="G485" s="104"/>
      <c r="H485" s="104"/>
      <c r="I485" s="68"/>
      <c r="J485" s="68"/>
      <c r="K485" s="73" t="str">
        <f>IF(AND(NOT(I485=""),NOT(J485=""),NOT(H485="")),J485/I485,"")</f>
        <v/>
      </c>
      <c r="L485" s="109"/>
      <c r="M485" s="103" t="str">
        <f>IF(AND(NOT(OR(G485="",G485="Ø")),H485=""),"In Progress",IF(AND(NOT(OR(H485="Ø",H485="")),NOT(OR(G485="Ø",G485=""))),"Completed",IF(AND(NOT(A484=""),NOT(OR(D485="",D485="???")),G485=""),"Waiting",IF(D485="???","Waiting",""))))</f>
        <v/>
      </c>
      <c r="N485" s="109"/>
      <c r="O485" s="109"/>
      <c r="Q485" s="114"/>
      <c r="R485" s="109"/>
    </row>
    <row r="486" spans="1:18" x14ac:dyDescent="0.25">
      <c r="A486" s="115" t="s">
        <v>5447</v>
      </c>
      <c r="B486" s="110" t="s">
        <v>5446</v>
      </c>
      <c r="C486" s="109" t="s">
        <v>5441</v>
      </c>
      <c r="D486" s="103" t="s">
        <v>187</v>
      </c>
      <c r="E486" s="103" t="s">
        <v>24</v>
      </c>
      <c r="F486" s="7" t="str">
        <f>IF(AND(D486="Amina",OR(E486="Manual",E486="Assisted Manual")),A486&amp;"_AZ",IF(AND(D486="Amina",OR(E486="De-Novo Merge",E486="Assisted Merge")),A486&amp;"_SA_AZ",IF(AND(D486="Ahmad",OR(E486="Manual",E486="Assisted Manual")),A486&amp;"_AE",IF(AND(D486="Ahmad",OR(E486="De-Novo Merge",E486="Assisted Merge")),A486&amp;"_SA_AE",IF(AND(D486="Gina",OR(E486="Manual",E486="Assisted Manual")),A486&amp;"_GB",IF(AND(D486="Gina",OR(E486="De-Novo Merge",E486="Assisted Merge")),A486&amp;"_SA_GB",IF(AND(D486="Cameron",OR(E486="Manual",E486="Assisted Manual")),A486&amp;"_CA",IF(AND(D486="Cameron",OR(E486="De-Novo Merge",E486="Assisted Merge")),A486&amp;"_SA_CA",IF(AND(D486="Bruno",OR(E486="Manual",E486="Assisted Manual")),A486&amp;"_BD",IF(AND(D486="Bruno",OR(E486="De-Novo Merge",E486="Assisted Merge")),A486&amp;"_SA_BD",IF(AND(D486="Daniel",OR(E486="Manual",E486="Assisted Manual")),A486&amp;"_DR",IF(AND(D486="Daniel",OR(E486="De-Novo Merge",E486="Assisted Merge")),A486&amp;"_SA_DR",IF(AND(D486="Monet",OR(E486="Manual",E486="Assisted Manual")),A486&amp;"_MW",IF(AND(D486="Monet",OR(E486="De-Novo Merge",E486="Assisted Merge")),A486&amp;"_SA_MW",IF(AND(D486="Rinat",OR(E486="Manual",E486="Assisted Manual")),A486&amp;"_RM",IF(AND(D486="Rinat",OR(E486="De-Novo Merge",E486="Assisted Merge")),A486&amp;"_SA_RM",""))))))))))))))))</f>
        <v>2018-08-01_G-243_MW</v>
      </c>
      <c r="G486" s="104">
        <v>43434</v>
      </c>
      <c r="H486" s="104">
        <v>43437</v>
      </c>
      <c r="I486" s="68"/>
      <c r="J486" s="68"/>
      <c r="K486" s="73" t="str">
        <f>IF(AND(NOT(I486=""),NOT(J486=""),NOT(H486="")),J486/I486,"")</f>
        <v/>
      </c>
      <c r="L486" s="111">
        <v>43818</v>
      </c>
      <c r="M486" s="103" t="str">
        <f>IF(AND(NOT(OR(G486="",G486="Ø")),H486=""),"In Progress",IF(AND(NOT(OR(H486="Ø",H486="")),NOT(OR(G486="Ø",G486=""))),"Completed",IF(AND(NOT(A485=""),NOT(OR(D486="",D486="???")),G486=""),"Waiting",IF(D486="???","Waiting",""))))</f>
        <v>Completed</v>
      </c>
      <c r="N486" s="109" t="str">
        <f>IF(AND(NOT(OR(H486="Ø",H486="")),L486="Split"),"In Progress",IF(AND(NOT(OR(H486="Ø",H486="")),L486="Needs to be Split"),"Waiting",IF(AND(M486="Review",M487="Review"),"Review",IF(OR(AND(M486="Review",M487="Incomplete"),AND(M486="Incomplete",M487="Review")),"Review",IF(OR(AND(M486="Untraceable",M487="Review"),AND(M486="Review",M487="Untraceable")),"Review",IF(OR(AND(M486="Review",M487="Completed"),AND(M486="Completed",M487="Review")),"Review",IF(OR(AND(M486="Other",M487="Review"),AND(M486="Review",M487="Other")),"Review",IF(OR(AND(M486="Other",M487="Incomplete"),AND(M486="Incomplete",M487="Other")),"Review",IF(OR(AND(M486="Other",M487="Untraceable"),AND(M486="Untraceable",M487="Other")),"Review",IF(OR(AND(M486="Other",M487="Completed"),AND(M486="Completed",M487="Other")),"Review",IF(AND(M486="Waiting",M487="Waiting"),"Waiting",IF(OR(AND(M486="Review",M487="Waiting"),AND(M486="Waiting",M487="Review")),"Waiting",IF(OR(AND(M486="Other",M487="Waiting"),AND(M486="Waiting",M487="Other")),"Waiting",IF(OR(AND(M486="Incomplete",M487="Waiting"),AND(M486="Waiting",M487="Incomplete")),"Waiting",IF(OR(AND(M486="Completed",M487="Waiting"),AND(M486="Waiting",M487="Completed")),"Waiting",IF(OR(M486="In Progress",M487="In Progress"),"In Progress",IF(OR(AND(M486="Completed",M487="Untraceable"),AND(M486="Untraceable",M487="Completed")),"Review",IF(OR(AND(M486="Completed",M487="Incomplete"),AND(M486="Incomplete",M487="Completed")),"Review",IF(OR(AND(M486="Incomplete",M487="Untraceable"),AND(M486="Untraceable",M487="Incomplete")),"Untraceable",IF(AND(NOT(OR(H486="Ø",H486="")),NOT(OR(H487="Ø",H487="")),L486=""),"In Progress",IF(AND(M486="Untraceable",M487="Untraceable"),"Untraceable",IF(AND(NOT(OR(H486="Ø",H486="")),NOT(OR(H487="Ø",H487="")),NOT(OR(L486="Ø",L486="",L486="Split",L486="Needs to be Split"))),"Completed",IF(AND(M486="Incomplete",M487="Incomplete"),"Incomplete",IF(AND(M486="Other",M487="Other"),"Review",IF(AND(M486="Untraceable",M487=""),"Untraceable","")))))))))))))))))))))))))</f>
        <v>Completed</v>
      </c>
      <c r="O486" s="109" t="s">
        <v>0</v>
      </c>
      <c r="P486" t="s">
        <v>5445</v>
      </c>
      <c r="Q486" s="114" t="str">
        <f>IF(OR(N486="Untraceable",N486="Incomplete"),"No",IF(N486="Completed","In Progress",""))</f>
        <v>In Progress</v>
      </c>
      <c r="R486" s="109"/>
    </row>
    <row r="487" spans="1:18" x14ac:dyDescent="0.25">
      <c r="A487" s="109"/>
      <c r="B487" s="109"/>
      <c r="C487" s="109"/>
      <c r="D487" s="103" t="s">
        <v>4648</v>
      </c>
      <c r="E487" s="103" t="s">
        <v>1512</v>
      </c>
      <c r="F487" s="7" t="str">
        <f>IF(AND(D487="Amina",OR(E487="Manual",E487="Assisted Manual")),A486&amp;"_AZ",IF(AND(D487="Amina",OR(E487="De-Novo Merge",E487="Assisted Merge")),A486&amp;"_SA_AZ",IF(AND(D487="Ahmad",OR(E487="Manual",E487="Assisted Manual")),A486&amp;"_AE",IF(AND(D487="Ahmad",OR(E487="De-Novo Merge",E487="Assisted Merge")),A486&amp;"_SA_AE",IF(AND(D487="Gina",OR(E487="Manual",E487="Assisted Manual")),A486&amp;"_GB",IF(AND(D487="Gina",OR(E487="De-Novo Merge",E487="Assisted Merge")),A486&amp;"_SA_GB",IF(AND(D487="Cameron",OR(E487="Manual",E487="Assisted Manual")),A486&amp;"_CA",IF(AND(D487="Cameron",OR(E487="De-Novo Merge",E487="Assisted Merge")),A486&amp;"_SA_CA",IF(AND(D487="Bruno",OR(E487="Manual",E487="Assisted Manual")),A486&amp;"_BD",IF(AND(D487="Bruno",OR(E487="De-Novo Merge",E487="Assisted Merge")),A486&amp;"_SA_BD",IF(AND(D487="Daniel",OR(E487="Manual",E487="Assisted Manual")),A486&amp;"_DR",IF(AND(D487="Daniel",OR(E487="De-Novo Merge",E487="Assisted Merge")),A486&amp;"_SA_DR",IF(AND(D487="Monet",OR(E487="Manual",E487="Assisted Manual")),A486&amp;"_MW",IF(AND(D487="Monet",OR(E487="De-Novo Merge",E487="Assisted Merge")),A486&amp;"_SA_MW",IF(AND(D487="Rinat",OR(E487="Manual",E487="Assisted Manual")),A486&amp;"_RM",IF(AND(D487="Rinat",OR(E487="De-Novo Merge",E487="Assisted Merge")),A486&amp;"_SA_RM",""))))))))))))))))</f>
        <v>2018-08-01_G-243_AE</v>
      </c>
      <c r="G487" s="104">
        <v>43445</v>
      </c>
      <c r="H487" s="104">
        <v>43453</v>
      </c>
      <c r="I487" s="68"/>
      <c r="J487" s="68"/>
      <c r="K487" s="73" t="str">
        <f>IF(AND(NOT(I487=""),NOT(J487=""),NOT(H487="")),J487/I487,"")</f>
        <v/>
      </c>
      <c r="L487" s="109"/>
      <c r="M487" s="103" t="str">
        <f>IF(AND(NOT(OR(G487="",G487="Ø")),H487=""),"In Progress",IF(AND(NOT(OR(H487="Ø",H487="")),NOT(OR(G487="Ø",G487=""))),"Completed",IF(AND(NOT(A486=""),NOT(OR(D487="",D487="???")),G487=""),"Waiting",IF(D487="???","Waiting",""))))</f>
        <v>Completed</v>
      </c>
      <c r="N487" s="109"/>
      <c r="O487" s="109"/>
      <c r="P487" t="s">
        <v>5444</v>
      </c>
      <c r="Q487" s="114"/>
      <c r="R487" s="109"/>
    </row>
    <row r="488" spans="1:18" x14ac:dyDescent="0.25">
      <c r="A488" s="115" t="s">
        <v>5443</v>
      </c>
      <c r="B488" s="110" t="s">
        <v>5442</v>
      </c>
      <c r="C488" s="109" t="s">
        <v>5441</v>
      </c>
      <c r="D488" s="103" t="s">
        <v>187</v>
      </c>
      <c r="E488" s="103" t="s">
        <v>24</v>
      </c>
      <c r="F488" s="7" t="str">
        <f>IF(AND(D488="Amina",OR(E488="Manual",E488="Assisted Manual")),A488&amp;"_AZ",IF(AND(D488="Amina",OR(E488="De-Novo Merge",E488="Assisted Merge")),A488&amp;"_SA_AZ",IF(AND(D488="Ahmad",OR(E488="Manual",E488="Assisted Manual")),A488&amp;"_AE",IF(AND(D488="Ahmad",OR(E488="De-Novo Merge",E488="Assisted Merge")),A488&amp;"_SA_AE",IF(AND(D488="Gina",OR(E488="Manual",E488="Assisted Manual")),A488&amp;"_GB",IF(AND(D488="Gina",OR(E488="De-Novo Merge",E488="Assisted Merge")),A488&amp;"_SA_GB",IF(AND(D488="Cameron",OR(E488="Manual",E488="Assisted Manual")),A488&amp;"_CA",IF(AND(D488="Cameron",OR(E488="De-Novo Merge",E488="Assisted Merge")),A488&amp;"_SA_CA",IF(AND(D488="Bruno",OR(E488="Manual",E488="Assisted Manual")),A488&amp;"_BD",IF(AND(D488="Bruno",OR(E488="De-Novo Merge",E488="Assisted Merge")),A488&amp;"_SA_BD",IF(AND(D488="Daniel",OR(E488="Manual",E488="Assisted Manual")),A488&amp;"_DR",IF(AND(D488="Daniel",OR(E488="De-Novo Merge",E488="Assisted Merge")),A488&amp;"_SA_DR",IF(AND(D488="Monet",OR(E488="Manual",E488="Assisted Manual")),A488&amp;"_MW",IF(AND(D488="Monet",OR(E488="De-Novo Merge",E488="Assisted Merge")),A488&amp;"_SA_MW",IF(AND(D488="Rinat",OR(E488="Manual",E488="Assisted Manual")),A488&amp;"_RM",IF(AND(D488="Rinat",OR(E488="De-Novo Merge",E488="Assisted Merge")),A488&amp;"_SA_RM",""))))))))))))))))</f>
        <v>2018-08-01_G-244_MW</v>
      </c>
      <c r="G488" s="104">
        <v>43433</v>
      </c>
      <c r="H488" s="104">
        <v>43434</v>
      </c>
      <c r="I488" s="68"/>
      <c r="J488" s="68"/>
      <c r="K488" s="73" t="str">
        <f>IF(AND(NOT(I488=""),NOT(J488=""),NOT(H488="")),J488/I488,"")</f>
        <v/>
      </c>
      <c r="L488" s="111" t="str">
        <f>IF(AND(NOT(OR(H488="",H488="Ø")),NOT(OR(H489="",H489="Ø"))),"Needs to be Split","")</f>
        <v/>
      </c>
      <c r="M488" s="103" t="s">
        <v>4</v>
      </c>
      <c r="N488" s="109" t="str">
        <f>IF(AND(NOT(OR(H488="Ø",H488="")),L488="Split"),"In Progress",IF(AND(NOT(OR(H488="Ø",H488="")),L488="Needs to be Split"),"Waiting",IF(AND(M488="Review",M489="Review"),"Review",IF(OR(AND(M488="Review",M489="Incomplete"),AND(M488="Incomplete",M489="Review")),"Review",IF(OR(AND(M488="Untraceable",M489="Review"),AND(M488="Review",M489="Untraceable")),"Review",IF(OR(AND(M488="Review",M489="Completed"),AND(M488="Completed",M489="Review")),"Review",IF(OR(AND(M488="Other",M489="Review"),AND(M488="Review",M489="Other")),"Review",IF(OR(AND(M488="Other",M489="Incomplete"),AND(M488="Incomplete",M489="Other")),"Review",IF(OR(AND(M488="Other",M489="Untraceable"),AND(M488="Untraceable",M489="Other")),"Review",IF(OR(AND(M488="Other",M489="Completed"),AND(M488="Completed",M489="Other")),"Review",IF(AND(M488="Waiting",M489="Waiting"),"Waiting",IF(OR(AND(M488="Review",M489="Waiting"),AND(M488="Waiting",M489="Review")),"Waiting",IF(OR(AND(M488="Other",M489="Waiting"),AND(M488="Waiting",M489="Other")),"Waiting",IF(OR(AND(M488="Incomplete",M489="Waiting"),AND(M488="Waiting",M489="Incomplete")),"Waiting",IF(OR(AND(M488="Completed",M489="Waiting"),AND(M488="Waiting",M489="Completed")),"Waiting",IF(OR(M488="In Progress",M489="In Progress"),"In Progress",IF(OR(AND(M488="Completed",M489="Untraceable"),AND(M488="Untraceable",M489="Completed")),"Review",IF(OR(AND(M488="Completed",M489="Incomplete"),AND(M488="Incomplete",M489="Completed")),"Review",IF(OR(AND(M488="Incomplete",M489="Untraceable"),AND(M488="Untraceable",M489="Incomplete")),"Untraceable",IF(AND(NOT(OR(H488="Ø",H488="")),NOT(OR(H489="Ø",H489="")),L488=""),"In Progress",IF(AND(M488="Untraceable",M489="Untraceable"),"Untraceable",IF(AND(NOT(OR(H488="Ø",H488="")),NOT(OR(H489="Ø",H489="")),NOT(OR(L488="Ø",L488="",L488="Split",L488="Needs to be Split"))),"Completed",IF(AND(M488="Incomplete",M489="Incomplete"),"Incomplete",IF(AND(M488="Other",M489="Other"),"Review",IF(AND(M488="Untraceable",M489=""),"Untraceable","")))))))))))))))))))))))))</f>
        <v>Review</v>
      </c>
      <c r="O488" s="109" t="str">
        <f>IF(OR(N488="Untraceable",N488="Incomplete"),"Ignore",IF(N488="Completed","Waiting",IF(OR(N488="Waiting",N488="In Progress",N488="Review",N488="Other"),"HOLD","")))</f>
        <v>HOLD</v>
      </c>
      <c r="P488" t="s">
        <v>5440</v>
      </c>
      <c r="Q488" s="114" t="str">
        <f>IF(OR(N488="Untraceable",N488="Incomplete"),"No",IF(N488="Completed","In Progress",""))</f>
        <v/>
      </c>
      <c r="R488" s="109"/>
    </row>
    <row r="489" spans="1:18" x14ac:dyDescent="0.25">
      <c r="A489" s="109"/>
      <c r="B489" s="109"/>
      <c r="C489" s="109"/>
      <c r="D489" s="103" t="s">
        <v>4648</v>
      </c>
      <c r="E489" s="103" t="s">
        <v>1512</v>
      </c>
      <c r="F489" s="7" t="str">
        <f>IF(AND(D489="Amina",OR(E489="Manual",E489="Assisted Manual")),A488&amp;"_AZ",IF(AND(D489="Amina",OR(E489="De-Novo Merge",E489="Assisted Merge")),A488&amp;"_SA_AZ",IF(AND(D489="Ahmad",OR(E489="Manual",E489="Assisted Manual")),A488&amp;"_AE",IF(AND(D489="Ahmad",OR(E489="De-Novo Merge",E489="Assisted Merge")),A488&amp;"_SA_AE",IF(AND(D489="Gina",OR(E489="Manual",E489="Assisted Manual")),A488&amp;"_GB",IF(AND(D489="Gina",OR(E489="De-Novo Merge",E489="Assisted Merge")),A488&amp;"_SA_GB",IF(AND(D489="Cameron",OR(E489="Manual",E489="Assisted Manual")),A488&amp;"_CA",IF(AND(D489="Cameron",OR(E489="De-Novo Merge",E489="Assisted Merge")),A488&amp;"_SA_CA",IF(AND(D489="Bruno",OR(E489="Manual",E489="Assisted Manual")),A488&amp;"_BD",IF(AND(D489="Bruno",OR(E489="De-Novo Merge",E489="Assisted Merge")),A488&amp;"_SA_BD",IF(AND(D489="Daniel",OR(E489="Manual",E489="Assisted Manual")),A488&amp;"_DR",IF(AND(D489="Daniel",OR(E489="De-Novo Merge",E489="Assisted Merge")),A488&amp;"_SA_DR",IF(AND(D489="Monet",OR(E489="Manual",E489="Assisted Manual")),A488&amp;"_MW",IF(AND(D489="Monet",OR(E489="De-Novo Merge",E489="Assisted Merge")),A488&amp;"_SA_MW",IF(AND(D489="Rinat",OR(E489="Manual",E489="Assisted Manual")),A488&amp;"_RM",IF(AND(D489="Rinat",OR(E489="De-Novo Merge",E489="Assisted Merge")),A488&amp;"_SA_RM",""))))))))))))))))</f>
        <v>2018-08-01_G-244_AE</v>
      </c>
      <c r="G489" s="104">
        <v>43441</v>
      </c>
      <c r="H489" s="104"/>
      <c r="I489" s="68"/>
      <c r="J489" s="68"/>
      <c r="K489" s="73" t="str">
        <f>IF(AND(NOT(I489=""),NOT(J489=""),NOT(H489="")),J489/I489,"")</f>
        <v/>
      </c>
      <c r="L489" s="109"/>
      <c r="M489" s="103" t="s">
        <v>3</v>
      </c>
      <c r="N489" s="109"/>
      <c r="O489" s="109"/>
      <c r="P489" t="s">
        <v>5439</v>
      </c>
      <c r="Q489" s="114"/>
      <c r="R489" s="109"/>
    </row>
    <row r="490" spans="1:18" x14ac:dyDescent="0.25">
      <c r="A490" s="115" t="s">
        <v>5438</v>
      </c>
      <c r="B490" s="110" t="s">
        <v>5437</v>
      </c>
      <c r="C490" s="109"/>
      <c r="D490" s="103"/>
      <c r="E490" s="103"/>
      <c r="F490" s="7" t="str">
        <f>IF(AND(D490="Amina",OR(E490="Manual",E490="Assisted Manual")),A490&amp;"_AZ",IF(AND(D490="Amina",OR(E490="De-Novo Merge",E490="Assisted Merge")),A490&amp;"_SA_AZ",IF(AND(D490="Ahmad",OR(E490="Manual",E490="Assisted Manual")),A490&amp;"_AE",IF(AND(D490="Ahmad",OR(E490="De-Novo Merge",E490="Assisted Merge")),A490&amp;"_SA_AE",IF(AND(D490="Gina",OR(E490="Manual",E490="Assisted Manual")),A490&amp;"_GB",IF(AND(D490="Gina",OR(E490="De-Novo Merge",E490="Assisted Merge")),A490&amp;"_SA_GB",IF(AND(D490="Cameron",OR(E490="Manual",E490="Assisted Manual")),A490&amp;"_CA",IF(AND(D490="Cameron",OR(E490="De-Novo Merge",E490="Assisted Merge")),A490&amp;"_SA_CA",IF(AND(D490="Bruno",OR(E490="Manual",E490="Assisted Manual")),A490&amp;"_BD",IF(AND(D490="Bruno",OR(E490="De-Novo Merge",E490="Assisted Merge")),A490&amp;"_SA_BD",IF(AND(D490="Daniel",OR(E490="Manual",E490="Assisted Manual")),A490&amp;"_DR",IF(AND(D490="Daniel",OR(E490="De-Novo Merge",E490="Assisted Merge")),A490&amp;"_SA_DR",IF(AND(D490="Monet",OR(E490="Manual",E490="Assisted Manual")),A490&amp;"_MW",IF(AND(D490="Monet",OR(E490="De-Novo Merge",E490="Assisted Merge")),A490&amp;"_SA_MW",IF(AND(D490="Rinat",OR(E490="Manual",E490="Assisted Manual")),A490&amp;"_RM",IF(AND(D490="Rinat",OR(E490="De-Novo Merge",E490="Assisted Merge")),A490&amp;"_SA_RM",""))))))))))))))))</f>
        <v/>
      </c>
      <c r="G490" s="104"/>
      <c r="H490" s="104"/>
      <c r="I490" s="68"/>
      <c r="J490" s="68"/>
      <c r="K490" s="73" t="str">
        <f>IF(AND(NOT(I490=""),NOT(J490=""),NOT(H490="")),J490/I490,"")</f>
        <v/>
      </c>
      <c r="L490" s="111" t="str">
        <f>IF(AND(NOT(OR(H490="",H490="Ø")),NOT(OR(H491="",H491="Ø"))),"Needs to be Split","")</f>
        <v/>
      </c>
      <c r="M490" s="103" t="str">
        <f>IF(AND(NOT(OR(G490="",G490="Ø")),H490=""),"In Progress",IF(AND(NOT(OR(H490="Ø",H490="")),NOT(OR(G490="Ø",G490=""))),"Completed",IF(AND(NOT(A489=""),NOT(OR(D490="",D490="???")),G490=""),"Waiting",IF(D490="???","Waiting",""))))</f>
        <v/>
      </c>
      <c r="N490" s="109" t="str">
        <f>IF(AND(NOT(OR(H490="Ø",H490="")),L490="Split"),"In Progress",IF(AND(NOT(OR(H490="Ø",H490="")),L490="Needs to be Split"),"Waiting",IF(AND(M490="Review",M491="Review"),"Review",IF(OR(AND(M490="Review",M491="Incomplete"),AND(M490="Incomplete",M491="Review")),"Review",IF(OR(AND(M490="Untraceable",M491="Review"),AND(M490="Review",M491="Untraceable")),"Review",IF(OR(AND(M490="Review",M491="Completed"),AND(M490="Completed",M491="Review")),"Review",IF(OR(AND(M490="Other",M491="Review"),AND(M490="Review",M491="Other")),"Review",IF(OR(AND(M490="Other",M491="Incomplete"),AND(M490="Incomplete",M491="Other")),"Review",IF(OR(AND(M490="Other",M491="Untraceable"),AND(M490="Untraceable",M491="Other")),"Review",IF(OR(AND(M490="Other",M491="Completed"),AND(M490="Completed",M491="Other")),"Review",IF(AND(M490="Waiting",M491="Waiting"),"Waiting",IF(OR(AND(M490="Review",M491="Waiting"),AND(M490="Waiting",M491="Review")),"Waiting",IF(OR(AND(M490="Other",M491="Waiting"),AND(M490="Waiting",M491="Other")),"Waiting",IF(OR(AND(M490="Incomplete",M491="Waiting"),AND(M490="Waiting",M491="Incomplete")),"Waiting",IF(OR(AND(M490="Completed",M491="Waiting"),AND(M490="Waiting",M491="Completed")),"Waiting",IF(OR(M490="In Progress",M491="In Progress"),"In Progress",IF(OR(AND(M490="Completed",M491="Untraceable"),AND(M490="Untraceable",M491="Completed")),"Review",IF(OR(AND(M490="Completed",M491="Incomplete"),AND(M490="Incomplete",M491="Completed")),"Review",IF(OR(AND(M490="Incomplete",M491="Untraceable"),AND(M490="Untraceable",M491="Incomplete")),"Untraceable",IF(AND(NOT(OR(H490="Ø",H490="")),NOT(OR(H491="Ø",H491="")),L490=""),"In Progress",IF(AND(M490="Untraceable",M491="Untraceable"),"Untraceable",IF(AND(NOT(OR(H490="Ø",H490="")),NOT(OR(H491="Ø",H491="")),NOT(OR(L490="Ø",L490="",L490="Split",L490="Needs to be Split"))),"Completed",IF(AND(M490="Incomplete",M491="Incomplete"),"Incomplete",IF(AND(M490="Other",M491="Other"),"Review",IF(AND(M490="Untraceable",M491=""),"Untraceable","")))))))))))))))))))))))))</f>
        <v/>
      </c>
      <c r="O490" s="109" t="str">
        <f>IF(OR(N490="Untraceable",N490="Incomplete"),"Ignore",IF(N490="Completed","Waiting",IF(OR(N490="Waiting",N490="In Progress",N490="Review",N490="Other"),"HOLD","")))</f>
        <v/>
      </c>
      <c r="Q490" s="114" t="str">
        <f>IF(OR(N490="Untraceable",N490="Incomplete"),"No",IF(N490="Completed","In Progress",""))</f>
        <v/>
      </c>
      <c r="R490" s="109"/>
    </row>
    <row r="491" spans="1:18" x14ac:dyDescent="0.25">
      <c r="A491" s="109"/>
      <c r="B491" s="109"/>
      <c r="C491" s="109"/>
      <c r="D491" s="103"/>
      <c r="E491" s="103"/>
      <c r="F491" s="7" t="str">
        <f>IF(AND(D491="Amina",OR(E491="Manual",E491="Assisted Manual")),A490&amp;"_AZ",IF(AND(D491="Amina",OR(E491="De-Novo Merge",E491="Assisted Merge")),A490&amp;"_SA_AZ",IF(AND(D491="Ahmad",OR(E491="Manual",E491="Assisted Manual")),A490&amp;"_AE",IF(AND(D491="Ahmad",OR(E491="De-Novo Merge",E491="Assisted Merge")),A490&amp;"_SA_AE",IF(AND(D491="Gina",OR(E491="Manual",E491="Assisted Manual")),A490&amp;"_GB",IF(AND(D491="Gina",OR(E491="De-Novo Merge",E491="Assisted Merge")),A490&amp;"_SA_GB",IF(AND(D491="Cameron",OR(E491="Manual",E491="Assisted Manual")),A490&amp;"_CA",IF(AND(D491="Cameron",OR(E491="De-Novo Merge",E491="Assisted Merge")),A490&amp;"_SA_CA",IF(AND(D491="Bruno",OR(E491="Manual",E491="Assisted Manual")),A490&amp;"_BD",IF(AND(D491="Bruno",OR(E491="De-Novo Merge",E491="Assisted Merge")),A490&amp;"_SA_BD",IF(AND(D491="Daniel",OR(E491="Manual",E491="Assisted Manual")),A490&amp;"_DR",IF(AND(D491="Daniel",OR(E491="De-Novo Merge",E491="Assisted Merge")),A490&amp;"_SA_DR",IF(AND(D491="Monet",OR(E491="Manual",E491="Assisted Manual")),A490&amp;"_MW",IF(AND(D491="Monet",OR(E491="De-Novo Merge",E491="Assisted Merge")),A490&amp;"_SA_MW",IF(AND(D491="Rinat",OR(E491="Manual",E491="Assisted Manual")),A490&amp;"_RM",IF(AND(D491="Rinat",OR(E491="De-Novo Merge",E491="Assisted Merge")),A490&amp;"_SA_RM",""))))))))))))))))</f>
        <v/>
      </c>
      <c r="G491" s="104"/>
      <c r="H491" s="104"/>
      <c r="I491" s="68"/>
      <c r="J491" s="68"/>
      <c r="K491" s="73" t="str">
        <f>IF(AND(NOT(I491=""),NOT(J491=""),NOT(H491="")),J491/I491,"")</f>
        <v/>
      </c>
      <c r="L491" s="109"/>
      <c r="M491" s="103" t="str">
        <f>IF(AND(NOT(OR(G491="",G491="Ø")),H491=""),"In Progress",IF(AND(NOT(OR(H491="Ø",H491="")),NOT(OR(G491="Ø",G491=""))),"Completed",IF(AND(NOT(A490=""),NOT(OR(D491="",D491="???")),G491=""),"Waiting",IF(D491="???","Waiting",""))))</f>
        <v/>
      </c>
      <c r="N491" s="109"/>
      <c r="O491" s="109"/>
      <c r="Q491" s="114"/>
      <c r="R491" s="109"/>
    </row>
    <row r="492" spans="1:18" x14ac:dyDescent="0.25">
      <c r="A492" s="115" t="s">
        <v>5436</v>
      </c>
      <c r="B492" s="110" t="s">
        <v>5435</v>
      </c>
      <c r="C492" s="109" t="s">
        <v>5423</v>
      </c>
      <c r="D492" s="103" t="s">
        <v>187</v>
      </c>
      <c r="E492" s="103" t="s">
        <v>24</v>
      </c>
      <c r="F492" s="7" t="str">
        <f>IF(AND(D492="Amina",OR(E492="Manual",E492="Assisted Manual")),A492&amp;"_AZ",IF(AND(D492="Amina",OR(E492="De-Novo Merge",E492="Assisted Merge")),A492&amp;"_SA_AZ",IF(AND(D492="Ahmad",OR(E492="Manual",E492="Assisted Manual")),A492&amp;"_AE",IF(AND(D492="Ahmad",OR(E492="De-Novo Merge",E492="Assisted Merge")),A492&amp;"_SA_AE",IF(AND(D492="Gina",OR(E492="Manual",E492="Assisted Manual")),A492&amp;"_GB",IF(AND(D492="Gina",OR(E492="De-Novo Merge",E492="Assisted Merge")),A492&amp;"_SA_GB",IF(AND(D492="Cameron",OR(E492="Manual",E492="Assisted Manual")),A492&amp;"_CA",IF(AND(D492="Cameron",OR(E492="De-Novo Merge",E492="Assisted Merge")),A492&amp;"_SA_CA",IF(AND(D492="Bruno",OR(E492="Manual",E492="Assisted Manual")),A492&amp;"_BD",IF(AND(D492="Bruno",OR(E492="De-Novo Merge",E492="Assisted Merge")),A492&amp;"_SA_BD",IF(AND(D492="Daniel",OR(E492="Manual",E492="Assisted Manual")),A492&amp;"_DR",IF(AND(D492="Daniel",OR(E492="De-Novo Merge",E492="Assisted Merge")),A492&amp;"_SA_DR",IF(AND(D492="Monet",OR(E492="Manual",E492="Assisted Manual")),A492&amp;"_MW",IF(AND(D492="Monet",OR(E492="De-Novo Merge",E492="Assisted Merge")),A492&amp;"_SA_MW",IF(AND(D492="Rinat",OR(E492="Manual",E492="Assisted Manual")),A492&amp;"_RM",IF(AND(D492="Rinat",OR(E492="De-Novo Merge",E492="Assisted Merge")),A492&amp;"_SA_RM",""))))))))))))))))</f>
        <v>2018-08-01_G-246_MW</v>
      </c>
      <c r="G492" s="104">
        <v>43433</v>
      </c>
      <c r="H492" s="104">
        <v>43433</v>
      </c>
      <c r="I492" s="68">
        <v>0.75</v>
      </c>
      <c r="J492" s="68"/>
      <c r="K492" s="73" t="str">
        <f>IF(AND(NOT(I492=""),NOT(J492=""),NOT(H492="")),J492/I492,"")</f>
        <v/>
      </c>
      <c r="L492" s="111">
        <v>43446</v>
      </c>
      <c r="M492" s="103" t="str">
        <f>IF(AND(NOT(OR(G492="",G492="Ø")),H492=""),"In Progress",IF(AND(NOT(OR(H492="Ø",H492="")),NOT(OR(G492="Ø",G492=""))),"Completed",IF(AND(NOT(A491=""),NOT(OR(D492="",D492="???")),G492=""),"Waiting",IF(D492="???","Waiting",""))))</f>
        <v>Completed</v>
      </c>
      <c r="N492" s="109" t="s">
        <v>0</v>
      </c>
      <c r="O492" s="109" t="s">
        <v>0</v>
      </c>
      <c r="P492" t="s">
        <v>5434</v>
      </c>
      <c r="Q492" s="114" t="s">
        <v>25</v>
      </c>
      <c r="R492" s="109" t="s">
        <v>5433</v>
      </c>
    </row>
    <row r="493" spans="1:18" x14ac:dyDescent="0.25">
      <c r="A493" s="109"/>
      <c r="B493" s="109"/>
      <c r="C493" s="109"/>
      <c r="D493" s="103" t="s">
        <v>23</v>
      </c>
      <c r="E493" s="103" t="s">
        <v>1512</v>
      </c>
      <c r="F493" s="7" t="str">
        <f>IF(AND(D493="Amina",OR(E493="Manual",E493="Assisted Manual")),A492&amp;"_AZ",IF(AND(D493="Amina",OR(E493="De-Novo Merge",E493="Assisted Merge")),A492&amp;"_SA_AZ",IF(AND(D493="Ahmad",OR(E493="Manual",E493="Assisted Manual")),A492&amp;"_AE",IF(AND(D493="Ahmad",OR(E493="De-Novo Merge",E493="Assisted Merge")),A492&amp;"_SA_AE",IF(AND(D493="Gina",OR(E493="Manual",E493="Assisted Manual")),A492&amp;"_GB",IF(AND(D493="Gina",OR(E493="De-Novo Merge",E493="Assisted Merge")),A492&amp;"_SA_GB",IF(AND(D493="Cameron",OR(E493="Manual",E493="Assisted Manual")),A492&amp;"_CA",IF(AND(D493="Cameron",OR(E493="De-Novo Merge",E493="Assisted Merge")),A492&amp;"_SA_CA",IF(AND(D493="Bruno",OR(E493="Manual",E493="Assisted Manual")),A492&amp;"_BD",IF(AND(D493="Bruno",OR(E493="De-Novo Merge",E493="Assisted Merge")),A492&amp;"_SA_BD",IF(AND(D493="Daniel",OR(E493="Manual",E493="Assisted Manual")),A492&amp;"_DR",IF(AND(D493="Daniel",OR(E493="De-Novo Merge",E493="Assisted Merge")),A492&amp;"_SA_DR",IF(AND(D493="Monet",OR(E493="Manual",E493="Assisted Manual")),A492&amp;"_MW",IF(AND(D493="Monet",OR(E493="De-Novo Merge",E493="Assisted Merge")),A492&amp;"_SA_MW",IF(AND(D493="Rinat",OR(E493="Manual",E493="Assisted Manual")),A492&amp;"_RM",IF(AND(D493="Rinat",OR(E493="De-Novo Merge",E493="Assisted Merge")),A492&amp;"_SA_RM",""))))))))))))))))</f>
        <v>2018-08-01_G-246_CA</v>
      </c>
      <c r="G493" s="104">
        <v>43439</v>
      </c>
      <c r="H493" s="104">
        <v>43439</v>
      </c>
      <c r="I493" s="68"/>
      <c r="J493" s="68"/>
      <c r="K493" s="73" t="str">
        <f>IF(AND(NOT(I493=""),NOT(J493=""),NOT(H493="")),J493/I493,"")</f>
        <v/>
      </c>
      <c r="L493" s="109"/>
      <c r="M493" s="103" t="str">
        <f>IF(AND(NOT(OR(G493="",G493="Ø")),H493=""),"In Progress",IF(AND(NOT(OR(H493="Ø",H493="")),NOT(OR(G493="Ø",G493=""))),"Completed",IF(AND(NOT(A492=""),NOT(OR(D493="",D493="???")),G493=""),"Waiting",IF(D493="???","Waiting",""))))</f>
        <v>Completed</v>
      </c>
      <c r="N493" s="109"/>
      <c r="O493" s="109"/>
      <c r="Q493" s="114"/>
      <c r="R493" s="109"/>
    </row>
    <row r="494" spans="1:18" x14ac:dyDescent="0.25">
      <c r="A494" s="115" t="s">
        <v>5432</v>
      </c>
      <c r="B494" s="110" t="s">
        <v>5431</v>
      </c>
      <c r="C494" s="109" t="s">
        <v>5423</v>
      </c>
      <c r="D494" s="103" t="s">
        <v>187</v>
      </c>
      <c r="E494" s="103" t="s">
        <v>24</v>
      </c>
      <c r="F494" s="7" t="str">
        <f>IF(AND(D494="Amina",OR(E494="Manual",E494="Assisted Manual")),A494&amp;"_AZ",IF(AND(D494="Amina",OR(E494="De-Novo Merge",E494="Assisted Merge")),A494&amp;"_SA_AZ",IF(AND(D494="Ahmad",OR(E494="Manual",E494="Assisted Manual")),A494&amp;"_AE",IF(AND(D494="Ahmad",OR(E494="De-Novo Merge",E494="Assisted Merge")),A494&amp;"_SA_AE",IF(AND(D494="Gina",OR(E494="Manual",E494="Assisted Manual")),A494&amp;"_GB",IF(AND(D494="Gina",OR(E494="De-Novo Merge",E494="Assisted Merge")),A494&amp;"_SA_GB",IF(AND(D494="Cameron",OR(E494="Manual",E494="Assisted Manual")),A494&amp;"_CA",IF(AND(D494="Cameron",OR(E494="De-Novo Merge",E494="Assisted Merge")),A494&amp;"_SA_CA",IF(AND(D494="Bruno",OR(E494="Manual",E494="Assisted Manual")),A494&amp;"_BD",IF(AND(D494="Bruno",OR(E494="De-Novo Merge",E494="Assisted Merge")),A494&amp;"_SA_BD",IF(AND(D494="Daniel",OR(E494="Manual",E494="Assisted Manual")),A494&amp;"_DR",IF(AND(D494="Daniel",OR(E494="De-Novo Merge",E494="Assisted Merge")),A494&amp;"_SA_DR",IF(AND(D494="Monet",OR(E494="Manual",E494="Assisted Manual")),A494&amp;"_MW",IF(AND(D494="Monet",OR(E494="De-Novo Merge",E494="Assisted Merge")),A494&amp;"_SA_MW",IF(AND(D494="Rinat",OR(E494="Manual",E494="Assisted Manual")),A494&amp;"_RM",IF(AND(D494="Rinat",OR(E494="De-Novo Merge",E494="Assisted Merge")),A494&amp;"_SA_RM",""))))))))))))))))</f>
        <v>2018-08-01_G-247_MW</v>
      </c>
      <c r="G494" s="104">
        <v>43432</v>
      </c>
      <c r="H494" s="104">
        <v>43433</v>
      </c>
      <c r="I494" s="68">
        <v>2</v>
      </c>
      <c r="J494" s="68"/>
      <c r="K494" s="73" t="str">
        <f>IF(AND(NOT(I494=""),NOT(J494=""),NOT(H494="")),J494/I494,"")</f>
        <v/>
      </c>
      <c r="L494" s="111">
        <v>43446</v>
      </c>
      <c r="M494" s="103" t="str">
        <f>IF(AND(NOT(OR(G494="",G494="Ø")),H494=""),"In Progress",IF(AND(NOT(OR(H494="Ø",H494="")),NOT(OR(G494="Ø",G494=""))),"Completed",IF(AND(NOT(A493=""),NOT(OR(D494="",D494="???")),G494=""),"Waiting",IF(D494="???","Waiting",""))))</f>
        <v>Completed</v>
      </c>
      <c r="N494" s="109" t="s">
        <v>0</v>
      </c>
      <c r="O494" s="109" t="s">
        <v>0</v>
      </c>
      <c r="P494" t="s">
        <v>5430</v>
      </c>
      <c r="Q494" s="114" t="s">
        <v>25</v>
      </c>
      <c r="R494" s="109" t="s">
        <v>5429</v>
      </c>
    </row>
    <row r="495" spans="1:18" x14ac:dyDescent="0.25">
      <c r="A495" s="109"/>
      <c r="B495" s="109"/>
      <c r="C495" s="109"/>
      <c r="D495" s="103" t="s">
        <v>23</v>
      </c>
      <c r="E495" s="103" t="s">
        <v>1512</v>
      </c>
      <c r="F495" s="7" t="str">
        <f>IF(AND(D495="Amina",OR(E495="Manual",E495="Assisted Manual")),A494&amp;"_AZ",IF(AND(D495="Amina",OR(E495="De-Novo Merge",E495="Assisted Merge")),A494&amp;"_SA_AZ",IF(AND(D495="Ahmad",OR(E495="Manual",E495="Assisted Manual")),A494&amp;"_AE",IF(AND(D495="Ahmad",OR(E495="De-Novo Merge",E495="Assisted Merge")),A494&amp;"_SA_AE",IF(AND(D495="Gina",OR(E495="Manual",E495="Assisted Manual")),A494&amp;"_GB",IF(AND(D495="Gina",OR(E495="De-Novo Merge",E495="Assisted Merge")),A494&amp;"_SA_GB",IF(AND(D495="Cameron",OR(E495="Manual",E495="Assisted Manual")),A494&amp;"_CA",IF(AND(D495="Cameron",OR(E495="De-Novo Merge",E495="Assisted Merge")),A494&amp;"_SA_CA",IF(AND(D495="Bruno",OR(E495="Manual",E495="Assisted Manual")),A494&amp;"_BD",IF(AND(D495="Bruno",OR(E495="De-Novo Merge",E495="Assisted Merge")),A494&amp;"_SA_BD",IF(AND(D495="Daniel",OR(E495="Manual",E495="Assisted Manual")),A494&amp;"_DR",IF(AND(D495="Daniel",OR(E495="De-Novo Merge",E495="Assisted Merge")),A494&amp;"_SA_DR",IF(AND(D495="Monet",OR(E495="Manual",E495="Assisted Manual")),A494&amp;"_MW",IF(AND(D495="Monet",OR(E495="De-Novo Merge",E495="Assisted Merge")),A494&amp;"_SA_MW",IF(AND(D495="Rinat",OR(E495="Manual",E495="Assisted Manual")),A494&amp;"_RM",IF(AND(D495="Rinat",OR(E495="De-Novo Merge",E495="Assisted Merge")),A494&amp;"_SA_RM",""))))))))))))))))</f>
        <v>2018-08-01_G-247_CA</v>
      </c>
      <c r="G495" s="104">
        <v>43437</v>
      </c>
      <c r="H495" s="104">
        <v>43437</v>
      </c>
      <c r="I495" s="68">
        <v>1</v>
      </c>
      <c r="J495" s="68"/>
      <c r="K495" s="73" t="str">
        <f>IF(AND(NOT(I495=""),NOT(J495=""),NOT(H495="")),J495/I495,"")</f>
        <v/>
      </c>
      <c r="L495" s="109"/>
      <c r="M495" s="103" t="str">
        <f>IF(AND(NOT(OR(G495="",G495="Ø")),H495=""),"In Progress",IF(AND(NOT(OR(H495="Ø",H495="")),NOT(OR(G495="Ø",G495=""))),"Completed",IF(AND(NOT(A494=""),NOT(OR(D495="",D495="???")),G495=""),"Waiting",IF(D495="???","Waiting",""))))</f>
        <v>Completed</v>
      </c>
      <c r="N495" s="109"/>
      <c r="O495" s="109"/>
      <c r="Q495" s="114"/>
      <c r="R495" s="109"/>
    </row>
    <row r="496" spans="1:18" x14ac:dyDescent="0.25">
      <c r="A496" s="115" t="s">
        <v>5428</v>
      </c>
      <c r="B496" s="110" t="s">
        <v>5427</v>
      </c>
      <c r="C496" s="109" t="s">
        <v>5423</v>
      </c>
      <c r="D496" s="103" t="s">
        <v>23</v>
      </c>
      <c r="E496" s="103" t="s">
        <v>24</v>
      </c>
      <c r="F496" s="7" t="str">
        <f>IF(AND(D496="Amina",OR(E496="Manual",E496="Assisted Manual")),A496&amp;"_AZ",IF(AND(D496="Amina",OR(E496="De-Novo Merge",E496="Assisted Merge")),A496&amp;"_SA_AZ",IF(AND(D496="Ahmad",OR(E496="Manual",E496="Assisted Manual")),A496&amp;"_AE",IF(AND(D496="Ahmad",OR(E496="De-Novo Merge",E496="Assisted Merge")),A496&amp;"_SA_AE",IF(AND(D496="Gina",OR(E496="Manual",E496="Assisted Manual")),A496&amp;"_GB",IF(AND(D496="Gina",OR(E496="De-Novo Merge",E496="Assisted Merge")),A496&amp;"_SA_GB",IF(AND(D496="Cameron",OR(E496="Manual",E496="Assisted Manual")),A496&amp;"_CA",IF(AND(D496="Cameron",OR(E496="De-Novo Merge",E496="Assisted Merge")),A496&amp;"_SA_CA",IF(AND(D496="Bruno",OR(E496="Manual",E496="Assisted Manual")),A496&amp;"_BD",IF(AND(D496="Bruno",OR(E496="De-Novo Merge",E496="Assisted Merge")),A496&amp;"_SA_BD",IF(AND(D496="Daniel",OR(E496="Manual",E496="Assisted Manual")),A496&amp;"_DR",IF(AND(D496="Daniel",OR(E496="De-Novo Merge",E496="Assisted Merge")),A496&amp;"_SA_DR",IF(AND(D496="Monet",OR(E496="Manual",E496="Assisted Manual")),A496&amp;"_MW",IF(AND(D496="Monet",OR(E496="De-Novo Merge",E496="Assisted Merge")),A496&amp;"_SA_MW",IF(AND(D496="Rinat",OR(E496="Manual",E496="Assisted Manual")),A496&amp;"_RM",IF(AND(D496="Rinat",OR(E496="De-Novo Merge",E496="Assisted Merge")),A496&amp;"_SA_RM",""))))))))))))))))</f>
        <v>2018-08-01_G-248_CA</v>
      </c>
      <c r="G496" s="104">
        <v>43432</v>
      </c>
      <c r="H496" s="104">
        <v>43432</v>
      </c>
      <c r="I496" s="68"/>
      <c r="J496" s="68"/>
      <c r="K496" s="73" t="str">
        <f>IF(AND(NOT(I496=""),NOT(J496=""),NOT(H496="")),J496/I496,"")</f>
        <v/>
      </c>
      <c r="L496" s="111">
        <v>43438</v>
      </c>
      <c r="M496" s="103" t="str">
        <f>IF(AND(NOT(OR(G496="",G496="Ø")),H496=""),"In Progress",IF(AND(NOT(OR(H496="Ø",H496="")),NOT(OR(G496="Ø",G496=""))),"Completed",IF(AND(NOT(A495=""),NOT(OR(D496="",D496="???")),G496=""),"Waiting",IF(D496="???","Waiting",""))))</f>
        <v>Completed</v>
      </c>
      <c r="N496" s="109" t="str">
        <f>IF(AND(NOT(OR(H496="Ø",H496="")),L496="Split"),"In Progress",IF(AND(NOT(OR(H496="Ø",H496="")),L496="Needs to be Split"),"Waiting",IF(AND(M496="Review",M497="Review"),"Review",IF(OR(AND(M496="Review",M497="Incomplete"),AND(M496="Incomplete",M497="Review")),"Review",IF(OR(AND(M496="Untraceable",M497="Review"),AND(M496="Review",M497="Untraceable")),"Review",IF(OR(AND(M496="Review",M497="Completed"),AND(M496="Completed",M497="Review")),"Review",IF(OR(AND(M496="Other",M497="Review"),AND(M496="Review",M497="Other")),"Review",IF(OR(AND(M496="Other",M497="Incomplete"),AND(M496="Incomplete",M497="Other")),"Review",IF(OR(AND(M496="Other",M497="Untraceable"),AND(M496="Untraceable",M497="Other")),"Review",IF(OR(AND(M496="Other",M497="Completed"),AND(M496="Completed",M497="Other")),"Review",IF(AND(M496="Waiting",M497="Waiting"),"Waiting",IF(OR(AND(M496="Review",M497="Waiting"),AND(M496="Waiting",M497="Review")),"Waiting",IF(OR(AND(M496="Other",M497="Waiting"),AND(M496="Waiting",M497="Other")),"Waiting",IF(OR(AND(M496="Incomplete",M497="Waiting"),AND(M496="Waiting",M497="Incomplete")),"Waiting",IF(OR(AND(M496="Completed",M497="Waiting"),AND(M496="Waiting",M497="Completed")),"Waiting",IF(OR(M496="In Progress",M497="In Progress"),"In Progress",IF(OR(AND(M496="Completed",M497="Untraceable"),AND(M496="Untraceable",M497="Completed")),"Review",IF(OR(AND(M496="Completed",M497="Incomplete"),AND(M496="Incomplete",M497="Completed")),"Review",IF(OR(AND(M496="Incomplete",M497="Untraceable"),AND(M496="Untraceable",M497="Incomplete")),"Untraceable",IF(AND(NOT(OR(H496="Ø",H496="")),NOT(OR(H497="Ø",H497="")),L496=""),"In Progress",IF(AND(M496="Untraceable",M497="Untraceable"),"Untraceable",IF(AND(NOT(OR(H496="Ø",H496="")),NOT(OR(H497="Ø",H497="")),NOT(OR(L496="Ø",L496="",L496="Split",L496="Needs to be Split"))),"Completed",IF(AND(M496="Incomplete",M497="Incomplete"),"Incomplete",IF(AND(M496="Other",M497="Other"),"Review",IF(AND(M496="Untraceable",M497=""),"Untraceable","")))))))))))))))))))))))))</f>
        <v>Completed</v>
      </c>
      <c r="O496" s="109" t="s">
        <v>0</v>
      </c>
      <c r="Q496" s="114" t="s">
        <v>25</v>
      </c>
      <c r="R496" s="109" t="s">
        <v>5426</v>
      </c>
    </row>
    <row r="497" spans="1:18" x14ac:dyDescent="0.25">
      <c r="A497" s="109"/>
      <c r="B497" s="109"/>
      <c r="C497" s="109"/>
      <c r="D497" s="103" t="s">
        <v>4648</v>
      </c>
      <c r="E497" s="103" t="s">
        <v>1512</v>
      </c>
      <c r="F497" s="7" t="str">
        <f>IF(AND(D497="Amina",OR(E497="Manual",E497="Assisted Manual")),A496&amp;"_AZ",IF(AND(D497="Amina",OR(E497="De-Novo Merge",E497="Assisted Merge")),A496&amp;"_SA_AZ",IF(AND(D497="Ahmad",OR(E497="Manual",E497="Assisted Manual")),A496&amp;"_AE",IF(AND(D497="Ahmad",OR(E497="De-Novo Merge",E497="Assisted Merge")),A496&amp;"_SA_AE",IF(AND(D497="Gina",OR(E497="Manual",E497="Assisted Manual")),A496&amp;"_GB",IF(AND(D497="Gina",OR(E497="De-Novo Merge",E497="Assisted Merge")),A496&amp;"_SA_GB",IF(AND(D497="Cameron",OR(E497="Manual",E497="Assisted Manual")),A496&amp;"_CA",IF(AND(D497="Cameron",OR(E497="De-Novo Merge",E497="Assisted Merge")),A496&amp;"_SA_CA",IF(AND(D497="Bruno",OR(E497="Manual",E497="Assisted Manual")),A496&amp;"_BD",IF(AND(D497="Bruno",OR(E497="De-Novo Merge",E497="Assisted Merge")),A496&amp;"_SA_BD",IF(AND(D497="Daniel",OR(E497="Manual",E497="Assisted Manual")),A496&amp;"_DR",IF(AND(D497="Daniel",OR(E497="De-Novo Merge",E497="Assisted Merge")),A496&amp;"_SA_DR",IF(AND(D497="Monet",OR(E497="Manual",E497="Assisted Manual")),A496&amp;"_MW",IF(AND(D497="Monet",OR(E497="De-Novo Merge",E497="Assisted Merge")),A496&amp;"_SA_MW",IF(AND(D497="Rinat",OR(E497="Manual",E497="Assisted Manual")),A496&amp;"_RM",IF(AND(D497="Rinat",OR(E497="De-Novo Merge",E497="Assisted Merge")),A496&amp;"_SA_RM",""))))))))))))))))</f>
        <v>2018-08-01_G-248_AE</v>
      </c>
      <c r="G497" s="104">
        <v>43438</v>
      </c>
      <c r="H497" s="104">
        <v>43438</v>
      </c>
      <c r="I497" s="68">
        <v>0.86</v>
      </c>
      <c r="J497" s="68">
        <v>31.3</v>
      </c>
      <c r="K497" s="73">
        <f>IF(AND(NOT(I497=""),NOT(J497=""),NOT(H497="")),J497/I497,"")</f>
        <v>36.395348837209305</v>
      </c>
      <c r="L497" s="109"/>
      <c r="M497" s="103" t="str">
        <f>IF(AND(NOT(OR(G497="",G497="Ø")),H497=""),"In Progress",IF(AND(NOT(OR(H497="Ø",H497="")),NOT(OR(G497="Ø",G497=""))),"Completed",IF(AND(NOT(A496=""),NOT(OR(D497="",D497="???")),G497=""),"Waiting",IF(D497="???","Waiting",""))))</f>
        <v>Completed</v>
      </c>
      <c r="N497" s="109"/>
      <c r="O497" s="109"/>
      <c r="Q497" s="114"/>
      <c r="R497" s="109"/>
    </row>
    <row r="498" spans="1:18" x14ac:dyDescent="0.25">
      <c r="A498" s="115" t="s">
        <v>5425</v>
      </c>
      <c r="B498" s="110" t="s">
        <v>5424</v>
      </c>
      <c r="C498" s="109" t="s">
        <v>5423</v>
      </c>
      <c r="D498" s="103" t="s">
        <v>32</v>
      </c>
      <c r="E498" s="103" t="s">
        <v>24</v>
      </c>
      <c r="F498" s="7" t="str">
        <f>IF(AND(D498="Amina",OR(E498="Manual",E498="Assisted Manual")),A498&amp;"_AZ",IF(AND(D498="Amina",OR(E498="De-Novo Merge",E498="Assisted Merge")),A498&amp;"_SA_AZ",IF(AND(D498="Ahmad",OR(E498="Manual",E498="Assisted Manual")),A498&amp;"_AE",IF(AND(D498="Ahmad",OR(E498="De-Novo Merge",E498="Assisted Merge")),A498&amp;"_SA_AE",IF(AND(D498="Gina",OR(E498="Manual",E498="Assisted Manual")),A498&amp;"_GB",IF(AND(D498="Gina",OR(E498="De-Novo Merge",E498="Assisted Merge")),A498&amp;"_SA_GB",IF(AND(D498="Cameron",OR(E498="Manual",E498="Assisted Manual")),A498&amp;"_CA",IF(AND(D498="Cameron",OR(E498="De-Novo Merge",E498="Assisted Merge")),A498&amp;"_SA_CA",IF(AND(D498="Bruno",OR(E498="Manual",E498="Assisted Manual")),A498&amp;"_BD",IF(AND(D498="Bruno",OR(E498="De-Novo Merge",E498="Assisted Merge")),A498&amp;"_SA_BD",IF(AND(D498="Daniel",OR(E498="Manual",E498="Assisted Manual")),A498&amp;"_DR",IF(AND(D498="Daniel",OR(E498="De-Novo Merge",E498="Assisted Merge")),A498&amp;"_SA_DR",IF(AND(D498="Monet",OR(E498="Manual",E498="Assisted Manual")),A498&amp;"_MW",IF(AND(D498="Monet",OR(E498="De-Novo Merge",E498="Assisted Merge")),A498&amp;"_SA_MW",IF(AND(D498="Rinat",OR(E498="Manual",E498="Assisted Manual")),A498&amp;"_RM",IF(AND(D498="Rinat",OR(E498="De-Novo Merge",E498="Assisted Merge")),A498&amp;"_SA_RM",""))))))))))))))))</f>
        <v>2018-08-01_G-249_AZ</v>
      </c>
      <c r="G498" s="104">
        <v>43433</v>
      </c>
      <c r="H498" s="104">
        <v>43433</v>
      </c>
      <c r="I498" s="68"/>
      <c r="J498" s="68"/>
      <c r="K498" s="73" t="str">
        <f>IF(AND(NOT(I498=""),NOT(J498=""),NOT(H498="")),J498/I498,"")</f>
        <v/>
      </c>
      <c r="L498" s="111">
        <v>43446</v>
      </c>
      <c r="M498" s="103" t="str">
        <f>IF(AND(NOT(OR(G498="",G498="Ø")),H498=""),"In Progress",IF(AND(NOT(OR(H498="Ø",H498="")),NOT(OR(G498="Ø",G498=""))),"Completed",IF(AND(NOT(A497=""),NOT(OR(D498="",D498="???")),G498=""),"Waiting",IF(D498="???","Waiting",""))))</f>
        <v>Completed</v>
      </c>
      <c r="N498" s="109" t="s">
        <v>0</v>
      </c>
      <c r="O498" s="109" t="s">
        <v>0</v>
      </c>
      <c r="P498" t="s">
        <v>5422</v>
      </c>
      <c r="Q498" s="114" t="s">
        <v>25</v>
      </c>
      <c r="R498" s="109" t="s">
        <v>5421</v>
      </c>
    </row>
    <row r="499" spans="1:18" x14ac:dyDescent="0.25">
      <c r="A499" s="109"/>
      <c r="B499" s="109"/>
      <c r="C499" s="109"/>
      <c r="D499" s="103" t="s">
        <v>23</v>
      </c>
      <c r="E499" s="103" t="s">
        <v>1512</v>
      </c>
      <c r="F499" s="7" t="str">
        <f>IF(AND(D499="Amina",OR(E499="Manual",E499="Assisted Manual")),A498&amp;"_AZ",IF(AND(D499="Amina",OR(E499="De-Novo Merge",E499="Assisted Merge")),A498&amp;"_SA_AZ",IF(AND(D499="Ahmad",OR(E499="Manual",E499="Assisted Manual")),A498&amp;"_AE",IF(AND(D499="Ahmad",OR(E499="De-Novo Merge",E499="Assisted Merge")),A498&amp;"_SA_AE",IF(AND(D499="Gina",OR(E499="Manual",E499="Assisted Manual")),A498&amp;"_GB",IF(AND(D499="Gina",OR(E499="De-Novo Merge",E499="Assisted Merge")),A498&amp;"_SA_GB",IF(AND(D499="Cameron",OR(E499="Manual",E499="Assisted Manual")),A498&amp;"_CA",IF(AND(D499="Cameron",OR(E499="De-Novo Merge",E499="Assisted Merge")),A498&amp;"_SA_CA",IF(AND(D499="Bruno",OR(E499="Manual",E499="Assisted Manual")),A498&amp;"_BD",IF(AND(D499="Bruno",OR(E499="De-Novo Merge",E499="Assisted Merge")),A498&amp;"_SA_BD",IF(AND(D499="Daniel",OR(E499="Manual",E499="Assisted Manual")),A498&amp;"_DR",IF(AND(D499="Daniel",OR(E499="De-Novo Merge",E499="Assisted Merge")),A498&amp;"_SA_DR",IF(AND(D499="Monet",OR(E499="Manual",E499="Assisted Manual")),A498&amp;"_MW",IF(AND(D499="Monet",OR(E499="De-Novo Merge",E499="Assisted Merge")),A498&amp;"_SA_MW",IF(AND(D499="Rinat",OR(E499="Manual",E499="Assisted Manual")),A498&amp;"_RM",IF(AND(D499="Rinat",OR(E499="De-Novo Merge",E499="Assisted Merge")),A498&amp;"_SA_RM",""))))))))))))))))</f>
        <v>2018-08-01_G-249_CA</v>
      </c>
      <c r="G499" s="104">
        <v>43437</v>
      </c>
      <c r="H499" s="104">
        <v>43437</v>
      </c>
      <c r="I499" s="68">
        <v>0.5</v>
      </c>
      <c r="J499" s="68">
        <v>18</v>
      </c>
      <c r="K499" s="73">
        <f>IF(AND(NOT(I499=""),NOT(J499=""),NOT(H499="")),J499/I499,"")</f>
        <v>36</v>
      </c>
      <c r="L499" s="109"/>
      <c r="M499" s="103" t="str">
        <f>IF(AND(NOT(OR(G499="",G499="Ø")),H499=""),"In Progress",IF(AND(NOT(OR(H499="Ø",H499="")),NOT(OR(G499="Ø",G499=""))),"Completed",IF(AND(NOT(A498=""),NOT(OR(D499="",D499="???")),G499=""),"Waiting",IF(D499="???","Waiting",""))))</f>
        <v>Completed</v>
      </c>
      <c r="N499" s="109"/>
      <c r="O499" s="109"/>
      <c r="Q499" s="114"/>
      <c r="R499" s="109"/>
    </row>
    <row r="500" spans="1:18" x14ac:dyDescent="0.25">
      <c r="A500" s="115" t="s">
        <v>5420</v>
      </c>
      <c r="B500" s="110" t="s">
        <v>5419</v>
      </c>
      <c r="C500" s="109"/>
      <c r="D500" s="103" t="s">
        <v>4648</v>
      </c>
      <c r="E500" s="103" t="s">
        <v>24</v>
      </c>
      <c r="F500" s="7" t="str">
        <f>IF(AND(D500="Amina",OR(E500="Manual",E500="Assisted Manual")),A500&amp;"_AZ",IF(AND(D500="Amina",OR(E500="De-Novo Merge",E500="Assisted Merge")),A500&amp;"_SA_AZ",IF(AND(D500="Ahmad",OR(E500="Manual",E500="Assisted Manual")),A500&amp;"_AE",IF(AND(D500="Ahmad",OR(E500="De-Novo Merge",E500="Assisted Merge")),A500&amp;"_SA_AE",IF(AND(D500="Gina",OR(E500="Manual",E500="Assisted Manual")),A500&amp;"_GB",IF(AND(D500="Gina",OR(E500="De-Novo Merge",E500="Assisted Merge")),A500&amp;"_SA_GB",IF(AND(D500="Cameron",OR(E500="Manual",E500="Assisted Manual")),A500&amp;"_CA",IF(AND(D500="Cameron",OR(E500="De-Novo Merge",E500="Assisted Merge")),A500&amp;"_SA_CA",IF(AND(D500="Bruno",OR(E500="Manual",E500="Assisted Manual")),A500&amp;"_BD",IF(AND(D500="Bruno",OR(E500="De-Novo Merge",E500="Assisted Merge")),A500&amp;"_SA_BD",IF(AND(D500="Daniel",OR(E500="Manual",E500="Assisted Manual")),A500&amp;"_DR",IF(AND(D500="Daniel",OR(E500="De-Novo Merge",E500="Assisted Merge")),A500&amp;"_SA_DR",IF(AND(D500="Monet",OR(E500="Manual",E500="Assisted Manual")),A500&amp;"_MW",IF(AND(D500="Monet",OR(E500="De-Novo Merge",E500="Assisted Merge")),A500&amp;"_SA_MW",IF(AND(D500="Rinat",OR(E500="Manual",E500="Assisted Manual")),A500&amp;"_RM",IF(AND(D500="Rinat",OR(E500="De-Novo Merge",E500="Assisted Merge")),A500&amp;"_SA_RM",""))))))))))))))))</f>
        <v>2018-08-01_G-250_AE</v>
      </c>
      <c r="G500" s="104">
        <v>43433</v>
      </c>
      <c r="H500" s="104">
        <v>43433</v>
      </c>
      <c r="I500" s="68">
        <v>0.25</v>
      </c>
      <c r="J500" s="68">
        <v>8.4</v>
      </c>
      <c r="K500" s="73">
        <f>IF(AND(NOT(I500=""),NOT(J500=""),NOT(H500="")),J500/I500,"")</f>
        <v>33.6</v>
      </c>
      <c r="L500" s="111" t="str">
        <f>IF(AND(NOT(OR(H500="",H500="Ø")),NOT(OR(H501="",H501="Ø"))),"Needs to be Split","")</f>
        <v/>
      </c>
      <c r="M500" s="103" t="str">
        <f>IF(AND(NOT(OR(G500="",G500="Ø")),H500=""),"In Progress",IF(AND(NOT(OR(H500="Ø",H500="")),NOT(OR(G500="Ø",G500=""))),"Completed",IF(AND(NOT(A499=""),NOT(OR(D500="",D500="???")),G500=""),"Waiting",IF(D500="???","Waiting",""))))</f>
        <v>Completed</v>
      </c>
      <c r="N500" s="109" t="str">
        <f>IF(AND(NOT(OR(H500="Ø",H500="")),L500="Split"),"In Progress",IF(AND(NOT(OR(H500="Ø",H500="")),L500="Needs to be Split"),"Waiting",IF(AND(M500="Review",M501="Review"),"Review",IF(OR(AND(M500="Review",M501="Incomplete"),AND(M500="Incomplete",M501="Review")),"Review",IF(OR(AND(M500="Untraceable",M501="Review"),AND(M500="Review",M501="Untraceable")),"Review",IF(OR(AND(M500="Review",M501="Completed"),AND(M500="Completed",M501="Review")),"Review",IF(OR(AND(M500="Other",M501="Review"),AND(M500="Review",M501="Other")),"Review",IF(OR(AND(M500="Other",M501="Incomplete"),AND(M500="Incomplete",M501="Other")),"Review",IF(OR(AND(M500="Other",M501="Untraceable"),AND(M500="Untraceable",M501="Other")),"Review",IF(OR(AND(M500="Other",M501="Completed"),AND(M500="Completed",M501="Other")),"Review",IF(AND(M500="Waiting",M501="Waiting"),"Waiting",IF(OR(AND(M500="Review",M501="Waiting"),AND(M500="Waiting",M501="Review")),"Waiting",IF(OR(AND(M500="Other",M501="Waiting"),AND(M500="Waiting",M501="Other")),"Waiting",IF(OR(AND(M500="Incomplete",M501="Waiting"),AND(M500="Waiting",M501="Incomplete")),"Waiting",IF(OR(AND(M500="Completed",M501="Waiting"),AND(M500="Waiting",M501="Completed")),"Waiting",IF(OR(M500="In Progress",M501="In Progress"),"In Progress",IF(OR(AND(M500="Completed",M501="Untraceable"),AND(M500="Untraceable",M501="Completed")),"Review",IF(OR(AND(M500="Completed",M501="Incomplete"),AND(M500="Incomplete",M501="Completed")),"Review",IF(OR(AND(M500="Incomplete",M501="Untraceable"),AND(M500="Untraceable",M501="Incomplete")),"Untraceable",IF(AND(NOT(OR(H500="Ø",H500="")),NOT(OR(H501="Ø",H501="")),L500=""),"In Progress",IF(AND(M500="Untraceable",M501="Untraceable"),"Untraceable",IF(AND(NOT(OR(H500="Ø",H500="")),NOT(OR(H501="Ø",H501="")),NOT(OR(L500="Ø",L500="",L500="Split",L500="Needs to be Split"))),"Completed",IF(AND(M500="Incomplete",M501="Incomplete"),"Incomplete",IF(AND(M500="Other",M501="Other"),"Review",IF(AND(M500="Untraceable",M501=""),"Untraceable","")))))))))))))))))))))))))</f>
        <v>Waiting</v>
      </c>
      <c r="O500" s="109" t="str">
        <f>IF(OR(N500="Untraceable",N500="Incomplete"),"Ignore",IF(N500="Completed","Waiting",IF(OR(N500="Waiting",N500="In Progress",N500="Review",N500="Other"),"HOLD","")))</f>
        <v>HOLD</v>
      </c>
      <c r="Q500" s="114" t="str">
        <f>IF(OR(N500="Untraceable",N500="Incomplete"),"No",IF(N500="Completed","In Progress",""))</f>
        <v/>
      </c>
      <c r="R500" s="109"/>
    </row>
    <row r="501" spans="1:18" x14ac:dyDescent="0.25">
      <c r="A501" s="109"/>
      <c r="B501" s="109"/>
      <c r="C501" s="109"/>
      <c r="D501" s="103" t="str">
        <f>IF(AND(NOT(A500=""),NOT(B500=""),NOT(M500="Untraceable")),"???","")</f>
        <v>???</v>
      </c>
      <c r="E501" s="103"/>
      <c r="F501" s="7" t="str">
        <f>IF(AND(D501="Amina",OR(E501="Manual",E501="Assisted Manual")),A500&amp;"_AZ",IF(AND(D501="Amina",OR(E501="De-Novo Merge",E501="Assisted Merge")),A500&amp;"_SA_AZ",IF(AND(D501="Ahmad",OR(E501="Manual",E501="Assisted Manual")),A500&amp;"_AE",IF(AND(D501="Ahmad",OR(E501="De-Novo Merge",E501="Assisted Merge")),A500&amp;"_SA_AE",IF(AND(D501="Gina",OR(E501="Manual",E501="Assisted Manual")),A500&amp;"_GB",IF(AND(D501="Gina",OR(E501="De-Novo Merge",E501="Assisted Merge")),A500&amp;"_SA_GB",IF(AND(D501="Cameron",OR(E501="Manual",E501="Assisted Manual")),A500&amp;"_CA",IF(AND(D501="Cameron",OR(E501="De-Novo Merge",E501="Assisted Merge")),A500&amp;"_SA_CA",IF(AND(D501="Bruno",OR(E501="Manual",E501="Assisted Manual")),A500&amp;"_BD",IF(AND(D501="Bruno",OR(E501="De-Novo Merge",E501="Assisted Merge")),A500&amp;"_SA_BD",IF(AND(D501="Daniel",OR(E501="Manual",E501="Assisted Manual")),A500&amp;"_DR",IF(AND(D501="Daniel",OR(E501="De-Novo Merge",E501="Assisted Merge")),A500&amp;"_SA_DR",IF(AND(D501="Monet",OR(E501="Manual",E501="Assisted Manual")),A500&amp;"_MW",IF(AND(D501="Monet",OR(E501="De-Novo Merge",E501="Assisted Merge")),A500&amp;"_SA_MW",IF(AND(D501="Rinat",OR(E501="Manual",E501="Assisted Manual")),A500&amp;"_RM",IF(AND(D501="Rinat",OR(E501="De-Novo Merge",E501="Assisted Merge")),A500&amp;"_SA_RM",""))))))))))))))))</f>
        <v/>
      </c>
      <c r="G501" s="104"/>
      <c r="H501" s="104"/>
      <c r="I501" s="68"/>
      <c r="J501" s="68"/>
      <c r="K501" s="73" t="str">
        <f>IF(AND(NOT(I501=""),NOT(J501=""),NOT(H501="")),J501/I501,"")</f>
        <v/>
      </c>
      <c r="L501" s="109"/>
      <c r="M501" s="103" t="str">
        <f>IF(AND(NOT(OR(G501="",G501="Ø")),H501=""),"In Progress",IF(AND(NOT(OR(H501="Ø",H501="")),NOT(OR(G501="Ø",G501=""))),"Completed",IF(AND(NOT(A500=""),NOT(OR(D501="",D501="???")),G501=""),"Waiting",IF(D501="???","Waiting",""))))</f>
        <v>Waiting</v>
      </c>
      <c r="N501" s="109"/>
      <c r="O501" s="109"/>
      <c r="Q501" s="114"/>
      <c r="R501" s="109"/>
    </row>
    <row r="502" spans="1:18" x14ac:dyDescent="0.25">
      <c r="A502" s="115" t="s">
        <v>5418</v>
      </c>
      <c r="B502" s="110" t="s">
        <v>5417</v>
      </c>
      <c r="C502" s="109"/>
      <c r="D502" s="103"/>
      <c r="E502" s="103"/>
      <c r="F502" s="7" t="str">
        <f>IF(AND(D502="Amina",OR(E502="Manual",E502="Assisted Manual")),A502&amp;"_AZ",IF(AND(D502="Amina",OR(E502="De-Novo Merge",E502="Assisted Merge")),A502&amp;"_SA_AZ",IF(AND(D502="Ahmad",OR(E502="Manual",E502="Assisted Manual")),A502&amp;"_AE",IF(AND(D502="Ahmad",OR(E502="De-Novo Merge",E502="Assisted Merge")),A502&amp;"_SA_AE",IF(AND(D502="Gina",OR(E502="Manual",E502="Assisted Manual")),A502&amp;"_GB",IF(AND(D502="Gina",OR(E502="De-Novo Merge",E502="Assisted Merge")),A502&amp;"_SA_GB",IF(AND(D502="Cameron",OR(E502="Manual",E502="Assisted Manual")),A502&amp;"_CA",IF(AND(D502="Cameron",OR(E502="De-Novo Merge",E502="Assisted Merge")),A502&amp;"_SA_CA",IF(AND(D502="Bruno",OR(E502="Manual",E502="Assisted Manual")),A502&amp;"_BD",IF(AND(D502="Bruno",OR(E502="De-Novo Merge",E502="Assisted Merge")),A502&amp;"_SA_BD",IF(AND(D502="Daniel",OR(E502="Manual",E502="Assisted Manual")),A502&amp;"_DR",IF(AND(D502="Daniel",OR(E502="De-Novo Merge",E502="Assisted Merge")),A502&amp;"_SA_DR",IF(AND(D502="Monet",OR(E502="Manual",E502="Assisted Manual")),A502&amp;"_MW",IF(AND(D502="Monet",OR(E502="De-Novo Merge",E502="Assisted Merge")),A502&amp;"_SA_MW",IF(AND(D502="Rinat",OR(E502="Manual",E502="Assisted Manual")),A502&amp;"_RM",IF(AND(D502="Rinat",OR(E502="De-Novo Merge",E502="Assisted Merge")),A502&amp;"_SA_RM",""))))))))))))))))</f>
        <v/>
      </c>
      <c r="G502" s="104"/>
      <c r="H502" s="104"/>
      <c r="I502" s="68"/>
      <c r="J502" s="68"/>
      <c r="K502" s="73" t="str">
        <f>IF(AND(NOT(I502=""),NOT(J502=""),NOT(H502="")),J502/I502,"")</f>
        <v/>
      </c>
      <c r="L502" s="111" t="str">
        <f>IF(AND(NOT(OR(H502="",H502="Ø")),NOT(OR(H503="",H503="Ø"))),"Needs to be Split","")</f>
        <v/>
      </c>
      <c r="M502" s="103" t="str">
        <f>IF(AND(NOT(OR(G502="",G502="Ø")),H502=""),"In Progress",IF(AND(NOT(OR(H502="Ø",H502="")),NOT(OR(G502="Ø",G502=""))),"Completed",IF(AND(NOT(A501=""),NOT(OR(D502="",D502="???")),G502=""),"Waiting",IF(D502="???","Waiting",""))))</f>
        <v/>
      </c>
      <c r="N502" s="109" t="str">
        <f>IF(AND(NOT(OR(H502="Ø",H502="")),L502="Split"),"In Progress",IF(AND(NOT(OR(H502="Ø",H502="")),L502="Needs to be Split"),"Waiting",IF(AND(M502="Review",M503="Review"),"Review",IF(OR(AND(M502="Review",M503="Incomplete"),AND(M502="Incomplete",M503="Review")),"Review",IF(OR(AND(M502="Untraceable",M503="Review"),AND(M502="Review",M503="Untraceable")),"Review",IF(OR(AND(M502="Review",M503="Completed"),AND(M502="Completed",M503="Review")),"Review",IF(OR(AND(M502="Other",M503="Review"),AND(M502="Review",M503="Other")),"Review",IF(OR(AND(M502="Other",M503="Incomplete"),AND(M502="Incomplete",M503="Other")),"Review",IF(OR(AND(M502="Other",M503="Untraceable"),AND(M502="Untraceable",M503="Other")),"Review",IF(OR(AND(M502="Other",M503="Completed"),AND(M502="Completed",M503="Other")),"Review",IF(AND(M502="Waiting",M503="Waiting"),"Waiting",IF(OR(AND(M502="Review",M503="Waiting"),AND(M502="Waiting",M503="Review")),"Waiting",IF(OR(AND(M502="Other",M503="Waiting"),AND(M502="Waiting",M503="Other")),"Waiting",IF(OR(AND(M502="Incomplete",M503="Waiting"),AND(M502="Waiting",M503="Incomplete")),"Waiting",IF(OR(AND(M502="Completed",M503="Waiting"),AND(M502="Waiting",M503="Completed")),"Waiting",IF(OR(M502="In Progress",M503="In Progress"),"In Progress",IF(OR(AND(M502="Completed",M503="Untraceable"),AND(M502="Untraceable",M503="Completed")),"Review",IF(OR(AND(M502="Completed",M503="Incomplete"),AND(M502="Incomplete",M503="Completed")),"Review",IF(OR(AND(M502="Incomplete",M503="Untraceable"),AND(M502="Untraceable",M503="Incomplete")),"Untraceable",IF(AND(NOT(OR(H502="Ø",H502="")),NOT(OR(H503="Ø",H503="")),L502=""),"In Progress",IF(AND(M502="Untraceable",M503="Untraceable"),"Untraceable",IF(AND(NOT(OR(H502="Ø",H502="")),NOT(OR(H503="Ø",H503="")),NOT(OR(L502="Ø",L502="",L502="Split",L502="Needs to be Split"))),"Completed",IF(AND(M502="Incomplete",M503="Incomplete"),"Incomplete",IF(AND(M502="Other",M503="Other"),"Review",IF(AND(M502="Untraceable",M503=""),"Untraceable","")))))))))))))))))))))))))</f>
        <v/>
      </c>
      <c r="O502" s="109" t="str">
        <f>IF(OR(N502="Untraceable",N502="Incomplete"),"Ignore",IF(N502="Completed","Waiting",IF(OR(N502="Waiting",N502="In Progress",N502="Review",N502="Other"),"HOLD","")))</f>
        <v/>
      </c>
      <c r="Q502" s="114" t="str">
        <f>IF(OR(N502="Untraceable",N502="Incomplete"),"No",IF(N502="Completed","In Progress",""))</f>
        <v/>
      </c>
      <c r="R502" s="109"/>
    </row>
    <row r="503" spans="1:18" x14ac:dyDescent="0.25">
      <c r="A503" s="109"/>
      <c r="B503" s="109"/>
      <c r="C503" s="109"/>
      <c r="D503" s="103"/>
      <c r="E503" s="103"/>
      <c r="F503" s="7" t="str">
        <f>IF(AND(D503="Amina",OR(E503="Manual",E503="Assisted Manual")),A502&amp;"_AZ",IF(AND(D503="Amina",OR(E503="De-Novo Merge",E503="Assisted Merge")),A502&amp;"_SA_AZ",IF(AND(D503="Ahmad",OR(E503="Manual",E503="Assisted Manual")),A502&amp;"_AE",IF(AND(D503="Ahmad",OR(E503="De-Novo Merge",E503="Assisted Merge")),A502&amp;"_SA_AE",IF(AND(D503="Gina",OR(E503="Manual",E503="Assisted Manual")),A502&amp;"_GB",IF(AND(D503="Gina",OR(E503="De-Novo Merge",E503="Assisted Merge")),A502&amp;"_SA_GB",IF(AND(D503="Cameron",OR(E503="Manual",E503="Assisted Manual")),A502&amp;"_CA",IF(AND(D503="Cameron",OR(E503="De-Novo Merge",E503="Assisted Merge")),A502&amp;"_SA_CA",IF(AND(D503="Bruno",OR(E503="Manual",E503="Assisted Manual")),A502&amp;"_BD",IF(AND(D503="Bruno",OR(E503="De-Novo Merge",E503="Assisted Merge")),A502&amp;"_SA_BD",IF(AND(D503="Daniel",OR(E503="Manual",E503="Assisted Manual")),A502&amp;"_DR",IF(AND(D503="Daniel",OR(E503="De-Novo Merge",E503="Assisted Merge")),A502&amp;"_SA_DR",IF(AND(D503="Monet",OR(E503="Manual",E503="Assisted Manual")),A502&amp;"_MW",IF(AND(D503="Monet",OR(E503="De-Novo Merge",E503="Assisted Merge")),A502&amp;"_SA_MW",IF(AND(D503="Rinat",OR(E503="Manual",E503="Assisted Manual")),A502&amp;"_RM",IF(AND(D503="Rinat",OR(E503="De-Novo Merge",E503="Assisted Merge")),A502&amp;"_SA_RM",""))))))))))))))))</f>
        <v/>
      </c>
      <c r="G503" s="104"/>
      <c r="H503" s="104"/>
      <c r="I503" s="68"/>
      <c r="J503" s="68"/>
      <c r="K503" s="73" t="str">
        <f>IF(AND(NOT(I503=""),NOT(J503=""),NOT(H503="")),J503/I503,"")</f>
        <v/>
      </c>
      <c r="L503" s="109"/>
      <c r="M503" s="103" t="str">
        <f>IF(AND(NOT(OR(G503="",G503="Ø")),H503=""),"In Progress",IF(AND(NOT(OR(H503="Ø",H503="")),NOT(OR(G503="Ø",G503=""))),"Completed",IF(AND(NOT(A502=""),NOT(OR(D503="",D503="???")),G503=""),"Waiting",IF(D503="???","Waiting",""))))</f>
        <v/>
      </c>
      <c r="N503" s="109"/>
      <c r="O503" s="109"/>
      <c r="Q503" s="114"/>
      <c r="R503" s="109"/>
    </row>
    <row r="504" spans="1:18" x14ac:dyDescent="0.25">
      <c r="A504" s="115" t="s">
        <v>5416</v>
      </c>
      <c r="B504" s="110" t="s">
        <v>5415</v>
      </c>
      <c r="C504" s="109"/>
      <c r="D504" s="103" t="s">
        <v>4648</v>
      </c>
      <c r="E504" s="103" t="s">
        <v>24</v>
      </c>
      <c r="F504" s="7" t="str">
        <f>IF(AND(D504="Amina",OR(E504="Manual",E504="Assisted Manual")),A504&amp;"_AZ",IF(AND(D504="Amina",OR(E504="De-Novo Merge",E504="Assisted Merge")),A504&amp;"_SA_AZ",IF(AND(D504="Ahmad",OR(E504="Manual",E504="Assisted Manual")),A504&amp;"_AE",IF(AND(D504="Ahmad",OR(E504="De-Novo Merge",E504="Assisted Merge")),A504&amp;"_SA_AE",IF(AND(D504="Gina",OR(E504="Manual",E504="Assisted Manual")),A504&amp;"_GB",IF(AND(D504="Gina",OR(E504="De-Novo Merge",E504="Assisted Merge")),A504&amp;"_SA_GB",IF(AND(D504="Cameron",OR(E504="Manual",E504="Assisted Manual")),A504&amp;"_CA",IF(AND(D504="Cameron",OR(E504="De-Novo Merge",E504="Assisted Merge")),A504&amp;"_SA_CA",IF(AND(D504="Bruno",OR(E504="Manual",E504="Assisted Manual")),A504&amp;"_BD",IF(AND(D504="Bruno",OR(E504="De-Novo Merge",E504="Assisted Merge")),A504&amp;"_SA_BD",IF(AND(D504="Daniel",OR(E504="Manual",E504="Assisted Manual")),A504&amp;"_DR",IF(AND(D504="Daniel",OR(E504="De-Novo Merge",E504="Assisted Merge")),A504&amp;"_SA_DR",IF(AND(D504="Monet",OR(E504="Manual",E504="Assisted Manual")),A504&amp;"_MW",IF(AND(D504="Monet",OR(E504="De-Novo Merge",E504="Assisted Merge")),A504&amp;"_SA_MW",IF(AND(D504="Rinat",OR(E504="Manual",E504="Assisted Manual")),A504&amp;"_RM",IF(AND(D504="Rinat",OR(E504="De-Novo Merge",E504="Assisted Merge")),A504&amp;"_SA_RM",""))))))))))))))))</f>
        <v>2018-08-01_G-252_AE</v>
      </c>
      <c r="G504" s="104">
        <v>43433</v>
      </c>
      <c r="H504" s="104">
        <v>43433</v>
      </c>
      <c r="I504" s="68">
        <v>0.8</v>
      </c>
      <c r="J504" s="68">
        <v>19.16</v>
      </c>
      <c r="K504" s="73">
        <f>IF(AND(NOT(I504=""),NOT(J504=""),NOT(H504="")),J504/I504,"")</f>
        <v>23.95</v>
      </c>
      <c r="L504" s="111">
        <v>43446</v>
      </c>
      <c r="M504" s="103" t="str">
        <f>IF(AND(NOT(OR(G504="",G504="Ø")),H504=""),"In Progress",IF(AND(NOT(OR(H504="Ø",H504="")),NOT(OR(G504="Ø",G504=""))),"Completed",IF(AND(NOT(A503=""),NOT(OR(D504="",D504="???")),G504=""),"Waiting",IF(D504="???","Waiting",""))))</f>
        <v>Completed</v>
      </c>
      <c r="N504" s="109" t="s">
        <v>0</v>
      </c>
      <c r="O504" s="109" t="s">
        <v>0</v>
      </c>
      <c r="Q504" s="114" t="str">
        <f>IF(OR(N504="Untraceable",N504="Incomplete"),"No",IF(N504="Completed","In Progress",""))</f>
        <v>In Progress</v>
      </c>
      <c r="R504" s="109"/>
    </row>
    <row r="505" spans="1:18" x14ac:dyDescent="0.25">
      <c r="A505" s="109"/>
      <c r="B505" s="109"/>
      <c r="C505" s="109"/>
      <c r="D505" s="103" t="s">
        <v>23</v>
      </c>
      <c r="E505" s="103" t="s">
        <v>1512</v>
      </c>
      <c r="F505" s="7" t="str">
        <f>IF(AND(D505="Amina",OR(E505="Manual",E505="Assisted Manual")),A504&amp;"_AZ",IF(AND(D505="Amina",OR(E505="De-Novo Merge",E505="Assisted Merge")),A504&amp;"_SA_AZ",IF(AND(D505="Ahmad",OR(E505="Manual",E505="Assisted Manual")),A504&amp;"_AE",IF(AND(D505="Ahmad",OR(E505="De-Novo Merge",E505="Assisted Merge")),A504&amp;"_SA_AE",IF(AND(D505="Gina",OR(E505="Manual",E505="Assisted Manual")),A504&amp;"_GB",IF(AND(D505="Gina",OR(E505="De-Novo Merge",E505="Assisted Merge")),A504&amp;"_SA_GB",IF(AND(D505="Cameron",OR(E505="Manual",E505="Assisted Manual")),A504&amp;"_CA",IF(AND(D505="Cameron",OR(E505="De-Novo Merge",E505="Assisted Merge")),A504&amp;"_SA_CA",IF(AND(D505="Bruno",OR(E505="Manual",E505="Assisted Manual")),A504&amp;"_BD",IF(AND(D505="Bruno",OR(E505="De-Novo Merge",E505="Assisted Merge")),A504&amp;"_SA_BD",IF(AND(D505="Daniel",OR(E505="Manual",E505="Assisted Manual")),A504&amp;"_DR",IF(AND(D505="Daniel",OR(E505="De-Novo Merge",E505="Assisted Merge")),A504&amp;"_SA_DR",IF(AND(D505="Monet",OR(E505="Manual",E505="Assisted Manual")),A504&amp;"_MW",IF(AND(D505="Monet",OR(E505="De-Novo Merge",E505="Assisted Merge")),A504&amp;"_SA_MW",IF(AND(D505="Rinat",OR(E505="Manual",E505="Assisted Manual")),A504&amp;"_RM",IF(AND(D505="Rinat",OR(E505="De-Novo Merge",E505="Assisted Merge")),A504&amp;"_SA_RM",""))))))))))))))))</f>
        <v>2018-08-01_G-252_CA</v>
      </c>
      <c r="G505" s="104">
        <v>43437</v>
      </c>
      <c r="H505" s="104">
        <v>43437</v>
      </c>
      <c r="I505" s="68">
        <v>1</v>
      </c>
      <c r="J505" s="68"/>
      <c r="K505" s="73" t="str">
        <f>IF(AND(NOT(I505=""),NOT(J505=""),NOT(H505="")),J505/I505,"")</f>
        <v/>
      </c>
      <c r="L505" s="109"/>
      <c r="M505" s="103" t="str">
        <f>IF(AND(NOT(OR(G505="",G505="Ø")),H505=""),"In Progress",IF(AND(NOT(OR(H505="Ø",H505="")),NOT(OR(G505="Ø",G505=""))),"Completed",IF(AND(NOT(A504=""),NOT(OR(D505="",D505="???")),G505=""),"Waiting",IF(D505="???","Waiting",""))))</f>
        <v>Completed</v>
      </c>
      <c r="N505" s="109"/>
      <c r="O505" s="109"/>
      <c r="Q505" s="114"/>
      <c r="R505" s="109"/>
    </row>
    <row r="506" spans="1:18" x14ac:dyDescent="0.25">
      <c r="A506" s="115" t="s">
        <v>5414</v>
      </c>
      <c r="B506" s="110" t="s">
        <v>5413</v>
      </c>
      <c r="C506" s="109"/>
      <c r="D506" s="103" t="s">
        <v>23</v>
      </c>
      <c r="E506" s="103" t="s">
        <v>24</v>
      </c>
      <c r="F506" s="7" t="str">
        <f>IF(AND(D506="Amina",OR(E506="Manual",E506="Assisted Manual")),A506&amp;"_AZ",IF(AND(D506="Amina",OR(E506="De-Novo Merge",E506="Assisted Merge")),A506&amp;"_SA_AZ",IF(AND(D506="Ahmad",OR(E506="Manual",E506="Assisted Manual")),A506&amp;"_AE",IF(AND(D506="Ahmad",OR(E506="De-Novo Merge",E506="Assisted Merge")),A506&amp;"_SA_AE",IF(AND(D506="Gina",OR(E506="Manual",E506="Assisted Manual")),A506&amp;"_GB",IF(AND(D506="Gina",OR(E506="De-Novo Merge",E506="Assisted Merge")),A506&amp;"_SA_GB",IF(AND(D506="Cameron",OR(E506="Manual",E506="Assisted Manual")),A506&amp;"_CA",IF(AND(D506="Cameron",OR(E506="De-Novo Merge",E506="Assisted Merge")),A506&amp;"_SA_CA",IF(AND(D506="Bruno",OR(E506="Manual",E506="Assisted Manual")),A506&amp;"_BD",IF(AND(D506="Bruno",OR(E506="De-Novo Merge",E506="Assisted Merge")),A506&amp;"_SA_BD",IF(AND(D506="Daniel",OR(E506="Manual",E506="Assisted Manual")),A506&amp;"_DR",IF(AND(D506="Daniel",OR(E506="De-Novo Merge",E506="Assisted Merge")),A506&amp;"_SA_DR",IF(AND(D506="Monet",OR(E506="Manual",E506="Assisted Manual")),A506&amp;"_MW",IF(AND(D506="Monet",OR(E506="De-Novo Merge",E506="Assisted Merge")),A506&amp;"_SA_MW",IF(AND(D506="Rinat",OR(E506="Manual",E506="Assisted Manual")),A506&amp;"_RM",IF(AND(D506="Rinat",OR(E506="De-Novo Merge",E506="Assisted Merge")),A506&amp;"_SA_RM",""))))))))))))))))</f>
        <v>2018-08-01_G-253_CA</v>
      </c>
      <c r="G506" s="104">
        <v>43432</v>
      </c>
      <c r="H506" s="104">
        <v>43433</v>
      </c>
      <c r="I506" s="68">
        <v>2</v>
      </c>
      <c r="J506" s="68"/>
      <c r="K506" s="73" t="str">
        <f>IF(AND(NOT(I506=""),NOT(J506=""),NOT(H506="")),J506/I506,"")</f>
        <v/>
      </c>
      <c r="L506" s="111">
        <v>43441</v>
      </c>
      <c r="M506" s="103" t="str">
        <f>IF(AND(NOT(OR(G506="",G506="Ø")),H506=""),"In Progress",IF(AND(NOT(OR(H506="Ø",H506="")),NOT(OR(G506="Ø",G506=""))),"Completed",IF(AND(NOT(A505=""),NOT(OR(D506="",D506="???")),G506=""),"Waiting",IF(D506="???","Waiting",""))))</f>
        <v>Completed</v>
      </c>
      <c r="N506" s="109" t="str">
        <f>IF(AND(NOT(OR(H506="Ø",H506="")),L506="Split"),"In Progress",IF(AND(NOT(OR(H506="Ø",H506="")),L506="Needs to be Split"),"Waiting",IF(AND(M506="Review",M507="Review"),"Review",IF(OR(AND(M506="Review",M507="Incomplete"),AND(M506="Incomplete",M507="Review")),"Review",IF(OR(AND(M506="Untraceable",M507="Review"),AND(M506="Review",M507="Untraceable")),"Review",IF(OR(AND(M506="Review",M507="Completed"),AND(M506="Completed",M507="Review")),"Review",IF(OR(AND(M506="Other",M507="Review"),AND(M506="Review",M507="Other")),"Review",IF(OR(AND(M506="Other",M507="Incomplete"),AND(M506="Incomplete",M507="Other")),"Review",IF(OR(AND(M506="Other",M507="Untraceable"),AND(M506="Untraceable",M507="Other")),"Review",IF(OR(AND(M506="Other",M507="Completed"),AND(M506="Completed",M507="Other")),"Review",IF(AND(M506="Waiting",M507="Waiting"),"Waiting",IF(OR(AND(M506="Review",M507="Waiting"),AND(M506="Waiting",M507="Review")),"Waiting",IF(OR(AND(M506="Other",M507="Waiting"),AND(M506="Waiting",M507="Other")),"Waiting",IF(OR(AND(M506="Incomplete",M507="Waiting"),AND(M506="Waiting",M507="Incomplete")),"Waiting",IF(OR(AND(M506="Completed",M507="Waiting"),AND(M506="Waiting",M507="Completed")),"Waiting",IF(OR(M506="In Progress",M507="In Progress"),"In Progress",IF(OR(AND(M506="Completed",M507="Untraceable"),AND(M506="Untraceable",M507="Completed")),"Review",IF(OR(AND(M506="Completed",M507="Incomplete"),AND(M506="Incomplete",M507="Completed")),"Review",IF(OR(AND(M506="Incomplete",M507="Untraceable"),AND(M506="Untraceable",M507="Incomplete")),"Untraceable",IF(AND(NOT(OR(H506="Ø",H506="")),NOT(OR(H507="Ø",H507="")),L506=""),"In Progress",IF(AND(M506="Untraceable",M507="Untraceable"),"Untraceable",IF(AND(NOT(OR(H506="Ø",H506="")),NOT(OR(H507="Ø",H507="")),NOT(OR(L506="Ø",L506="",L506="Split",L506="Needs to be Split"))),"Completed",IF(AND(M506="Incomplete",M507="Incomplete"),"Incomplete",IF(AND(M506="Other",M507="Other"),"Review",IF(AND(M506="Untraceable",M507=""),"Untraceable","")))))))))))))))))))))))))</f>
        <v>Completed</v>
      </c>
      <c r="O506" s="109" t="s">
        <v>0</v>
      </c>
      <c r="Q506" s="114" t="str">
        <f>IF(OR(N506="Untraceable",N506="Incomplete"),"No",IF(N506="Completed","In Progress",""))</f>
        <v>In Progress</v>
      </c>
      <c r="R506" s="117"/>
    </row>
    <row r="507" spans="1:18" x14ac:dyDescent="0.25">
      <c r="A507" s="109"/>
      <c r="B507" s="109"/>
      <c r="C507" s="109"/>
      <c r="D507" s="103" t="s">
        <v>4648</v>
      </c>
      <c r="E507" s="103" t="s">
        <v>1512</v>
      </c>
      <c r="F507" s="7" t="str">
        <f>IF(AND(D507="Amina",OR(E507="Manual",E507="Assisted Manual")),A506&amp;"_AZ",IF(AND(D507="Amina",OR(E507="De-Novo Merge",E507="Assisted Merge")),A506&amp;"_SA_AZ",IF(AND(D507="Ahmad",OR(E507="Manual",E507="Assisted Manual")),A506&amp;"_AE",IF(AND(D507="Ahmad",OR(E507="De-Novo Merge",E507="Assisted Merge")),A506&amp;"_SA_AE",IF(AND(D507="Gina",OR(E507="Manual",E507="Assisted Manual")),A506&amp;"_GB",IF(AND(D507="Gina",OR(E507="De-Novo Merge",E507="Assisted Merge")),A506&amp;"_SA_GB",IF(AND(D507="Cameron",OR(E507="Manual",E507="Assisted Manual")),A506&amp;"_CA",IF(AND(D507="Cameron",OR(E507="De-Novo Merge",E507="Assisted Merge")),A506&amp;"_SA_CA",IF(AND(D507="Bruno",OR(E507="Manual",E507="Assisted Manual")),A506&amp;"_BD",IF(AND(D507="Bruno",OR(E507="De-Novo Merge",E507="Assisted Merge")),A506&amp;"_SA_BD",IF(AND(D507="Daniel",OR(E507="Manual",E507="Assisted Manual")),A506&amp;"_DR",IF(AND(D507="Daniel",OR(E507="De-Novo Merge",E507="Assisted Merge")),A506&amp;"_SA_DR",IF(AND(D507="Monet",OR(E507="Manual",E507="Assisted Manual")),A506&amp;"_MW",IF(AND(D507="Monet",OR(E507="De-Novo Merge",E507="Assisted Merge")),A506&amp;"_SA_MW",IF(AND(D507="Rinat",OR(E507="Manual",E507="Assisted Manual")),A506&amp;"_RM",IF(AND(D507="Rinat",OR(E507="De-Novo Merge",E507="Assisted Merge")),A506&amp;"_SA_RM",""))))))))))))))))</f>
        <v>2018-08-01_G-253_AE</v>
      </c>
      <c r="G507" s="104">
        <v>43440</v>
      </c>
      <c r="H507" s="104">
        <v>43441</v>
      </c>
      <c r="I507" s="68">
        <v>1.75</v>
      </c>
      <c r="J507" s="68">
        <v>30.3</v>
      </c>
      <c r="K507" s="73">
        <f>IF(AND(NOT(I507=""),NOT(J507=""),NOT(H507="")),J507/I507,"")</f>
        <v>17.314285714285713</v>
      </c>
      <c r="L507" s="109"/>
      <c r="M507" s="103" t="str">
        <f>IF(AND(NOT(OR(G507="",G507="Ø")),H507=""),"In Progress",IF(AND(NOT(OR(H507="Ø",H507="")),NOT(OR(G507="Ø",G507=""))),"Completed",IF(AND(NOT(A506=""),NOT(OR(D507="",D507="???")),G507=""),"Waiting",IF(D507="???","Waiting",""))))</f>
        <v>Completed</v>
      </c>
      <c r="N507" s="109"/>
      <c r="O507" s="109"/>
      <c r="Q507" s="114"/>
      <c r="R507" s="118"/>
    </row>
    <row r="508" spans="1:18" x14ac:dyDescent="0.25">
      <c r="A508" s="115" t="s">
        <v>5412</v>
      </c>
      <c r="B508" s="110" t="s">
        <v>5411</v>
      </c>
      <c r="C508" s="109"/>
      <c r="D508" s="103" t="s">
        <v>4648</v>
      </c>
      <c r="E508" s="103" t="s">
        <v>24</v>
      </c>
      <c r="F508" s="7" t="str">
        <f>IF(AND(D508="Amina",OR(E508="Manual",E508="Assisted Manual")),A508&amp;"_AZ",IF(AND(D508="Amina",OR(E508="De-Novo Merge",E508="Assisted Merge")),A508&amp;"_SA_AZ",IF(AND(D508="Ahmad",OR(E508="Manual",E508="Assisted Manual")),A508&amp;"_AE",IF(AND(D508="Ahmad",OR(E508="De-Novo Merge",E508="Assisted Merge")),A508&amp;"_SA_AE",IF(AND(D508="Gina",OR(E508="Manual",E508="Assisted Manual")),A508&amp;"_GB",IF(AND(D508="Gina",OR(E508="De-Novo Merge",E508="Assisted Merge")),A508&amp;"_SA_GB",IF(AND(D508="Cameron",OR(E508="Manual",E508="Assisted Manual")),A508&amp;"_CA",IF(AND(D508="Cameron",OR(E508="De-Novo Merge",E508="Assisted Merge")),A508&amp;"_SA_CA",IF(AND(D508="Bruno",OR(E508="Manual",E508="Assisted Manual")),A508&amp;"_BD",IF(AND(D508="Bruno",OR(E508="De-Novo Merge",E508="Assisted Merge")),A508&amp;"_SA_BD",IF(AND(D508="Daniel",OR(E508="Manual",E508="Assisted Manual")),A508&amp;"_DR",IF(AND(D508="Daniel",OR(E508="De-Novo Merge",E508="Assisted Merge")),A508&amp;"_SA_DR",IF(AND(D508="Monet",OR(E508="Manual",E508="Assisted Manual")),A508&amp;"_MW",IF(AND(D508="Monet",OR(E508="De-Novo Merge",E508="Assisted Merge")),A508&amp;"_SA_MW",IF(AND(D508="Rinat",OR(E508="Manual",E508="Assisted Manual")),A508&amp;"_RM",IF(AND(D508="Rinat",OR(E508="De-Novo Merge",E508="Assisted Merge")),A508&amp;"_SA_RM",""))))))))))))))))</f>
        <v>2018-08-01_G-254_AE</v>
      </c>
      <c r="G508" s="104">
        <v>43434</v>
      </c>
      <c r="H508" s="104">
        <v>43434</v>
      </c>
      <c r="I508" s="68">
        <v>1.34</v>
      </c>
      <c r="J508" s="68">
        <v>38.840000000000003</v>
      </c>
      <c r="K508" s="73">
        <f>IF(AND(NOT(I508=""),NOT(J508=""),NOT(H508="")),J508/I508,"")</f>
        <v>28.985074626865671</v>
      </c>
      <c r="L508" s="111">
        <v>43446</v>
      </c>
      <c r="M508" s="103" t="str">
        <f>IF(AND(NOT(OR(G508="",G508="Ø")),H508=""),"In Progress",IF(AND(NOT(OR(H508="Ø",H508="")),NOT(OR(G508="Ø",G508=""))),"Completed",IF(AND(NOT(A507=""),NOT(OR(D508="",D508="???")),G508=""),"Waiting",IF(D508="???","Waiting",""))))</f>
        <v>Completed</v>
      </c>
      <c r="N508" s="109" t="s">
        <v>0</v>
      </c>
      <c r="O508" s="109" t="s">
        <v>0</v>
      </c>
      <c r="Q508" s="114" t="str">
        <f>IF(OR(N508="Untraceable",N508="Incomplete"),"No",IF(N508="Completed","In Progress",""))</f>
        <v>In Progress</v>
      </c>
      <c r="R508" s="117"/>
    </row>
    <row r="509" spans="1:18" x14ac:dyDescent="0.25">
      <c r="A509" s="109"/>
      <c r="B509" s="109"/>
      <c r="C509" s="109"/>
      <c r="D509" s="103" t="s">
        <v>23</v>
      </c>
      <c r="E509" s="103" t="s">
        <v>1512</v>
      </c>
      <c r="F509" s="7" t="str">
        <f>IF(AND(D509="Amina",OR(E509="Manual",E509="Assisted Manual")),A508&amp;"_AZ",IF(AND(D509="Amina",OR(E509="De-Novo Merge",E509="Assisted Merge")),A508&amp;"_SA_AZ",IF(AND(D509="Ahmad",OR(E509="Manual",E509="Assisted Manual")),A508&amp;"_AE",IF(AND(D509="Ahmad",OR(E509="De-Novo Merge",E509="Assisted Merge")),A508&amp;"_SA_AE",IF(AND(D509="Gina",OR(E509="Manual",E509="Assisted Manual")),A508&amp;"_GB",IF(AND(D509="Gina",OR(E509="De-Novo Merge",E509="Assisted Merge")),A508&amp;"_SA_GB",IF(AND(D509="Cameron",OR(E509="Manual",E509="Assisted Manual")),A508&amp;"_CA",IF(AND(D509="Cameron",OR(E509="De-Novo Merge",E509="Assisted Merge")),A508&amp;"_SA_CA",IF(AND(D509="Bruno",OR(E509="Manual",E509="Assisted Manual")),A508&amp;"_BD",IF(AND(D509="Bruno",OR(E509="De-Novo Merge",E509="Assisted Merge")),A508&amp;"_SA_BD",IF(AND(D509="Daniel",OR(E509="Manual",E509="Assisted Manual")),A508&amp;"_DR",IF(AND(D509="Daniel",OR(E509="De-Novo Merge",E509="Assisted Merge")),A508&amp;"_SA_DR",IF(AND(D509="Monet",OR(E509="Manual",E509="Assisted Manual")),A508&amp;"_MW",IF(AND(D509="Monet",OR(E509="De-Novo Merge",E509="Assisted Merge")),A508&amp;"_SA_MW",IF(AND(D509="Rinat",OR(E509="Manual",E509="Assisted Manual")),A508&amp;"_RM",IF(AND(D509="Rinat",OR(E509="De-Novo Merge",E509="Assisted Merge")),A508&amp;"_SA_RM",""))))))))))))))))</f>
        <v>2018-08-01_G-254_CA</v>
      </c>
      <c r="G509" s="104">
        <v>43436</v>
      </c>
      <c r="H509" s="104">
        <v>43437</v>
      </c>
      <c r="I509" s="68"/>
      <c r="J509" s="68"/>
      <c r="K509" s="73" t="str">
        <f>IF(AND(NOT(I509=""),NOT(J509=""),NOT(H509="")),J509/I509,"")</f>
        <v/>
      </c>
      <c r="L509" s="109"/>
      <c r="M509" s="103" t="str">
        <f>IF(AND(NOT(OR(G509="",G509="Ø")),H509=""),"In Progress",IF(AND(NOT(OR(H509="Ø",H509="")),NOT(OR(G509="Ø",G509=""))),"Completed",IF(AND(NOT(A508=""),NOT(OR(D509="",D509="???")),G509=""),"Waiting",IF(D509="???","Waiting",""))))</f>
        <v>Completed</v>
      </c>
      <c r="N509" s="109"/>
      <c r="O509" s="109"/>
      <c r="Q509" s="114"/>
      <c r="R509" s="118"/>
    </row>
    <row r="510" spans="1:18" x14ac:dyDescent="0.25">
      <c r="A510" s="115" t="s">
        <v>5410</v>
      </c>
      <c r="B510" s="110" t="s">
        <v>5409</v>
      </c>
      <c r="C510" s="109" t="s">
        <v>5385</v>
      </c>
      <c r="D510" s="103" t="s">
        <v>23</v>
      </c>
      <c r="E510" s="103" t="s">
        <v>24</v>
      </c>
      <c r="F510" s="7" t="str">
        <f>IF(AND(D510="Amina",OR(E510="Manual",E510="Assisted Manual")),A510&amp;"_AZ",IF(AND(D510="Amina",OR(E510="De-Novo Merge",E510="Assisted Merge")),A510&amp;"_SA_AZ",IF(AND(D510="Ahmad",OR(E510="Manual",E510="Assisted Manual")),A510&amp;"_AE",IF(AND(D510="Ahmad",OR(E510="De-Novo Merge",E510="Assisted Merge")),A510&amp;"_SA_AE",IF(AND(D510="Gina",OR(E510="Manual",E510="Assisted Manual")),A510&amp;"_GB",IF(AND(D510="Gina",OR(E510="De-Novo Merge",E510="Assisted Merge")),A510&amp;"_SA_GB",IF(AND(D510="Cameron",OR(E510="Manual",E510="Assisted Manual")),A510&amp;"_CA",IF(AND(D510="Cameron",OR(E510="De-Novo Merge",E510="Assisted Merge")),A510&amp;"_SA_CA",IF(AND(D510="Bruno",OR(E510="Manual",E510="Assisted Manual")),A510&amp;"_BD",IF(AND(D510="Bruno",OR(E510="De-Novo Merge",E510="Assisted Merge")),A510&amp;"_SA_BD",IF(AND(D510="Daniel",OR(E510="Manual",E510="Assisted Manual")),A510&amp;"_DR",IF(AND(D510="Daniel",OR(E510="De-Novo Merge",E510="Assisted Merge")),A510&amp;"_SA_DR",IF(AND(D510="Monet",OR(E510="Manual",E510="Assisted Manual")),A510&amp;"_MW",IF(AND(D510="Monet",OR(E510="De-Novo Merge",E510="Assisted Merge")),A510&amp;"_SA_MW",IF(AND(D510="Rinat",OR(E510="Manual",E510="Assisted Manual")),A510&amp;"_RM",IF(AND(D510="Rinat",OR(E510="De-Novo Merge",E510="Assisted Merge")),A510&amp;"_SA_RM",""))))))))))))))))</f>
        <v>2018-08-01_G-255_CA</v>
      </c>
      <c r="G510" s="104">
        <v>43434</v>
      </c>
      <c r="H510" s="104">
        <v>43434</v>
      </c>
      <c r="I510" s="68">
        <v>2</v>
      </c>
      <c r="J510" s="68"/>
      <c r="K510" s="73" t="str">
        <f>IF(AND(NOT(I510=""),NOT(J510=""),NOT(H510="")),J510/I510,"")</f>
        <v/>
      </c>
      <c r="L510" s="111" t="s">
        <v>4959</v>
      </c>
      <c r="M510" s="103" t="str">
        <f>IF(AND(NOT(OR(G510="",G510="Ø")),H510=""),"In Progress",IF(AND(NOT(OR(H510="Ø",H510="")),NOT(OR(G510="Ø",G510=""))),"Completed",IF(AND(NOT(A509=""),NOT(OR(D510="",D510="???")),G510=""),"Waiting",IF(D510="???","Waiting",""))))</f>
        <v>Completed</v>
      </c>
      <c r="N510" s="109" t="str">
        <f>IF(AND(NOT(OR(H510="Ø",H510="")),L510="Split"),"In Progress",IF(AND(NOT(OR(H510="Ø",H510="")),L510="Needs to be Split"),"Waiting",IF(AND(M510="Review",M511="Review"),"Review",IF(OR(AND(M510="Review",M511="Incomplete"),AND(M510="Incomplete",M511="Review")),"Review",IF(OR(AND(M510="Untraceable",M511="Review"),AND(M510="Review",M511="Untraceable")),"Review",IF(OR(AND(M510="Review",M511="Completed"),AND(M510="Completed",M511="Review")),"Review",IF(OR(AND(M510="Other",M511="Review"),AND(M510="Review",M511="Other")),"Review",IF(OR(AND(M510="Other",M511="Incomplete"),AND(M510="Incomplete",M511="Other")),"Review",IF(OR(AND(M510="Other",M511="Untraceable"),AND(M510="Untraceable",M511="Other")),"Review",IF(OR(AND(M510="Other",M511="Completed"),AND(M510="Completed",M511="Other")),"Review",IF(AND(M510="Waiting",M511="Waiting"),"Waiting",IF(OR(AND(M510="Review",M511="Waiting"),AND(M510="Waiting",M511="Review")),"Waiting",IF(OR(AND(M510="Other",M511="Waiting"),AND(M510="Waiting",M511="Other")),"Waiting",IF(OR(AND(M510="Incomplete",M511="Waiting"),AND(M510="Waiting",M511="Incomplete")),"Waiting",IF(OR(AND(M510="Completed",M511="Waiting"),AND(M510="Waiting",M511="Completed")),"Waiting",IF(OR(M510="In Progress",M511="In Progress"),"In Progress",IF(OR(AND(M510="Completed",M511="Untraceable"),AND(M510="Untraceable",M511="Completed")),"Review",IF(OR(AND(M510="Completed",M511="Incomplete"),AND(M510="Incomplete",M511="Completed")),"Review",IF(OR(AND(M510="Incomplete",M511="Untraceable"),AND(M510="Untraceable",M511="Incomplete")),"Untraceable",IF(AND(NOT(OR(H510="Ø",H510="")),NOT(OR(H511="Ø",H511="")),L510=""),"In Progress",IF(AND(M510="Untraceable",M511="Untraceable"),"Untraceable",IF(AND(NOT(OR(H510="Ø",H510="")),NOT(OR(H511="Ø",H511="")),NOT(OR(L510="Ø",L510="",L510="Split",L510="Needs to be Split"))),"Completed",IF(AND(M510="Incomplete",M511="Incomplete"),"Incomplete",IF(AND(M510="Other",M511="Other"),"Review",IF(AND(M510="Untraceable",M511=""),"Untraceable","")))))))))))))))))))))))))</f>
        <v>In Progress</v>
      </c>
      <c r="O510" s="109" t="str">
        <f>IF(OR(N510="Untraceable",N510="Incomplete"),"Ignore",IF(N510="Completed","Waiting",IF(OR(N510="Waiting",N510="In Progress",N510="Review",N510="Other"),"HOLD","")))</f>
        <v>HOLD</v>
      </c>
      <c r="Q510" s="114" t="str">
        <f>IF(OR(N510="Untraceable",N510="Incomplete"),"No",IF(N510="Completed","In Progress",""))</f>
        <v/>
      </c>
      <c r="R510" s="117"/>
    </row>
    <row r="511" spans="1:18" x14ac:dyDescent="0.25">
      <c r="A511" s="109"/>
      <c r="B511" s="109"/>
      <c r="C511" s="109"/>
      <c r="D511" s="103" t="s">
        <v>113</v>
      </c>
      <c r="E511" s="103" t="s">
        <v>1512</v>
      </c>
      <c r="F511" s="7" t="str">
        <f>IF(AND(D511="Amina",OR(E511="Manual",E511="Assisted Manual")),A510&amp;"_AZ",IF(AND(D511="Amina",OR(E511="De-Novo Merge",E511="Assisted Merge")),A510&amp;"_SA_AZ",IF(AND(D511="Ahmad",OR(E511="Manual",E511="Assisted Manual")),A510&amp;"_AE",IF(AND(D511="Ahmad",OR(E511="De-Novo Merge",E511="Assisted Merge")),A510&amp;"_SA_AE",IF(AND(D511="Gina",OR(E511="Manual",E511="Assisted Manual")),A510&amp;"_GB",IF(AND(D511="Gina",OR(E511="De-Novo Merge",E511="Assisted Merge")),A510&amp;"_SA_GB",IF(AND(D511="Cameron",OR(E511="Manual",E511="Assisted Manual")),A510&amp;"_CA",IF(AND(D511="Cameron",OR(E511="De-Novo Merge",E511="Assisted Merge")),A510&amp;"_SA_CA",IF(AND(D511="Bruno",OR(E511="Manual",E511="Assisted Manual")),A510&amp;"_BD",IF(AND(D511="Bruno",OR(E511="De-Novo Merge",E511="Assisted Merge")),A510&amp;"_SA_BD",IF(AND(D511="Daniel",OR(E511="Manual",E511="Assisted Manual")),A510&amp;"_DR",IF(AND(D511="Daniel",OR(E511="De-Novo Merge",E511="Assisted Merge")),A510&amp;"_SA_DR",IF(AND(D511="Monet",OR(E511="Manual",E511="Assisted Manual")),A510&amp;"_MW",IF(AND(D511="Monet",OR(E511="De-Novo Merge",E511="Assisted Merge")),A510&amp;"_SA_MW",IF(AND(D511="Rinat",OR(E511="Manual",E511="Assisted Manual")),A510&amp;"_RM",IF(AND(D511="Rinat",OR(E511="De-Novo Merge",E511="Assisted Merge")),A510&amp;"_SA_RM",""))))))))))))))))</f>
        <v>2018-08-01_G-255_DR</v>
      </c>
      <c r="G511" s="104">
        <v>43440</v>
      </c>
      <c r="H511" s="104">
        <v>43446</v>
      </c>
      <c r="I511" s="68">
        <v>1.25</v>
      </c>
      <c r="J511" s="68">
        <v>34.752000000000002</v>
      </c>
      <c r="K511" s="73">
        <f>IF(AND(NOT(I511=""),NOT(J511=""),NOT(H511="")),J511/I511,"")</f>
        <v>27.801600000000001</v>
      </c>
      <c r="L511" s="109"/>
      <c r="M511" s="103" t="str">
        <f>IF(AND(NOT(OR(G511="",G511="Ø")),H511=""),"In Progress",IF(AND(NOT(OR(H511="Ø",H511="")),NOT(OR(G511="Ø",G511=""))),"Completed",IF(AND(NOT(A510=""),NOT(OR(D511="",D511="???")),G511=""),"Waiting",IF(D511="???","Waiting",""))))</f>
        <v>Completed</v>
      </c>
      <c r="N511" s="109"/>
      <c r="O511" s="109"/>
      <c r="Q511" s="114"/>
      <c r="R511" s="118"/>
    </row>
    <row r="512" spans="1:18" x14ac:dyDescent="0.25">
      <c r="A512" s="115" t="s">
        <v>5408</v>
      </c>
      <c r="B512" s="110" t="s">
        <v>5407</v>
      </c>
      <c r="C512" s="109"/>
      <c r="D512" s="103" t="s">
        <v>4648</v>
      </c>
      <c r="E512" s="103" t="s">
        <v>24</v>
      </c>
      <c r="F512" s="7" t="str">
        <f>IF(AND(D512="Amina",OR(E512="Manual",E512="Assisted Manual")),A512&amp;"_AZ",IF(AND(D512="Amina",OR(E512="De-Novo Merge",E512="Assisted Merge")),A512&amp;"_SA_AZ",IF(AND(D512="Ahmad",OR(E512="Manual",E512="Assisted Manual")),A512&amp;"_AE",IF(AND(D512="Ahmad",OR(E512="De-Novo Merge",E512="Assisted Merge")),A512&amp;"_SA_AE",IF(AND(D512="Gina",OR(E512="Manual",E512="Assisted Manual")),A512&amp;"_GB",IF(AND(D512="Gina",OR(E512="De-Novo Merge",E512="Assisted Merge")),A512&amp;"_SA_GB",IF(AND(D512="Cameron",OR(E512="Manual",E512="Assisted Manual")),A512&amp;"_CA",IF(AND(D512="Cameron",OR(E512="De-Novo Merge",E512="Assisted Merge")),A512&amp;"_SA_CA",IF(AND(D512="Bruno",OR(E512="Manual",E512="Assisted Manual")),A512&amp;"_BD",IF(AND(D512="Bruno",OR(E512="De-Novo Merge",E512="Assisted Merge")),A512&amp;"_SA_BD",IF(AND(D512="Daniel",OR(E512="Manual",E512="Assisted Manual")),A512&amp;"_DR",IF(AND(D512="Daniel",OR(E512="De-Novo Merge",E512="Assisted Merge")),A512&amp;"_SA_DR",IF(AND(D512="Monet",OR(E512="Manual",E512="Assisted Manual")),A512&amp;"_MW",IF(AND(D512="Monet",OR(E512="De-Novo Merge",E512="Assisted Merge")),A512&amp;"_SA_MW",IF(AND(D512="Rinat",OR(E512="Manual",E512="Assisted Manual")),A512&amp;"_RM",IF(AND(D512="Rinat",OR(E512="De-Novo Merge",E512="Assisted Merge")),A512&amp;"_SA_RM",""))))))))))))))))</f>
        <v>2018-08-01_G-256_AE</v>
      </c>
      <c r="G512" s="104">
        <v>43434</v>
      </c>
      <c r="H512" s="104">
        <v>43437</v>
      </c>
      <c r="I512" s="68">
        <v>3</v>
      </c>
      <c r="J512" s="68">
        <v>56.3</v>
      </c>
      <c r="K512" s="73">
        <f>IF(AND(NOT(I512=""),NOT(J512=""),NOT(H512="")),J512/I512,"")</f>
        <v>18.766666666666666</v>
      </c>
      <c r="L512" s="111" t="str">
        <f>IF(AND(NOT(OR(H512="",H512="Ø")),NOT(OR(H513="",H513="Ø"))),"Needs to be Split","")</f>
        <v/>
      </c>
      <c r="M512" s="103" t="str">
        <f>IF(AND(NOT(OR(G512="",G512="Ø")),H512=""),"In Progress",IF(AND(NOT(OR(H512="Ø",H512="")),NOT(OR(G512="Ø",G512=""))),"Completed",IF(AND(NOT(A511=""),NOT(OR(D512="",D512="???")),G512=""),"Waiting",IF(D512="???","Waiting",""))))</f>
        <v>Completed</v>
      </c>
      <c r="N512" s="109" t="str">
        <f>IF(AND(NOT(OR(H512="Ø",H512="")),L512="Split"),"In Progress",IF(AND(NOT(OR(H512="Ø",H512="")),L512="Needs to be Split"),"Waiting",IF(AND(M512="Review",M513="Review"),"Review",IF(OR(AND(M512="Review",M513="Incomplete"),AND(M512="Incomplete",M513="Review")),"Review",IF(OR(AND(M512="Untraceable",M513="Review"),AND(M512="Review",M513="Untraceable")),"Review",IF(OR(AND(M512="Review",M513="Completed"),AND(M512="Completed",M513="Review")),"Review",IF(OR(AND(M512="Other",M513="Review"),AND(M512="Review",M513="Other")),"Review",IF(OR(AND(M512="Other",M513="Incomplete"),AND(M512="Incomplete",M513="Other")),"Review",IF(OR(AND(M512="Other",M513="Untraceable"),AND(M512="Untraceable",M513="Other")),"Review",IF(OR(AND(M512="Other",M513="Completed"),AND(M512="Completed",M513="Other")),"Review",IF(AND(M512="Waiting",M513="Waiting"),"Waiting",IF(OR(AND(M512="Review",M513="Waiting"),AND(M512="Waiting",M513="Review")),"Waiting",IF(OR(AND(M512="Other",M513="Waiting"),AND(M512="Waiting",M513="Other")),"Waiting",IF(OR(AND(M512="Incomplete",M513="Waiting"),AND(M512="Waiting",M513="Incomplete")),"Waiting",IF(OR(AND(M512="Completed",M513="Waiting"),AND(M512="Waiting",M513="Completed")),"Waiting",IF(OR(M512="In Progress",M513="In Progress"),"In Progress",IF(OR(AND(M512="Completed",M513="Untraceable"),AND(M512="Untraceable",M513="Completed")),"Review",IF(OR(AND(M512="Completed",M513="Incomplete"),AND(M512="Incomplete",M513="Completed")),"Review",IF(OR(AND(M512="Incomplete",M513="Untraceable"),AND(M512="Untraceable",M513="Incomplete")),"Untraceable",IF(AND(NOT(OR(H512="Ø",H512="")),NOT(OR(H513="Ø",H513="")),L512=""),"In Progress",IF(AND(M512="Untraceable",M513="Untraceable"),"Untraceable",IF(AND(NOT(OR(H512="Ø",H512="")),NOT(OR(H513="Ø",H513="")),NOT(OR(L512="Ø",L512="",L512="Split",L512="Needs to be Split"))),"Completed",IF(AND(M512="Incomplete",M513="Incomplete"),"Incomplete",IF(AND(M512="Other",M513="Other"),"Review",IF(AND(M512="Untraceable",M513=""),"Untraceable","")))))))))))))))))))))))))</f>
        <v>Waiting</v>
      </c>
      <c r="O512" s="109" t="str">
        <f>IF(OR(N512="Untraceable",N512="Incomplete"),"Ignore",IF(N512="Completed","Waiting",IF(OR(N512="Waiting",N512="In Progress",N512="Review",N512="Other"),"HOLD","")))</f>
        <v>HOLD</v>
      </c>
      <c r="P512" t="s">
        <v>5406</v>
      </c>
      <c r="Q512" s="114" t="str">
        <f>IF(OR(N512="Untraceable",N512="Incomplete"),"No",IF(N512="Completed","In Progress",""))</f>
        <v/>
      </c>
      <c r="R512" s="117"/>
    </row>
    <row r="513" spans="1:18" x14ac:dyDescent="0.25">
      <c r="A513" s="109"/>
      <c r="B513" s="109"/>
      <c r="C513" s="109"/>
      <c r="D513" s="103" t="str">
        <f>IF(AND(NOT(A512=""),NOT(B512=""),NOT(M512="Untraceable")),"???","")</f>
        <v>???</v>
      </c>
      <c r="E513" s="103"/>
      <c r="F513" s="7" t="str">
        <f>IF(AND(D513="Amina",OR(E513="Manual",E513="Assisted Manual")),A512&amp;"_AZ",IF(AND(D513="Amina",OR(E513="De-Novo Merge",E513="Assisted Merge")),A512&amp;"_SA_AZ",IF(AND(D513="Ahmad",OR(E513="Manual",E513="Assisted Manual")),A512&amp;"_AE",IF(AND(D513="Ahmad",OR(E513="De-Novo Merge",E513="Assisted Merge")),A512&amp;"_SA_AE",IF(AND(D513="Gina",OR(E513="Manual",E513="Assisted Manual")),A512&amp;"_GB",IF(AND(D513="Gina",OR(E513="De-Novo Merge",E513="Assisted Merge")),A512&amp;"_SA_GB",IF(AND(D513="Cameron",OR(E513="Manual",E513="Assisted Manual")),A512&amp;"_CA",IF(AND(D513="Cameron",OR(E513="De-Novo Merge",E513="Assisted Merge")),A512&amp;"_SA_CA",IF(AND(D513="Bruno",OR(E513="Manual",E513="Assisted Manual")),A512&amp;"_BD",IF(AND(D513="Bruno",OR(E513="De-Novo Merge",E513="Assisted Merge")),A512&amp;"_SA_BD",IF(AND(D513="Daniel",OR(E513="Manual",E513="Assisted Manual")),A512&amp;"_DR",IF(AND(D513="Daniel",OR(E513="De-Novo Merge",E513="Assisted Merge")),A512&amp;"_SA_DR",IF(AND(D513="Monet",OR(E513="Manual",E513="Assisted Manual")),A512&amp;"_MW",IF(AND(D513="Monet",OR(E513="De-Novo Merge",E513="Assisted Merge")),A512&amp;"_SA_MW",IF(AND(D513="Rinat",OR(E513="Manual",E513="Assisted Manual")),A512&amp;"_RM",IF(AND(D513="Rinat",OR(E513="De-Novo Merge",E513="Assisted Merge")),A512&amp;"_SA_RM",""))))))))))))))))</f>
        <v/>
      </c>
      <c r="G513" s="104"/>
      <c r="H513" s="104"/>
      <c r="I513" s="68"/>
      <c r="J513" s="68"/>
      <c r="K513" s="73" t="str">
        <f>IF(AND(NOT(I513=""),NOT(J513=""),NOT(H513="")),J513/I513,"")</f>
        <v/>
      </c>
      <c r="L513" s="109"/>
      <c r="M513" s="103" t="str">
        <f>IF(AND(NOT(OR(G513="",G513="Ø")),H513=""),"In Progress",IF(AND(NOT(OR(H513="Ø",H513="")),NOT(OR(G513="Ø",G513=""))),"Completed",IF(AND(NOT(A512=""),NOT(OR(D513="",D513="???")),G513=""),"Waiting",IF(D513="???","Waiting",""))))</f>
        <v>Waiting</v>
      </c>
      <c r="N513" s="109"/>
      <c r="O513" s="109"/>
      <c r="Q513" s="114"/>
      <c r="R513" s="118"/>
    </row>
    <row r="514" spans="1:18" x14ac:dyDescent="0.25">
      <c r="A514" s="115" t="s">
        <v>5405</v>
      </c>
      <c r="B514" s="110" t="s">
        <v>5404</v>
      </c>
      <c r="C514" s="109"/>
      <c r="D514" s="103" t="s">
        <v>187</v>
      </c>
      <c r="E514" s="103" t="s">
        <v>24</v>
      </c>
      <c r="F514" s="7" t="str">
        <f>IF(AND(D514="Amina",OR(E514="Manual",E514="Assisted Manual")),A514&amp;"_AZ",IF(AND(D514="Amina",OR(E514="De-Novo Merge",E514="Assisted Merge")),A514&amp;"_SA_AZ",IF(AND(D514="Ahmad",OR(E514="Manual",E514="Assisted Manual")),A514&amp;"_AE",IF(AND(D514="Ahmad",OR(E514="De-Novo Merge",E514="Assisted Merge")),A514&amp;"_SA_AE",IF(AND(D514="Gina",OR(E514="Manual",E514="Assisted Manual")),A514&amp;"_GB",IF(AND(D514="Gina",OR(E514="De-Novo Merge",E514="Assisted Merge")),A514&amp;"_SA_GB",IF(AND(D514="Cameron",OR(E514="Manual",E514="Assisted Manual")),A514&amp;"_CA",IF(AND(D514="Cameron",OR(E514="De-Novo Merge",E514="Assisted Merge")),A514&amp;"_SA_CA",IF(AND(D514="Bruno",OR(E514="Manual",E514="Assisted Manual")),A514&amp;"_BD",IF(AND(D514="Bruno",OR(E514="De-Novo Merge",E514="Assisted Merge")),A514&amp;"_SA_BD",IF(AND(D514="Daniel",OR(E514="Manual",E514="Assisted Manual")),A514&amp;"_DR",IF(AND(D514="Daniel",OR(E514="De-Novo Merge",E514="Assisted Merge")),A514&amp;"_SA_DR",IF(AND(D514="Monet",OR(E514="Manual",E514="Assisted Manual")),A514&amp;"_MW",IF(AND(D514="Monet",OR(E514="De-Novo Merge",E514="Assisted Merge")),A514&amp;"_SA_MW",IF(AND(D514="Rinat",OR(E514="Manual",E514="Assisted Manual")),A514&amp;"_RM",IF(AND(D514="Rinat",OR(E514="De-Novo Merge",E514="Assisted Merge")),A514&amp;"_SA_RM",""))))))))))))))))</f>
        <v>2018-08-01_G-257_MW</v>
      </c>
      <c r="G514" s="104">
        <v>43439</v>
      </c>
      <c r="H514" s="104">
        <v>43439</v>
      </c>
      <c r="I514" s="68">
        <v>2.5</v>
      </c>
      <c r="J514" s="68">
        <v>40.299999999999997</v>
      </c>
      <c r="K514" s="73">
        <f>IF(AND(NOT(I514=""),NOT(J514=""),NOT(H514="")),J514/I514,"")</f>
        <v>16.119999999999997</v>
      </c>
      <c r="L514" s="111">
        <v>43445</v>
      </c>
      <c r="M514" s="103" t="str">
        <f>IF(AND(NOT(OR(G514="",G514="Ø")),H514=""),"In Progress",IF(AND(NOT(OR(H514="Ø",H514="")),NOT(OR(G514="Ø",G514=""))),"Completed",IF(AND(NOT(A513=""),NOT(OR(D514="",D514="???")),G514=""),"Waiting",IF(D514="???","Waiting",""))))</f>
        <v>Completed</v>
      </c>
      <c r="N514" s="109" t="s">
        <v>0</v>
      </c>
      <c r="O514" s="109" t="s">
        <v>0</v>
      </c>
      <c r="Q514" s="114" t="str">
        <f>IF(OR(N514="Untraceable",N514="Incomplete"),"No",IF(N514="Completed","In Progress",""))</f>
        <v>In Progress</v>
      </c>
      <c r="R514" s="117"/>
    </row>
    <row r="515" spans="1:18" x14ac:dyDescent="0.25">
      <c r="A515" s="109"/>
      <c r="B515" s="109"/>
      <c r="C515" s="109"/>
      <c r="D515" s="103" t="s">
        <v>4648</v>
      </c>
      <c r="E515" s="103" t="s">
        <v>1512</v>
      </c>
      <c r="F515" s="7" t="str">
        <f>IF(AND(D515="Amina",OR(E515="Manual",E515="Assisted Manual")),A514&amp;"_AZ",IF(AND(D515="Amina",OR(E515="De-Novo Merge",E515="Assisted Merge")),A514&amp;"_SA_AZ",IF(AND(D515="Ahmad",OR(E515="Manual",E515="Assisted Manual")),A514&amp;"_AE",IF(AND(D515="Ahmad",OR(E515="De-Novo Merge",E515="Assisted Merge")),A514&amp;"_SA_AE",IF(AND(D515="Gina",OR(E515="Manual",E515="Assisted Manual")),A514&amp;"_GB",IF(AND(D515="Gina",OR(E515="De-Novo Merge",E515="Assisted Merge")),A514&amp;"_SA_GB",IF(AND(D515="Cameron",OR(E515="Manual",E515="Assisted Manual")),A514&amp;"_CA",IF(AND(D515="Cameron",OR(E515="De-Novo Merge",E515="Assisted Merge")),A514&amp;"_SA_CA",IF(AND(D515="Bruno",OR(E515="Manual",E515="Assisted Manual")),A514&amp;"_BD",IF(AND(D515="Bruno",OR(E515="De-Novo Merge",E515="Assisted Merge")),A514&amp;"_SA_BD",IF(AND(D515="Daniel",OR(E515="Manual",E515="Assisted Manual")),A514&amp;"_DR",IF(AND(D515="Daniel",OR(E515="De-Novo Merge",E515="Assisted Merge")),A514&amp;"_SA_DR",IF(AND(D515="Monet",OR(E515="Manual",E515="Assisted Manual")),A514&amp;"_MW",IF(AND(D515="Monet",OR(E515="De-Novo Merge",E515="Assisted Merge")),A514&amp;"_SA_MW",IF(AND(D515="Rinat",OR(E515="Manual",E515="Assisted Manual")),A514&amp;"_RM",IF(AND(D515="Rinat",OR(E515="De-Novo Merge",E515="Assisted Merge")),A514&amp;"_SA_RM",""))))))))))))))))</f>
        <v>2018-08-01_G-257_AE</v>
      </c>
      <c r="G515" s="104">
        <v>43439</v>
      </c>
      <c r="H515" s="104">
        <v>43440</v>
      </c>
      <c r="I515" s="68">
        <v>2.2999999999999998</v>
      </c>
      <c r="J515" s="68">
        <v>43.1</v>
      </c>
      <c r="K515" s="73">
        <f>IF(AND(NOT(I515=""),NOT(J515=""),NOT(H515="")),J515/I515,"")</f>
        <v>18.739130434782609</v>
      </c>
      <c r="L515" s="109"/>
      <c r="M515" s="103" t="str">
        <f>IF(AND(NOT(OR(G515="",G515="Ø")),H515=""),"In Progress",IF(AND(NOT(OR(H515="Ø",H515="")),NOT(OR(G515="Ø",G515=""))),"Completed",IF(AND(NOT(A514=""),NOT(OR(D515="",D515="???")),G515=""),"Waiting",IF(D515="???","Waiting",""))))</f>
        <v>Completed</v>
      </c>
      <c r="N515" s="109"/>
      <c r="O515" s="109"/>
      <c r="Q515" s="114"/>
      <c r="R515" s="118"/>
    </row>
    <row r="516" spans="1:18" x14ac:dyDescent="0.25">
      <c r="A516" s="115" t="s">
        <v>5403</v>
      </c>
      <c r="B516" s="110" t="s">
        <v>5402</v>
      </c>
      <c r="C516" s="109" t="s">
        <v>5385</v>
      </c>
      <c r="D516" s="103" t="s">
        <v>4648</v>
      </c>
      <c r="E516" s="103" t="s">
        <v>24</v>
      </c>
      <c r="F516" s="7" t="str">
        <f>IF(AND(D516="Amina",OR(E516="Manual",E516="Assisted Manual")),A516&amp;"_AZ",IF(AND(D516="Amina",OR(E516="De-Novo Merge",E516="Assisted Merge")),A516&amp;"_SA_AZ",IF(AND(D516="Ahmad",OR(E516="Manual",E516="Assisted Manual")),A516&amp;"_AE",IF(AND(D516="Ahmad",OR(E516="De-Novo Merge",E516="Assisted Merge")),A516&amp;"_SA_AE",IF(AND(D516="Gina",OR(E516="Manual",E516="Assisted Manual")),A516&amp;"_GB",IF(AND(D516="Gina",OR(E516="De-Novo Merge",E516="Assisted Merge")),A516&amp;"_SA_GB",IF(AND(D516="Cameron",OR(E516="Manual",E516="Assisted Manual")),A516&amp;"_CA",IF(AND(D516="Cameron",OR(E516="De-Novo Merge",E516="Assisted Merge")),A516&amp;"_SA_CA",IF(AND(D516="Bruno",OR(E516="Manual",E516="Assisted Manual")),A516&amp;"_BD",IF(AND(D516="Bruno",OR(E516="De-Novo Merge",E516="Assisted Merge")),A516&amp;"_SA_BD",IF(AND(D516="Daniel",OR(E516="Manual",E516="Assisted Manual")),A516&amp;"_DR",IF(AND(D516="Daniel",OR(E516="De-Novo Merge",E516="Assisted Merge")),A516&amp;"_SA_DR",IF(AND(D516="Monet",OR(E516="Manual",E516="Assisted Manual")),A516&amp;"_MW",IF(AND(D516="Monet",OR(E516="De-Novo Merge",E516="Assisted Merge")),A516&amp;"_SA_MW",IF(AND(D516="Rinat",OR(E516="Manual",E516="Assisted Manual")),A516&amp;"_RM",IF(AND(D516="Rinat",OR(E516="De-Novo Merge",E516="Assisted Merge")),A516&amp;"_SA_RM",""))))))))))))))))</f>
        <v>2018-08-01_G-258_AE</v>
      </c>
      <c r="G516" s="104">
        <v>43437</v>
      </c>
      <c r="H516" s="104">
        <v>43437</v>
      </c>
      <c r="I516" s="68">
        <v>2.93</v>
      </c>
      <c r="J516" s="68">
        <v>90.9</v>
      </c>
      <c r="K516" s="73">
        <f>IF(AND(NOT(I516=""),NOT(J516=""),NOT(H516="")),J516/I516,"")</f>
        <v>31.023890784982935</v>
      </c>
      <c r="L516" s="111">
        <v>43453</v>
      </c>
      <c r="M516" s="103" t="str">
        <f>IF(AND(NOT(OR(G516="",G516="Ø")),H516=""),"In Progress",IF(AND(NOT(OR(H516="Ø",H516="")),NOT(OR(G516="Ø",G516=""))),"Completed",IF(AND(NOT(A515=""),NOT(OR(D516="",D516="???")),G516=""),"Waiting",IF(D516="???","Waiting",""))))</f>
        <v>Completed</v>
      </c>
      <c r="N516" s="109" t="str">
        <f>IF(AND(NOT(OR(H516="Ø",H516="")),L516="Split"),"In Progress",IF(AND(NOT(OR(H516="Ø",H516="")),L516="Needs to be Split"),"Waiting",IF(AND(M516="Review",M517="Review"),"Review",IF(OR(AND(M516="Review",M517="Incomplete"),AND(M516="Incomplete",M517="Review")),"Review",IF(OR(AND(M516="Untraceable",M517="Review"),AND(M516="Review",M517="Untraceable")),"Review",IF(OR(AND(M516="Review",M517="Completed"),AND(M516="Completed",M517="Review")),"Review",IF(OR(AND(M516="Other",M517="Review"),AND(M516="Review",M517="Other")),"Review",IF(OR(AND(M516="Other",M517="Incomplete"),AND(M516="Incomplete",M517="Other")),"Review",IF(OR(AND(M516="Other",M517="Untraceable"),AND(M516="Untraceable",M517="Other")),"Review",IF(OR(AND(M516="Other",M517="Completed"),AND(M516="Completed",M517="Other")),"Review",IF(AND(M516="Waiting",M517="Waiting"),"Waiting",IF(OR(AND(M516="Review",M517="Waiting"),AND(M516="Waiting",M517="Review")),"Waiting",IF(OR(AND(M516="Other",M517="Waiting"),AND(M516="Waiting",M517="Other")),"Waiting",IF(OR(AND(M516="Incomplete",M517="Waiting"),AND(M516="Waiting",M517="Incomplete")),"Waiting",IF(OR(AND(M516="Completed",M517="Waiting"),AND(M516="Waiting",M517="Completed")),"Waiting",IF(OR(M516="In Progress",M517="In Progress"),"In Progress",IF(OR(AND(M516="Completed",M517="Untraceable"),AND(M516="Untraceable",M517="Completed")),"Review",IF(OR(AND(M516="Completed",M517="Incomplete"),AND(M516="Incomplete",M517="Completed")),"Review",IF(OR(AND(M516="Incomplete",M517="Untraceable"),AND(M516="Untraceable",M517="Incomplete")),"Untraceable",IF(AND(NOT(OR(H516="Ø",H516="")),NOT(OR(H517="Ø",H517="")),L516=""),"In Progress",IF(AND(M516="Untraceable",M517="Untraceable"),"Untraceable",IF(AND(NOT(OR(H516="Ø",H516="")),NOT(OR(H517="Ø",H517="")),NOT(OR(L516="Ø",L516="",L516="Split",L516="Needs to be Split"))),"Completed",IF(AND(M516="Incomplete",M517="Incomplete"),"Incomplete",IF(AND(M516="Other",M517="Other"),"Review",IF(AND(M516="Untraceable",M517=""),"Untraceable","")))))))))))))))))))))))))</f>
        <v>Completed</v>
      </c>
      <c r="O516" s="109" t="s">
        <v>0</v>
      </c>
      <c r="P516" t="s">
        <v>5401</v>
      </c>
      <c r="Q516" s="114" t="str">
        <f>IF(OR(N516="Untraceable",N516="Incomplete"),"No",IF(N516="Completed","In Progress",""))</f>
        <v>In Progress</v>
      </c>
      <c r="R516" s="117"/>
    </row>
    <row r="517" spans="1:18" x14ac:dyDescent="0.25">
      <c r="A517" s="109"/>
      <c r="B517" s="109"/>
      <c r="C517" s="109"/>
      <c r="D517" s="103" t="s">
        <v>23</v>
      </c>
      <c r="E517" s="103" t="s">
        <v>1512</v>
      </c>
      <c r="F517" s="7" t="str">
        <f>IF(AND(D517="Amina",OR(E517="Manual",E517="Assisted Manual")),A516&amp;"_AZ",IF(AND(D517="Amina",OR(E517="De-Novo Merge",E517="Assisted Merge")),A516&amp;"_SA_AZ",IF(AND(D517="Ahmad",OR(E517="Manual",E517="Assisted Manual")),A516&amp;"_AE",IF(AND(D517="Ahmad",OR(E517="De-Novo Merge",E517="Assisted Merge")),A516&amp;"_SA_AE",IF(AND(D517="Gina",OR(E517="Manual",E517="Assisted Manual")),A516&amp;"_GB",IF(AND(D517="Gina",OR(E517="De-Novo Merge",E517="Assisted Merge")),A516&amp;"_SA_GB",IF(AND(D517="Cameron",OR(E517="Manual",E517="Assisted Manual")),A516&amp;"_CA",IF(AND(D517="Cameron",OR(E517="De-Novo Merge",E517="Assisted Merge")),A516&amp;"_SA_CA",IF(AND(D517="Bruno",OR(E517="Manual",E517="Assisted Manual")),A516&amp;"_BD",IF(AND(D517="Bruno",OR(E517="De-Novo Merge",E517="Assisted Merge")),A516&amp;"_SA_BD",IF(AND(D517="Daniel",OR(E517="Manual",E517="Assisted Manual")),A516&amp;"_DR",IF(AND(D517="Daniel",OR(E517="De-Novo Merge",E517="Assisted Merge")),A516&amp;"_SA_DR",IF(AND(D517="Monet",OR(E517="Manual",E517="Assisted Manual")),A516&amp;"_MW",IF(AND(D517="Monet",OR(E517="De-Novo Merge",E517="Assisted Merge")),A516&amp;"_SA_MW",IF(AND(D517="Rinat",OR(E517="Manual",E517="Assisted Manual")),A516&amp;"_RM",IF(AND(D517="Rinat",OR(E517="De-Novo Merge",E517="Assisted Merge")),A516&amp;"_SA_RM",""))))))))))))))))</f>
        <v>2018-08-01_G-258_CA</v>
      </c>
      <c r="G517" s="104">
        <v>43446</v>
      </c>
      <c r="H517" s="104">
        <v>43448</v>
      </c>
      <c r="I517" s="68">
        <v>5</v>
      </c>
      <c r="J517" s="68">
        <v>96.7</v>
      </c>
      <c r="K517" s="73">
        <f>IF(AND(NOT(I517=""),NOT(J517=""),NOT(H517="")),J517/I517,"")</f>
        <v>19.34</v>
      </c>
      <c r="L517" s="109"/>
      <c r="M517" s="103" t="str">
        <f>IF(AND(NOT(OR(G517="",G517="Ø")),H517=""),"In Progress",IF(AND(NOT(OR(H517="Ø",H517="")),NOT(OR(G517="Ø",G517=""))),"Completed",IF(AND(NOT(A516=""),NOT(OR(D517="",D517="???")),G517=""),"Waiting",IF(D517="???","Waiting",""))))</f>
        <v>Completed</v>
      </c>
      <c r="N517" s="109"/>
      <c r="O517" s="109"/>
      <c r="Q517" s="114"/>
      <c r="R517" s="118"/>
    </row>
    <row r="518" spans="1:18" x14ac:dyDescent="0.25">
      <c r="A518" s="115" t="s">
        <v>5400</v>
      </c>
      <c r="B518" s="110" t="s">
        <v>5399</v>
      </c>
      <c r="C518" s="109"/>
      <c r="D518" s="103" t="s">
        <v>4648</v>
      </c>
      <c r="E518" s="103" t="s">
        <v>24</v>
      </c>
      <c r="F518" s="7" t="str">
        <f>IF(AND(D518="Amina",OR(E518="Manual",E518="Assisted Manual")),A518&amp;"_AZ",IF(AND(D518="Amina",OR(E518="De-Novo Merge",E518="Assisted Merge")),A518&amp;"_SA_AZ",IF(AND(D518="Ahmad",OR(E518="Manual",E518="Assisted Manual")),A518&amp;"_AE",IF(AND(D518="Ahmad",OR(E518="De-Novo Merge",E518="Assisted Merge")),A518&amp;"_SA_AE",IF(AND(D518="Gina",OR(E518="Manual",E518="Assisted Manual")),A518&amp;"_GB",IF(AND(D518="Gina",OR(E518="De-Novo Merge",E518="Assisted Merge")),A518&amp;"_SA_GB",IF(AND(D518="Cameron",OR(E518="Manual",E518="Assisted Manual")),A518&amp;"_CA",IF(AND(D518="Cameron",OR(E518="De-Novo Merge",E518="Assisted Merge")),A518&amp;"_SA_CA",IF(AND(D518="Bruno",OR(E518="Manual",E518="Assisted Manual")),A518&amp;"_BD",IF(AND(D518="Bruno",OR(E518="De-Novo Merge",E518="Assisted Merge")),A518&amp;"_SA_BD",IF(AND(D518="Daniel",OR(E518="Manual",E518="Assisted Manual")),A518&amp;"_DR",IF(AND(D518="Daniel",OR(E518="De-Novo Merge",E518="Assisted Merge")),A518&amp;"_SA_DR",IF(AND(D518="Monet",OR(E518="Manual",E518="Assisted Manual")),A518&amp;"_MW",IF(AND(D518="Monet",OR(E518="De-Novo Merge",E518="Assisted Merge")),A518&amp;"_SA_MW",IF(AND(D518="Rinat",OR(E518="Manual",E518="Assisted Manual")),A518&amp;"_RM",IF(AND(D518="Rinat",OR(E518="De-Novo Merge",E518="Assisted Merge")),A518&amp;"_SA_RM",""))))))))))))))))</f>
        <v>2018-08-01_G-259_AE</v>
      </c>
      <c r="G518" s="104">
        <v>43438</v>
      </c>
      <c r="H518" s="104">
        <v>43438</v>
      </c>
      <c r="I518" s="68">
        <v>0.8</v>
      </c>
      <c r="J518" s="68">
        <v>23.5</v>
      </c>
      <c r="K518" s="73">
        <f>IF(AND(NOT(I518=""),NOT(J518=""),NOT(H518="")),J518/I518,"")</f>
        <v>29.375</v>
      </c>
      <c r="L518" s="111">
        <v>43446</v>
      </c>
      <c r="M518" s="103" t="str">
        <f>IF(AND(NOT(OR(G518="",G518="Ø")),H518=""),"In Progress",IF(AND(NOT(OR(H518="Ø",H518="")),NOT(OR(G518="Ø",G518=""))),"Completed",IF(AND(NOT(A517=""),NOT(OR(D518="",D518="???")),G518=""),"Waiting",IF(D518="???","Waiting",""))))</f>
        <v>Completed</v>
      </c>
      <c r="N518" s="109" t="s">
        <v>0</v>
      </c>
      <c r="O518" s="109" t="s">
        <v>0</v>
      </c>
      <c r="Q518" s="114" t="str">
        <f>IF(OR(N518="Untraceable",N518="Incomplete"),"No",IF(N518="Completed","In Progress",""))</f>
        <v>In Progress</v>
      </c>
      <c r="R518" s="117"/>
    </row>
    <row r="519" spans="1:18" x14ac:dyDescent="0.25">
      <c r="A519" s="109"/>
      <c r="B519" s="109"/>
      <c r="C519" s="109"/>
      <c r="D519" s="103" t="s">
        <v>23</v>
      </c>
      <c r="E519" s="103" t="s">
        <v>1512</v>
      </c>
      <c r="F519" s="7" t="str">
        <f>IF(AND(D519="Amina",OR(E519="Manual",E519="Assisted Manual")),A518&amp;"_AZ",IF(AND(D519="Amina",OR(E519="De-Novo Merge",E519="Assisted Merge")),A518&amp;"_SA_AZ",IF(AND(D519="Ahmad",OR(E519="Manual",E519="Assisted Manual")),A518&amp;"_AE",IF(AND(D519="Ahmad",OR(E519="De-Novo Merge",E519="Assisted Merge")),A518&amp;"_SA_AE",IF(AND(D519="Gina",OR(E519="Manual",E519="Assisted Manual")),A518&amp;"_GB",IF(AND(D519="Gina",OR(E519="De-Novo Merge",E519="Assisted Merge")),A518&amp;"_SA_GB",IF(AND(D519="Cameron",OR(E519="Manual",E519="Assisted Manual")),A518&amp;"_CA",IF(AND(D519="Cameron",OR(E519="De-Novo Merge",E519="Assisted Merge")),A518&amp;"_SA_CA",IF(AND(D519="Bruno",OR(E519="Manual",E519="Assisted Manual")),A518&amp;"_BD",IF(AND(D519="Bruno",OR(E519="De-Novo Merge",E519="Assisted Merge")),A518&amp;"_SA_BD",IF(AND(D519="Daniel",OR(E519="Manual",E519="Assisted Manual")),A518&amp;"_DR",IF(AND(D519="Daniel",OR(E519="De-Novo Merge",E519="Assisted Merge")),A518&amp;"_SA_DR",IF(AND(D519="Monet",OR(E519="Manual",E519="Assisted Manual")),A518&amp;"_MW",IF(AND(D519="Monet",OR(E519="De-Novo Merge",E519="Assisted Merge")),A518&amp;"_SA_MW",IF(AND(D519="Rinat",OR(E519="Manual",E519="Assisted Manual")),A518&amp;"_RM",IF(AND(D519="Rinat",OR(E519="De-Novo Merge",E519="Assisted Merge")),A518&amp;"_SA_RM",""))))))))))))))))</f>
        <v>2018-08-01_G-259_CA</v>
      </c>
      <c r="G519" s="104">
        <v>43439</v>
      </c>
      <c r="H519" s="104">
        <v>43439</v>
      </c>
      <c r="I519" s="68"/>
      <c r="J519" s="68"/>
      <c r="K519" s="73" t="str">
        <f>IF(AND(NOT(I519=""),NOT(J519=""),NOT(H519="")),J519/I519,"")</f>
        <v/>
      </c>
      <c r="L519" s="109"/>
      <c r="M519" s="103" t="str">
        <f>IF(AND(NOT(OR(G519="",G519="Ø")),H519=""),"In Progress",IF(AND(NOT(OR(H519="Ø",H519="")),NOT(OR(G519="Ø",G519=""))),"Completed",IF(AND(NOT(A518=""),NOT(OR(D519="",D519="???")),G519=""),"Waiting",IF(D519="???","Waiting",""))))</f>
        <v>Completed</v>
      </c>
      <c r="N519" s="109"/>
      <c r="O519" s="109"/>
      <c r="Q519" s="114"/>
      <c r="R519" s="118"/>
    </row>
    <row r="520" spans="1:18" x14ac:dyDescent="0.25">
      <c r="A520" s="115" t="s">
        <v>5398</v>
      </c>
      <c r="B520" s="110" t="s">
        <v>5397</v>
      </c>
      <c r="C520" s="109"/>
      <c r="D520" s="103" t="s">
        <v>187</v>
      </c>
      <c r="E520" s="103" t="s">
        <v>24</v>
      </c>
      <c r="F520" s="7" t="str">
        <f>IF(AND(D520="Amina",OR(E520="Manual",E520="Assisted Manual")),A520&amp;"_AZ",IF(AND(D520="Amina",OR(E520="De-Novo Merge",E520="Assisted Merge")),A520&amp;"_SA_AZ",IF(AND(D520="Ahmad",OR(E520="Manual",E520="Assisted Manual")),A520&amp;"_AE",IF(AND(D520="Ahmad",OR(E520="De-Novo Merge",E520="Assisted Merge")),A520&amp;"_SA_AE",IF(AND(D520="Gina",OR(E520="Manual",E520="Assisted Manual")),A520&amp;"_GB",IF(AND(D520="Gina",OR(E520="De-Novo Merge",E520="Assisted Merge")),A520&amp;"_SA_GB",IF(AND(D520="Cameron",OR(E520="Manual",E520="Assisted Manual")),A520&amp;"_CA",IF(AND(D520="Cameron",OR(E520="De-Novo Merge",E520="Assisted Merge")),A520&amp;"_SA_CA",IF(AND(D520="Bruno",OR(E520="Manual",E520="Assisted Manual")),A520&amp;"_BD",IF(AND(D520="Bruno",OR(E520="De-Novo Merge",E520="Assisted Merge")),A520&amp;"_SA_BD",IF(AND(D520="Daniel",OR(E520="Manual",E520="Assisted Manual")),A520&amp;"_DR",IF(AND(D520="Daniel",OR(E520="De-Novo Merge",E520="Assisted Merge")),A520&amp;"_SA_DR",IF(AND(D520="Monet",OR(E520="Manual",E520="Assisted Manual")),A520&amp;"_MW",IF(AND(D520="Monet",OR(E520="De-Novo Merge",E520="Assisted Merge")),A520&amp;"_SA_MW",IF(AND(D520="Rinat",OR(E520="Manual",E520="Assisted Manual")),A520&amp;"_RM",IF(AND(D520="Rinat",OR(E520="De-Novo Merge",E520="Assisted Merge")),A520&amp;"_SA_RM",""))))))))))))))))</f>
        <v>2018-08-01_G-260_MW</v>
      </c>
      <c r="G520" s="104">
        <v>43438</v>
      </c>
      <c r="H520" s="104" t="s">
        <v>51</v>
      </c>
      <c r="I520" s="68"/>
      <c r="J520" s="68"/>
      <c r="K520" s="73" t="str">
        <f>IF(AND(NOT(I520=""),NOT(J520=""),NOT(H520="")),J520/I520,"")</f>
        <v/>
      </c>
      <c r="L520" s="111" t="str">
        <f>IF(AND(NOT(OR(H520="",H520="Ø")),NOT(OR(H521="",H521="Ø"))),"Needs to be Split","")</f>
        <v/>
      </c>
      <c r="M520" s="103" t="str">
        <f>IF(AND(NOT(OR(G520="",G520="Ø")),H520=""),"In Progress",IF(AND(NOT(OR(H520="Ø",H520="")),NOT(OR(G520="Ø",G520=""))),"Completed",IF(AND(NOT(A519=""),NOT(OR(D520="",D520="???")),G520=""),"Waiting",IF(D520="???","Waiting",""))))</f>
        <v/>
      </c>
      <c r="N520" s="109" t="str">
        <f>IF(AND(NOT(OR(H520="Ø",H520="")),L520="Split"),"In Progress",IF(AND(NOT(OR(H520="Ø",H520="")),L520="Needs to be Split"),"Waiting",IF(AND(M520="Review",M521="Review"),"Review",IF(OR(AND(M520="Review",M521="Incomplete"),AND(M520="Incomplete",M521="Review")),"Review",IF(OR(AND(M520="Untraceable",M521="Review"),AND(M520="Review",M521="Untraceable")),"Review",IF(OR(AND(M520="Review",M521="Completed"),AND(M520="Completed",M521="Review")),"Review",IF(OR(AND(M520="Other",M521="Review"),AND(M520="Review",M521="Other")),"Review",IF(OR(AND(M520="Other",M521="Incomplete"),AND(M520="Incomplete",M521="Other")),"Review",IF(OR(AND(M520="Other",M521="Untraceable"),AND(M520="Untraceable",M521="Other")),"Review",IF(OR(AND(M520="Other",M521="Completed"),AND(M520="Completed",M521="Other")),"Review",IF(AND(M520="Waiting",M521="Waiting"),"Waiting",IF(OR(AND(M520="Review",M521="Waiting"),AND(M520="Waiting",M521="Review")),"Waiting",IF(OR(AND(M520="Other",M521="Waiting"),AND(M520="Waiting",M521="Other")),"Waiting",IF(OR(AND(M520="Incomplete",M521="Waiting"),AND(M520="Waiting",M521="Incomplete")),"Waiting",IF(OR(AND(M520="Completed",M521="Waiting"),AND(M520="Waiting",M521="Completed")),"Waiting",IF(OR(M520="In Progress",M521="In Progress"),"In Progress",IF(OR(AND(M520="Completed",M521="Untraceable"),AND(M520="Untraceable",M521="Completed")),"Review",IF(OR(AND(M520="Completed",M521="Incomplete"),AND(M520="Incomplete",M521="Completed")),"Review",IF(OR(AND(M520="Incomplete",M521="Untraceable"),AND(M520="Untraceable",M521="Incomplete")),"Untraceable",IF(AND(NOT(OR(H520="Ø",H520="")),NOT(OR(H521="Ø",H521="")),L520=""),"In Progress",IF(AND(M520="Untraceable",M521="Untraceable"),"Untraceable",IF(AND(NOT(OR(H520="Ø",H520="")),NOT(OR(H521="Ø",H521="")),NOT(OR(L520="Ø",L520="",L520="Split",L520="Needs to be Split"))),"Completed",IF(AND(M520="Incomplete",M521="Incomplete"),"Incomplete",IF(AND(M520="Other",M521="Other"),"Review",IF(AND(M520="Untraceable",M521=""),"Untraceable","")))))))))))))))))))))))))</f>
        <v/>
      </c>
      <c r="O520" s="109" t="str">
        <f>IF(OR(N520="Untraceable",N520="Incomplete"),"Ignore",IF(N520="Completed","Waiting",IF(OR(N520="Waiting",N520="In Progress",N520="Review",N520="Other"),"HOLD","")))</f>
        <v/>
      </c>
      <c r="Q520" s="114" t="str">
        <f>IF(OR(N520="Untraceable",N520="Incomplete"),"No",IF(N520="Completed","In Progress",""))</f>
        <v/>
      </c>
      <c r="R520" s="117"/>
    </row>
    <row r="521" spans="1:18" x14ac:dyDescent="0.25">
      <c r="A521" s="109"/>
      <c r="B521" s="109"/>
      <c r="C521" s="109"/>
      <c r="D521" s="103" t="str">
        <f>IF(AND(NOT(A520=""),NOT(B520=""),NOT(M520="Untraceable")),"???","")</f>
        <v>???</v>
      </c>
      <c r="E521" s="103"/>
      <c r="F521" s="7" t="str">
        <f>IF(AND(D521="Amina",OR(E521="Manual",E521="Assisted Manual")),A520&amp;"_AZ",IF(AND(D521="Amina",OR(E521="De-Novo Merge",E521="Assisted Merge")),A520&amp;"_SA_AZ",IF(AND(D521="Ahmad",OR(E521="Manual",E521="Assisted Manual")),A520&amp;"_AE",IF(AND(D521="Ahmad",OR(E521="De-Novo Merge",E521="Assisted Merge")),A520&amp;"_SA_AE",IF(AND(D521="Gina",OR(E521="Manual",E521="Assisted Manual")),A520&amp;"_GB",IF(AND(D521="Gina",OR(E521="De-Novo Merge",E521="Assisted Merge")),A520&amp;"_SA_GB",IF(AND(D521="Cameron",OR(E521="Manual",E521="Assisted Manual")),A520&amp;"_CA",IF(AND(D521="Cameron",OR(E521="De-Novo Merge",E521="Assisted Merge")),A520&amp;"_SA_CA",IF(AND(D521="Bruno",OR(E521="Manual",E521="Assisted Manual")),A520&amp;"_BD",IF(AND(D521="Bruno",OR(E521="De-Novo Merge",E521="Assisted Merge")),A520&amp;"_SA_BD",IF(AND(D521="Daniel",OR(E521="Manual",E521="Assisted Manual")),A520&amp;"_DR",IF(AND(D521="Daniel",OR(E521="De-Novo Merge",E521="Assisted Merge")),A520&amp;"_SA_DR",IF(AND(D521="Monet",OR(E521="Manual",E521="Assisted Manual")),A520&amp;"_MW",IF(AND(D521="Monet",OR(E521="De-Novo Merge",E521="Assisted Merge")),A520&amp;"_SA_MW",IF(AND(D521="Rinat",OR(E521="Manual",E521="Assisted Manual")),A520&amp;"_RM",IF(AND(D521="Rinat",OR(E521="De-Novo Merge",E521="Assisted Merge")),A520&amp;"_SA_RM",""))))))))))))))))</f>
        <v/>
      </c>
      <c r="G521" s="104"/>
      <c r="H521" s="104"/>
      <c r="I521" s="68"/>
      <c r="J521" s="68"/>
      <c r="K521" s="73" t="str">
        <f>IF(AND(NOT(I521=""),NOT(J521=""),NOT(H521="")),J521/I521,"")</f>
        <v/>
      </c>
      <c r="L521" s="109"/>
      <c r="M521" s="103" t="str">
        <f>IF(AND(NOT(OR(G521="",G521="Ø")),H521=""),"In Progress",IF(AND(NOT(OR(H521="Ø",H521="")),NOT(OR(G521="Ø",G521=""))),"Completed",IF(AND(NOT(A520=""),NOT(OR(D521="",D521="???")),G521=""),"Waiting",IF(D521="???","Waiting",""))))</f>
        <v>Waiting</v>
      </c>
      <c r="N521" s="109"/>
      <c r="O521" s="109"/>
      <c r="Q521" s="114"/>
      <c r="R521" s="118"/>
    </row>
    <row r="522" spans="1:18" x14ac:dyDescent="0.25">
      <c r="A522" s="115" t="s">
        <v>5396</v>
      </c>
      <c r="B522" s="110" t="s">
        <v>5395</v>
      </c>
      <c r="C522" s="109" t="s">
        <v>5394</v>
      </c>
      <c r="D522" s="103" t="s">
        <v>4648</v>
      </c>
      <c r="E522" s="103" t="s">
        <v>24</v>
      </c>
      <c r="F522" s="7" t="str">
        <f>IF(AND(D522="Amina",OR(E522="Manual",E522="Assisted Manual")),A522&amp;"_AZ",IF(AND(D522="Amina",OR(E522="De-Novo Merge",E522="Assisted Merge")),A522&amp;"_SA_AZ",IF(AND(D522="Ahmad",OR(E522="Manual",E522="Assisted Manual")),A522&amp;"_AE",IF(AND(D522="Ahmad",OR(E522="De-Novo Merge",E522="Assisted Merge")),A522&amp;"_SA_AE",IF(AND(D522="Gina",OR(E522="Manual",E522="Assisted Manual")),A522&amp;"_GB",IF(AND(D522="Gina",OR(E522="De-Novo Merge",E522="Assisted Merge")),A522&amp;"_SA_GB",IF(AND(D522="Cameron",OR(E522="Manual",E522="Assisted Manual")),A522&amp;"_CA",IF(AND(D522="Cameron",OR(E522="De-Novo Merge",E522="Assisted Merge")),A522&amp;"_SA_CA",IF(AND(D522="Bruno",OR(E522="Manual",E522="Assisted Manual")),A522&amp;"_BD",IF(AND(D522="Bruno",OR(E522="De-Novo Merge",E522="Assisted Merge")),A522&amp;"_SA_BD",IF(AND(D522="Daniel",OR(E522="Manual",E522="Assisted Manual")),A522&amp;"_DR",IF(AND(D522="Daniel",OR(E522="De-Novo Merge",E522="Assisted Merge")),A522&amp;"_SA_DR",IF(AND(D522="Monet",OR(E522="Manual",E522="Assisted Manual")),A522&amp;"_MW",IF(AND(D522="Monet",OR(E522="De-Novo Merge",E522="Assisted Merge")),A522&amp;"_SA_MW",IF(AND(D522="Rinat",OR(E522="Manual",E522="Assisted Manual")),A522&amp;"_RM",IF(AND(D522="Rinat",OR(E522="De-Novo Merge",E522="Assisted Merge")),A522&amp;"_SA_RM",""))))))))))))))))</f>
        <v>2018-08-01_G-261_AE</v>
      </c>
      <c r="G522" s="104">
        <v>43438</v>
      </c>
      <c r="H522" s="104">
        <v>43438</v>
      </c>
      <c r="I522" s="68">
        <v>0.8</v>
      </c>
      <c r="J522" s="68">
        <v>20.2</v>
      </c>
      <c r="K522" s="73">
        <f>IF(AND(NOT(I522=""),NOT(J522=""),NOT(H522="")),J522/I522,"")</f>
        <v>25.249999999999996</v>
      </c>
      <c r="L522" s="111" t="s">
        <v>4959</v>
      </c>
      <c r="M522" s="103" t="str">
        <f>IF(AND(NOT(OR(G522="",G522="Ø")),H522=""),"In Progress",IF(AND(NOT(OR(H522="Ø",H522="")),NOT(OR(G522="Ø",G522=""))),"Completed",IF(AND(NOT(A521=""),NOT(OR(D522="",D522="???")),G522=""),"Waiting",IF(D522="???","Waiting",""))))</f>
        <v>Completed</v>
      </c>
      <c r="N522" s="109" t="str">
        <f>IF(AND(NOT(OR(H522="Ø",H522="")),L522="Split"),"In Progress",IF(AND(NOT(OR(H522="Ø",H522="")),L522="Needs to be Split"),"Waiting",IF(AND(M522="Review",M523="Review"),"Review",IF(OR(AND(M522="Review",M523="Incomplete"),AND(M522="Incomplete",M523="Review")),"Review",IF(OR(AND(M522="Untraceable",M523="Review"),AND(M522="Review",M523="Untraceable")),"Review",IF(OR(AND(M522="Review",M523="Completed"),AND(M522="Completed",M523="Review")),"Review",IF(OR(AND(M522="Other",M523="Review"),AND(M522="Review",M523="Other")),"Review",IF(OR(AND(M522="Other",M523="Incomplete"),AND(M522="Incomplete",M523="Other")),"Review",IF(OR(AND(M522="Other",M523="Untraceable"),AND(M522="Untraceable",M523="Other")),"Review",IF(OR(AND(M522="Other",M523="Completed"),AND(M522="Completed",M523="Other")),"Review",IF(AND(M522="Waiting",M523="Waiting"),"Waiting",IF(OR(AND(M522="Review",M523="Waiting"),AND(M522="Waiting",M523="Review")),"Waiting",IF(OR(AND(M522="Other",M523="Waiting"),AND(M522="Waiting",M523="Other")),"Waiting",IF(OR(AND(M522="Incomplete",M523="Waiting"),AND(M522="Waiting",M523="Incomplete")),"Waiting",IF(OR(AND(M522="Completed",M523="Waiting"),AND(M522="Waiting",M523="Completed")),"Waiting",IF(OR(M522="In Progress",M523="In Progress"),"In Progress",IF(OR(AND(M522="Completed",M523="Untraceable"),AND(M522="Untraceable",M523="Completed")),"Review",IF(OR(AND(M522="Completed",M523="Incomplete"),AND(M522="Incomplete",M523="Completed")),"Review",IF(OR(AND(M522="Incomplete",M523="Untraceable"),AND(M522="Untraceable",M523="Incomplete")),"Untraceable",IF(AND(NOT(OR(H522="Ø",H522="")),NOT(OR(H523="Ø",H523="")),L522=""),"In Progress",IF(AND(M522="Untraceable",M523="Untraceable"),"Untraceable",IF(AND(NOT(OR(H522="Ø",H522="")),NOT(OR(H523="Ø",H523="")),NOT(OR(L522="Ø",L522="",L522="Split",L522="Needs to be Split"))),"Completed",IF(AND(M522="Incomplete",M523="Incomplete"),"Incomplete",IF(AND(M522="Other",M523="Other"),"Review",IF(AND(M522="Untraceable",M523=""),"Untraceable","")))))))))))))))))))))))))</f>
        <v>In Progress</v>
      </c>
      <c r="O522" s="109" t="s">
        <v>0</v>
      </c>
      <c r="Q522" s="114" t="str">
        <f>IF(OR(N522="Untraceable",N522="Incomplete"),"No",IF(N522="Completed","In Progress",""))</f>
        <v/>
      </c>
      <c r="R522" s="117"/>
    </row>
    <row r="523" spans="1:18" x14ac:dyDescent="0.25">
      <c r="A523" s="109"/>
      <c r="B523" s="109"/>
      <c r="C523" s="109"/>
      <c r="D523" s="103" t="s">
        <v>23</v>
      </c>
      <c r="E523" s="103" t="s">
        <v>1512</v>
      </c>
      <c r="F523" s="7" t="str">
        <f>IF(AND(D523="Amina",OR(E523="Manual",E523="Assisted Manual")),A522&amp;"_AZ",IF(AND(D523="Amina",OR(E523="De-Novo Merge",E523="Assisted Merge")),A522&amp;"_SA_AZ",IF(AND(D523="Ahmad",OR(E523="Manual",E523="Assisted Manual")),A522&amp;"_AE",IF(AND(D523="Ahmad",OR(E523="De-Novo Merge",E523="Assisted Merge")),A522&amp;"_SA_AE",IF(AND(D523="Gina",OR(E523="Manual",E523="Assisted Manual")),A522&amp;"_GB",IF(AND(D523="Gina",OR(E523="De-Novo Merge",E523="Assisted Merge")),A522&amp;"_SA_GB",IF(AND(D523="Cameron",OR(E523="Manual",E523="Assisted Manual")),A522&amp;"_CA",IF(AND(D523="Cameron",OR(E523="De-Novo Merge",E523="Assisted Merge")),A522&amp;"_SA_CA",IF(AND(D523="Bruno",OR(E523="Manual",E523="Assisted Manual")),A522&amp;"_BD",IF(AND(D523="Bruno",OR(E523="De-Novo Merge",E523="Assisted Merge")),A522&amp;"_SA_BD",IF(AND(D523="Daniel",OR(E523="Manual",E523="Assisted Manual")),A522&amp;"_DR",IF(AND(D523="Daniel",OR(E523="De-Novo Merge",E523="Assisted Merge")),A522&amp;"_SA_DR",IF(AND(D523="Monet",OR(E523="Manual",E523="Assisted Manual")),A522&amp;"_MW",IF(AND(D523="Monet",OR(E523="De-Novo Merge",E523="Assisted Merge")),A522&amp;"_SA_MW",IF(AND(D523="Rinat",OR(E523="Manual",E523="Assisted Manual")),A522&amp;"_RM",IF(AND(D523="Rinat",OR(E523="De-Novo Merge",E523="Assisted Merge")),A522&amp;"_SA_RM",""))))))))))))))))</f>
        <v>2018-08-01_G-261_CA</v>
      </c>
      <c r="G523" s="104">
        <v>43439</v>
      </c>
      <c r="H523" s="104">
        <v>43439</v>
      </c>
      <c r="I523" s="68">
        <v>1</v>
      </c>
      <c r="J523" s="68">
        <v>21.4</v>
      </c>
      <c r="K523" s="73">
        <f>IF(AND(NOT(I523=""),NOT(J523=""),NOT(H523="")),J523/I523,"")</f>
        <v>21.4</v>
      </c>
      <c r="L523" s="109"/>
      <c r="M523" s="103" t="str">
        <f>IF(AND(NOT(OR(G523="",G523="Ø")),H523=""),"In Progress",IF(AND(NOT(OR(H523="Ø",H523="")),NOT(OR(G523="Ø",G523=""))),"Completed",IF(AND(NOT(A522=""),NOT(OR(D523="",D523="???")),G523=""),"Waiting",IF(D523="???","Waiting",""))))</f>
        <v>Completed</v>
      </c>
      <c r="N523" s="109"/>
      <c r="O523" s="109"/>
      <c r="Q523" s="114"/>
      <c r="R523" s="118"/>
    </row>
    <row r="524" spans="1:18" x14ac:dyDescent="0.25">
      <c r="A524" s="115" t="s">
        <v>5393</v>
      </c>
      <c r="B524" s="110" t="s">
        <v>5392</v>
      </c>
      <c r="C524" s="109" t="s">
        <v>5391</v>
      </c>
      <c r="D524" s="103" t="s">
        <v>23</v>
      </c>
      <c r="E524" s="103" t="s">
        <v>24</v>
      </c>
      <c r="F524" s="7" t="str">
        <f>IF(AND(D524="Amina",OR(E524="Manual",E524="Assisted Manual")),A524&amp;"_AZ",IF(AND(D524="Amina",OR(E524="De-Novo Merge",E524="Assisted Merge")),A524&amp;"_SA_AZ",IF(AND(D524="Ahmad",OR(E524="Manual",E524="Assisted Manual")),A524&amp;"_AE",IF(AND(D524="Ahmad",OR(E524="De-Novo Merge",E524="Assisted Merge")),A524&amp;"_SA_AE",IF(AND(D524="Gina",OR(E524="Manual",E524="Assisted Manual")),A524&amp;"_GB",IF(AND(D524="Gina",OR(E524="De-Novo Merge",E524="Assisted Merge")),A524&amp;"_SA_GB",IF(AND(D524="Cameron",OR(E524="Manual",E524="Assisted Manual")),A524&amp;"_CA",IF(AND(D524="Cameron",OR(E524="De-Novo Merge",E524="Assisted Merge")),A524&amp;"_SA_CA",IF(AND(D524="Bruno",OR(E524="Manual",E524="Assisted Manual")),A524&amp;"_BD",IF(AND(D524="Bruno",OR(E524="De-Novo Merge",E524="Assisted Merge")),A524&amp;"_SA_BD",IF(AND(D524="Daniel",OR(E524="Manual",E524="Assisted Manual")),A524&amp;"_DR",IF(AND(D524="Daniel",OR(E524="De-Novo Merge",E524="Assisted Merge")),A524&amp;"_SA_DR",IF(AND(D524="Monet",OR(E524="Manual",E524="Assisted Manual")),A524&amp;"_MW",IF(AND(D524="Monet",OR(E524="De-Novo Merge",E524="Assisted Merge")),A524&amp;"_SA_MW",IF(AND(D524="Rinat",OR(E524="Manual",E524="Assisted Manual")),A524&amp;"_RM",IF(AND(D524="Rinat",OR(E524="De-Novo Merge",E524="Assisted Merge")),A524&amp;"_SA_RM",""))))))))))))))))</f>
        <v>2018-08-01_G-262_CA</v>
      </c>
      <c r="G524" s="104">
        <v>43438</v>
      </c>
      <c r="H524" s="104">
        <v>43438</v>
      </c>
      <c r="I524" s="68">
        <v>1.5</v>
      </c>
      <c r="J524" s="68"/>
      <c r="K524" s="73" t="str">
        <f>IF(AND(NOT(I524=""),NOT(J524=""),NOT(H524="")),J524/I524,"")</f>
        <v/>
      </c>
      <c r="L524" s="111" t="s">
        <v>4959</v>
      </c>
      <c r="M524" s="103" t="str">
        <f>IF(AND(NOT(OR(G524="",G524="Ø")),H524=""),"In Progress",IF(AND(NOT(OR(H524="Ø",H524="")),NOT(OR(G524="Ø",G524=""))),"Completed",IF(AND(NOT(A523=""),NOT(OR(D524="",D524="???")),G524=""),"Waiting",IF(D524="???","Waiting",""))))</f>
        <v>Completed</v>
      </c>
      <c r="N524" s="109" t="str">
        <f>IF(AND(NOT(OR(H524="Ø",H524="")),L524="Split"),"In Progress",IF(AND(NOT(OR(H524="Ø",H524="")),L524="Needs to be Split"),"Waiting",IF(AND(M524="Review",M525="Review"),"Review",IF(OR(AND(M524="Review",M525="Incomplete"),AND(M524="Incomplete",M525="Review")),"Review",IF(OR(AND(M524="Untraceable",M525="Review"),AND(M524="Review",M525="Untraceable")),"Review",IF(OR(AND(M524="Review",M525="Completed"),AND(M524="Completed",M525="Review")),"Review",IF(OR(AND(M524="Other",M525="Review"),AND(M524="Review",M525="Other")),"Review",IF(OR(AND(M524="Other",M525="Incomplete"),AND(M524="Incomplete",M525="Other")),"Review",IF(OR(AND(M524="Other",M525="Untraceable"),AND(M524="Untraceable",M525="Other")),"Review",IF(OR(AND(M524="Other",M525="Completed"),AND(M524="Completed",M525="Other")),"Review",IF(AND(M524="Waiting",M525="Waiting"),"Waiting",IF(OR(AND(M524="Review",M525="Waiting"),AND(M524="Waiting",M525="Review")),"Waiting",IF(OR(AND(M524="Other",M525="Waiting"),AND(M524="Waiting",M525="Other")),"Waiting",IF(OR(AND(M524="Incomplete",M525="Waiting"),AND(M524="Waiting",M525="Incomplete")),"Waiting",IF(OR(AND(M524="Completed",M525="Waiting"),AND(M524="Waiting",M525="Completed")),"Waiting",IF(OR(M524="In Progress",M525="In Progress"),"In Progress",IF(OR(AND(M524="Completed",M525="Untraceable"),AND(M524="Untraceable",M525="Completed")),"Review",IF(OR(AND(M524="Completed",M525="Incomplete"),AND(M524="Incomplete",M525="Completed")),"Review",IF(OR(AND(M524="Incomplete",M525="Untraceable"),AND(M524="Untraceable",M525="Incomplete")),"Untraceable",IF(AND(NOT(OR(H524="Ø",H524="")),NOT(OR(H525="Ø",H525="")),L524=""),"In Progress",IF(AND(M524="Untraceable",M525="Untraceable"),"Untraceable",IF(AND(NOT(OR(H524="Ø",H524="")),NOT(OR(H525="Ø",H525="")),NOT(OR(L524="Ø",L524="",L524="Split",L524="Needs to be Split"))),"Completed",IF(AND(M524="Incomplete",M525="Incomplete"),"Incomplete",IF(AND(M524="Other",M525="Other"),"Review",IF(AND(M524="Untraceable",M525=""),"Untraceable","")))))))))))))))))))))))))</f>
        <v>In Progress</v>
      </c>
      <c r="O524" s="109" t="s">
        <v>0</v>
      </c>
      <c r="Q524" s="114" t="str">
        <f>IF(OR(N524="Untraceable",N524="Incomplete"),"No",IF(N524="Completed","In Progress",""))</f>
        <v/>
      </c>
      <c r="R524" s="117"/>
    </row>
    <row r="525" spans="1:18" x14ac:dyDescent="0.25">
      <c r="A525" s="109"/>
      <c r="B525" s="109"/>
      <c r="C525" s="109"/>
      <c r="D525" s="103" t="s">
        <v>113</v>
      </c>
      <c r="E525" s="103" t="s">
        <v>1512</v>
      </c>
      <c r="F525" s="7" t="str">
        <f>IF(AND(D525="Amina",OR(E525="Manual",E525="Assisted Manual")),A524&amp;"_AZ",IF(AND(D525="Amina",OR(E525="De-Novo Merge",E525="Assisted Merge")),A524&amp;"_SA_AZ",IF(AND(D525="Ahmad",OR(E525="Manual",E525="Assisted Manual")),A524&amp;"_AE",IF(AND(D525="Ahmad",OR(E525="De-Novo Merge",E525="Assisted Merge")),A524&amp;"_SA_AE",IF(AND(D525="Gina",OR(E525="Manual",E525="Assisted Manual")),A524&amp;"_GB",IF(AND(D525="Gina",OR(E525="De-Novo Merge",E525="Assisted Merge")),A524&amp;"_SA_GB",IF(AND(D525="Cameron",OR(E525="Manual",E525="Assisted Manual")),A524&amp;"_CA",IF(AND(D525="Cameron",OR(E525="De-Novo Merge",E525="Assisted Merge")),A524&amp;"_SA_CA",IF(AND(D525="Bruno",OR(E525="Manual",E525="Assisted Manual")),A524&amp;"_BD",IF(AND(D525="Bruno",OR(E525="De-Novo Merge",E525="Assisted Merge")),A524&amp;"_SA_BD",IF(AND(D525="Daniel",OR(E525="Manual",E525="Assisted Manual")),A524&amp;"_DR",IF(AND(D525="Daniel",OR(E525="De-Novo Merge",E525="Assisted Merge")),A524&amp;"_SA_DR",IF(AND(D525="Monet",OR(E525="Manual",E525="Assisted Manual")),A524&amp;"_MW",IF(AND(D525="Monet",OR(E525="De-Novo Merge",E525="Assisted Merge")),A524&amp;"_SA_MW",IF(AND(D525="Rinat",OR(E525="Manual",E525="Assisted Manual")),A524&amp;"_RM",IF(AND(D525="Rinat",OR(E525="De-Novo Merge",E525="Assisted Merge")),A524&amp;"_SA_RM",""))))))))))))))))</f>
        <v>2018-08-01_G-262_DR</v>
      </c>
      <c r="G525" s="104">
        <v>43439</v>
      </c>
      <c r="H525" s="104">
        <v>43440</v>
      </c>
      <c r="I525" s="68">
        <v>3</v>
      </c>
      <c r="J525" s="68">
        <v>20.427</v>
      </c>
      <c r="K525" s="73">
        <f>IF(AND(NOT(I525=""),NOT(J525=""),NOT(H525="")),J525/I525,"")</f>
        <v>6.8090000000000002</v>
      </c>
      <c r="L525" s="109"/>
      <c r="M525" s="103" t="str">
        <f>IF(AND(NOT(OR(G525="",G525="Ø")),H525=""),"In Progress",IF(AND(NOT(OR(H525="Ø",H525="")),NOT(OR(G525="Ø",G525=""))),"Completed",IF(AND(NOT(A524=""),NOT(OR(D525="",D525="???")),G525=""),"Waiting",IF(D525="???","Waiting",""))))</f>
        <v>Completed</v>
      </c>
      <c r="N525" s="109"/>
      <c r="O525" s="109"/>
      <c r="Q525" s="114"/>
      <c r="R525" s="118"/>
    </row>
    <row r="526" spans="1:18" x14ac:dyDescent="0.25">
      <c r="A526" s="115" t="s">
        <v>5390</v>
      </c>
      <c r="B526" s="110" t="s">
        <v>5389</v>
      </c>
      <c r="C526" s="109" t="s">
        <v>3754</v>
      </c>
      <c r="D526" s="103" t="s">
        <v>23</v>
      </c>
      <c r="E526" s="103" t="s">
        <v>24</v>
      </c>
      <c r="F526" s="7" t="str">
        <f>IF(AND(D526="Amina",OR(E526="Manual",E526="Assisted Manual")),A526&amp;"_AZ",IF(AND(D526="Amina",OR(E526="De-Novo Merge",E526="Assisted Merge")),A526&amp;"_SA_AZ",IF(AND(D526="Ahmad",OR(E526="Manual",E526="Assisted Manual")),A526&amp;"_AE",IF(AND(D526="Ahmad",OR(E526="De-Novo Merge",E526="Assisted Merge")),A526&amp;"_SA_AE",IF(AND(D526="Gina",OR(E526="Manual",E526="Assisted Manual")),A526&amp;"_GB",IF(AND(D526="Gina",OR(E526="De-Novo Merge",E526="Assisted Merge")),A526&amp;"_SA_GB",IF(AND(D526="Cameron",OR(E526="Manual",E526="Assisted Manual")),A526&amp;"_CA",IF(AND(D526="Cameron",OR(E526="De-Novo Merge",E526="Assisted Merge")),A526&amp;"_SA_CA",IF(AND(D526="Bruno",OR(E526="Manual",E526="Assisted Manual")),A526&amp;"_BD",IF(AND(D526="Bruno",OR(E526="De-Novo Merge",E526="Assisted Merge")),A526&amp;"_SA_BD",IF(AND(D526="Daniel",OR(E526="Manual",E526="Assisted Manual")),A526&amp;"_DR",IF(AND(D526="Daniel",OR(E526="De-Novo Merge",E526="Assisted Merge")),A526&amp;"_SA_DR",IF(AND(D526="Monet",OR(E526="Manual",E526="Assisted Manual")),A526&amp;"_MW",IF(AND(D526="Monet",OR(E526="De-Novo Merge",E526="Assisted Merge")),A526&amp;"_SA_MW",IF(AND(D526="Rinat",OR(E526="Manual",E526="Assisted Manual")),A526&amp;"_RM",IF(AND(D526="Rinat",OR(E526="De-Novo Merge",E526="Assisted Merge")),A526&amp;"_SA_RM",""))))))))))))))))</f>
        <v>2018-08-01_G-263_CA</v>
      </c>
      <c r="G526" s="104">
        <v>43438</v>
      </c>
      <c r="H526" s="104">
        <v>43438</v>
      </c>
      <c r="I526" s="68"/>
      <c r="J526" s="68"/>
      <c r="K526" s="73" t="str">
        <f>IF(AND(NOT(I526=""),NOT(J526=""),NOT(H526="")),J526/I526,"")</f>
        <v/>
      </c>
      <c r="L526" s="111" t="str">
        <f>IF(AND(NOT(OR(H526="",H526="Ø")),NOT(OR(H527="",H527="Ø"))),"Needs to be Split","")</f>
        <v/>
      </c>
      <c r="M526" s="103" t="s">
        <v>4</v>
      </c>
      <c r="N526" s="109" t="str">
        <f>IF(AND(NOT(OR(H526="Ø",H526="")),L526="Split"),"In Progress",IF(AND(NOT(OR(H526="Ø",H526="")),L526="Needs to be Split"),"Waiting",IF(AND(M526="Review",M527="Review"),"Review",IF(OR(AND(M526="Review",M527="Incomplete"),AND(M526="Incomplete",M527="Review")),"Review",IF(OR(AND(M526="Untraceable",M527="Review"),AND(M526="Review",M527="Untraceable")),"Review",IF(OR(AND(M526="Review",M527="Completed"),AND(M526="Completed",M527="Review")),"Review",IF(OR(AND(M526="Other",M527="Review"),AND(M526="Review",M527="Other")),"Review",IF(OR(AND(M526="Other",M527="Incomplete"),AND(M526="Incomplete",M527="Other")),"Review",IF(OR(AND(M526="Other",M527="Untraceable"),AND(M526="Untraceable",M527="Other")),"Review",IF(OR(AND(M526="Other",M527="Completed"),AND(M526="Completed",M527="Other")),"Review",IF(AND(M526="Waiting",M527="Waiting"),"Waiting",IF(OR(AND(M526="Review",M527="Waiting"),AND(M526="Waiting",M527="Review")),"Waiting",IF(OR(AND(M526="Other",M527="Waiting"),AND(M526="Waiting",M527="Other")),"Waiting",IF(OR(AND(M526="Incomplete",M527="Waiting"),AND(M526="Waiting",M527="Incomplete")),"Waiting",IF(OR(AND(M526="Completed",M527="Waiting"),AND(M526="Waiting",M527="Completed")),"Waiting",IF(OR(M526="In Progress",M527="In Progress"),"In Progress",IF(OR(AND(M526="Completed",M527="Untraceable"),AND(M526="Untraceable",M527="Completed")),"Review",IF(OR(AND(M526="Completed",M527="Incomplete"),AND(M526="Incomplete",M527="Completed")),"Review",IF(OR(AND(M526="Incomplete",M527="Untraceable"),AND(M526="Untraceable",M527="Incomplete")),"Untraceable",IF(AND(NOT(OR(H526="Ø",H526="")),NOT(OR(H527="Ø",H527="")),L526=""),"In Progress",IF(AND(M526="Untraceable",M527="Untraceable"),"Untraceable",IF(AND(NOT(OR(H526="Ø",H526="")),NOT(OR(H527="Ø",H527="")),NOT(OR(L526="Ø",L526="",L526="Split",L526="Needs to be Split"))),"Completed",IF(AND(M526="Incomplete",M527="Incomplete"),"Incomplete",IF(AND(M526="Other",M527="Other"),"Review",IF(AND(M526="Untraceable",M527=""),"Untraceable","")))))))))))))))))))))))))</f>
        <v>Waiting</v>
      </c>
      <c r="O526" s="109" t="str">
        <f>IF(OR(N526="Untraceable",N526="Incomplete"),"Ignore",IF(N526="Completed","Waiting",IF(OR(N526="Waiting",N526="In Progress",N526="Review",N526="Other"),"HOLD","")))</f>
        <v>HOLD</v>
      </c>
      <c r="P526" t="s">
        <v>5388</v>
      </c>
      <c r="Q526" s="114" t="str">
        <f>IF(OR(N526="Untraceable",N526="Incomplete"),"No",IF(N526="Completed","In Progress",""))</f>
        <v/>
      </c>
      <c r="R526" s="117"/>
    </row>
    <row r="527" spans="1:18" x14ac:dyDescent="0.25">
      <c r="A527" s="109"/>
      <c r="B527" s="109"/>
      <c r="C527" s="109"/>
      <c r="D527" s="103" t="str">
        <f>IF(AND(NOT(A526=""),NOT(B526=""),NOT(M526="Untraceable")),"???","")</f>
        <v>???</v>
      </c>
      <c r="E527" s="103"/>
      <c r="F527" s="7" t="str">
        <f>IF(AND(D527="Amina",OR(E527="Manual",E527="Assisted Manual")),A526&amp;"_AZ",IF(AND(D527="Amina",OR(E527="De-Novo Merge",E527="Assisted Merge")),A526&amp;"_SA_AZ",IF(AND(D527="Ahmad",OR(E527="Manual",E527="Assisted Manual")),A526&amp;"_AE",IF(AND(D527="Ahmad",OR(E527="De-Novo Merge",E527="Assisted Merge")),A526&amp;"_SA_AE",IF(AND(D527="Gina",OR(E527="Manual",E527="Assisted Manual")),A526&amp;"_GB",IF(AND(D527="Gina",OR(E527="De-Novo Merge",E527="Assisted Merge")),A526&amp;"_SA_GB",IF(AND(D527="Cameron",OR(E527="Manual",E527="Assisted Manual")),A526&amp;"_CA",IF(AND(D527="Cameron",OR(E527="De-Novo Merge",E527="Assisted Merge")),A526&amp;"_SA_CA",IF(AND(D527="Bruno",OR(E527="Manual",E527="Assisted Manual")),A526&amp;"_BD",IF(AND(D527="Bruno",OR(E527="De-Novo Merge",E527="Assisted Merge")),A526&amp;"_SA_BD",IF(AND(D527="Daniel",OR(E527="Manual",E527="Assisted Manual")),A526&amp;"_DR",IF(AND(D527="Daniel",OR(E527="De-Novo Merge",E527="Assisted Merge")),A526&amp;"_SA_DR",IF(AND(D527="Monet",OR(E527="Manual",E527="Assisted Manual")),A526&amp;"_MW",IF(AND(D527="Monet",OR(E527="De-Novo Merge",E527="Assisted Merge")),A526&amp;"_SA_MW",IF(AND(D527="Rinat",OR(E527="Manual",E527="Assisted Manual")),A526&amp;"_RM",IF(AND(D527="Rinat",OR(E527="De-Novo Merge",E527="Assisted Merge")),A526&amp;"_SA_RM",""))))))))))))))))</f>
        <v/>
      </c>
      <c r="G527" s="104"/>
      <c r="H527" s="104"/>
      <c r="I527" s="68"/>
      <c r="J527" s="68"/>
      <c r="K527" s="73" t="str">
        <f>IF(AND(NOT(I527=""),NOT(J527=""),NOT(H527="")),J527/I527,"")</f>
        <v/>
      </c>
      <c r="L527" s="109"/>
      <c r="M527" s="103" t="str">
        <f>IF(AND(NOT(OR(G527="",G527="Ø")),H527=""),"In Progress",IF(AND(NOT(OR(H527="Ø",H527="")),NOT(OR(G527="Ø",G527=""))),"Completed",IF(AND(NOT(A526=""),NOT(OR(D527="",D527="???")),G527=""),"Waiting",IF(D527="???","Waiting",""))))</f>
        <v>Waiting</v>
      </c>
      <c r="N527" s="109"/>
      <c r="O527" s="109"/>
      <c r="Q527" s="114"/>
      <c r="R527" s="118"/>
    </row>
    <row r="528" spans="1:18" x14ac:dyDescent="0.25">
      <c r="A528" s="115" t="s">
        <v>5387</v>
      </c>
      <c r="B528" s="110" t="s">
        <v>5386</v>
      </c>
      <c r="C528" s="109" t="s">
        <v>5385</v>
      </c>
      <c r="D528" s="103" t="s">
        <v>23</v>
      </c>
      <c r="E528" s="103" t="s">
        <v>24</v>
      </c>
      <c r="F528" s="7" t="str">
        <f>IF(AND(D528="Amina",OR(E528="Manual",E528="Assisted Manual")),A528&amp;"_AZ",IF(AND(D528="Amina",OR(E528="De-Novo Merge",E528="Assisted Merge")),A528&amp;"_SA_AZ",IF(AND(D528="Ahmad",OR(E528="Manual",E528="Assisted Manual")),A528&amp;"_AE",IF(AND(D528="Ahmad",OR(E528="De-Novo Merge",E528="Assisted Merge")),A528&amp;"_SA_AE",IF(AND(D528="Gina",OR(E528="Manual",E528="Assisted Manual")),A528&amp;"_GB",IF(AND(D528="Gina",OR(E528="De-Novo Merge",E528="Assisted Merge")),A528&amp;"_SA_GB",IF(AND(D528="Cameron",OR(E528="Manual",E528="Assisted Manual")),A528&amp;"_CA",IF(AND(D528="Cameron",OR(E528="De-Novo Merge",E528="Assisted Merge")),A528&amp;"_SA_CA",IF(AND(D528="Bruno",OR(E528="Manual",E528="Assisted Manual")),A528&amp;"_BD",IF(AND(D528="Bruno",OR(E528="De-Novo Merge",E528="Assisted Merge")),A528&amp;"_SA_BD",IF(AND(D528="Daniel",OR(E528="Manual",E528="Assisted Manual")),A528&amp;"_DR",IF(AND(D528="Daniel",OR(E528="De-Novo Merge",E528="Assisted Merge")),A528&amp;"_SA_DR",IF(AND(D528="Monet",OR(E528="Manual",E528="Assisted Manual")),A528&amp;"_MW",IF(AND(D528="Monet",OR(E528="De-Novo Merge",E528="Assisted Merge")),A528&amp;"_SA_MW",IF(AND(D528="Rinat",OR(E528="Manual",E528="Assisted Manual")),A528&amp;"_RM",IF(AND(D528="Rinat",OR(E528="De-Novo Merge",E528="Assisted Merge")),A528&amp;"_SA_RM",""))))))))))))))))</f>
        <v>2018-08-01_G-264_CA</v>
      </c>
      <c r="G528" s="104">
        <v>43438</v>
      </c>
      <c r="H528" s="104"/>
      <c r="I528" s="68"/>
      <c r="J528" s="68"/>
      <c r="K528" s="73" t="str">
        <f>IF(AND(NOT(I528=""),NOT(J528=""),NOT(H528="")),J528/I528,"")</f>
        <v/>
      </c>
      <c r="L528" s="111" t="str">
        <f>IF(AND(NOT(OR(H528="",H528="Ø")),NOT(OR(H529="",H529="Ø"))),"Needs to be Split","")</f>
        <v/>
      </c>
      <c r="M528" s="103" t="s">
        <v>2</v>
      </c>
      <c r="N528" s="109" t="str">
        <f>IF(AND(NOT(OR(H528="Ø",H528="")),L528="Split"),"In Progress",IF(AND(NOT(OR(H528="Ø",H528="")),L528="Needs to be Split"),"Waiting",IF(AND(M528="Review",M529="Review"),"Review",IF(OR(AND(M528="Review",M529="Incomplete"),AND(M528="Incomplete",M529="Review")),"Review",IF(OR(AND(M528="Untraceable",M529="Review"),AND(M528="Review",M529="Untraceable")),"Review",IF(OR(AND(M528="Review",M529="Completed"),AND(M528="Completed",M529="Review")),"Review",IF(OR(AND(M528="Other",M529="Review"),AND(M528="Review",M529="Other")),"Review",IF(OR(AND(M528="Other",M529="Incomplete"),AND(M528="Incomplete",M529="Other")),"Review",IF(OR(AND(M528="Other",M529="Untraceable"),AND(M528="Untraceable",M529="Other")),"Review",IF(OR(AND(M528="Other",M529="Completed"),AND(M528="Completed",M529="Other")),"Review",IF(AND(M528="Waiting",M529="Waiting"),"Waiting",IF(OR(AND(M528="Review",M529="Waiting"),AND(M528="Waiting",M529="Review")),"Waiting",IF(OR(AND(M528="Other",M529="Waiting"),AND(M528="Waiting",M529="Other")),"Waiting",IF(OR(AND(M528="Incomplete",M529="Waiting"),AND(M528="Waiting",M529="Incomplete")),"Waiting",IF(OR(AND(M528="Completed",M529="Waiting"),AND(M528="Waiting",M529="Completed")),"Waiting",IF(OR(M528="In Progress",M529="In Progress"),"In Progress",IF(OR(AND(M528="Completed",M529="Untraceable"),AND(M528="Untraceable",M529="Completed")),"Review",IF(OR(AND(M528="Completed",M529="Incomplete"),AND(M528="Incomplete",M529="Completed")),"Review",IF(OR(AND(M528="Incomplete",M529="Untraceable"),AND(M528="Untraceable",M529="Incomplete")),"Untraceable",IF(AND(NOT(OR(H528="Ø",H528="")),NOT(OR(H529="Ø",H529="")),L528=""),"In Progress",IF(AND(M528="Untraceable",M529="Untraceable"),"Untraceable",IF(AND(NOT(OR(H528="Ø",H528="")),NOT(OR(H529="Ø",H529="")),NOT(OR(L528="Ø",L528="",L528="Split",L528="Needs to be Split"))),"Completed",IF(AND(M528="Incomplete",M529="Incomplete"),"Incomplete",IF(AND(M528="Other",M529="Other"),"Review",IF(AND(M528="Untraceable",M529=""),"Untraceable","")))))))))))))))))))))))))</f>
        <v>Waiting</v>
      </c>
      <c r="O528" s="109" t="str">
        <f>IF(OR(N528="Untraceable",N528="Incomplete"),"Ignore",IF(N528="Completed","Waiting",IF(OR(N528="Waiting",N528="In Progress",N528="Review",N528="Other"),"HOLD","")))</f>
        <v>HOLD</v>
      </c>
      <c r="Q528" s="114" t="str">
        <f>IF(OR(N528="Untraceable",N528="Incomplete"),"No",IF(N528="Completed","In Progress",""))</f>
        <v/>
      </c>
      <c r="R528" s="117"/>
    </row>
    <row r="529" spans="1:18" x14ac:dyDescent="0.25">
      <c r="A529" s="109"/>
      <c r="B529" s="109"/>
      <c r="C529" s="109"/>
      <c r="D529" s="103" t="str">
        <f>IF(AND(NOT(A528=""),NOT(B528=""),NOT(M528="Untraceable")),"???","")</f>
        <v>???</v>
      </c>
      <c r="E529" s="103"/>
      <c r="F529" s="7" t="str">
        <f>IF(AND(D529="Amina",OR(E529="Manual",E529="Assisted Manual")),A528&amp;"_AZ",IF(AND(D529="Amina",OR(E529="De-Novo Merge",E529="Assisted Merge")),A528&amp;"_SA_AZ",IF(AND(D529="Ahmad",OR(E529="Manual",E529="Assisted Manual")),A528&amp;"_AE",IF(AND(D529="Ahmad",OR(E529="De-Novo Merge",E529="Assisted Merge")),A528&amp;"_SA_AE",IF(AND(D529="Gina",OR(E529="Manual",E529="Assisted Manual")),A528&amp;"_GB",IF(AND(D529="Gina",OR(E529="De-Novo Merge",E529="Assisted Merge")),A528&amp;"_SA_GB",IF(AND(D529="Cameron",OR(E529="Manual",E529="Assisted Manual")),A528&amp;"_CA",IF(AND(D529="Cameron",OR(E529="De-Novo Merge",E529="Assisted Merge")),A528&amp;"_SA_CA",IF(AND(D529="Bruno",OR(E529="Manual",E529="Assisted Manual")),A528&amp;"_BD",IF(AND(D529="Bruno",OR(E529="De-Novo Merge",E529="Assisted Merge")),A528&amp;"_SA_BD",IF(AND(D529="Daniel",OR(E529="Manual",E529="Assisted Manual")),A528&amp;"_DR",IF(AND(D529="Daniel",OR(E529="De-Novo Merge",E529="Assisted Merge")),A528&amp;"_SA_DR",IF(AND(D529="Monet",OR(E529="Manual",E529="Assisted Manual")),A528&amp;"_MW",IF(AND(D529="Monet",OR(E529="De-Novo Merge",E529="Assisted Merge")),A528&amp;"_SA_MW",IF(AND(D529="Rinat",OR(E529="Manual",E529="Assisted Manual")),A528&amp;"_RM",IF(AND(D529="Rinat",OR(E529="De-Novo Merge",E529="Assisted Merge")),A528&amp;"_SA_RM",""))))))))))))))))</f>
        <v/>
      </c>
      <c r="G529" s="104"/>
      <c r="H529" s="104"/>
      <c r="I529" s="68"/>
      <c r="J529" s="68"/>
      <c r="K529" s="73" t="str">
        <f>IF(AND(NOT(I529=""),NOT(J529=""),NOT(H529="")),J529/I529,"")</f>
        <v/>
      </c>
      <c r="L529" s="109"/>
      <c r="M529" s="103" t="str">
        <f>IF(AND(NOT(OR(G529="",G529="Ø")),H529=""),"In Progress",IF(AND(NOT(OR(H529="Ø",H529="")),NOT(OR(G529="Ø",G529=""))),"Completed",IF(AND(NOT(A528=""),NOT(OR(D529="",D529="???")),G529=""),"Waiting",IF(D529="???","Waiting",""))))</f>
        <v>Waiting</v>
      </c>
      <c r="N529" s="109"/>
      <c r="O529" s="109"/>
      <c r="Q529" s="114"/>
      <c r="R529" s="118"/>
    </row>
    <row r="530" spans="1:18" x14ac:dyDescent="0.25">
      <c r="A530" s="115" t="s">
        <v>5384</v>
      </c>
      <c r="B530" s="110" t="s">
        <v>5383</v>
      </c>
      <c r="C530" s="109" t="s">
        <v>1052</v>
      </c>
      <c r="D530" s="103" t="s">
        <v>4648</v>
      </c>
      <c r="E530" s="103" t="s">
        <v>24</v>
      </c>
      <c r="F530" s="7" t="str">
        <f>IF(AND(D530="Amina",OR(E530="Manual",E530="Assisted Manual")),A530&amp;"_AZ",IF(AND(D530="Amina",OR(E530="De-Novo Merge",E530="Assisted Merge")),A530&amp;"_SA_AZ",IF(AND(D530="Ahmad",OR(E530="Manual",E530="Assisted Manual")),A530&amp;"_AE",IF(AND(D530="Ahmad",OR(E530="De-Novo Merge",E530="Assisted Merge")),A530&amp;"_SA_AE",IF(AND(D530="Gina",OR(E530="Manual",E530="Assisted Manual")),A530&amp;"_GB",IF(AND(D530="Gina",OR(E530="De-Novo Merge",E530="Assisted Merge")),A530&amp;"_SA_GB",IF(AND(D530="Cameron",OR(E530="Manual",E530="Assisted Manual")),A530&amp;"_CA",IF(AND(D530="Cameron",OR(E530="De-Novo Merge",E530="Assisted Merge")),A530&amp;"_SA_CA",IF(AND(D530="Bruno",OR(E530="Manual",E530="Assisted Manual")),A530&amp;"_BD",IF(AND(D530="Bruno",OR(E530="De-Novo Merge",E530="Assisted Merge")),A530&amp;"_SA_BD",IF(AND(D530="Daniel",OR(E530="Manual",E530="Assisted Manual")),A530&amp;"_DR",IF(AND(D530="Daniel",OR(E530="De-Novo Merge",E530="Assisted Merge")),A530&amp;"_SA_DR",IF(AND(D530="Monet",OR(E530="Manual",E530="Assisted Manual")),A530&amp;"_MW",IF(AND(D530="Monet",OR(E530="De-Novo Merge",E530="Assisted Merge")),A530&amp;"_SA_MW",IF(AND(D530="Rinat",OR(E530="Manual",E530="Assisted Manual")),A530&amp;"_RM",IF(AND(D530="Rinat",OR(E530="De-Novo Merge",E530="Assisted Merge")),A530&amp;"_SA_RM",""))))))))))))))))</f>
        <v>2018-08-01_G-265_AE</v>
      </c>
      <c r="G530" s="104">
        <v>43439</v>
      </c>
      <c r="H530" s="104">
        <v>43439</v>
      </c>
      <c r="I530" s="68">
        <v>2.5</v>
      </c>
      <c r="J530" s="68">
        <v>21.15</v>
      </c>
      <c r="K530" s="73">
        <f>IF(AND(NOT(I530=""),NOT(J530=""),NOT(H530="")),J530/I530,"")</f>
        <v>8.4599999999999991</v>
      </c>
      <c r="L530" s="111" t="str">
        <f>IF(AND(NOT(OR(H530="",H530="Ø")),NOT(OR(H531="",H531="Ø"))),"Needs to be Split","")</f>
        <v/>
      </c>
      <c r="M530" s="103" t="str">
        <f>IF(AND(NOT(OR(G530="",G530="Ø")),H530=""),"In Progress",IF(AND(NOT(OR(H530="Ø",H530="")),NOT(OR(G530="Ø",G530=""))),"Completed",IF(AND(NOT(A529=""),NOT(OR(D530="",D530="???")),G530=""),"Waiting",IF(D530="???","Waiting",""))))</f>
        <v>Completed</v>
      </c>
      <c r="N530" s="109" t="str">
        <f>IF(AND(NOT(OR(H530="Ø",H530="")),L530="Split"),"In Progress",IF(AND(NOT(OR(H530="Ø",H530="")),L530="Needs to be Split"),"Waiting",IF(AND(M530="Review",M531="Review"),"Review",IF(OR(AND(M530="Review",M531="Incomplete"),AND(M530="Incomplete",M531="Review")),"Review",IF(OR(AND(M530="Untraceable",M531="Review"),AND(M530="Review",M531="Untraceable")),"Review",IF(OR(AND(M530="Review",M531="Completed"),AND(M530="Completed",M531="Review")),"Review",IF(OR(AND(M530="Other",M531="Review"),AND(M530="Review",M531="Other")),"Review",IF(OR(AND(M530="Other",M531="Incomplete"),AND(M530="Incomplete",M531="Other")),"Review",IF(OR(AND(M530="Other",M531="Untraceable"),AND(M530="Untraceable",M531="Other")),"Review",IF(OR(AND(M530="Other",M531="Completed"),AND(M530="Completed",M531="Other")),"Review",IF(AND(M530="Waiting",M531="Waiting"),"Waiting",IF(OR(AND(M530="Review",M531="Waiting"),AND(M530="Waiting",M531="Review")),"Waiting",IF(OR(AND(M530="Other",M531="Waiting"),AND(M530="Waiting",M531="Other")),"Waiting",IF(OR(AND(M530="Incomplete",M531="Waiting"),AND(M530="Waiting",M531="Incomplete")),"Waiting",IF(OR(AND(M530="Completed",M531="Waiting"),AND(M530="Waiting",M531="Completed")),"Waiting",IF(OR(M530="In Progress",M531="In Progress"),"In Progress",IF(OR(AND(M530="Completed",M531="Untraceable"),AND(M530="Untraceable",M531="Completed")),"Review",IF(OR(AND(M530="Completed",M531="Incomplete"),AND(M530="Incomplete",M531="Completed")),"Review",IF(OR(AND(M530="Incomplete",M531="Untraceable"),AND(M530="Untraceable",M531="Incomplete")),"Untraceable",IF(AND(NOT(OR(H530="Ø",H530="")),NOT(OR(H531="Ø",H531="")),L530=""),"In Progress",IF(AND(M530="Untraceable",M531="Untraceable"),"Untraceable",IF(AND(NOT(OR(H530="Ø",H530="")),NOT(OR(H531="Ø",H531="")),NOT(OR(L530="Ø",L530="",L530="Split",L530="Needs to be Split"))),"Completed",IF(AND(M530="Incomplete",M531="Incomplete"),"Incomplete",IF(AND(M530="Other",M531="Other"),"Review",IF(AND(M530="Untraceable",M531=""),"Untraceable","")))))))))))))))))))))))))</f>
        <v>Waiting</v>
      </c>
      <c r="O530" s="109" t="str">
        <f>IF(OR(N530="Untraceable",N530="Incomplete"),"Ignore",IF(N530="Completed","Waiting",IF(OR(N530="Waiting",N530="In Progress",N530="Review",N530="Other"),"HOLD","")))</f>
        <v>HOLD</v>
      </c>
      <c r="Q530" s="114" t="str">
        <f>IF(OR(N530="Untraceable",N530="Incomplete"),"No",IF(N530="Completed","In Progress",""))</f>
        <v/>
      </c>
      <c r="R530" s="117"/>
    </row>
    <row r="531" spans="1:18" x14ac:dyDescent="0.25">
      <c r="A531" s="109"/>
      <c r="B531" s="109"/>
      <c r="C531" s="109"/>
      <c r="D531" s="103" t="str">
        <f>IF(AND(NOT(A530=""),NOT(B530=""),NOT(M530="Untraceable")),"???","")</f>
        <v>???</v>
      </c>
      <c r="E531" s="103"/>
      <c r="F531" s="7" t="str">
        <f>IF(AND(D531="Amina",OR(E531="Manual",E531="Assisted Manual")),A530&amp;"_AZ",IF(AND(D531="Amina",OR(E531="De-Novo Merge",E531="Assisted Merge")),A530&amp;"_SA_AZ",IF(AND(D531="Ahmad",OR(E531="Manual",E531="Assisted Manual")),A530&amp;"_AE",IF(AND(D531="Ahmad",OR(E531="De-Novo Merge",E531="Assisted Merge")),A530&amp;"_SA_AE",IF(AND(D531="Gina",OR(E531="Manual",E531="Assisted Manual")),A530&amp;"_GB",IF(AND(D531="Gina",OR(E531="De-Novo Merge",E531="Assisted Merge")),A530&amp;"_SA_GB",IF(AND(D531="Cameron",OR(E531="Manual",E531="Assisted Manual")),A530&amp;"_CA",IF(AND(D531="Cameron",OR(E531="De-Novo Merge",E531="Assisted Merge")),A530&amp;"_SA_CA",IF(AND(D531="Bruno",OR(E531="Manual",E531="Assisted Manual")),A530&amp;"_BD",IF(AND(D531="Bruno",OR(E531="De-Novo Merge",E531="Assisted Merge")),A530&amp;"_SA_BD",IF(AND(D531="Daniel",OR(E531="Manual",E531="Assisted Manual")),A530&amp;"_DR",IF(AND(D531="Daniel",OR(E531="De-Novo Merge",E531="Assisted Merge")),A530&amp;"_SA_DR",IF(AND(D531="Monet",OR(E531="Manual",E531="Assisted Manual")),A530&amp;"_MW",IF(AND(D531="Monet",OR(E531="De-Novo Merge",E531="Assisted Merge")),A530&amp;"_SA_MW",IF(AND(D531="Rinat",OR(E531="Manual",E531="Assisted Manual")),A530&amp;"_RM",IF(AND(D531="Rinat",OR(E531="De-Novo Merge",E531="Assisted Merge")),A530&amp;"_SA_RM",""))))))))))))))))</f>
        <v/>
      </c>
      <c r="G531" s="104"/>
      <c r="H531" s="104"/>
      <c r="I531" s="68"/>
      <c r="J531" s="68"/>
      <c r="K531" s="73" t="str">
        <f>IF(AND(NOT(I531=""),NOT(J531=""),NOT(H531="")),J531/I531,"")</f>
        <v/>
      </c>
      <c r="L531" s="109"/>
      <c r="M531" s="103" t="str">
        <f>IF(AND(NOT(OR(G531="",G531="Ø")),H531=""),"In Progress",IF(AND(NOT(OR(H531="Ø",H531="")),NOT(OR(G531="Ø",G531=""))),"Completed",IF(AND(NOT(A530=""),NOT(OR(D531="",D531="???")),G531=""),"Waiting",IF(D531="???","Waiting",""))))</f>
        <v>Waiting</v>
      </c>
      <c r="N531" s="109"/>
      <c r="O531" s="109"/>
      <c r="Q531" s="114"/>
      <c r="R531" s="118"/>
    </row>
    <row r="532" spans="1:18" x14ac:dyDescent="0.25">
      <c r="A532" s="115" t="s">
        <v>5382</v>
      </c>
      <c r="B532" s="110" t="s">
        <v>5381</v>
      </c>
      <c r="C532" s="109"/>
      <c r="D532" s="103" t="s">
        <v>187</v>
      </c>
      <c r="E532" s="103" t="s">
        <v>24</v>
      </c>
      <c r="F532" s="7" t="str">
        <f>IF(AND(D532="Amina",OR(E532="Manual",E532="Assisted Manual")),A532&amp;"_AZ",IF(AND(D532="Amina",OR(E532="De-Novo Merge",E532="Assisted Merge")),A532&amp;"_SA_AZ",IF(AND(D532="Ahmad",OR(E532="Manual",E532="Assisted Manual")),A532&amp;"_AE",IF(AND(D532="Ahmad",OR(E532="De-Novo Merge",E532="Assisted Merge")),A532&amp;"_SA_AE",IF(AND(D532="Gina",OR(E532="Manual",E532="Assisted Manual")),A532&amp;"_GB",IF(AND(D532="Gina",OR(E532="De-Novo Merge",E532="Assisted Merge")),A532&amp;"_SA_GB",IF(AND(D532="Cameron",OR(E532="Manual",E532="Assisted Manual")),A532&amp;"_CA",IF(AND(D532="Cameron",OR(E532="De-Novo Merge",E532="Assisted Merge")),A532&amp;"_SA_CA",IF(AND(D532="Bruno",OR(E532="Manual",E532="Assisted Manual")),A532&amp;"_BD",IF(AND(D532="Bruno",OR(E532="De-Novo Merge",E532="Assisted Merge")),A532&amp;"_SA_BD",IF(AND(D532="Daniel",OR(E532="Manual",E532="Assisted Manual")),A532&amp;"_DR",IF(AND(D532="Daniel",OR(E532="De-Novo Merge",E532="Assisted Merge")),A532&amp;"_SA_DR",IF(AND(D532="Monet",OR(E532="Manual",E532="Assisted Manual")),A532&amp;"_MW",IF(AND(D532="Monet",OR(E532="De-Novo Merge",E532="Assisted Merge")),A532&amp;"_SA_MW",IF(AND(D532="Rinat",OR(E532="Manual",E532="Assisted Manual")),A532&amp;"_RM",IF(AND(D532="Rinat",OR(E532="De-Novo Merge",E532="Assisted Merge")),A532&amp;"_SA_RM",""))))))))))))))))</f>
        <v>2018-08-01_G-266_MW</v>
      </c>
      <c r="G532" s="104">
        <v>43439</v>
      </c>
      <c r="H532" s="104">
        <v>43439</v>
      </c>
      <c r="I532" s="68">
        <v>1</v>
      </c>
      <c r="J532" s="68">
        <v>17</v>
      </c>
      <c r="K532" s="73">
        <f>IF(AND(NOT(I532=""),NOT(J532=""),NOT(H532="")),J532/I532,"")</f>
        <v>17</v>
      </c>
      <c r="L532" s="111">
        <v>43445</v>
      </c>
      <c r="M532" s="103" t="str">
        <f>IF(AND(NOT(OR(G532="",G532="Ø")),H532=""),"In Progress",IF(AND(NOT(OR(H532="Ø",H532="")),NOT(OR(G532="Ø",G532=""))),"Completed",IF(AND(NOT(A531=""),NOT(OR(D532="",D532="???")),G532=""),"Waiting",IF(D532="???","Waiting",""))))</f>
        <v>Completed</v>
      </c>
      <c r="N532" s="109" t="str">
        <f>IF(AND(NOT(OR(H532="Ø",H532="")),L532="Split"),"In Progress",IF(AND(NOT(OR(H532="Ø",H532="")),L532="Needs to be Split"),"Waiting",IF(AND(M532="Review",M533="Review"),"Review",IF(OR(AND(M532="Review",M533="Incomplete"),AND(M532="Incomplete",M533="Review")),"Review",IF(OR(AND(M532="Untraceable",M533="Review"),AND(M532="Review",M533="Untraceable")),"Review",IF(OR(AND(M532="Review",M533="Completed"),AND(M532="Completed",M533="Review")),"Review",IF(OR(AND(M532="Other",M533="Review"),AND(M532="Review",M533="Other")),"Review",IF(OR(AND(M532="Other",M533="Incomplete"),AND(M532="Incomplete",M533="Other")),"Review",IF(OR(AND(M532="Other",M533="Untraceable"),AND(M532="Untraceable",M533="Other")),"Review",IF(OR(AND(M532="Other",M533="Completed"),AND(M532="Completed",M533="Other")),"Review",IF(AND(M532="Waiting",M533="Waiting"),"Waiting",IF(OR(AND(M532="Review",M533="Waiting"),AND(M532="Waiting",M533="Review")),"Waiting",IF(OR(AND(M532="Other",M533="Waiting"),AND(M532="Waiting",M533="Other")),"Waiting",IF(OR(AND(M532="Incomplete",M533="Waiting"),AND(M532="Waiting",M533="Incomplete")),"Waiting",IF(OR(AND(M532="Completed",M533="Waiting"),AND(M532="Waiting",M533="Completed")),"Waiting",IF(OR(M532="In Progress",M533="In Progress"),"In Progress",IF(OR(AND(M532="Completed",M533="Untraceable"),AND(M532="Untraceable",M533="Completed")),"Review",IF(OR(AND(M532="Completed",M533="Incomplete"),AND(M532="Incomplete",M533="Completed")),"Review",IF(OR(AND(M532="Incomplete",M533="Untraceable"),AND(M532="Untraceable",M533="Incomplete")),"Untraceable",IF(AND(NOT(OR(H532="Ø",H532="")),NOT(OR(H533="Ø",H533="")),L532=""),"In Progress",IF(AND(M532="Untraceable",M533="Untraceable"),"Untraceable",IF(AND(NOT(OR(H532="Ø",H532="")),NOT(OR(H533="Ø",H533="")),NOT(OR(L532="Ø",L532="",L532="Split",L532="Needs to be Split"))),"Completed",IF(AND(M532="Incomplete",M533="Incomplete"),"Incomplete",IF(AND(M532="Other",M533="Other"),"Review",IF(AND(M532="Untraceable",M533=""),"Untraceable","")))))))))))))))))))))))))</f>
        <v>Completed</v>
      </c>
      <c r="O532" s="109" t="s">
        <v>0</v>
      </c>
      <c r="Q532" s="114" t="str">
        <f>IF(OR(N532="Untraceable",N532="Incomplete"),"No",IF(N532="Completed","In Progress",""))</f>
        <v>In Progress</v>
      </c>
      <c r="R532" s="117"/>
    </row>
    <row r="533" spans="1:18" x14ac:dyDescent="0.25">
      <c r="A533" s="109"/>
      <c r="B533" s="109"/>
      <c r="C533" s="109"/>
      <c r="D533" s="103" t="s">
        <v>4648</v>
      </c>
      <c r="E533" s="103" t="s">
        <v>1512</v>
      </c>
      <c r="F533" s="7" t="str">
        <f>IF(AND(D533="Amina",OR(E533="Manual",E533="Assisted Manual")),A532&amp;"_AZ",IF(AND(D533="Amina",OR(E533="De-Novo Merge",E533="Assisted Merge")),A532&amp;"_SA_AZ",IF(AND(D533="Ahmad",OR(E533="Manual",E533="Assisted Manual")),A532&amp;"_AE",IF(AND(D533="Ahmad",OR(E533="De-Novo Merge",E533="Assisted Merge")),A532&amp;"_SA_AE",IF(AND(D533="Gina",OR(E533="Manual",E533="Assisted Manual")),A532&amp;"_GB",IF(AND(D533="Gina",OR(E533="De-Novo Merge",E533="Assisted Merge")),A532&amp;"_SA_GB",IF(AND(D533="Cameron",OR(E533="Manual",E533="Assisted Manual")),A532&amp;"_CA",IF(AND(D533="Cameron",OR(E533="De-Novo Merge",E533="Assisted Merge")),A532&amp;"_SA_CA",IF(AND(D533="Bruno",OR(E533="Manual",E533="Assisted Manual")),A532&amp;"_BD",IF(AND(D533="Bruno",OR(E533="De-Novo Merge",E533="Assisted Merge")),A532&amp;"_SA_BD",IF(AND(D533="Daniel",OR(E533="Manual",E533="Assisted Manual")),A532&amp;"_DR",IF(AND(D533="Daniel",OR(E533="De-Novo Merge",E533="Assisted Merge")),A532&amp;"_SA_DR",IF(AND(D533="Monet",OR(E533="Manual",E533="Assisted Manual")),A532&amp;"_MW",IF(AND(D533="Monet",OR(E533="De-Novo Merge",E533="Assisted Merge")),A532&amp;"_SA_MW",IF(AND(D533="Rinat",OR(E533="Manual",E533="Assisted Manual")),A532&amp;"_RM",IF(AND(D533="Rinat",OR(E533="De-Novo Merge",E533="Assisted Merge")),A532&amp;"_SA_RM",""))))))))))))))))</f>
        <v>2018-08-01_G-266_AE</v>
      </c>
      <c r="G533" s="104">
        <v>43440</v>
      </c>
      <c r="H533" s="104">
        <v>43440</v>
      </c>
      <c r="I533" s="68">
        <v>0.75</v>
      </c>
      <c r="J533" s="68">
        <v>19.2</v>
      </c>
      <c r="K533" s="73">
        <f>IF(AND(NOT(I533=""),NOT(J533=""),NOT(H533="")),J533/I533,"")</f>
        <v>25.599999999999998</v>
      </c>
      <c r="L533" s="109"/>
      <c r="M533" s="103" t="str">
        <f>IF(AND(NOT(OR(G533="",G533="Ø")),H533=""),"In Progress",IF(AND(NOT(OR(H533="Ø",H533="")),NOT(OR(G533="Ø",G533=""))),"Completed",IF(AND(NOT(A532=""),NOT(OR(D533="",D533="???")),G533=""),"Waiting",IF(D533="???","Waiting",""))))</f>
        <v>Completed</v>
      </c>
      <c r="N533" s="109"/>
      <c r="O533" s="109"/>
      <c r="Q533" s="114"/>
      <c r="R533" s="118"/>
    </row>
    <row r="534" spans="1:18" x14ac:dyDescent="0.25">
      <c r="A534" s="115" t="s">
        <v>5380</v>
      </c>
      <c r="B534" s="110" t="s">
        <v>5379</v>
      </c>
      <c r="C534" s="109"/>
      <c r="D534" s="103" t="s">
        <v>23</v>
      </c>
      <c r="E534" s="103" t="s">
        <v>24</v>
      </c>
      <c r="F534" s="7" t="str">
        <f>IF(AND(D534="Amina",OR(E534="Manual",E534="Assisted Manual")),A534&amp;"_AZ",IF(AND(D534="Amina",OR(E534="De-Novo Merge",E534="Assisted Merge")),A534&amp;"_SA_AZ",IF(AND(D534="Ahmad",OR(E534="Manual",E534="Assisted Manual")),A534&amp;"_AE",IF(AND(D534="Ahmad",OR(E534="De-Novo Merge",E534="Assisted Merge")),A534&amp;"_SA_AE",IF(AND(D534="Gina",OR(E534="Manual",E534="Assisted Manual")),A534&amp;"_GB",IF(AND(D534="Gina",OR(E534="De-Novo Merge",E534="Assisted Merge")),A534&amp;"_SA_GB",IF(AND(D534="Cameron",OR(E534="Manual",E534="Assisted Manual")),A534&amp;"_CA",IF(AND(D534="Cameron",OR(E534="De-Novo Merge",E534="Assisted Merge")),A534&amp;"_SA_CA",IF(AND(D534="Bruno",OR(E534="Manual",E534="Assisted Manual")),A534&amp;"_BD",IF(AND(D534="Bruno",OR(E534="De-Novo Merge",E534="Assisted Merge")),A534&amp;"_SA_BD",IF(AND(D534="Daniel",OR(E534="Manual",E534="Assisted Manual")),A534&amp;"_DR",IF(AND(D534="Daniel",OR(E534="De-Novo Merge",E534="Assisted Merge")),A534&amp;"_SA_DR",IF(AND(D534="Monet",OR(E534="Manual",E534="Assisted Manual")),A534&amp;"_MW",IF(AND(D534="Monet",OR(E534="De-Novo Merge",E534="Assisted Merge")),A534&amp;"_SA_MW",IF(AND(D534="Rinat",OR(E534="Manual",E534="Assisted Manual")),A534&amp;"_RM",IF(AND(D534="Rinat",OR(E534="De-Novo Merge",E534="Assisted Merge")),A534&amp;"_SA_RM",""))))))))))))))))</f>
        <v>2018-08-01_G-267_CA</v>
      </c>
      <c r="G534" s="104">
        <v>43439</v>
      </c>
      <c r="H534" s="104">
        <v>43444</v>
      </c>
      <c r="I534" s="68">
        <v>8</v>
      </c>
      <c r="J534" s="68">
        <v>109.6</v>
      </c>
      <c r="K534" s="73">
        <f>IF(AND(NOT(I534=""),NOT(J534=""),NOT(H534="")),J534/I534,"")</f>
        <v>13.7</v>
      </c>
      <c r="L534" s="111">
        <v>43454</v>
      </c>
      <c r="M534" s="103" t="str">
        <f>IF(AND(NOT(OR(G534="",G534="Ø")),H534=""),"In Progress",IF(AND(NOT(OR(H534="Ø",H534="")),NOT(OR(G534="Ø",G534=""))),"Completed",IF(AND(NOT(A533=""),NOT(OR(D534="",D534="???")),G534=""),"Waiting",IF(D534="???","Waiting",""))))</f>
        <v>Completed</v>
      </c>
      <c r="N534" s="109" t="str">
        <f>IF(AND(NOT(OR(H534="Ø",H534="")),L534="Split"),"In Progress",IF(AND(NOT(OR(H534="Ø",H534="")),L534="Needs to be Split"),"Waiting",IF(AND(M534="Review",M535="Review"),"Review",IF(OR(AND(M534="Review",M535="Incomplete"),AND(M534="Incomplete",M535="Review")),"Review",IF(OR(AND(M534="Untraceable",M535="Review"),AND(M534="Review",M535="Untraceable")),"Review",IF(OR(AND(M534="Review",M535="Completed"),AND(M534="Completed",M535="Review")),"Review",IF(OR(AND(M534="Other",M535="Review"),AND(M534="Review",M535="Other")),"Review",IF(OR(AND(M534="Other",M535="Incomplete"),AND(M534="Incomplete",M535="Other")),"Review",IF(OR(AND(M534="Other",M535="Untraceable"),AND(M534="Untraceable",M535="Other")),"Review",IF(OR(AND(M534="Other",M535="Completed"),AND(M534="Completed",M535="Other")),"Review",IF(AND(M534="Waiting",M535="Waiting"),"Waiting",IF(OR(AND(M534="Review",M535="Waiting"),AND(M534="Waiting",M535="Review")),"Waiting",IF(OR(AND(M534="Other",M535="Waiting"),AND(M534="Waiting",M535="Other")),"Waiting",IF(OR(AND(M534="Incomplete",M535="Waiting"),AND(M534="Waiting",M535="Incomplete")),"Waiting",IF(OR(AND(M534="Completed",M535="Waiting"),AND(M534="Waiting",M535="Completed")),"Waiting",IF(OR(M534="In Progress",M535="In Progress"),"In Progress",IF(OR(AND(M534="Completed",M535="Untraceable"),AND(M534="Untraceable",M535="Completed")),"Review",IF(OR(AND(M534="Completed",M535="Incomplete"),AND(M534="Incomplete",M535="Completed")),"Review",IF(OR(AND(M534="Incomplete",M535="Untraceable"),AND(M534="Untraceable",M535="Incomplete")),"Untraceable",IF(AND(NOT(OR(H534="Ø",H534="")),NOT(OR(H535="Ø",H535="")),L534=""),"In Progress",IF(AND(M534="Untraceable",M535="Untraceable"),"Untraceable",IF(AND(NOT(OR(H534="Ø",H534="")),NOT(OR(H535="Ø",H535="")),NOT(OR(L534="Ø",L534="",L534="Split",L534="Needs to be Split"))),"Completed",IF(AND(M534="Incomplete",M535="Incomplete"),"Incomplete",IF(AND(M534="Other",M535="Other"),"Review",IF(AND(M534="Untraceable",M535=""),"Untraceable","")))))))))))))))))))))))))</f>
        <v>Completed</v>
      </c>
      <c r="O534" s="109" t="s">
        <v>0</v>
      </c>
      <c r="Q534" s="114" t="str">
        <f>IF(OR(N534="Untraceable",N534="Incomplete"),"No",IF(N534="Completed","In Progress",""))</f>
        <v>In Progress</v>
      </c>
      <c r="R534" s="117"/>
    </row>
    <row r="535" spans="1:18" x14ac:dyDescent="0.25">
      <c r="A535" s="109"/>
      <c r="B535" s="109"/>
      <c r="C535" s="109"/>
      <c r="D535" s="103" t="s">
        <v>27</v>
      </c>
      <c r="E535" s="103" t="s">
        <v>1512</v>
      </c>
      <c r="F535" s="7" t="str">
        <f>IF(AND(D535="Amina",OR(E535="Manual",E535="Assisted Manual")),A534&amp;"_AZ",IF(AND(D535="Amina",OR(E535="De-Novo Merge",E535="Assisted Merge")),A534&amp;"_SA_AZ",IF(AND(D535="Ahmad",OR(E535="Manual",E535="Assisted Manual")),A534&amp;"_AE",IF(AND(D535="Ahmad",OR(E535="De-Novo Merge",E535="Assisted Merge")),A534&amp;"_SA_AE",IF(AND(D535="Gina",OR(E535="Manual",E535="Assisted Manual")),A534&amp;"_GB",IF(AND(D535="Gina",OR(E535="De-Novo Merge",E535="Assisted Merge")),A534&amp;"_SA_GB",IF(AND(D535="Cameron",OR(E535="Manual",E535="Assisted Manual")),A534&amp;"_CA",IF(AND(D535="Cameron",OR(E535="De-Novo Merge",E535="Assisted Merge")),A534&amp;"_SA_CA",IF(AND(D535="Bruno",OR(E535="Manual",E535="Assisted Manual")),A534&amp;"_BD",IF(AND(D535="Bruno",OR(E535="De-Novo Merge",E535="Assisted Merge")),A534&amp;"_SA_BD",IF(AND(D535="Daniel",OR(E535="Manual",E535="Assisted Manual")),A534&amp;"_DR",IF(AND(D535="Daniel",OR(E535="De-Novo Merge",E535="Assisted Merge")),A534&amp;"_SA_DR",IF(AND(D535="Monet",OR(E535="Manual",E535="Assisted Manual")),A534&amp;"_MW",IF(AND(D535="Monet",OR(E535="De-Novo Merge",E535="Assisted Merge")),A534&amp;"_SA_MW",IF(AND(D535="Rinat",OR(E535="Manual",E535="Assisted Manual")),A534&amp;"_RM",IF(AND(D535="Rinat",OR(E535="De-Novo Merge",E535="Assisted Merge")),A534&amp;"_SA_RM",""))))))))))))))))</f>
        <v>2018-08-01_G-267_GB</v>
      </c>
      <c r="G535" s="104">
        <v>43453</v>
      </c>
      <c r="H535" s="104">
        <v>43454</v>
      </c>
      <c r="I535" s="68">
        <v>5.25</v>
      </c>
      <c r="J535" s="68">
        <v>113.47</v>
      </c>
      <c r="K535" s="73">
        <f>IF(AND(NOT(I535=""),NOT(J535=""),NOT(H535="")),J535/I535,"")</f>
        <v>21.613333333333333</v>
      </c>
      <c r="L535" s="109"/>
      <c r="M535" s="103" t="str">
        <f>IF(AND(NOT(OR(G535="",G535="Ø")),H535=""),"In Progress",IF(AND(NOT(OR(H535="Ø",H535="")),NOT(OR(G535="Ø",G535=""))),"Completed",IF(AND(NOT(A534=""),NOT(OR(D535="",D535="???")),G535=""),"Waiting",IF(D535="???","Waiting",""))))</f>
        <v>Completed</v>
      </c>
      <c r="N535" s="109"/>
      <c r="O535" s="109"/>
      <c r="Q535" s="114"/>
      <c r="R535" s="118"/>
    </row>
    <row r="536" spans="1:18" x14ac:dyDescent="0.25">
      <c r="A536" s="115" t="s">
        <v>5378</v>
      </c>
      <c r="B536" s="110" t="s">
        <v>5377</v>
      </c>
      <c r="C536" s="109"/>
      <c r="D536" s="103" t="s">
        <v>187</v>
      </c>
      <c r="E536" s="103" t="s">
        <v>24</v>
      </c>
      <c r="F536" s="7" t="str">
        <f>IF(AND(D536="Amina",OR(E536="Manual",E536="Assisted Manual")),A536&amp;"_AZ",IF(AND(D536="Amina",OR(E536="De-Novo Merge",E536="Assisted Merge")),A536&amp;"_SA_AZ",IF(AND(D536="Ahmad",OR(E536="Manual",E536="Assisted Manual")),A536&amp;"_AE",IF(AND(D536="Ahmad",OR(E536="De-Novo Merge",E536="Assisted Merge")),A536&amp;"_SA_AE",IF(AND(D536="Gina",OR(E536="Manual",E536="Assisted Manual")),A536&amp;"_GB",IF(AND(D536="Gina",OR(E536="De-Novo Merge",E536="Assisted Merge")),A536&amp;"_SA_GB",IF(AND(D536="Cameron",OR(E536="Manual",E536="Assisted Manual")),A536&amp;"_CA",IF(AND(D536="Cameron",OR(E536="De-Novo Merge",E536="Assisted Merge")),A536&amp;"_SA_CA",IF(AND(D536="Bruno",OR(E536="Manual",E536="Assisted Manual")),A536&amp;"_BD",IF(AND(D536="Bruno",OR(E536="De-Novo Merge",E536="Assisted Merge")),A536&amp;"_SA_BD",IF(AND(D536="Daniel",OR(E536="Manual",E536="Assisted Manual")),A536&amp;"_DR",IF(AND(D536="Daniel",OR(E536="De-Novo Merge",E536="Assisted Merge")),A536&amp;"_SA_DR",IF(AND(D536="Monet",OR(E536="Manual",E536="Assisted Manual")),A536&amp;"_MW",IF(AND(D536="Monet",OR(E536="De-Novo Merge",E536="Assisted Merge")),A536&amp;"_SA_MW",IF(AND(D536="Rinat",OR(E536="Manual",E536="Assisted Manual")),A536&amp;"_RM",IF(AND(D536="Rinat",OR(E536="De-Novo Merge",E536="Assisted Merge")),A536&amp;"_SA_RM",""))))))))))))))))</f>
        <v>2018-08-01_G-268_MW</v>
      </c>
      <c r="G536" s="104">
        <v>43440</v>
      </c>
      <c r="H536" s="104">
        <v>43440</v>
      </c>
      <c r="I536" s="68">
        <v>1</v>
      </c>
      <c r="J536" s="68"/>
      <c r="K536" s="73" t="str">
        <f>IF(AND(NOT(I536=""),NOT(J536=""),NOT(H536="")),J536/I536,"")</f>
        <v/>
      </c>
      <c r="L536" s="111" t="str">
        <f>IF(AND(NOT(OR(H536="",H536="Ø")),NOT(OR(H537="",H537="Ø"))),"Needs to be Split","")</f>
        <v/>
      </c>
      <c r="M536" s="103" t="s">
        <v>4</v>
      </c>
      <c r="N536" s="109" t="str">
        <f>IF(AND(NOT(OR(H536="Ø",H536="")),L536="Split"),"In Progress",IF(AND(NOT(OR(H536="Ø",H536="")),L536="Needs to be Split"),"Waiting",IF(AND(M536="Review",M537="Review"),"Review",IF(OR(AND(M536="Review",M537="Incomplete"),AND(M536="Incomplete",M537="Review")),"Review",IF(OR(AND(M536="Untraceable",M537="Review"),AND(M536="Review",M537="Untraceable")),"Review",IF(OR(AND(M536="Review",M537="Completed"),AND(M536="Completed",M537="Review")),"Review",IF(OR(AND(M536="Other",M537="Review"),AND(M536="Review",M537="Other")),"Review",IF(OR(AND(M536="Other",M537="Incomplete"),AND(M536="Incomplete",M537="Other")),"Review",IF(OR(AND(M536="Other",M537="Untraceable"),AND(M536="Untraceable",M537="Other")),"Review",IF(OR(AND(M536="Other",M537="Completed"),AND(M536="Completed",M537="Other")),"Review",IF(AND(M536="Waiting",M537="Waiting"),"Waiting",IF(OR(AND(M536="Review",M537="Waiting"),AND(M536="Waiting",M537="Review")),"Waiting",IF(OR(AND(M536="Other",M537="Waiting"),AND(M536="Waiting",M537="Other")),"Waiting",IF(OR(AND(M536="Incomplete",M537="Waiting"),AND(M536="Waiting",M537="Incomplete")),"Waiting",IF(OR(AND(M536="Completed",M537="Waiting"),AND(M536="Waiting",M537="Completed")),"Waiting",IF(OR(M536="In Progress",M537="In Progress"),"In Progress",IF(OR(AND(M536="Completed",M537="Untraceable"),AND(M536="Untraceable",M537="Completed")),"Review",IF(OR(AND(M536="Completed",M537="Incomplete"),AND(M536="Incomplete",M537="Completed")),"Review",IF(OR(AND(M536="Incomplete",M537="Untraceable"),AND(M536="Untraceable",M537="Incomplete")),"Untraceable",IF(AND(NOT(OR(H536="Ø",H536="")),NOT(OR(H537="Ø",H537="")),L536=""),"In Progress",IF(AND(M536="Untraceable",M537="Untraceable"),"Untraceable",IF(AND(NOT(OR(H536="Ø",H536="")),NOT(OR(H537="Ø",H537="")),NOT(OR(L536="Ø",L536="",L536="Split",L536="Needs to be Split"))),"Completed",IF(AND(M536="Incomplete",M537="Incomplete"),"Incomplete",IF(AND(M536="Other",M537="Other"),"Review",IF(AND(M536="Untraceable",M537=""),"Untraceable","")))))))))))))))))))))))))</f>
        <v>Waiting</v>
      </c>
      <c r="O536" s="109" t="str">
        <f>IF(OR(N536="Untraceable",N536="Incomplete"),"Ignore",IF(N536="Completed","Waiting",IF(OR(N536="Waiting",N536="In Progress",N536="Review",N536="Other"),"HOLD","")))</f>
        <v>HOLD</v>
      </c>
      <c r="Q536" s="114" t="str">
        <f>IF(OR(N536="Untraceable",N536="Incomplete"),"No",IF(N536="Completed","In Progress",""))</f>
        <v/>
      </c>
      <c r="R536" s="117"/>
    </row>
    <row r="537" spans="1:18" x14ac:dyDescent="0.25">
      <c r="A537" s="109"/>
      <c r="B537" s="109"/>
      <c r="C537" s="109"/>
      <c r="D537" s="103" t="str">
        <f>IF(AND(NOT(A536=""),NOT(B536=""),NOT(M536="Untraceable")),"???","")</f>
        <v>???</v>
      </c>
      <c r="E537" s="103"/>
      <c r="F537" s="7" t="str">
        <f>IF(AND(D537="Amina",OR(E537="Manual",E537="Assisted Manual")),A536&amp;"_AZ",IF(AND(D537="Amina",OR(E537="De-Novo Merge",E537="Assisted Merge")),A536&amp;"_SA_AZ",IF(AND(D537="Ahmad",OR(E537="Manual",E537="Assisted Manual")),A536&amp;"_AE",IF(AND(D537="Ahmad",OR(E537="De-Novo Merge",E537="Assisted Merge")),A536&amp;"_SA_AE",IF(AND(D537="Gina",OR(E537="Manual",E537="Assisted Manual")),A536&amp;"_GB",IF(AND(D537="Gina",OR(E537="De-Novo Merge",E537="Assisted Merge")),A536&amp;"_SA_GB",IF(AND(D537="Cameron",OR(E537="Manual",E537="Assisted Manual")),A536&amp;"_CA",IF(AND(D537="Cameron",OR(E537="De-Novo Merge",E537="Assisted Merge")),A536&amp;"_SA_CA",IF(AND(D537="Bruno",OR(E537="Manual",E537="Assisted Manual")),A536&amp;"_BD",IF(AND(D537="Bruno",OR(E537="De-Novo Merge",E537="Assisted Merge")),A536&amp;"_SA_BD",IF(AND(D537="Daniel",OR(E537="Manual",E537="Assisted Manual")),A536&amp;"_DR",IF(AND(D537="Daniel",OR(E537="De-Novo Merge",E537="Assisted Merge")),A536&amp;"_SA_DR",IF(AND(D537="Monet",OR(E537="Manual",E537="Assisted Manual")),A536&amp;"_MW",IF(AND(D537="Monet",OR(E537="De-Novo Merge",E537="Assisted Merge")),A536&amp;"_SA_MW",IF(AND(D537="Rinat",OR(E537="Manual",E537="Assisted Manual")),A536&amp;"_RM",IF(AND(D537="Rinat",OR(E537="De-Novo Merge",E537="Assisted Merge")),A536&amp;"_SA_RM",""))))))))))))))))</f>
        <v/>
      </c>
      <c r="G537" s="104"/>
      <c r="H537" s="104"/>
      <c r="I537" s="68"/>
      <c r="J537" s="68"/>
      <c r="K537" s="73" t="str">
        <f>IF(AND(NOT(I537=""),NOT(J537=""),NOT(H537="")),J537/I537,"")</f>
        <v/>
      </c>
      <c r="L537" s="109"/>
      <c r="M537" s="103" t="str">
        <f>IF(AND(NOT(OR(G537="",G537="Ø")),H537=""),"In Progress",IF(AND(NOT(OR(H537="Ø",H537="")),NOT(OR(G537="Ø",G537=""))),"Completed",IF(AND(NOT(A536=""),NOT(OR(D537="",D537="???")),G537=""),"Waiting",IF(D537="???","Waiting",""))))</f>
        <v>Waiting</v>
      </c>
      <c r="N537" s="109"/>
      <c r="O537" s="109"/>
      <c r="Q537" s="114"/>
      <c r="R537" s="118"/>
    </row>
    <row r="538" spans="1:18" x14ac:dyDescent="0.25">
      <c r="A538" s="115" t="s">
        <v>5376</v>
      </c>
      <c r="B538" s="110" t="s">
        <v>5375</v>
      </c>
      <c r="C538" s="109"/>
      <c r="D538" s="103" t="s">
        <v>187</v>
      </c>
      <c r="E538" s="103" t="s">
        <v>24</v>
      </c>
      <c r="F538" s="7" t="str">
        <f>IF(AND(D538="Amina",OR(E538="Manual",E538="Assisted Manual")),A538&amp;"_AZ",IF(AND(D538="Amina",OR(E538="De-Novo Merge",E538="Assisted Merge")),A538&amp;"_SA_AZ",IF(AND(D538="Ahmad",OR(E538="Manual",E538="Assisted Manual")),A538&amp;"_AE",IF(AND(D538="Ahmad",OR(E538="De-Novo Merge",E538="Assisted Merge")),A538&amp;"_SA_AE",IF(AND(D538="Gina",OR(E538="Manual",E538="Assisted Manual")),A538&amp;"_GB",IF(AND(D538="Gina",OR(E538="De-Novo Merge",E538="Assisted Merge")),A538&amp;"_SA_GB",IF(AND(D538="Cameron",OR(E538="Manual",E538="Assisted Manual")),A538&amp;"_CA",IF(AND(D538="Cameron",OR(E538="De-Novo Merge",E538="Assisted Merge")),A538&amp;"_SA_CA",IF(AND(D538="Bruno",OR(E538="Manual",E538="Assisted Manual")),A538&amp;"_BD",IF(AND(D538="Bruno",OR(E538="De-Novo Merge",E538="Assisted Merge")),A538&amp;"_SA_BD",IF(AND(D538="Daniel",OR(E538="Manual",E538="Assisted Manual")),A538&amp;"_DR",IF(AND(D538="Daniel",OR(E538="De-Novo Merge",E538="Assisted Merge")),A538&amp;"_SA_DR",IF(AND(D538="Monet",OR(E538="Manual",E538="Assisted Manual")),A538&amp;"_MW",IF(AND(D538="Monet",OR(E538="De-Novo Merge",E538="Assisted Merge")),A538&amp;"_SA_MW",IF(AND(D538="Rinat",OR(E538="Manual",E538="Assisted Manual")),A538&amp;"_RM",IF(AND(D538="Rinat",OR(E538="De-Novo Merge",E538="Assisted Merge")),A538&amp;"_SA_RM",""))))))))))))))))</f>
        <v>2018-08-01_G-269_MW</v>
      </c>
      <c r="G538" s="104">
        <v>43440</v>
      </c>
      <c r="H538" s="104">
        <v>43440</v>
      </c>
      <c r="I538" s="68">
        <v>2</v>
      </c>
      <c r="J538" s="68">
        <v>15.9</v>
      </c>
      <c r="K538" s="73">
        <f>IF(AND(NOT(I538=""),NOT(J538=""),NOT(H538="")),J538/I538,"")</f>
        <v>7.95</v>
      </c>
      <c r="L538" s="111" t="s">
        <v>1850</v>
      </c>
      <c r="M538" s="103" t="str">
        <f>IF(AND(NOT(OR(G538="",G538="Ø")),H538=""),"In Progress",IF(AND(NOT(OR(H538="Ø",H538="")),NOT(OR(G538="Ø",G538=""))),"Completed",IF(AND(NOT(A537=""),NOT(OR(D538="",D538="???")),G538=""),"Waiting",IF(D538="???","Waiting",""))))</f>
        <v>Completed</v>
      </c>
      <c r="N538" s="109" t="str">
        <f>IF(AND(NOT(OR(H538="Ø",H538="")),L538="Split"),"In Progress",IF(AND(NOT(OR(H538="Ø",H538="")),L538="Needs to be Split"),"Waiting",IF(AND(M538="Review",M539="Review"),"Review",IF(OR(AND(M538="Review",M539="Incomplete"),AND(M538="Incomplete",M539="Review")),"Review",IF(OR(AND(M538="Untraceable",M539="Review"),AND(M538="Review",M539="Untraceable")),"Review",IF(OR(AND(M538="Review",M539="Completed"),AND(M538="Completed",M539="Review")),"Review",IF(OR(AND(M538="Other",M539="Review"),AND(M538="Review",M539="Other")),"Review",IF(OR(AND(M538="Other",M539="Incomplete"),AND(M538="Incomplete",M539="Other")),"Review",IF(OR(AND(M538="Other",M539="Untraceable"),AND(M538="Untraceable",M539="Other")),"Review",IF(OR(AND(M538="Other",M539="Completed"),AND(M538="Completed",M539="Other")),"Review",IF(AND(M538="Waiting",M539="Waiting"),"Waiting",IF(OR(AND(M538="Review",M539="Waiting"),AND(M538="Waiting",M539="Review")),"Waiting",IF(OR(AND(M538="Other",M539="Waiting"),AND(M538="Waiting",M539="Other")),"Waiting",IF(OR(AND(M538="Incomplete",M539="Waiting"),AND(M538="Waiting",M539="Incomplete")),"Waiting",IF(OR(AND(M538="Completed",M539="Waiting"),AND(M538="Waiting",M539="Completed")),"Waiting",IF(OR(M538="In Progress",M539="In Progress"),"In Progress",IF(OR(AND(M538="Completed",M539="Untraceable"),AND(M538="Untraceable",M539="Completed")),"Review",IF(OR(AND(M538="Completed",M539="Incomplete"),AND(M538="Incomplete",M539="Completed")),"Review",IF(OR(AND(M538="Incomplete",M539="Untraceable"),AND(M538="Untraceable",M539="Incomplete")),"Untraceable",IF(AND(NOT(OR(H538="Ø",H538="")),NOT(OR(H539="Ø",H539="")),L538=""),"In Progress",IF(AND(M538="Untraceable",M539="Untraceable"),"Untraceable",IF(AND(NOT(OR(H538="Ø",H538="")),NOT(OR(H539="Ø",H539="")),NOT(OR(L538="Ø",L538="",L538="Split",L538="Needs to be Split"))),"Completed",IF(AND(M538="Incomplete",M539="Incomplete"),"Incomplete",IF(AND(M538="Other",M539="Other"),"Review",IF(AND(M538="Untraceable",M539=""),"Untraceable","")))))))))))))))))))))))))</f>
        <v>In Progress</v>
      </c>
      <c r="O538" s="109" t="str">
        <f>IF(OR(N538="Untraceable",N538="Incomplete"),"Ignore",IF(N538="Completed","Waiting",IF(OR(N538="Waiting",N538="In Progress",N538="Review",N538="Other"),"HOLD","")))</f>
        <v>HOLD</v>
      </c>
      <c r="P538" t="s">
        <v>5374</v>
      </c>
      <c r="Q538" s="114" t="str">
        <f>IF(OR(N538="Untraceable",N538="Incomplete"),"No",IF(N538="Completed","In Progress",""))</f>
        <v/>
      </c>
      <c r="R538" s="117"/>
    </row>
    <row r="539" spans="1:18" x14ac:dyDescent="0.25">
      <c r="A539" s="109"/>
      <c r="B539" s="109"/>
      <c r="C539" s="109"/>
      <c r="D539" s="103" t="s">
        <v>23</v>
      </c>
      <c r="E539" s="103" t="s">
        <v>1512</v>
      </c>
      <c r="F539" s="7" t="str">
        <f>IF(AND(D539="Amina",OR(E539="Manual",E539="Assisted Manual")),A538&amp;"_AZ",IF(AND(D539="Amina",OR(E539="De-Novo Merge",E539="Assisted Merge")),A538&amp;"_SA_AZ",IF(AND(D539="Ahmad",OR(E539="Manual",E539="Assisted Manual")),A538&amp;"_AE",IF(AND(D539="Ahmad",OR(E539="De-Novo Merge",E539="Assisted Merge")),A538&amp;"_SA_AE",IF(AND(D539="Gina",OR(E539="Manual",E539="Assisted Manual")),A538&amp;"_GB",IF(AND(D539="Gina",OR(E539="De-Novo Merge",E539="Assisted Merge")),A538&amp;"_SA_GB",IF(AND(D539="Cameron",OR(E539="Manual",E539="Assisted Manual")),A538&amp;"_CA",IF(AND(D539="Cameron",OR(E539="De-Novo Merge",E539="Assisted Merge")),A538&amp;"_SA_CA",IF(AND(D539="Bruno",OR(E539="Manual",E539="Assisted Manual")),A538&amp;"_BD",IF(AND(D539="Bruno",OR(E539="De-Novo Merge",E539="Assisted Merge")),A538&amp;"_SA_BD",IF(AND(D539="Daniel",OR(E539="Manual",E539="Assisted Manual")),A538&amp;"_DR",IF(AND(D539="Daniel",OR(E539="De-Novo Merge",E539="Assisted Merge")),A538&amp;"_SA_DR",IF(AND(D539="Monet",OR(E539="Manual",E539="Assisted Manual")),A538&amp;"_MW",IF(AND(D539="Monet",OR(E539="De-Novo Merge",E539="Assisted Merge")),A538&amp;"_SA_MW",IF(AND(D539="Rinat",OR(E539="Manual",E539="Assisted Manual")),A538&amp;"_RM",IF(AND(D539="Rinat",OR(E539="De-Novo Merge",E539="Assisted Merge")),A538&amp;"_SA_RM",""))))))))))))))))</f>
        <v>2018-08-01_G-269_CA</v>
      </c>
      <c r="G539" s="104">
        <v>43446</v>
      </c>
      <c r="H539" s="104">
        <v>43446</v>
      </c>
      <c r="I539" s="68">
        <v>0.67</v>
      </c>
      <c r="J539" s="68">
        <v>19</v>
      </c>
      <c r="K539" s="73">
        <f>IF(AND(NOT(I539=""),NOT(J539=""),NOT(H539="")),J539/I539,"")</f>
        <v>28.35820895522388</v>
      </c>
      <c r="L539" s="109"/>
      <c r="M539" s="103" t="str">
        <f>IF(AND(NOT(OR(G539="",G539="Ø")),H539=""),"In Progress",IF(AND(NOT(OR(H539="Ø",H539="")),NOT(OR(G539="Ø",G539=""))),"Completed",IF(AND(NOT(A538=""),NOT(OR(D539="",D539="???")),G539=""),"Waiting",IF(D539="???","Waiting",""))))</f>
        <v>Completed</v>
      </c>
      <c r="N539" s="109"/>
      <c r="O539" s="109"/>
      <c r="Q539" s="114"/>
      <c r="R539" s="118"/>
    </row>
    <row r="540" spans="1:18" x14ac:dyDescent="0.25">
      <c r="A540" s="115" t="s">
        <v>5373</v>
      </c>
      <c r="B540" s="110" t="s">
        <v>5372</v>
      </c>
      <c r="C540" s="109"/>
      <c r="D540" s="103" t="s">
        <v>187</v>
      </c>
      <c r="E540" s="103" t="s">
        <v>24</v>
      </c>
      <c r="F540" s="7" t="str">
        <f>IF(AND(D540="Amina",OR(E540="Manual",E540="Assisted Manual")),A540&amp;"_AZ",IF(AND(D540="Amina",OR(E540="De-Novo Merge",E540="Assisted Merge")),A540&amp;"_SA_AZ",IF(AND(D540="Ahmad",OR(E540="Manual",E540="Assisted Manual")),A540&amp;"_AE",IF(AND(D540="Ahmad",OR(E540="De-Novo Merge",E540="Assisted Merge")),A540&amp;"_SA_AE",IF(AND(D540="Gina",OR(E540="Manual",E540="Assisted Manual")),A540&amp;"_GB",IF(AND(D540="Gina",OR(E540="De-Novo Merge",E540="Assisted Merge")),A540&amp;"_SA_GB",IF(AND(D540="Cameron",OR(E540="Manual",E540="Assisted Manual")),A540&amp;"_CA",IF(AND(D540="Cameron",OR(E540="De-Novo Merge",E540="Assisted Merge")),A540&amp;"_SA_CA",IF(AND(D540="Bruno",OR(E540="Manual",E540="Assisted Manual")),A540&amp;"_BD",IF(AND(D540="Bruno",OR(E540="De-Novo Merge",E540="Assisted Merge")),A540&amp;"_SA_BD",IF(AND(D540="Daniel",OR(E540="Manual",E540="Assisted Manual")),A540&amp;"_DR",IF(AND(D540="Daniel",OR(E540="De-Novo Merge",E540="Assisted Merge")),A540&amp;"_SA_DR",IF(AND(D540="Monet",OR(E540="Manual",E540="Assisted Manual")),A540&amp;"_MW",IF(AND(D540="Monet",OR(E540="De-Novo Merge",E540="Assisted Merge")),A540&amp;"_SA_MW",IF(AND(D540="Rinat",OR(E540="Manual",E540="Assisted Manual")),A540&amp;"_RM",IF(AND(D540="Rinat",OR(E540="De-Novo Merge",E540="Assisted Merge")),A540&amp;"_SA_RM",""))))))))))))))))</f>
        <v>2018-08-01_G-270_MW</v>
      </c>
      <c r="G540" s="104">
        <v>43440</v>
      </c>
      <c r="H540" s="104">
        <v>43442</v>
      </c>
      <c r="I540" s="68"/>
      <c r="J540" s="68"/>
      <c r="K540" s="73" t="str">
        <f>IF(AND(NOT(I540=""),NOT(J540=""),NOT(H540="")),J540/I540,"")</f>
        <v/>
      </c>
      <c r="L540" s="111">
        <v>43445</v>
      </c>
      <c r="M540" s="103" t="str">
        <f>IF(AND(NOT(OR(G540="",G540="Ø")),H540=""),"In Progress",IF(AND(NOT(OR(H540="Ø",H540="")),NOT(OR(G540="Ø",G540=""))),"Completed",IF(AND(NOT(A539=""),NOT(OR(D540="",D540="???")),G540=""),"Waiting",IF(D540="???","Waiting",""))))</f>
        <v>Completed</v>
      </c>
      <c r="N540" s="109" t="str">
        <f>IF(AND(NOT(OR(H540="Ø",H540="")),L540="Split"),"In Progress",IF(AND(NOT(OR(H540="Ø",H540="")),L540="Needs to be Split"),"Waiting",IF(AND(M540="Review",M541="Review"),"Review",IF(OR(AND(M540="Review",M541="Incomplete"),AND(M540="Incomplete",M541="Review")),"Review",IF(OR(AND(M540="Untraceable",M541="Review"),AND(M540="Review",M541="Untraceable")),"Review",IF(OR(AND(M540="Review",M541="Completed"),AND(M540="Completed",M541="Review")),"Review",IF(OR(AND(M540="Other",M541="Review"),AND(M540="Review",M541="Other")),"Review",IF(OR(AND(M540="Other",M541="Incomplete"),AND(M540="Incomplete",M541="Other")),"Review",IF(OR(AND(M540="Other",M541="Untraceable"),AND(M540="Untraceable",M541="Other")),"Review",IF(OR(AND(M540="Other",M541="Completed"),AND(M540="Completed",M541="Other")),"Review",IF(AND(M540="Waiting",M541="Waiting"),"Waiting",IF(OR(AND(M540="Review",M541="Waiting"),AND(M540="Waiting",M541="Review")),"Waiting",IF(OR(AND(M540="Other",M541="Waiting"),AND(M540="Waiting",M541="Other")),"Waiting",IF(OR(AND(M540="Incomplete",M541="Waiting"),AND(M540="Waiting",M541="Incomplete")),"Waiting",IF(OR(AND(M540="Completed",M541="Waiting"),AND(M540="Waiting",M541="Completed")),"Waiting",IF(OR(M540="In Progress",M541="In Progress"),"In Progress",IF(OR(AND(M540="Completed",M541="Untraceable"),AND(M540="Untraceable",M541="Completed")),"Review",IF(OR(AND(M540="Completed",M541="Incomplete"),AND(M540="Incomplete",M541="Completed")),"Review",IF(OR(AND(M540="Incomplete",M541="Untraceable"),AND(M540="Untraceable",M541="Incomplete")),"Untraceable",IF(AND(NOT(OR(H540="Ø",H540="")),NOT(OR(H541="Ø",H541="")),L540=""),"In Progress",IF(AND(M540="Untraceable",M541="Untraceable"),"Untraceable",IF(AND(NOT(OR(H540="Ø",H540="")),NOT(OR(H541="Ø",H541="")),NOT(OR(L540="Ø",L540="",L540="Split",L540="Needs to be Split"))),"Completed",IF(AND(M540="Incomplete",M541="Incomplete"),"Incomplete",IF(AND(M540="Other",M541="Other"),"Review",IF(AND(M540="Untraceable",M541=""),"Untraceable","")))))))))))))))))))))))))</f>
        <v>Completed</v>
      </c>
      <c r="O540" s="109" t="s">
        <v>0</v>
      </c>
      <c r="Q540" s="114" t="str">
        <f>IF(OR(N540="Untraceable",N540="Incomplete"),"No",IF(N540="Completed","In Progress",""))</f>
        <v>In Progress</v>
      </c>
      <c r="R540" s="117"/>
    </row>
    <row r="541" spans="1:18" x14ac:dyDescent="0.25">
      <c r="A541" s="109"/>
      <c r="B541" s="109"/>
      <c r="C541" s="109"/>
      <c r="D541" s="103" t="s">
        <v>4648</v>
      </c>
      <c r="E541" s="103" t="s">
        <v>1512</v>
      </c>
      <c r="F541" s="7" t="str">
        <f>IF(AND(D541="Amina",OR(E541="Manual",E541="Assisted Manual")),A540&amp;"_AZ",IF(AND(D541="Amina",OR(E541="De-Novo Merge",E541="Assisted Merge")),A540&amp;"_SA_AZ",IF(AND(D541="Ahmad",OR(E541="Manual",E541="Assisted Manual")),A540&amp;"_AE",IF(AND(D541="Ahmad",OR(E541="De-Novo Merge",E541="Assisted Merge")),A540&amp;"_SA_AE",IF(AND(D541="Gina",OR(E541="Manual",E541="Assisted Manual")),A540&amp;"_GB",IF(AND(D541="Gina",OR(E541="De-Novo Merge",E541="Assisted Merge")),A540&amp;"_SA_GB",IF(AND(D541="Cameron",OR(E541="Manual",E541="Assisted Manual")),A540&amp;"_CA",IF(AND(D541="Cameron",OR(E541="De-Novo Merge",E541="Assisted Merge")),A540&amp;"_SA_CA",IF(AND(D541="Bruno",OR(E541="Manual",E541="Assisted Manual")),A540&amp;"_BD",IF(AND(D541="Bruno",OR(E541="De-Novo Merge",E541="Assisted Merge")),A540&amp;"_SA_BD",IF(AND(D541="Daniel",OR(E541="Manual",E541="Assisted Manual")),A540&amp;"_DR",IF(AND(D541="Daniel",OR(E541="De-Novo Merge",E541="Assisted Merge")),A540&amp;"_SA_DR",IF(AND(D541="Monet",OR(E541="Manual",E541="Assisted Manual")),A540&amp;"_MW",IF(AND(D541="Monet",OR(E541="De-Novo Merge",E541="Assisted Merge")),A540&amp;"_SA_MW",IF(AND(D541="Rinat",OR(E541="Manual",E541="Assisted Manual")),A540&amp;"_RM",IF(AND(D541="Rinat",OR(E541="De-Novo Merge",E541="Assisted Merge")),A540&amp;"_SA_RM",""))))))))))))))))</f>
        <v>2018-08-01_G-270_AE</v>
      </c>
      <c r="G541" s="104">
        <v>43444</v>
      </c>
      <c r="H541" s="104">
        <v>43444</v>
      </c>
      <c r="I541" s="68">
        <v>1.5</v>
      </c>
      <c r="J541" s="68">
        <v>28.26</v>
      </c>
      <c r="K541" s="73">
        <f>IF(AND(NOT(I541=""),NOT(J541=""),NOT(H541="")),J541/I541,"")</f>
        <v>18.84</v>
      </c>
      <c r="L541" s="109"/>
      <c r="M541" s="103" t="str">
        <f>IF(AND(NOT(OR(G541="",G541="Ø")),H541=""),"In Progress",IF(AND(NOT(OR(H541="Ø",H541="")),NOT(OR(G541="Ø",G541=""))),"Completed",IF(AND(NOT(A540=""),NOT(OR(D541="",D541="???")),G541=""),"Waiting",IF(D541="???","Waiting",""))))</f>
        <v>Completed</v>
      </c>
      <c r="N541" s="109"/>
      <c r="O541" s="109"/>
      <c r="Q541" s="114"/>
      <c r="R541" s="118"/>
    </row>
    <row r="542" spans="1:18" x14ac:dyDescent="0.25">
      <c r="A542" s="115" t="s">
        <v>5371</v>
      </c>
      <c r="B542" s="110" t="s">
        <v>5370</v>
      </c>
      <c r="C542" s="109"/>
      <c r="D542" s="103" t="s">
        <v>187</v>
      </c>
      <c r="E542" s="103" t="s">
        <v>24</v>
      </c>
      <c r="F542" s="7" t="str">
        <f>IF(AND(D542="Amina",OR(E542="Manual",E542="Assisted Manual")),A542&amp;"_AZ",IF(AND(D542="Amina",OR(E542="De-Novo Merge",E542="Assisted Merge")),A542&amp;"_SA_AZ",IF(AND(D542="Ahmad",OR(E542="Manual",E542="Assisted Manual")),A542&amp;"_AE",IF(AND(D542="Ahmad",OR(E542="De-Novo Merge",E542="Assisted Merge")),A542&amp;"_SA_AE",IF(AND(D542="Gina",OR(E542="Manual",E542="Assisted Manual")),A542&amp;"_GB",IF(AND(D542="Gina",OR(E542="De-Novo Merge",E542="Assisted Merge")),A542&amp;"_SA_GB",IF(AND(D542="Cameron",OR(E542="Manual",E542="Assisted Manual")),A542&amp;"_CA",IF(AND(D542="Cameron",OR(E542="De-Novo Merge",E542="Assisted Merge")),A542&amp;"_SA_CA",IF(AND(D542="Bruno",OR(E542="Manual",E542="Assisted Manual")),A542&amp;"_BD",IF(AND(D542="Bruno",OR(E542="De-Novo Merge",E542="Assisted Merge")),A542&amp;"_SA_BD",IF(AND(D542="Daniel",OR(E542="Manual",E542="Assisted Manual")),A542&amp;"_DR",IF(AND(D542="Daniel",OR(E542="De-Novo Merge",E542="Assisted Merge")),A542&amp;"_SA_DR",IF(AND(D542="Monet",OR(E542="Manual",E542="Assisted Manual")),A542&amp;"_MW",IF(AND(D542="Monet",OR(E542="De-Novo Merge",E542="Assisted Merge")),A542&amp;"_SA_MW",IF(AND(D542="Rinat",OR(E542="Manual",E542="Assisted Manual")),A542&amp;"_RM",IF(AND(D542="Rinat",OR(E542="De-Novo Merge",E542="Assisted Merge")),A542&amp;"_SA_RM",""))))))))))))))))</f>
        <v>2018-08-01_G-271_MW</v>
      </c>
      <c r="G542" s="104">
        <v>43440</v>
      </c>
      <c r="H542" s="104">
        <v>43442</v>
      </c>
      <c r="I542" s="68"/>
      <c r="J542" s="68"/>
      <c r="K542" s="73" t="str">
        <f>IF(AND(NOT(I542=""),NOT(J542=""),NOT(H542="")),J542/I542,"")</f>
        <v/>
      </c>
      <c r="L542" s="111" t="s">
        <v>4959</v>
      </c>
      <c r="M542" s="103" t="str">
        <f>IF(AND(NOT(OR(G542="",G542="Ø")),H542=""),"In Progress",IF(AND(NOT(OR(H542="Ø",H542="")),NOT(OR(G542="Ø",G542=""))),"Completed",IF(AND(NOT(A541=""),NOT(OR(D542="",D542="???")),G542=""),"Waiting",IF(D542="???","Waiting",""))))</f>
        <v>Completed</v>
      </c>
      <c r="N542" s="109" t="str">
        <f>IF(AND(NOT(OR(H542="Ø",H542="")),L542="Split"),"In Progress",IF(AND(NOT(OR(H542="Ø",H542="")),L542="Needs to be Split"),"Waiting",IF(AND(M542="Review",M543="Review"),"Review",IF(OR(AND(M542="Review",M543="Incomplete"),AND(M542="Incomplete",M543="Review")),"Review",IF(OR(AND(M542="Untraceable",M543="Review"),AND(M542="Review",M543="Untraceable")),"Review",IF(OR(AND(M542="Review",M543="Completed"),AND(M542="Completed",M543="Review")),"Review",IF(OR(AND(M542="Other",M543="Review"),AND(M542="Review",M543="Other")),"Review",IF(OR(AND(M542="Other",M543="Incomplete"),AND(M542="Incomplete",M543="Other")),"Review",IF(OR(AND(M542="Other",M543="Untraceable"),AND(M542="Untraceable",M543="Other")),"Review",IF(OR(AND(M542="Other",M543="Completed"),AND(M542="Completed",M543="Other")),"Review",IF(AND(M542="Waiting",M543="Waiting"),"Waiting",IF(OR(AND(M542="Review",M543="Waiting"),AND(M542="Waiting",M543="Review")),"Waiting",IF(OR(AND(M542="Other",M543="Waiting"),AND(M542="Waiting",M543="Other")),"Waiting",IF(OR(AND(M542="Incomplete",M543="Waiting"),AND(M542="Waiting",M543="Incomplete")),"Waiting",IF(OR(AND(M542="Completed",M543="Waiting"),AND(M542="Waiting",M543="Completed")),"Waiting",IF(OR(M542="In Progress",M543="In Progress"),"In Progress",IF(OR(AND(M542="Completed",M543="Untraceable"),AND(M542="Untraceable",M543="Completed")),"Review",IF(OR(AND(M542="Completed",M543="Incomplete"),AND(M542="Incomplete",M543="Completed")),"Review",IF(OR(AND(M542="Incomplete",M543="Untraceable"),AND(M542="Untraceable",M543="Incomplete")),"Untraceable",IF(AND(NOT(OR(H542="Ø",H542="")),NOT(OR(H543="Ø",H543="")),L542=""),"In Progress",IF(AND(M542="Untraceable",M543="Untraceable"),"Untraceable",IF(AND(NOT(OR(H542="Ø",H542="")),NOT(OR(H543="Ø",H543="")),NOT(OR(L542="Ø",L542="",L542="Split",L542="Needs to be Split"))),"Completed",IF(AND(M542="Incomplete",M543="Incomplete"),"Incomplete",IF(AND(M542="Other",M543="Other"),"Review",IF(AND(M542="Untraceable",M543=""),"Untraceable","")))))))))))))))))))))))))</f>
        <v>In Progress</v>
      </c>
      <c r="O542" s="109" t="s">
        <v>0</v>
      </c>
      <c r="Q542" s="114" t="str">
        <f>IF(OR(N542="Untraceable",N542="Incomplete"),"No",IF(N542="Completed","In Progress",""))</f>
        <v/>
      </c>
      <c r="R542" s="117"/>
    </row>
    <row r="543" spans="1:18" x14ac:dyDescent="0.25">
      <c r="A543" s="109"/>
      <c r="B543" s="109"/>
      <c r="C543" s="109"/>
      <c r="D543" s="103" t="s">
        <v>113</v>
      </c>
      <c r="E543" s="103" t="s">
        <v>1512</v>
      </c>
      <c r="F543" s="7" t="str">
        <f>IF(AND(D543="Amina",OR(E543="Manual",E543="Assisted Manual")),A542&amp;"_AZ",IF(AND(D543="Amina",OR(E543="De-Novo Merge",E543="Assisted Merge")),A542&amp;"_SA_AZ",IF(AND(D543="Ahmad",OR(E543="Manual",E543="Assisted Manual")),A542&amp;"_AE",IF(AND(D543="Ahmad",OR(E543="De-Novo Merge",E543="Assisted Merge")),A542&amp;"_SA_AE",IF(AND(D543="Gina",OR(E543="Manual",E543="Assisted Manual")),A542&amp;"_GB",IF(AND(D543="Gina",OR(E543="De-Novo Merge",E543="Assisted Merge")),A542&amp;"_SA_GB",IF(AND(D543="Cameron",OR(E543="Manual",E543="Assisted Manual")),A542&amp;"_CA",IF(AND(D543="Cameron",OR(E543="De-Novo Merge",E543="Assisted Merge")),A542&amp;"_SA_CA",IF(AND(D543="Bruno",OR(E543="Manual",E543="Assisted Manual")),A542&amp;"_BD",IF(AND(D543="Bruno",OR(E543="De-Novo Merge",E543="Assisted Merge")),A542&amp;"_SA_BD",IF(AND(D543="Daniel",OR(E543="Manual",E543="Assisted Manual")),A542&amp;"_DR",IF(AND(D543="Daniel",OR(E543="De-Novo Merge",E543="Assisted Merge")),A542&amp;"_SA_DR",IF(AND(D543="Monet",OR(E543="Manual",E543="Assisted Manual")),A542&amp;"_MW",IF(AND(D543="Monet",OR(E543="De-Novo Merge",E543="Assisted Merge")),A542&amp;"_SA_MW",IF(AND(D543="Rinat",OR(E543="Manual",E543="Assisted Manual")),A542&amp;"_RM",IF(AND(D543="Rinat",OR(E543="De-Novo Merge",E543="Assisted Merge")),A542&amp;"_SA_RM",""))))))))))))))))</f>
        <v>2018-08-01_G-271_DR</v>
      </c>
      <c r="G543" s="104">
        <v>43441</v>
      </c>
      <c r="H543" s="104">
        <v>43445</v>
      </c>
      <c r="I543" s="68">
        <v>2</v>
      </c>
      <c r="J543" s="68">
        <v>16.367000000000001</v>
      </c>
      <c r="K543" s="73">
        <f>IF(AND(NOT(I543=""),NOT(J543=""),NOT(H543="")),J543/I543,"")</f>
        <v>8.1835000000000004</v>
      </c>
      <c r="L543" s="109"/>
      <c r="M543" s="103" t="str">
        <f>IF(AND(NOT(OR(G543="",G543="Ø")),H543=""),"In Progress",IF(AND(NOT(OR(H543="Ø",H543="")),NOT(OR(G543="Ø",G543=""))),"Completed",IF(AND(NOT(A542=""),NOT(OR(D543="",D543="???")),G543=""),"Waiting",IF(D543="???","Waiting",""))))</f>
        <v>Completed</v>
      </c>
      <c r="N543" s="109"/>
      <c r="O543" s="109"/>
      <c r="Q543" s="114"/>
      <c r="R543" s="118"/>
    </row>
    <row r="544" spans="1:18" x14ac:dyDescent="0.25">
      <c r="A544" s="115" t="s">
        <v>5369</v>
      </c>
      <c r="B544" s="110" t="s">
        <v>5368</v>
      </c>
      <c r="C544" s="109"/>
      <c r="D544" s="103" t="s">
        <v>187</v>
      </c>
      <c r="E544" s="103" t="s">
        <v>24</v>
      </c>
      <c r="F544" s="7" t="str">
        <f>IF(AND(D544="Amina",OR(E544="Manual",E544="Assisted Manual")),A544&amp;"_AZ",IF(AND(D544="Amina",OR(E544="De-Novo Merge",E544="Assisted Merge")),A544&amp;"_SA_AZ",IF(AND(D544="Ahmad",OR(E544="Manual",E544="Assisted Manual")),A544&amp;"_AE",IF(AND(D544="Ahmad",OR(E544="De-Novo Merge",E544="Assisted Merge")),A544&amp;"_SA_AE",IF(AND(D544="Gina",OR(E544="Manual",E544="Assisted Manual")),A544&amp;"_GB",IF(AND(D544="Gina",OR(E544="De-Novo Merge",E544="Assisted Merge")),A544&amp;"_SA_GB",IF(AND(D544="Cameron",OR(E544="Manual",E544="Assisted Manual")),A544&amp;"_CA",IF(AND(D544="Cameron",OR(E544="De-Novo Merge",E544="Assisted Merge")),A544&amp;"_SA_CA",IF(AND(D544="Bruno",OR(E544="Manual",E544="Assisted Manual")),A544&amp;"_BD",IF(AND(D544="Bruno",OR(E544="De-Novo Merge",E544="Assisted Merge")),A544&amp;"_SA_BD",IF(AND(D544="Daniel",OR(E544="Manual",E544="Assisted Manual")),A544&amp;"_DR",IF(AND(D544="Daniel",OR(E544="De-Novo Merge",E544="Assisted Merge")),A544&amp;"_SA_DR",IF(AND(D544="Monet",OR(E544="Manual",E544="Assisted Manual")),A544&amp;"_MW",IF(AND(D544="Monet",OR(E544="De-Novo Merge",E544="Assisted Merge")),A544&amp;"_SA_MW",IF(AND(D544="Rinat",OR(E544="Manual",E544="Assisted Manual")),A544&amp;"_RM",IF(AND(D544="Rinat",OR(E544="De-Novo Merge",E544="Assisted Merge")),A544&amp;"_SA_RM",""))))))))))))))))</f>
        <v>2018-08-01_G-272_MW</v>
      </c>
      <c r="G544" s="104">
        <v>43440</v>
      </c>
      <c r="H544" s="104">
        <v>43442</v>
      </c>
      <c r="I544" s="68"/>
      <c r="J544" s="68"/>
      <c r="K544" s="73" t="str">
        <f>IF(AND(NOT(I544=""),NOT(J544=""),NOT(H544="")),J544/I544,"")</f>
        <v/>
      </c>
      <c r="L544" s="111">
        <v>43445</v>
      </c>
      <c r="M544" s="103" t="str">
        <f>IF(AND(NOT(OR(G544="",G544="Ø")),H544=""),"In Progress",IF(AND(NOT(OR(H544="Ø",H544="")),NOT(OR(G544="Ø",G544=""))),"Completed",IF(AND(NOT(A543=""),NOT(OR(D544="",D544="???")),G544=""),"Waiting",IF(D544="???","Waiting",""))))</f>
        <v>Completed</v>
      </c>
      <c r="N544" s="109" t="str">
        <f>IF(AND(NOT(OR(H544="Ø",H544="")),L544="Split"),"In Progress",IF(AND(NOT(OR(H544="Ø",H544="")),L544="Needs to be Split"),"Waiting",IF(AND(M544="Review",M545="Review"),"Review",IF(OR(AND(M544="Review",M545="Incomplete"),AND(M544="Incomplete",M545="Review")),"Review",IF(OR(AND(M544="Untraceable",M545="Review"),AND(M544="Review",M545="Untraceable")),"Review",IF(OR(AND(M544="Review",M545="Completed"),AND(M544="Completed",M545="Review")),"Review",IF(OR(AND(M544="Other",M545="Review"),AND(M544="Review",M545="Other")),"Review",IF(OR(AND(M544="Other",M545="Incomplete"),AND(M544="Incomplete",M545="Other")),"Review",IF(OR(AND(M544="Other",M545="Untraceable"),AND(M544="Untraceable",M545="Other")),"Review",IF(OR(AND(M544="Other",M545="Completed"),AND(M544="Completed",M545="Other")),"Review",IF(AND(M544="Waiting",M545="Waiting"),"Waiting",IF(OR(AND(M544="Review",M545="Waiting"),AND(M544="Waiting",M545="Review")),"Waiting",IF(OR(AND(M544="Other",M545="Waiting"),AND(M544="Waiting",M545="Other")),"Waiting",IF(OR(AND(M544="Incomplete",M545="Waiting"),AND(M544="Waiting",M545="Incomplete")),"Waiting",IF(OR(AND(M544="Completed",M545="Waiting"),AND(M544="Waiting",M545="Completed")),"Waiting",IF(OR(M544="In Progress",M545="In Progress"),"In Progress",IF(OR(AND(M544="Completed",M545="Untraceable"),AND(M544="Untraceable",M545="Completed")),"Review",IF(OR(AND(M544="Completed",M545="Incomplete"),AND(M544="Incomplete",M545="Completed")),"Review",IF(OR(AND(M544="Incomplete",M545="Untraceable"),AND(M544="Untraceable",M545="Incomplete")),"Untraceable",IF(AND(NOT(OR(H544="Ø",H544="")),NOT(OR(H545="Ø",H545="")),L544=""),"In Progress",IF(AND(M544="Untraceable",M545="Untraceable"),"Untraceable",IF(AND(NOT(OR(H544="Ø",H544="")),NOT(OR(H545="Ø",H545="")),NOT(OR(L544="Ø",L544="",L544="Split",L544="Needs to be Split"))),"Completed",IF(AND(M544="Incomplete",M545="Incomplete"),"Incomplete",IF(AND(M544="Other",M545="Other"),"Review",IF(AND(M544="Untraceable",M545=""),"Untraceable","")))))))))))))))))))))))))</f>
        <v>Completed</v>
      </c>
      <c r="O544" s="109" t="s">
        <v>0</v>
      </c>
      <c r="Q544" s="114" t="str">
        <f>IF(OR(N544="Untraceable",N544="Incomplete"),"No",IF(N544="Completed","In Progress",""))</f>
        <v>In Progress</v>
      </c>
      <c r="R544" s="117"/>
    </row>
    <row r="545" spans="1:18" x14ac:dyDescent="0.25">
      <c r="A545" s="109"/>
      <c r="B545" s="109"/>
      <c r="C545" s="109"/>
      <c r="D545" s="103" t="s">
        <v>4648</v>
      </c>
      <c r="E545" s="103" t="s">
        <v>1512</v>
      </c>
      <c r="F545" s="7" t="str">
        <f>IF(AND(D545="Amina",OR(E545="Manual",E545="Assisted Manual")),A544&amp;"_AZ",IF(AND(D545="Amina",OR(E545="De-Novo Merge",E545="Assisted Merge")),A544&amp;"_SA_AZ",IF(AND(D545="Ahmad",OR(E545="Manual",E545="Assisted Manual")),A544&amp;"_AE",IF(AND(D545="Ahmad",OR(E545="De-Novo Merge",E545="Assisted Merge")),A544&amp;"_SA_AE",IF(AND(D545="Gina",OR(E545="Manual",E545="Assisted Manual")),A544&amp;"_GB",IF(AND(D545="Gina",OR(E545="De-Novo Merge",E545="Assisted Merge")),A544&amp;"_SA_GB",IF(AND(D545="Cameron",OR(E545="Manual",E545="Assisted Manual")),A544&amp;"_CA",IF(AND(D545="Cameron",OR(E545="De-Novo Merge",E545="Assisted Merge")),A544&amp;"_SA_CA",IF(AND(D545="Bruno",OR(E545="Manual",E545="Assisted Manual")),A544&amp;"_BD",IF(AND(D545="Bruno",OR(E545="De-Novo Merge",E545="Assisted Merge")),A544&amp;"_SA_BD",IF(AND(D545="Daniel",OR(E545="Manual",E545="Assisted Manual")),A544&amp;"_DR",IF(AND(D545="Daniel",OR(E545="De-Novo Merge",E545="Assisted Merge")),A544&amp;"_SA_DR",IF(AND(D545="Monet",OR(E545="Manual",E545="Assisted Manual")),A544&amp;"_MW",IF(AND(D545="Monet",OR(E545="De-Novo Merge",E545="Assisted Merge")),A544&amp;"_SA_MW",IF(AND(D545="Rinat",OR(E545="Manual",E545="Assisted Manual")),A544&amp;"_RM",IF(AND(D545="Rinat",OR(E545="De-Novo Merge",E545="Assisted Merge")),A544&amp;"_SA_RM",""))))))))))))))))</f>
        <v>2018-08-01_G-272_AE</v>
      </c>
      <c r="G545" s="104">
        <v>43444</v>
      </c>
      <c r="H545" s="104">
        <v>43444</v>
      </c>
      <c r="I545" s="68">
        <v>1.75</v>
      </c>
      <c r="J545" s="68">
        <v>30.6</v>
      </c>
      <c r="K545" s="73">
        <f>IF(AND(NOT(I545=""),NOT(J545=""),NOT(H545="")),J545/I545,"")</f>
        <v>17.485714285714288</v>
      </c>
      <c r="L545" s="109"/>
      <c r="M545" s="103" t="str">
        <f>IF(AND(NOT(OR(G545="",G545="Ø")),H545=""),"In Progress",IF(AND(NOT(OR(H545="Ø",H545="")),NOT(OR(G545="Ø",G545=""))),"Completed",IF(AND(NOT(A544=""),NOT(OR(D545="",D545="???")),G545=""),"Waiting",IF(D545="???","Waiting",""))))</f>
        <v>Completed</v>
      </c>
      <c r="N545" s="109"/>
      <c r="O545" s="109"/>
      <c r="Q545" s="114"/>
      <c r="R545" s="118"/>
    </row>
    <row r="546" spans="1:18" x14ac:dyDescent="0.25">
      <c r="A546" s="115" t="s">
        <v>5367</v>
      </c>
      <c r="B546" s="110" t="s">
        <v>5366</v>
      </c>
      <c r="C546" s="109"/>
      <c r="D546" s="103" t="s">
        <v>187</v>
      </c>
      <c r="E546" s="103" t="s">
        <v>24</v>
      </c>
      <c r="F546" s="7" t="str">
        <f>IF(AND(D546="Amina",OR(E546="Manual",E546="Assisted Manual")),A546&amp;"_AZ",IF(AND(D546="Amina",OR(E546="De-Novo Merge",E546="Assisted Merge")),A546&amp;"_SA_AZ",IF(AND(D546="Ahmad",OR(E546="Manual",E546="Assisted Manual")),A546&amp;"_AE",IF(AND(D546="Ahmad",OR(E546="De-Novo Merge",E546="Assisted Merge")),A546&amp;"_SA_AE",IF(AND(D546="Gina",OR(E546="Manual",E546="Assisted Manual")),A546&amp;"_GB",IF(AND(D546="Gina",OR(E546="De-Novo Merge",E546="Assisted Merge")),A546&amp;"_SA_GB",IF(AND(D546="Cameron",OR(E546="Manual",E546="Assisted Manual")),A546&amp;"_CA",IF(AND(D546="Cameron",OR(E546="De-Novo Merge",E546="Assisted Merge")),A546&amp;"_SA_CA",IF(AND(D546="Bruno",OR(E546="Manual",E546="Assisted Manual")),A546&amp;"_BD",IF(AND(D546="Bruno",OR(E546="De-Novo Merge",E546="Assisted Merge")),A546&amp;"_SA_BD",IF(AND(D546="Daniel",OR(E546="Manual",E546="Assisted Manual")),A546&amp;"_DR",IF(AND(D546="Daniel",OR(E546="De-Novo Merge",E546="Assisted Merge")),A546&amp;"_SA_DR",IF(AND(D546="Monet",OR(E546="Manual",E546="Assisted Manual")),A546&amp;"_MW",IF(AND(D546="Monet",OR(E546="De-Novo Merge",E546="Assisted Merge")),A546&amp;"_SA_MW",IF(AND(D546="Rinat",OR(E546="Manual",E546="Assisted Manual")),A546&amp;"_RM",IF(AND(D546="Rinat",OR(E546="De-Novo Merge",E546="Assisted Merge")),A546&amp;"_SA_RM",""))))))))))))))))</f>
        <v>2018-08-01_G-273_MW</v>
      </c>
      <c r="G546" s="104">
        <v>43444</v>
      </c>
      <c r="H546" s="104" t="s">
        <v>51</v>
      </c>
      <c r="I546" s="68"/>
      <c r="J546" s="68"/>
      <c r="K546" s="73" t="str">
        <f>IF(AND(NOT(I546=""),NOT(J546=""),NOT(H546="")),J546/I546,"")</f>
        <v/>
      </c>
      <c r="L546" s="111" t="str">
        <f>IF(AND(NOT(OR(H546="",H546="Ø")),NOT(OR(H547="",H547="Ø"))),"Needs to be Split","")</f>
        <v/>
      </c>
      <c r="M546" s="103" t="s">
        <v>2</v>
      </c>
      <c r="N546" s="109" t="str">
        <f>IF(AND(NOT(OR(H546="Ø",H546="")),L546="Split"),"In Progress",IF(AND(NOT(OR(H546="Ø",H546="")),L546="Needs to be Split"),"Waiting",IF(AND(M546="Review",M547="Review"),"Review",IF(OR(AND(M546="Review",M547="Incomplete"),AND(M546="Incomplete",M547="Review")),"Review",IF(OR(AND(M546="Untraceable",M547="Review"),AND(M546="Review",M547="Untraceable")),"Review",IF(OR(AND(M546="Review",M547="Completed"),AND(M546="Completed",M547="Review")),"Review",IF(OR(AND(M546="Other",M547="Review"),AND(M546="Review",M547="Other")),"Review",IF(OR(AND(M546="Other",M547="Incomplete"),AND(M546="Incomplete",M547="Other")),"Review",IF(OR(AND(M546="Other",M547="Untraceable"),AND(M546="Untraceable",M547="Other")),"Review",IF(OR(AND(M546="Other",M547="Completed"),AND(M546="Completed",M547="Other")),"Review",IF(AND(M546="Waiting",M547="Waiting"),"Waiting",IF(OR(AND(M546="Review",M547="Waiting"),AND(M546="Waiting",M547="Review")),"Waiting",IF(OR(AND(M546="Other",M547="Waiting"),AND(M546="Waiting",M547="Other")),"Waiting",IF(OR(AND(M546="Incomplete",M547="Waiting"),AND(M546="Waiting",M547="Incomplete")),"Waiting",IF(OR(AND(M546="Completed",M547="Waiting"),AND(M546="Waiting",M547="Completed")),"Waiting",IF(OR(M546="In Progress",M547="In Progress"),"In Progress",IF(OR(AND(M546="Completed",M547="Untraceable"),AND(M546="Untraceable",M547="Completed")),"Review",IF(OR(AND(M546="Completed",M547="Incomplete"),AND(M546="Incomplete",M547="Completed")),"Review",IF(OR(AND(M546="Incomplete",M547="Untraceable"),AND(M546="Untraceable",M547="Incomplete")),"Untraceable",IF(AND(NOT(OR(H546="Ø",H546="")),NOT(OR(H547="Ø",H547="")),L546=""),"In Progress",IF(AND(M546="Untraceable",M547="Untraceable"),"Untraceable",IF(AND(NOT(OR(H546="Ø",H546="")),NOT(OR(H547="Ø",H547="")),NOT(OR(L546="Ø",L546="",L546="Split",L546="Needs to be Split"))),"Completed",IF(AND(M546="Incomplete",M547="Incomplete"),"Incomplete",IF(AND(M546="Other",M547="Other"),"Review",IF(AND(M546="Untraceable",M547=""),"Untraceable","")))))))))))))))))))))))))</f>
        <v>Incomplete</v>
      </c>
      <c r="O546" s="109" t="str">
        <f>IF(OR(N546="Untraceable",N546="Incomplete"),"Ignore",IF(N546="Completed","Waiting",IF(OR(N546="Waiting",N546="In Progress",N546="Review",N546="Other"),"HOLD","")))</f>
        <v>Ignore</v>
      </c>
      <c r="P546" t="s">
        <v>5365</v>
      </c>
      <c r="Q546" s="114" t="str">
        <f>IF(OR(N546="Untraceable",N546="Incomplete"),"No",IF(N546="Completed","In Progress",""))</f>
        <v>No</v>
      </c>
      <c r="R546" s="117"/>
    </row>
    <row r="547" spans="1:18" x14ac:dyDescent="0.25">
      <c r="A547" s="109"/>
      <c r="B547" s="109"/>
      <c r="C547" s="109"/>
      <c r="D547" s="103"/>
      <c r="E547" s="103"/>
      <c r="F547" s="7"/>
      <c r="G547" s="104"/>
      <c r="H547" s="104"/>
      <c r="I547" s="68"/>
      <c r="J547" s="68"/>
      <c r="K547" s="73" t="str">
        <f>IF(AND(NOT(I547=""),NOT(J547=""),NOT(H547="")),J547/I547,"")</f>
        <v/>
      </c>
      <c r="L547" s="109"/>
      <c r="M547" s="103" t="s">
        <v>2</v>
      </c>
      <c r="N547" s="109"/>
      <c r="O547" s="109"/>
      <c r="Q547" s="114"/>
      <c r="R547" s="118"/>
    </row>
    <row r="548" spans="1:18" x14ac:dyDescent="0.25">
      <c r="A548" s="115" t="s">
        <v>5364</v>
      </c>
      <c r="B548" s="110" t="s">
        <v>5363</v>
      </c>
      <c r="C548" s="109"/>
      <c r="D548" s="103" t="s">
        <v>187</v>
      </c>
      <c r="E548" s="103" t="s">
        <v>24</v>
      </c>
      <c r="F548" s="7" t="str">
        <f>IF(AND(D548="Amina",OR(E548="Manual",E548="Assisted Manual")),A548&amp;"_AZ",IF(AND(D548="Amina",OR(E548="De-Novo Merge",E548="Assisted Merge")),A548&amp;"_SA_AZ",IF(AND(D548="Ahmad",OR(E548="Manual",E548="Assisted Manual")),A548&amp;"_AE",IF(AND(D548="Ahmad",OR(E548="De-Novo Merge",E548="Assisted Merge")),A548&amp;"_SA_AE",IF(AND(D548="Gina",OR(E548="Manual",E548="Assisted Manual")),A548&amp;"_GB",IF(AND(D548="Gina",OR(E548="De-Novo Merge",E548="Assisted Merge")),A548&amp;"_SA_GB",IF(AND(D548="Cameron",OR(E548="Manual",E548="Assisted Manual")),A548&amp;"_CA",IF(AND(D548="Cameron",OR(E548="De-Novo Merge",E548="Assisted Merge")),A548&amp;"_SA_CA",IF(AND(D548="Bruno",OR(E548="Manual",E548="Assisted Manual")),A548&amp;"_BD",IF(AND(D548="Bruno",OR(E548="De-Novo Merge",E548="Assisted Merge")),A548&amp;"_SA_BD",IF(AND(D548="Daniel",OR(E548="Manual",E548="Assisted Manual")),A548&amp;"_DR",IF(AND(D548="Daniel",OR(E548="De-Novo Merge",E548="Assisted Merge")),A548&amp;"_SA_DR",IF(AND(D548="Monet",OR(E548="Manual",E548="Assisted Manual")),A548&amp;"_MW",IF(AND(D548="Monet",OR(E548="De-Novo Merge",E548="Assisted Merge")),A548&amp;"_SA_MW",IF(AND(D548="Rinat",OR(E548="Manual",E548="Assisted Manual")),A548&amp;"_RM",IF(AND(D548="Rinat",OR(E548="De-Novo Merge",E548="Assisted Merge")),A548&amp;"_SA_RM",""))))))))))))))))</f>
        <v>2018-08-01_G-274_MW</v>
      </c>
      <c r="G548" s="104">
        <v>43445</v>
      </c>
      <c r="H548" s="104">
        <v>43445</v>
      </c>
      <c r="I548" s="68">
        <v>0.75</v>
      </c>
      <c r="J548" s="68">
        <v>17.600000000000001</v>
      </c>
      <c r="K548" s="73">
        <f>IF(AND(NOT(I548=""),NOT(J548=""),NOT(H548="")),J548/I548,"")</f>
        <v>23.466666666666669</v>
      </c>
      <c r="L548" s="111" t="s">
        <v>1850</v>
      </c>
      <c r="M548" s="103" t="str">
        <f>IF(AND(NOT(OR(G548="",G548="Ø")),H548=""),"In Progress",IF(AND(NOT(OR(H548="Ø",H548="")),NOT(OR(G548="Ø",G548=""))),"Completed",IF(AND(NOT(A547=""),NOT(OR(D548="",D548="???")),G548=""),"Waiting",IF(D548="???","Waiting",""))))</f>
        <v>Completed</v>
      </c>
      <c r="N548" s="109" t="str">
        <f>IF(AND(NOT(OR(H548="Ø",H548="")),L548="Split"),"In Progress",IF(AND(NOT(OR(H548="Ø",H548="")),L548="Needs to be Split"),"Waiting",IF(AND(M548="Review",M549="Review"),"Review",IF(OR(AND(M548="Review",M549="Incomplete"),AND(M548="Incomplete",M549="Review")),"Review",IF(OR(AND(M548="Untraceable",M549="Review"),AND(M548="Review",M549="Untraceable")),"Review",IF(OR(AND(M548="Review",M549="Completed"),AND(M548="Completed",M549="Review")),"Review",IF(OR(AND(M548="Other",M549="Review"),AND(M548="Review",M549="Other")),"Review",IF(OR(AND(M548="Other",M549="Incomplete"),AND(M548="Incomplete",M549="Other")),"Review",IF(OR(AND(M548="Other",M549="Untraceable"),AND(M548="Untraceable",M549="Other")),"Review",IF(OR(AND(M548="Other",M549="Completed"),AND(M548="Completed",M549="Other")),"Review",IF(AND(M548="Waiting",M549="Waiting"),"Waiting",IF(OR(AND(M548="Review",M549="Waiting"),AND(M548="Waiting",M549="Review")),"Waiting",IF(OR(AND(M548="Other",M549="Waiting"),AND(M548="Waiting",M549="Other")),"Waiting",IF(OR(AND(M548="Incomplete",M549="Waiting"),AND(M548="Waiting",M549="Incomplete")),"Waiting",IF(OR(AND(M548="Completed",M549="Waiting"),AND(M548="Waiting",M549="Completed")),"Waiting",IF(OR(M548="In Progress",M549="In Progress"),"In Progress",IF(OR(AND(M548="Completed",M549="Untraceable"),AND(M548="Untraceable",M549="Completed")),"Review",IF(OR(AND(M548="Completed",M549="Incomplete"),AND(M548="Incomplete",M549="Completed")),"Review",IF(OR(AND(M548="Incomplete",M549="Untraceable"),AND(M548="Untraceable",M549="Incomplete")),"Untraceable",IF(AND(NOT(OR(H548="Ø",H548="")),NOT(OR(H549="Ø",H549="")),L548=""),"In Progress",IF(AND(M548="Untraceable",M549="Untraceable"),"Untraceable",IF(AND(NOT(OR(H548="Ø",H548="")),NOT(OR(H549="Ø",H549="")),NOT(OR(L548="Ø",L548="",L548="Split",L548="Needs to be Split"))),"Completed",IF(AND(M548="Incomplete",M549="Incomplete"),"Incomplete",IF(AND(M548="Other",M549="Other"),"Review",IF(AND(M548="Untraceable",M549=""),"Untraceable","")))))))))))))))))))))))))</f>
        <v>In Progress</v>
      </c>
      <c r="O548" s="109" t="s">
        <v>0</v>
      </c>
      <c r="Q548" s="114" t="str">
        <f>IF(OR(N548="Untraceable",N548="Incomplete"),"No",IF(N548="Completed","In Progress",""))</f>
        <v/>
      </c>
      <c r="R548" s="117"/>
    </row>
    <row r="549" spans="1:18" x14ac:dyDescent="0.25">
      <c r="A549" s="109"/>
      <c r="B549" s="109"/>
      <c r="C549" s="109"/>
      <c r="D549" s="103" t="s">
        <v>23</v>
      </c>
      <c r="E549" s="103" t="s">
        <v>1512</v>
      </c>
      <c r="F549" s="7" t="str">
        <f>IF(AND(D549="Amina",OR(E549="Manual",E549="Assisted Manual")),A548&amp;"_AZ",IF(AND(D549="Amina",OR(E549="De-Novo Merge",E549="Assisted Merge")),A548&amp;"_SA_AZ",IF(AND(D549="Ahmad",OR(E549="Manual",E549="Assisted Manual")),A548&amp;"_AE",IF(AND(D549="Ahmad",OR(E549="De-Novo Merge",E549="Assisted Merge")),A548&amp;"_SA_AE",IF(AND(D549="Gina",OR(E549="Manual",E549="Assisted Manual")),A548&amp;"_GB",IF(AND(D549="Gina",OR(E549="De-Novo Merge",E549="Assisted Merge")),A548&amp;"_SA_GB",IF(AND(D549="Cameron",OR(E549="Manual",E549="Assisted Manual")),A548&amp;"_CA",IF(AND(D549="Cameron",OR(E549="De-Novo Merge",E549="Assisted Merge")),A548&amp;"_SA_CA",IF(AND(D549="Bruno",OR(E549="Manual",E549="Assisted Manual")),A548&amp;"_BD",IF(AND(D549="Bruno",OR(E549="De-Novo Merge",E549="Assisted Merge")),A548&amp;"_SA_BD",IF(AND(D549="Daniel",OR(E549="Manual",E549="Assisted Manual")),A548&amp;"_DR",IF(AND(D549="Daniel",OR(E549="De-Novo Merge",E549="Assisted Merge")),A548&amp;"_SA_DR",IF(AND(D549="Monet",OR(E549="Manual",E549="Assisted Manual")),A548&amp;"_MW",IF(AND(D549="Monet",OR(E549="De-Novo Merge",E549="Assisted Merge")),A548&amp;"_SA_MW",IF(AND(D549="Rinat",OR(E549="Manual",E549="Assisted Manual")),A548&amp;"_RM",IF(AND(D549="Rinat",OR(E549="De-Novo Merge",E549="Assisted Merge")),A548&amp;"_SA_RM",""))))))))))))))))</f>
        <v>2018-08-01_G-274_CA</v>
      </c>
      <c r="G549" s="104">
        <v>43446</v>
      </c>
      <c r="H549" s="104">
        <v>43446</v>
      </c>
      <c r="I549" s="68">
        <v>0.67</v>
      </c>
      <c r="J549" s="68">
        <v>19</v>
      </c>
      <c r="K549" s="73">
        <f>IF(AND(NOT(I549=""),NOT(J549=""),NOT(H549="")),J549/I549,"")</f>
        <v>28.35820895522388</v>
      </c>
      <c r="L549" s="109"/>
      <c r="M549" s="103" t="str">
        <f>IF(AND(NOT(OR(G549="",G549="Ø")),H549=""),"In Progress",IF(AND(NOT(OR(H549="Ø",H549="")),NOT(OR(G549="Ø",G549=""))),"Completed",IF(AND(NOT(A548=""),NOT(OR(D549="",D549="???")),G549=""),"Waiting",IF(D549="???","Waiting",""))))</f>
        <v>Completed</v>
      </c>
      <c r="N549" s="109"/>
      <c r="O549" s="109"/>
      <c r="Q549" s="114"/>
      <c r="R549" s="118"/>
    </row>
    <row r="550" spans="1:18" x14ac:dyDescent="0.25">
      <c r="A550" s="115" t="s">
        <v>5362</v>
      </c>
      <c r="B550" s="110" t="s">
        <v>5361</v>
      </c>
      <c r="C550" s="109"/>
      <c r="D550" s="103" t="s">
        <v>187</v>
      </c>
      <c r="E550" s="103" t="s">
        <v>24</v>
      </c>
      <c r="F550" s="7" t="str">
        <f>IF(AND(D550="Amina",OR(E550="Manual",E550="Assisted Manual")),A550&amp;"_AZ",IF(AND(D550="Amina",OR(E550="De-Novo Merge",E550="Assisted Merge")),A550&amp;"_SA_AZ",IF(AND(D550="Ahmad",OR(E550="Manual",E550="Assisted Manual")),A550&amp;"_AE",IF(AND(D550="Ahmad",OR(E550="De-Novo Merge",E550="Assisted Merge")),A550&amp;"_SA_AE",IF(AND(D550="Gina",OR(E550="Manual",E550="Assisted Manual")),A550&amp;"_GB",IF(AND(D550="Gina",OR(E550="De-Novo Merge",E550="Assisted Merge")),A550&amp;"_SA_GB",IF(AND(D550="Cameron",OR(E550="Manual",E550="Assisted Manual")),A550&amp;"_CA",IF(AND(D550="Cameron",OR(E550="De-Novo Merge",E550="Assisted Merge")),A550&amp;"_SA_CA",IF(AND(D550="Bruno",OR(E550="Manual",E550="Assisted Manual")),A550&amp;"_BD",IF(AND(D550="Bruno",OR(E550="De-Novo Merge",E550="Assisted Merge")),A550&amp;"_SA_BD",IF(AND(D550="Daniel",OR(E550="Manual",E550="Assisted Manual")),A550&amp;"_DR",IF(AND(D550="Daniel",OR(E550="De-Novo Merge",E550="Assisted Merge")),A550&amp;"_SA_DR",IF(AND(D550="Monet",OR(E550="Manual",E550="Assisted Manual")),A550&amp;"_MW",IF(AND(D550="Monet",OR(E550="De-Novo Merge",E550="Assisted Merge")),A550&amp;"_SA_MW",IF(AND(D550="Rinat",OR(E550="Manual",E550="Assisted Manual")),A550&amp;"_RM",IF(AND(D550="Rinat",OR(E550="De-Novo Merge",E550="Assisted Merge")),A550&amp;"_SA_RM",""))))))))))))))))</f>
        <v>2018-08-01_G-275_MW</v>
      </c>
      <c r="G550" s="104">
        <v>43446</v>
      </c>
      <c r="H550" s="104">
        <v>43446</v>
      </c>
      <c r="I550" s="68">
        <v>0.75</v>
      </c>
      <c r="J550" s="68"/>
      <c r="K550" s="73" t="str">
        <f>IF(AND(NOT(I550=""),NOT(J550=""),NOT(H550="")),J550/I550,"")</f>
        <v/>
      </c>
      <c r="L550" s="111" t="str">
        <f>IF(AND(NOT(OR(H550="",H550="Ø")),NOT(OR(H551="",H551="Ø"))),"Needs to be Split","")</f>
        <v/>
      </c>
      <c r="M550" s="103" t="str">
        <f>IF(AND(NOT(OR(G550="",G550="Ø")),H550=""),"In Progress",IF(AND(NOT(OR(H550="Ø",H550="")),NOT(OR(G550="Ø",G550=""))),"Completed",IF(AND(NOT(A549=""),NOT(OR(D550="",D550="???")),G550=""),"Waiting",IF(D550="???","Waiting",""))))</f>
        <v>Completed</v>
      </c>
      <c r="N550" s="109" t="str">
        <f>IF(AND(NOT(OR(H550="Ø",H550="")),L550="Split"),"In Progress",IF(AND(NOT(OR(H550="Ø",H550="")),L550="Needs to be Split"),"Waiting",IF(AND(M550="Review",M551="Review"),"Review",IF(OR(AND(M550="Review",M551="Incomplete"),AND(M550="Incomplete",M551="Review")),"Review",IF(OR(AND(M550="Untraceable",M551="Review"),AND(M550="Review",M551="Untraceable")),"Review",IF(OR(AND(M550="Review",M551="Completed"),AND(M550="Completed",M551="Review")),"Review",IF(OR(AND(M550="Other",M551="Review"),AND(M550="Review",M551="Other")),"Review",IF(OR(AND(M550="Other",M551="Incomplete"),AND(M550="Incomplete",M551="Other")),"Review",IF(OR(AND(M550="Other",M551="Untraceable"),AND(M550="Untraceable",M551="Other")),"Review",IF(OR(AND(M550="Other",M551="Completed"),AND(M550="Completed",M551="Other")),"Review",IF(AND(M550="Waiting",M551="Waiting"),"Waiting",IF(OR(AND(M550="Review",M551="Waiting"),AND(M550="Waiting",M551="Review")),"Waiting",IF(OR(AND(M550="Other",M551="Waiting"),AND(M550="Waiting",M551="Other")),"Waiting",IF(OR(AND(M550="Incomplete",M551="Waiting"),AND(M550="Waiting",M551="Incomplete")),"Waiting",IF(OR(AND(M550="Completed",M551="Waiting"),AND(M550="Waiting",M551="Completed")),"Waiting",IF(OR(M550="In Progress",M551="In Progress"),"In Progress",IF(OR(AND(M550="Completed",M551="Untraceable"),AND(M550="Untraceable",M551="Completed")),"Review",IF(OR(AND(M550="Completed",M551="Incomplete"),AND(M550="Incomplete",M551="Completed")),"Review",IF(OR(AND(M550="Incomplete",M551="Untraceable"),AND(M550="Untraceable",M551="Incomplete")),"Untraceable",IF(AND(NOT(OR(H550="Ø",H550="")),NOT(OR(H551="Ø",H551="")),L550=""),"In Progress",IF(AND(M550="Untraceable",M551="Untraceable"),"Untraceable",IF(AND(NOT(OR(H550="Ø",H550="")),NOT(OR(H551="Ø",H551="")),NOT(OR(L550="Ø",L550="",L550="Split",L550="Needs to be Split"))),"Completed",IF(AND(M550="Incomplete",M551="Incomplete"),"Incomplete",IF(AND(M550="Other",M551="Other"),"Review",IF(AND(M550="Untraceable",M551=""),"Untraceable","")))))))))))))))))))))))))</f>
        <v>Waiting</v>
      </c>
      <c r="O550" s="109" t="str">
        <f>IF(OR(N550="Untraceable",N550="Incomplete"),"Ignore",IF(N550="Completed","Waiting",IF(OR(N550="Waiting",N550="In Progress",N550="Review",N550="Other"),"HOLD","")))</f>
        <v>HOLD</v>
      </c>
      <c r="Q550" s="114" t="str">
        <f>IF(OR(N550="Untraceable",N550="Incomplete"),"No",IF(N550="Completed","In Progress",""))</f>
        <v/>
      </c>
      <c r="R550" s="117"/>
    </row>
    <row r="551" spans="1:18" x14ac:dyDescent="0.25">
      <c r="A551" s="109"/>
      <c r="B551" s="109"/>
      <c r="C551" s="109"/>
      <c r="D551" s="103" t="str">
        <f>IF(AND(NOT(A550=""),NOT(B550=""),NOT(M550="Untraceable")),"???","")</f>
        <v>???</v>
      </c>
      <c r="E551" s="103"/>
      <c r="F551" s="7" t="str">
        <f>IF(AND(D551="Amina",OR(E551="Manual",E551="Assisted Manual")),A550&amp;"_AZ",IF(AND(D551="Amina",OR(E551="De-Novo Merge",E551="Assisted Merge")),A550&amp;"_SA_AZ",IF(AND(D551="Ahmad",OR(E551="Manual",E551="Assisted Manual")),A550&amp;"_AE",IF(AND(D551="Ahmad",OR(E551="De-Novo Merge",E551="Assisted Merge")),A550&amp;"_SA_AE",IF(AND(D551="Gina",OR(E551="Manual",E551="Assisted Manual")),A550&amp;"_GB",IF(AND(D551="Gina",OR(E551="De-Novo Merge",E551="Assisted Merge")),A550&amp;"_SA_GB",IF(AND(D551="Cameron",OR(E551="Manual",E551="Assisted Manual")),A550&amp;"_CA",IF(AND(D551="Cameron",OR(E551="De-Novo Merge",E551="Assisted Merge")),A550&amp;"_SA_CA",IF(AND(D551="Bruno",OR(E551="Manual",E551="Assisted Manual")),A550&amp;"_BD",IF(AND(D551="Bruno",OR(E551="De-Novo Merge",E551="Assisted Merge")),A550&amp;"_SA_BD",IF(AND(D551="Daniel",OR(E551="Manual",E551="Assisted Manual")),A550&amp;"_DR",IF(AND(D551="Daniel",OR(E551="De-Novo Merge",E551="Assisted Merge")),A550&amp;"_SA_DR",IF(AND(D551="Monet",OR(E551="Manual",E551="Assisted Manual")),A550&amp;"_MW",IF(AND(D551="Monet",OR(E551="De-Novo Merge",E551="Assisted Merge")),A550&amp;"_SA_MW",IF(AND(D551="Rinat",OR(E551="Manual",E551="Assisted Manual")),A550&amp;"_RM",IF(AND(D551="Rinat",OR(E551="De-Novo Merge",E551="Assisted Merge")),A550&amp;"_SA_RM",""))))))))))))))))</f>
        <v/>
      </c>
      <c r="G551" s="104"/>
      <c r="H551" s="104"/>
      <c r="I551" s="68"/>
      <c r="J551" s="68"/>
      <c r="K551" s="73" t="str">
        <f>IF(AND(NOT(I551=""),NOT(J551=""),NOT(H551="")),J551/I551,"")</f>
        <v/>
      </c>
      <c r="L551" s="109"/>
      <c r="M551" s="103" t="str">
        <f>IF(AND(NOT(OR(G551="",G551="Ø")),H551=""),"In Progress",IF(AND(NOT(OR(H551="Ø",H551="")),NOT(OR(G551="Ø",G551=""))),"Completed",IF(AND(NOT(A550=""),NOT(OR(D551="",D551="???")),G551=""),"Waiting",IF(D551="???","Waiting",""))))</f>
        <v>Waiting</v>
      </c>
      <c r="N551" s="109"/>
      <c r="O551" s="109"/>
      <c r="Q551" s="114"/>
      <c r="R551" s="118"/>
    </row>
    <row r="552" spans="1:18" x14ac:dyDescent="0.25">
      <c r="A552" s="115" t="s">
        <v>5360</v>
      </c>
      <c r="B552" s="110" t="s">
        <v>5359</v>
      </c>
      <c r="C552" s="109"/>
      <c r="D552" s="103" t="s">
        <v>187</v>
      </c>
      <c r="E552" s="103" t="s">
        <v>24</v>
      </c>
      <c r="F552" s="7" t="str">
        <f>IF(AND(D552="Amina",OR(E552="Manual",E552="Assisted Manual")),A552&amp;"_AZ",IF(AND(D552="Amina",OR(E552="De-Novo Merge",E552="Assisted Merge")),A552&amp;"_SA_AZ",IF(AND(D552="Ahmad",OR(E552="Manual",E552="Assisted Manual")),A552&amp;"_AE",IF(AND(D552="Ahmad",OR(E552="De-Novo Merge",E552="Assisted Merge")),A552&amp;"_SA_AE",IF(AND(D552="Gina",OR(E552="Manual",E552="Assisted Manual")),A552&amp;"_GB",IF(AND(D552="Gina",OR(E552="De-Novo Merge",E552="Assisted Merge")),A552&amp;"_SA_GB",IF(AND(D552="Cameron",OR(E552="Manual",E552="Assisted Manual")),A552&amp;"_CA",IF(AND(D552="Cameron",OR(E552="De-Novo Merge",E552="Assisted Merge")),A552&amp;"_SA_CA",IF(AND(D552="Bruno",OR(E552="Manual",E552="Assisted Manual")),A552&amp;"_BD",IF(AND(D552="Bruno",OR(E552="De-Novo Merge",E552="Assisted Merge")),A552&amp;"_SA_BD",IF(AND(D552="Daniel",OR(E552="Manual",E552="Assisted Manual")),A552&amp;"_DR",IF(AND(D552="Daniel",OR(E552="De-Novo Merge",E552="Assisted Merge")),A552&amp;"_SA_DR",IF(AND(D552="Monet",OR(E552="Manual",E552="Assisted Manual")),A552&amp;"_MW",IF(AND(D552="Monet",OR(E552="De-Novo Merge",E552="Assisted Merge")),A552&amp;"_SA_MW",IF(AND(D552="Rinat",OR(E552="Manual",E552="Assisted Manual")),A552&amp;"_RM",IF(AND(D552="Rinat",OR(E552="De-Novo Merge",E552="Assisted Merge")),A552&amp;"_SA_RM",""))))))))))))))))</f>
        <v>2018-08-01_G-276_MW</v>
      </c>
      <c r="G552" s="104">
        <v>43446</v>
      </c>
      <c r="H552" s="104">
        <v>43446</v>
      </c>
      <c r="I552" s="68">
        <v>1.25</v>
      </c>
      <c r="J552" s="68">
        <v>25.9</v>
      </c>
      <c r="K552" s="73">
        <f>IF(AND(NOT(I552=""),NOT(J552=""),NOT(H552="")),J552/I552,"")</f>
        <v>20.72</v>
      </c>
      <c r="L552" s="111" t="str">
        <f>IF(AND(NOT(OR(H552="",H552="Ø")),NOT(OR(H553="",H553="Ø"))),"Needs to be Split","")</f>
        <v>Needs to be Split</v>
      </c>
      <c r="M552" s="103" t="str">
        <f>IF(AND(NOT(OR(G552="",G552="Ø")),H552=""),"In Progress",IF(AND(NOT(OR(H552="Ø",H552="")),NOT(OR(G552="Ø",G552=""))),"Completed",IF(AND(NOT(A551=""),NOT(OR(D552="",D552="???")),G552=""),"Waiting",IF(D552="???","Waiting",""))))</f>
        <v>Completed</v>
      </c>
      <c r="N552" s="109" t="str">
        <f>IF(AND(NOT(OR(H552="Ø",H552="")),L552="Split"),"In Progress",IF(AND(NOT(OR(H552="Ø",H552="")),L552="Needs to be Split"),"Waiting",IF(AND(M552="Review",M553="Review"),"Review",IF(OR(AND(M552="Review",M553="Incomplete"),AND(M552="Incomplete",M553="Review")),"Review",IF(OR(AND(M552="Untraceable",M553="Review"),AND(M552="Review",M553="Untraceable")),"Review",IF(OR(AND(M552="Review",M553="Completed"),AND(M552="Completed",M553="Review")),"Review",IF(OR(AND(M552="Other",M553="Review"),AND(M552="Review",M553="Other")),"Review",IF(OR(AND(M552="Other",M553="Incomplete"),AND(M552="Incomplete",M553="Other")),"Review",IF(OR(AND(M552="Other",M553="Untraceable"),AND(M552="Untraceable",M553="Other")),"Review",IF(OR(AND(M552="Other",M553="Completed"),AND(M552="Completed",M553="Other")),"Review",IF(AND(M552="Waiting",M553="Waiting"),"Waiting",IF(OR(AND(M552="Review",M553="Waiting"),AND(M552="Waiting",M553="Review")),"Waiting",IF(OR(AND(M552="Other",M553="Waiting"),AND(M552="Waiting",M553="Other")),"Waiting",IF(OR(AND(M552="Incomplete",M553="Waiting"),AND(M552="Waiting",M553="Incomplete")),"Waiting",IF(OR(AND(M552="Completed",M553="Waiting"),AND(M552="Waiting",M553="Completed")),"Waiting",IF(OR(M552="In Progress",M553="In Progress"),"In Progress",IF(OR(AND(M552="Completed",M553="Untraceable"),AND(M552="Untraceable",M553="Completed")),"Review",IF(OR(AND(M552="Completed",M553="Incomplete"),AND(M552="Incomplete",M553="Completed")),"Review",IF(OR(AND(M552="Incomplete",M553="Untraceable"),AND(M552="Untraceable",M553="Incomplete")),"Untraceable",IF(AND(NOT(OR(H552="Ø",H552="")),NOT(OR(H553="Ø",H553="")),L552=""),"In Progress",IF(AND(M552="Untraceable",M553="Untraceable"),"Untraceable",IF(AND(NOT(OR(H552="Ø",H552="")),NOT(OR(H553="Ø",H553="")),NOT(OR(L552="Ø",L552="",L552="Split",L552="Needs to be Split"))),"Completed",IF(AND(M552="Incomplete",M553="Incomplete"),"Incomplete",IF(AND(M552="Other",M553="Other"),"Review",IF(AND(M552="Untraceable",M553=""),"Untraceable","")))))))))))))))))))))))))</f>
        <v>Waiting</v>
      </c>
      <c r="O552" s="109" t="str">
        <f>IF(OR(N552="Untraceable",N552="Incomplete"),"Ignore",IF(N552="Completed","Waiting",IF(OR(N552="Waiting",N552="In Progress",N552="Review",N552="Other"),"HOLD","")))</f>
        <v>HOLD</v>
      </c>
      <c r="Q552" s="114" t="str">
        <f>IF(OR(N552="Untraceable",N552="Incomplete"),"No",IF(N552="Completed","In Progress",""))</f>
        <v/>
      </c>
      <c r="R552" s="117"/>
    </row>
    <row r="553" spans="1:18" x14ac:dyDescent="0.25">
      <c r="A553" s="109"/>
      <c r="B553" s="109"/>
      <c r="C553" s="109"/>
      <c r="D553" s="103" t="s">
        <v>23</v>
      </c>
      <c r="E553" s="103" t="s">
        <v>1512</v>
      </c>
      <c r="F553" s="7" t="str">
        <f>IF(AND(D553="Amina",OR(E553="Manual",E553="Assisted Manual")),A552&amp;"_AZ",IF(AND(D553="Amina",OR(E553="De-Novo Merge",E553="Assisted Merge")),A552&amp;"_SA_AZ",IF(AND(D553="Ahmad",OR(E553="Manual",E553="Assisted Manual")),A552&amp;"_AE",IF(AND(D553="Ahmad",OR(E553="De-Novo Merge",E553="Assisted Merge")),A552&amp;"_SA_AE",IF(AND(D553="Gina",OR(E553="Manual",E553="Assisted Manual")),A552&amp;"_GB",IF(AND(D553="Gina",OR(E553="De-Novo Merge",E553="Assisted Merge")),A552&amp;"_SA_GB",IF(AND(D553="Cameron",OR(E553="Manual",E553="Assisted Manual")),A552&amp;"_CA",IF(AND(D553="Cameron",OR(E553="De-Novo Merge",E553="Assisted Merge")),A552&amp;"_SA_CA",IF(AND(D553="Bruno",OR(E553="Manual",E553="Assisted Manual")),A552&amp;"_BD",IF(AND(D553="Bruno",OR(E553="De-Novo Merge",E553="Assisted Merge")),A552&amp;"_SA_BD",IF(AND(D553="Daniel",OR(E553="Manual",E553="Assisted Manual")),A552&amp;"_DR",IF(AND(D553="Daniel",OR(E553="De-Novo Merge",E553="Assisted Merge")),A552&amp;"_SA_DR",IF(AND(D553="Monet",OR(E553="Manual",E553="Assisted Manual")),A552&amp;"_MW",IF(AND(D553="Monet",OR(E553="De-Novo Merge",E553="Assisted Merge")),A552&amp;"_SA_MW",IF(AND(D553="Rinat",OR(E553="Manual",E553="Assisted Manual")),A552&amp;"_RM",IF(AND(D553="Rinat",OR(E553="De-Novo Merge",E553="Assisted Merge")),A552&amp;"_SA_RM",""))))))))))))))))</f>
        <v>2018-08-01_G-276_CA</v>
      </c>
      <c r="G553" s="104">
        <v>43453</v>
      </c>
      <c r="H553" s="104">
        <v>43453</v>
      </c>
      <c r="I553" s="68">
        <v>0.67</v>
      </c>
      <c r="J553" s="68"/>
      <c r="K553" s="73" t="str">
        <f>IF(AND(NOT(I553=""),NOT(J553=""),NOT(H553="")),J553/I553,"")</f>
        <v/>
      </c>
      <c r="L553" s="109"/>
      <c r="M553" s="103" t="str">
        <f>IF(AND(NOT(OR(G553="",G553="Ø")),H553=""),"In Progress",IF(AND(NOT(OR(H553="Ø",H553="")),NOT(OR(G553="Ø",G553=""))),"Completed",IF(AND(NOT(A552=""),NOT(OR(D553="",D553="???")),G553=""),"Waiting",IF(D553="???","Waiting",""))))</f>
        <v>Completed</v>
      </c>
      <c r="N553" s="109"/>
      <c r="O553" s="109"/>
      <c r="Q553" s="114"/>
      <c r="R553" s="118"/>
    </row>
    <row r="554" spans="1:18" x14ac:dyDescent="0.25">
      <c r="A554" s="115" t="s">
        <v>5358</v>
      </c>
      <c r="B554" s="110" t="s">
        <v>5357</v>
      </c>
      <c r="C554" s="109" t="s">
        <v>5356</v>
      </c>
      <c r="D554" s="103" t="s">
        <v>187</v>
      </c>
      <c r="E554" s="103" t="s">
        <v>24</v>
      </c>
      <c r="F554" s="7" t="str">
        <f>IF(AND(D554="Amina",OR(E554="Manual",E554="Assisted Manual")),A554&amp;"_AZ",IF(AND(D554="Amina",OR(E554="De-Novo Merge",E554="Assisted Merge")),A554&amp;"_SA_AZ",IF(AND(D554="Ahmad",OR(E554="Manual",E554="Assisted Manual")),A554&amp;"_AE",IF(AND(D554="Ahmad",OR(E554="De-Novo Merge",E554="Assisted Merge")),A554&amp;"_SA_AE",IF(AND(D554="Gina",OR(E554="Manual",E554="Assisted Manual")),A554&amp;"_GB",IF(AND(D554="Gina",OR(E554="De-Novo Merge",E554="Assisted Merge")),A554&amp;"_SA_GB",IF(AND(D554="Cameron",OR(E554="Manual",E554="Assisted Manual")),A554&amp;"_CA",IF(AND(D554="Cameron",OR(E554="De-Novo Merge",E554="Assisted Merge")),A554&amp;"_SA_CA",IF(AND(D554="Bruno",OR(E554="Manual",E554="Assisted Manual")),A554&amp;"_BD",IF(AND(D554="Bruno",OR(E554="De-Novo Merge",E554="Assisted Merge")),A554&amp;"_SA_BD",IF(AND(D554="Daniel",OR(E554="Manual",E554="Assisted Manual")),A554&amp;"_DR",IF(AND(D554="Daniel",OR(E554="De-Novo Merge",E554="Assisted Merge")),A554&amp;"_SA_DR",IF(AND(D554="Monet",OR(E554="Manual",E554="Assisted Manual")),A554&amp;"_MW",IF(AND(D554="Monet",OR(E554="De-Novo Merge",E554="Assisted Merge")),A554&amp;"_SA_MW",IF(AND(D554="Rinat",OR(E554="Manual",E554="Assisted Manual")),A554&amp;"_RM",IF(AND(D554="Rinat",OR(E554="De-Novo Merge",E554="Assisted Merge")),A554&amp;"_SA_RM",""))))))))))))))))</f>
        <v>2018-08-01_G-277_MW</v>
      </c>
      <c r="G554" s="104">
        <v>43446</v>
      </c>
      <c r="H554" s="104">
        <v>43446</v>
      </c>
      <c r="I554" s="68">
        <v>0.5</v>
      </c>
      <c r="J554" s="68"/>
      <c r="K554" s="73" t="str">
        <f>IF(AND(NOT(I554=""),NOT(J554=""),NOT(H554="")),J554/I554,"")</f>
        <v/>
      </c>
      <c r="L554" s="111" t="str">
        <f>IF(AND(NOT(OR(H554="",H554="Ø")),NOT(OR(H555="",H555="Ø"))),"Needs to be Split","")</f>
        <v/>
      </c>
      <c r="M554" s="103" t="str">
        <f>IF(AND(NOT(OR(G554="",G554="Ø")),H554=""),"In Progress",IF(AND(NOT(OR(H554="Ø",H554="")),NOT(OR(G554="Ø",G554=""))),"Completed",IF(AND(NOT(A553=""),NOT(OR(D554="",D554="???")),G554=""),"Waiting",IF(D554="???","Waiting",""))))</f>
        <v>Completed</v>
      </c>
      <c r="N554" s="109" t="str">
        <f>IF(AND(NOT(OR(H554="Ø",H554="")),L554="Split"),"In Progress",IF(AND(NOT(OR(H554="Ø",H554="")),L554="Needs to be Split"),"Waiting",IF(AND(M554="Review",M555="Review"),"Review",IF(OR(AND(M554="Review",M555="Incomplete"),AND(M554="Incomplete",M555="Review")),"Review",IF(OR(AND(M554="Untraceable",M555="Review"),AND(M554="Review",M555="Untraceable")),"Review",IF(OR(AND(M554="Review",M555="Completed"),AND(M554="Completed",M555="Review")),"Review",IF(OR(AND(M554="Other",M555="Review"),AND(M554="Review",M555="Other")),"Review",IF(OR(AND(M554="Other",M555="Incomplete"),AND(M554="Incomplete",M555="Other")),"Review",IF(OR(AND(M554="Other",M555="Untraceable"),AND(M554="Untraceable",M555="Other")),"Review",IF(OR(AND(M554="Other",M555="Completed"),AND(M554="Completed",M555="Other")),"Review",IF(AND(M554="Waiting",M555="Waiting"),"Waiting",IF(OR(AND(M554="Review",M555="Waiting"),AND(M554="Waiting",M555="Review")),"Waiting",IF(OR(AND(M554="Other",M555="Waiting"),AND(M554="Waiting",M555="Other")),"Waiting",IF(OR(AND(M554="Incomplete",M555="Waiting"),AND(M554="Waiting",M555="Incomplete")),"Waiting",IF(OR(AND(M554="Completed",M555="Waiting"),AND(M554="Waiting",M555="Completed")),"Waiting",IF(OR(M554="In Progress",M555="In Progress"),"In Progress",IF(OR(AND(M554="Completed",M555="Untraceable"),AND(M554="Untraceable",M555="Completed")),"Review",IF(OR(AND(M554="Completed",M555="Incomplete"),AND(M554="Incomplete",M555="Completed")),"Review",IF(OR(AND(M554="Incomplete",M555="Untraceable"),AND(M554="Untraceable",M555="Incomplete")),"Untraceable",IF(AND(NOT(OR(H554="Ø",H554="")),NOT(OR(H555="Ø",H555="")),L554=""),"In Progress",IF(AND(M554="Untraceable",M555="Untraceable"),"Untraceable",IF(AND(NOT(OR(H554="Ø",H554="")),NOT(OR(H555="Ø",H555="")),NOT(OR(L554="Ø",L554="",L554="Split",L554="Needs to be Split"))),"Completed",IF(AND(M554="Incomplete",M555="Incomplete"),"Incomplete",IF(AND(M554="Other",M555="Other"),"Review",IF(AND(M554="Untraceable",M555=""),"Untraceable","")))))))))))))))))))))))))</f>
        <v>In Progress</v>
      </c>
      <c r="O554" s="109" t="str">
        <f>IF(OR(N554="Untraceable",N554="Incomplete"),"Ignore",IF(N554="Completed","Waiting",IF(OR(N554="Waiting",N554="In Progress",N554="Review",N554="Other"),"HOLD","")))</f>
        <v>HOLD</v>
      </c>
      <c r="Q554" s="114" t="str">
        <f>IF(OR(N554="Untraceable",N554="Incomplete"),"No",IF(N554="Completed","In Progress",""))</f>
        <v/>
      </c>
      <c r="R554" s="117"/>
    </row>
    <row r="555" spans="1:18" x14ac:dyDescent="0.25">
      <c r="A555" s="109"/>
      <c r="B555" s="109"/>
      <c r="C555" s="109"/>
      <c r="D555" s="103" t="s">
        <v>27</v>
      </c>
      <c r="E555" s="103" t="s">
        <v>1512</v>
      </c>
      <c r="F555" s="7" t="str">
        <f>IF(AND(D555="Amina",OR(E555="Manual",E555="Assisted Manual")),A554&amp;"_AZ",IF(AND(D555="Amina",OR(E555="De-Novo Merge",E555="Assisted Merge")),A554&amp;"_SA_AZ",IF(AND(D555="Ahmad",OR(E555="Manual",E555="Assisted Manual")),A554&amp;"_AE",IF(AND(D555="Ahmad",OR(E555="De-Novo Merge",E555="Assisted Merge")),A554&amp;"_SA_AE",IF(AND(D555="Gina",OR(E555="Manual",E555="Assisted Manual")),A554&amp;"_GB",IF(AND(D555="Gina",OR(E555="De-Novo Merge",E555="Assisted Merge")),A554&amp;"_SA_GB",IF(AND(D555="Cameron",OR(E555="Manual",E555="Assisted Manual")),A554&amp;"_CA",IF(AND(D555="Cameron",OR(E555="De-Novo Merge",E555="Assisted Merge")),A554&amp;"_SA_CA",IF(AND(D555="Bruno",OR(E555="Manual",E555="Assisted Manual")),A554&amp;"_BD",IF(AND(D555="Bruno",OR(E555="De-Novo Merge",E555="Assisted Merge")),A554&amp;"_SA_BD",IF(AND(D555="Daniel",OR(E555="Manual",E555="Assisted Manual")),A554&amp;"_DR",IF(AND(D555="Daniel",OR(E555="De-Novo Merge",E555="Assisted Merge")),A554&amp;"_SA_DR",IF(AND(D555="Monet",OR(E555="Manual",E555="Assisted Manual")),A554&amp;"_MW",IF(AND(D555="Monet",OR(E555="De-Novo Merge",E555="Assisted Merge")),A554&amp;"_SA_MW",IF(AND(D555="Rinat",OR(E555="Manual",E555="Assisted Manual")),A554&amp;"_RM",IF(AND(D555="Rinat",OR(E555="De-Novo Merge",E555="Assisted Merge")),A554&amp;"_SA_RM",""))))))))))))))))</f>
        <v>2018-08-01_G-277_GB</v>
      </c>
      <c r="G555" s="104">
        <v>43454</v>
      </c>
      <c r="H555" s="104"/>
      <c r="I555" s="68"/>
      <c r="J555" s="68"/>
      <c r="K555" s="73" t="str">
        <f>IF(AND(NOT(I555=""),NOT(J555=""),NOT(H555="")),J555/I555,"")</f>
        <v/>
      </c>
      <c r="L555" s="109"/>
      <c r="M555" s="103" t="str">
        <f>IF(AND(NOT(OR(G555="",G555="Ø")),H555=""),"In Progress",IF(AND(NOT(OR(H555="Ø",H555="")),NOT(OR(G555="Ø",G555=""))),"Completed",IF(AND(NOT(A554=""),NOT(OR(D555="",D555="???")),G555=""),"Waiting",IF(D555="???","Waiting",""))))</f>
        <v>In Progress</v>
      </c>
      <c r="N555" s="109"/>
      <c r="O555" s="109"/>
      <c r="Q555" s="114"/>
      <c r="R555" s="118"/>
    </row>
    <row r="556" spans="1:18" x14ac:dyDescent="0.25">
      <c r="A556" s="115" t="s">
        <v>5355</v>
      </c>
      <c r="B556" s="110" t="s">
        <v>5354</v>
      </c>
      <c r="C556" s="109"/>
      <c r="D556" s="103" t="s">
        <v>4648</v>
      </c>
      <c r="E556" s="103" t="s">
        <v>24</v>
      </c>
      <c r="F556" s="7" t="str">
        <f>IF(AND(D556="Amina",OR(E556="Manual",E556="Assisted Manual")),A556&amp;"_AZ",IF(AND(D556="Amina",OR(E556="De-Novo Merge",E556="Assisted Merge")),A556&amp;"_SA_AZ",IF(AND(D556="Ahmad",OR(E556="Manual",E556="Assisted Manual")),A556&amp;"_AE",IF(AND(D556="Ahmad",OR(E556="De-Novo Merge",E556="Assisted Merge")),A556&amp;"_SA_AE",IF(AND(D556="Gina",OR(E556="Manual",E556="Assisted Manual")),A556&amp;"_GB",IF(AND(D556="Gina",OR(E556="De-Novo Merge",E556="Assisted Merge")),A556&amp;"_SA_GB",IF(AND(D556="Cameron",OR(E556="Manual",E556="Assisted Manual")),A556&amp;"_CA",IF(AND(D556="Cameron",OR(E556="De-Novo Merge",E556="Assisted Merge")),A556&amp;"_SA_CA",IF(AND(D556="Bruno",OR(E556="Manual",E556="Assisted Manual")),A556&amp;"_BD",IF(AND(D556="Bruno",OR(E556="De-Novo Merge",E556="Assisted Merge")),A556&amp;"_SA_BD",IF(AND(D556="Daniel",OR(E556="Manual",E556="Assisted Manual")),A556&amp;"_DR",IF(AND(D556="Daniel",OR(E556="De-Novo Merge",E556="Assisted Merge")),A556&amp;"_SA_DR",IF(AND(D556="Monet",OR(E556="Manual",E556="Assisted Manual")),A556&amp;"_MW",IF(AND(D556="Monet",OR(E556="De-Novo Merge",E556="Assisted Merge")),A556&amp;"_SA_MW",IF(AND(D556="Rinat",OR(E556="Manual",E556="Assisted Manual")),A556&amp;"_RM",IF(AND(D556="Rinat",OR(E556="De-Novo Merge",E556="Assisted Merge")),A556&amp;"_SA_RM",""))))))))))))))))</f>
        <v>2018-08-01_G-278_AE</v>
      </c>
      <c r="G556" s="104">
        <v>43447</v>
      </c>
      <c r="H556" s="104">
        <v>43447</v>
      </c>
      <c r="I556" s="68">
        <v>1.625</v>
      </c>
      <c r="J556" s="68">
        <v>32.85</v>
      </c>
      <c r="K556" s="73">
        <f>IF(AND(NOT(I556=""),NOT(J556=""),NOT(H556="")),J556/I556,"")</f>
        <v>20.215384615384615</v>
      </c>
      <c r="L556" s="111" t="str">
        <f>IF(AND(NOT(OR(H556="",H556="Ø")),NOT(OR(H557="",H557="Ø"))),"Needs to be Split","")</f>
        <v/>
      </c>
      <c r="M556" s="103" t="str">
        <f>IF(AND(NOT(OR(G556="",G556="Ø")),H556=""),"In Progress",IF(AND(NOT(OR(H556="Ø",H556="")),NOT(OR(G556="Ø",G556=""))),"Completed",IF(AND(NOT(A555=""),NOT(OR(D556="",D556="???")),G556=""),"Waiting",IF(D556="???","Waiting",""))))</f>
        <v>Completed</v>
      </c>
      <c r="N556" s="109" t="str">
        <f>IF(AND(NOT(OR(H556="Ø",H556="")),L556="Split"),"In Progress",IF(AND(NOT(OR(H556="Ø",H556="")),L556="Needs to be Split"),"Waiting",IF(AND(M556="Review",M557="Review"),"Review",IF(OR(AND(M556="Review",M557="Incomplete"),AND(M556="Incomplete",M557="Review")),"Review",IF(OR(AND(M556="Untraceable",M557="Review"),AND(M556="Review",M557="Untraceable")),"Review",IF(OR(AND(M556="Review",M557="Completed"),AND(M556="Completed",M557="Review")),"Review",IF(OR(AND(M556="Other",M557="Review"),AND(M556="Review",M557="Other")),"Review",IF(OR(AND(M556="Other",M557="Incomplete"),AND(M556="Incomplete",M557="Other")),"Review",IF(OR(AND(M556="Other",M557="Untraceable"),AND(M556="Untraceable",M557="Other")),"Review",IF(OR(AND(M556="Other",M557="Completed"),AND(M556="Completed",M557="Other")),"Review",IF(AND(M556="Waiting",M557="Waiting"),"Waiting",IF(OR(AND(M556="Review",M557="Waiting"),AND(M556="Waiting",M557="Review")),"Waiting",IF(OR(AND(M556="Other",M557="Waiting"),AND(M556="Waiting",M557="Other")),"Waiting",IF(OR(AND(M556="Incomplete",M557="Waiting"),AND(M556="Waiting",M557="Incomplete")),"Waiting",IF(OR(AND(M556="Completed",M557="Waiting"),AND(M556="Waiting",M557="Completed")),"Waiting",IF(OR(M556="In Progress",M557="In Progress"),"In Progress",IF(OR(AND(M556="Completed",M557="Untraceable"),AND(M556="Untraceable",M557="Completed")),"Review",IF(OR(AND(M556="Completed",M557="Incomplete"),AND(M556="Incomplete",M557="Completed")),"Review",IF(OR(AND(M556="Incomplete",M557="Untraceable"),AND(M556="Untraceable",M557="Incomplete")),"Untraceable",IF(AND(NOT(OR(H556="Ø",H556="")),NOT(OR(H557="Ø",H557="")),L556=""),"In Progress",IF(AND(M556="Untraceable",M557="Untraceable"),"Untraceable",IF(AND(NOT(OR(H556="Ø",H556="")),NOT(OR(H557="Ø",H557="")),NOT(OR(L556="Ø",L556="",L556="Split",L556="Needs to be Split"))),"Completed",IF(AND(M556="Incomplete",M557="Incomplete"),"Incomplete",IF(AND(M556="Other",M557="Other"),"Review",IF(AND(M556="Untraceable",M557=""),"Untraceable","")))))))))))))))))))))))))</f>
        <v>Waiting</v>
      </c>
      <c r="O556" s="109" t="str">
        <f>IF(OR(N556="Untraceable",N556="Incomplete"),"Ignore",IF(N556="Completed","Waiting",IF(OR(N556="Waiting",N556="In Progress",N556="Review",N556="Other"),"HOLD","")))</f>
        <v>HOLD</v>
      </c>
      <c r="Q556" s="114" t="str">
        <f>IF(OR(N556="Untraceable",N556="Incomplete"),"No",IF(N556="Completed","In Progress",""))</f>
        <v/>
      </c>
      <c r="R556" s="117"/>
    </row>
    <row r="557" spans="1:18" x14ac:dyDescent="0.25">
      <c r="A557" s="109"/>
      <c r="B557" s="109"/>
      <c r="C557" s="109"/>
      <c r="D557" s="103" t="str">
        <f>IF(AND(NOT(A556=""),NOT(B556=""),NOT(M556="Untraceable")),"???","")</f>
        <v>???</v>
      </c>
      <c r="E557" s="103"/>
      <c r="F557" s="7" t="str">
        <f>IF(AND(D557="Amina",OR(E557="Manual",E557="Assisted Manual")),A556&amp;"_AZ",IF(AND(D557="Amina",OR(E557="De-Novo Merge",E557="Assisted Merge")),A556&amp;"_SA_AZ",IF(AND(D557="Ahmad",OR(E557="Manual",E557="Assisted Manual")),A556&amp;"_AE",IF(AND(D557="Ahmad",OR(E557="De-Novo Merge",E557="Assisted Merge")),A556&amp;"_SA_AE",IF(AND(D557="Gina",OR(E557="Manual",E557="Assisted Manual")),A556&amp;"_GB",IF(AND(D557="Gina",OR(E557="De-Novo Merge",E557="Assisted Merge")),A556&amp;"_SA_GB",IF(AND(D557="Cameron",OR(E557="Manual",E557="Assisted Manual")),A556&amp;"_CA",IF(AND(D557="Cameron",OR(E557="De-Novo Merge",E557="Assisted Merge")),A556&amp;"_SA_CA",IF(AND(D557="Bruno",OR(E557="Manual",E557="Assisted Manual")),A556&amp;"_BD",IF(AND(D557="Bruno",OR(E557="De-Novo Merge",E557="Assisted Merge")),A556&amp;"_SA_BD",IF(AND(D557="Daniel",OR(E557="Manual",E557="Assisted Manual")),A556&amp;"_DR",IF(AND(D557="Daniel",OR(E557="De-Novo Merge",E557="Assisted Merge")),A556&amp;"_SA_DR",IF(AND(D557="Monet",OR(E557="Manual",E557="Assisted Manual")),A556&amp;"_MW",IF(AND(D557="Monet",OR(E557="De-Novo Merge",E557="Assisted Merge")),A556&amp;"_SA_MW",IF(AND(D557="Rinat",OR(E557="Manual",E557="Assisted Manual")),A556&amp;"_RM",IF(AND(D557="Rinat",OR(E557="De-Novo Merge",E557="Assisted Merge")),A556&amp;"_SA_RM",""))))))))))))))))</f>
        <v/>
      </c>
      <c r="G557" s="104"/>
      <c r="H557" s="104"/>
      <c r="I557" s="68"/>
      <c r="J557" s="68"/>
      <c r="K557" s="73" t="str">
        <f>IF(AND(NOT(I557=""),NOT(J557=""),NOT(H557="")),J557/I557,"")</f>
        <v/>
      </c>
      <c r="L557" s="109"/>
      <c r="M557" s="103" t="str">
        <f>IF(AND(NOT(OR(G557="",G557="Ø")),H557=""),"In Progress",IF(AND(NOT(OR(H557="Ø",H557="")),NOT(OR(G557="Ø",G557=""))),"Completed",IF(AND(NOT(A556=""),NOT(OR(D557="",D557="???")),G557=""),"Waiting",IF(D557="???","Waiting",""))))</f>
        <v>Waiting</v>
      </c>
      <c r="N557" s="109"/>
      <c r="O557" s="109"/>
      <c r="Q557" s="114"/>
      <c r="R557" s="118"/>
    </row>
    <row r="558" spans="1:18" x14ac:dyDescent="0.25">
      <c r="A558" s="115" t="s">
        <v>5353</v>
      </c>
      <c r="B558" s="110" t="s">
        <v>5352</v>
      </c>
      <c r="C558" s="109"/>
      <c r="D558" s="103" t="s">
        <v>187</v>
      </c>
      <c r="E558" s="103" t="s">
        <v>24</v>
      </c>
      <c r="F558" s="7" t="str">
        <f>IF(AND(D558="Amina",OR(E558="Manual",E558="Assisted Manual")),A558&amp;"_AZ",IF(AND(D558="Amina",OR(E558="De-Novo Merge",E558="Assisted Merge")),A558&amp;"_SA_AZ",IF(AND(D558="Ahmad",OR(E558="Manual",E558="Assisted Manual")),A558&amp;"_AE",IF(AND(D558="Ahmad",OR(E558="De-Novo Merge",E558="Assisted Merge")),A558&amp;"_SA_AE",IF(AND(D558="Gina",OR(E558="Manual",E558="Assisted Manual")),A558&amp;"_GB",IF(AND(D558="Gina",OR(E558="De-Novo Merge",E558="Assisted Merge")),A558&amp;"_SA_GB",IF(AND(D558="Cameron",OR(E558="Manual",E558="Assisted Manual")),A558&amp;"_CA",IF(AND(D558="Cameron",OR(E558="De-Novo Merge",E558="Assisted Merge")),A558&amp;"_SA_CA",IF(AND(D558="Bruno",OR(E558="Manual",E558="Assisted Manual")),A558&amp;"_BD",IF(AND(D558="Bruno",OR(E558="De-Novo Merge",E558="Assisted Merge")),A558&amp;"_SA_BD",IF(AND(D558="Daniel",OR(E558="Manual",E558="Assisted Manual")),A558&amp;"_DR",IF(AND(D558="Daniel",OR(E558="De-Novo Merge",E558="Assisted Merge")),A558&amp;"_SA_DR",IF(AND(D558="Monet",OR(E558="Manual",E558="Assisted Manual")),A558&amp;"_MW",IF(AND(D558="Monet",OR(E558="De-Novo Merge",E558="Assisted Merge")),A558&amp;"_SA_MW",IF(AND(D558="Rinat",OR(E558="Manual",E558="Assisted Manual")),A558&amp;"_RM",IF(AND(D558="Rinat",OR(E558="De-Novo Merge",E558="Assisted Merge")),A558&amp;"_SA_RM",""))))))))))))))))</f>
        <v>2018-08-01_G-279_MW</v>
      </c>
      <c r="G558" s="104">
        <v>43447</v>
      </c>
      <c r="H558" s="104">
        <v>43447</v>
      </c>
      <c r="I558" s="68"/>
      <c r="J558" s="68"/>
      <c r="K558" s="73" t="str">
        <f>IF(AND(NOT(I558=""),NOT(J558=""),NOT(H558="")),J558/I558,"")</f>
        <v/>
      </c>
      <c r="L558" s="111" t="str">
        <f>IF(AND(NOT(OR(H558="",H558="Ø")),NOT(OR(H559="",H559="Ø"))),"Needs to be Split","")</f>
        <v/>
      </c>
      <c r="M558" s="103" t="str">
        <f>IF(AND(NOT(OR(G558="",G558="Ø")),H558=""),"In Progress",IF(AND(NOT(OR(H558="Ø",H558="")),NOT(OR(G558="Ø",G558=""))),"Completed",IF(AND(NOT(A557=""),NOT(OR(D558="",D558="???")),G558=""),"Waiting",IF(D558="???","Waiting",""))))</f>
        <v>Completed</v>
      </c>
      <c r="N558" s="109" t="str">
        <f>IF(AND(NOT(OR(H558="Ø",H558="")),L558="Split"),"In Progress",IF(AND(NOT(OR(H558="Ø",H558="")),L558="Needs to be Split"),"Waiting",IF(AND(M558="Review",M559="Review"),"Review",IF(OR(AND(M558="Review",M559="Incomplete"),AND(M558="Incomplete",M559="Review")),"Review",IF(OR(AND(M558="Untraceable",M559="Review"),AND(M558="Review",M559="Untraceable")),"Review",IF(OR(AND(M558="Review",M559="Completed"),AND(M558="Completed",M559="Review")),"Review",IF(OR(AND(M558="Other",M559="Review"),AND(M558="Review",M559="Other")),"Review",IF(OR(AND(M558="Other",M559="Incomplete"),AND(M558="Incomplete",M559="Other")),"Review",IF(OR(AND(M558="Other",M559="Untraceable"),AND(M558="Untraceable",M559="Other")),"Review",IF(OR(AND(M558="Other",M559="Completed"),AND(M558="Completed",M559="Other")),"Review",IF(AND(M558="Waiting",M559="Waiting"),"Waiting",IF(OR(AND(M558="Review",M559="Waiting"),AND(M558="Waiting",M559="Review")),"Waiting",IF(OR(AND(M558="Other",M559="Waiting"),AND(M558="Waiting",M559="Other")),"Waiting",IF(OR(AND(M558="Incomplete",M559="Waiting"),AND(M558="Waiting",M559="Incomplete")),"Waiting",IF(OR(AND(M558="Completed",M559="Waiting"),AND(M558="Waiting",M559="Completed")),"Waiting",IF(OR(M558="In Progress",M559="In Progress"),"In Progress",IF(OR(AND(M558="Completed",M559="Untraceable"),AND(M558="Untraceable",M559="Completed")),"Review",IF(OR(AND(M558="Completed",M559="Incomplete"),AND(M558="Incomplete",M559="Completed")),"Review",IF(OR(AND(M558="Incomplete",M559="Untraceable"),AND(M558="Untraceable",M559="Incomplete")),"Untraceable",IF(AND(NOT(OR(H558="Ø",H558="")),NOT(OR(H559="Ø",H559="")),L558=""),"In Progress",IF(AND(M558="Untraceable",M559="Untraceable"),"Untraceable",IF(AND(NOT(OR(H558="Ø",H558="")),NOT(OR(H559="Ø",H559="")),NOT(OR(L558="Ø",L558="",L558="Split",L558="Needs to be Split"))),"Completed",IF(AND(M558="Incomplete",M559="Incomplete"),"Incomplete",IF(AND(M558="Other",M559="Other"),"Review",IF(AND(M558="Untraceable",M559=""),"Untraceable","")))))))))))))))))))))))))</f>
        <v>In Progress</v>
      </c>
      <c r="O558" s="109" t="str">
        <f>IF(OR(N558="Untraceable",N558="Incomplete"),"Ignore",IF(N558="Completed","Waiting",IF(OR(N558="Waiting",N558="In Progress",N558="Review",N558="Other"),"HOLD","")))</f>
        <v>HOLD</v>
      </c>
      <c r="Q558" s="114" t="str">
        <f>IF(OR(N558="Untraceable",N558="Incomplete"),"No",IF(N558="Completed","In Progress",""))</f>
        <v/>
      </c>
      <c r="R558" s="117"/>
    </row>
    <row r="559" spans="1:18" x14ac:dyDescent="0.25">
      <c r="A559" s="109"/>
      <c r="B559" s="109"/>
      <c r="C559" s="109"/>
      <c r="D559" s="103" t="s">
        <v>23</v>
      </c>
      <c r="E559" s="103" t="s">
        <v>1512</v>
      </c>
      <c r="F559" s="7" t="str">
        <f>IF(AND(D559="Amina",OR(E559="Manual",E559="Assisted Manual")),A558&amp;"_AZ",IF(AND(D559="Amina",OR(E559="De-Novo Merge",E559="Assisted Merge")),A558&amp;"_SA_AZ",IF(AND(D559="Ahmad",OR(E559="Manual",E559="Assisted Manual")),A558&amp;"_AE",IF(AND(D559="Ahmad",OR(E559="De-Novo Merge",E559="Assisted Merge")),A558&amp;"_SA_AE",IF(AND(D559="Gina",OR(E559="Manual",E559="Assisted Manual")),A558&amp;"_GB",IF(AND(D559="Gina",OR(E559="De-Novo Merge",E559="Assisted Merge")),A558&amp;"_SA_GB",IF(AND(D559="Cameron",OR(E559="Manual",E559="Assisted Manual")),A558&amp;"_CA",IF(AND(D559="Cameron",OR(E559="De-Novo Merge",E559="Assisted Merge")),A558&amp;"_SA_CA",IF(AND(D559="Bruno",OR(E559="Manual",E559="Assisted Manual")),A558&amp;"_BD",IF(AND(D559="Bruno",OR(E559="De-Novo Merge",E559="Assisted Merge")),A558&amp;"_SA_BD",IF(AND(D559="Daniel",OR(E559="Manual",E559="Assisted Manual")),A558&amp;"_DR",IF(AND(D559="Daniel",OR(E559="De-Novo Merge",E559="Assisted Merge")),A558&amp;"_SA_DR",IF(AND(D559="Monet",OR(E559="Manual",E559="Assisted Manual")),A558&amp;"_MW",IF(AND(D559="Monet",OR(E559="De-Novo Merge",E559="Assisted Merge")),A558&amp;"_SA_MW",IF(AND(D559="Rinat",OR(E559="Manual",E559="Assisted Manual")),A558&amp;"_RM",IF(AND(D559="Rinat",OR(E559="De-Novo Merge",E559="Assisted Merge")),A558&amp;"_SA_RM",""))))))))))))))))</f>
        <v>2018-08-01_G-279_CA</v>
      </c>
      <c r="G559" s="104">
        <v>43453</v>
      </c>
      <c r="H559" s="104"/>
      <c r="I559" s="68"/>
      <c r="J559" s="68"/>
      <c r="K559" s="73" t="str">
        <f>IF(AND(NOT(I559=""),NOT(J559=""),NOT(H559="")),J559/I559,"")</f>
        <v/>
      </c>
      <c r="L559" s="109"/>
      <c r="M559" s="103" t="str">
        <f>IF(AND(NOT(OR(G559="",G559="Ø")),H559=""),"In Progress",IF(AND(NOT(OR(H559="Ø",H559="")),NOT(OR(G559="Ø",G559=""))),"Completed",IF(AND(NOT(A558=""),NOT(OR(D559="",D559="???")),G559=""),"Waiting",IF(D559="???","Waiting",""))))</f>
        <v>In Progress</v>
      </c>
      <c r="N559" s="109"/>
      <c r="O559" s="109"/>
      <c r="Q559" s="114"/>
      <c r="R559" s="118"/>
    </row>
    <row r="560" spans="1:18" x14ac:dyDescent="0.25">
      <c r="A560" s="115" t="s">
        <v>5351</v>
      </c>
      <c r="B560" s="110" t="s">
        <v>5350</v>
      </c>
      <c r="C560" s="109"/>
      <c r="D560" s="103" t="s">
        <v>187</v>
      </c>
      <c r="E560" s="103" t="s">
        <v>24</v>
      </c>
      <c r="F560" s="7" t="str">
        <f>IF(AND(D560="Amina",OR(E560="Manual",E560="Assisted Manual")),A560&amp;"_AZ",IF(AND(D560="Amina",OR(E560="De-Novo Merge",E560="Assisted Merge")),A560&amp;"_SA_AZ",IF(AND(D560="Ahmad",OR(E560="Manual",E560="Assisted Manual")),A560&amp;"_AE",IF(AND(D560="Ahmad",OR(E560="De-Novo Merge",E560="Assisted Merge")),A560&amp;"_SA_AE",IF(AND(D560="Gina",OR(E560="Manual",E560="Assisted Manual")),A560&amp;"_GB",IF(AND(D560="Gina",OR(E560="De-Novo Merge",E560="Assisted Merge")),A560&amp;"_SA_GB",IF(AND(D560="Cameron",OR(E560="Manual",E560="Assisted Manual")),A560&amp;"_CA",IF(AND(D560="Cameron",OR(E560="De-Novo Merge",E560="Assisted Merge")),A560&amp;"_SA_CA",IF(AND(D560="Bruno",OR(E560="Manual",E560="Assisted Manual")),A560&amp;"_BD",IF(AND(D560="Bruno",OR(E560="De-Novo Merge",E560="Assisted Merge")),A560&amp;"_SA_BD",IF(AND(D560="Daniel",OR(E560="Manual",E560="Assisted Manual")),A560&amp;"_DR",IF(AND(D560="Daniel",OR(E560="De-Novo Merge",E560="Assisted Merge")),A560&amp;"_SA_DR",IF(AND(D560="Monet",OR(E560="Manual",E560="Assisted Manual")),A560&amp;"_MW",IF(AND(D560="Monet",OR(E560="De-Novo Merge",E560="Assisted Merge")),A560&amp;"_SA_MW",IF(AND(D560="Rinat",OR(E560="Manual",E560="Assisted Manual")),A560&amp;"_RM",IF(AND(D560="Rinat",OR(E560="De-Novo Merge",E560="Assisted Merge")),A560&amp;"_SA_RM",""))))))))))))))))</f>
        <v>2018-08-01_G-280_MW</v>
      </c>
      <c r="G560" s="104">
        <v>43451</v>
      </c>
      <c r="H560" s="104">
        <v>43148</v>
      </c>
      <c r="I560" s="68">
        <v>0.75</v>
      </c>
      <c r="J560" s="68"/>
      <c r="K560" s="73" t="str">
        <f>IF(AND(NOT(I560=""),NOT(J560=""),NOT(H560="")),J560/I560,"")</f>
        <v/>
      </c>
      <c r="L560" s="111" t="str">
        <f>IF(AND(NOT(OR(H560="",H560="Ø")),NOT(OR(H561="",H561="Ø"))),"Needs to be Split","")</f>
        <v/>
      </c>
      <c r="M560" s="103" t="str">
        <f>IF(AND(NOT(OR(G560="",G560="Ø")),H560=""),"In Progress",IF(AND(NOT(OR(H560="Ø",H560="")),NOT(OR(G560="Ø",G560=""))),"Completed",IF(AND(NOT(A559=""),NOT(OR(D560="",D560="???")),G560=""),"Waiting",IF(D560="???","Waiting",""))))</f>
        <v>Completed</v>
      </c>
      <c r="N560" s="109" t="str">
        <f>IF(AND(NOT(OR(H560="Ø",H560="")),L560="Split"),"In Progress",IF(AND(NOT(OR(H560="Ø",H560="")),L560="Needs to be Split"),"Waiting",IF(AND(M560="Review",M561="Review"),"Review",IF(OR(AND(M560="Review",M561="Incomplete"),AND(M560="Incomplete",M561="Review")),"Review",IF(OR(AND(M560="Untraceable",M561="Review"),AND(M560="Review",M561="Untraceable")),"Review",IF(OR(AND(M560="Review",M561="Completed"),AND(M560="Completed",M561="Review")),"Review",IF(OR(AND(M560="Other",M561="Review"),AND(M560="Review",M561="Other")),"Review",IF(OR(AND(M560="Other",M561="Incomplete"),AND(M560="Incomplete",M561="Other")),"Review",IF(OR(AND(M560="Other",M561="Untraceable"),AND(M560="Untraceable",M561="Other")),"Review",IF(OR(AND(M560="Other",M561="Completed"),AND(M560="Completed",M561="Other")),"Review",IF(AND(M560="Waiting",M561="Waiting"),"Waiting",IF(OR(AND(M560="Review",M561="Waiting"),AND(M560="Waiting",M561="Review")),"Waiting",IF(OR(AND(M560="Other",M561="Waiting"),AND(M560="Waiting",M561="Other")),"Waiting",IF(OR(AND(M560="Incomplete",M561="Waiting"),AND(M560="Waiting",M561="Incomplete")),"Waiting",IF(OR(AND(M560="Completed",M561="Waiting"),AND(M560="Waiting",M561="Completed")),"Waiting",IF(OR(M560="In Progress",M561="In Progress"),"In Progress",IF(OR(AND(M560="Completed",M561="Untraceable"),AND(M560="Untraceable",M561="Completed")),"Review",IF(OR(AND(M560="Completed",M561="Incomplete"),AND(M560="Incomplete",M561="Completed")),"Review",IF(OR(AND(M560="Incomplete",M561="Untraceable"),AND(M560="Untraceable",M561="Incomplete")),"Untraceable",IF(AND(NOT(OR(H560="Ø",H560="")),NOT(OR(H561="Ø",H561="")),L560=""),"In Progress",IF(AND(M560="Untraceable",M561="Untraceable"),"Untraceable",IF(AND(NOT(OR(H560="Ø",H560="")),NOT(OR(H561="Ø",H561="")),NOT(OR(L560="Ø",L560="",L560="Split",L560="Needs to be Split"))),"Completed",IF(AND(M560="Incomplete",M561="Incomplete"),"Incomplete",IF(AND(M560="Other",M561="Other"),"Review",IF(AND(M560="Untraceable",M561=""),"Untraceable","")))))))))))))))))))))))))</f>
        <v>Waiting</v>
      </c>
      <c r="O560" s="109" t="str">
        <f>IF(OR(N560="Untraceable",N560="Incomplete"),"Ignore",IF(N560="Completed","Waiting",IF(OR(N560="Waiting",N560="In Progress",N560="Review",N560="Other"),"HOLD","")))</f>
        <v>HOLD</v>
      </c>
      <c r="Q560" s="114" t="str">
        <f>IF(OR(N560="Untraceable",N560="Incomplete"),"No",IF(N560="Completed","In Progress",""))</f>
        <v/>
      </c>
      <c r="R560" s="117"/>
    </row>
    <row r="561" spans="1:18" x14ac:dyDescent="0.25">
      <c r="A561" s="109"/>
      <c r="B561" s="109"/>
      <c r="C561" s="109"/>
      <c r="D561" s="103" t="str">
        <f>IF(AND(NOT(A560=""),NOT(B560=""),NOT(M560="Untraceable")),"???","")</f>
        <v>???</v>
      </c>
      <c r="E561" s="103"/>
      <c r="F561" s="7" t="str">
        <f>IF(AND(D561="Amina",OR(E561="Manual",E561="Assisted Manual")),A560&amp;"_AZ",IF(AND(D561="Amina",OR(E561="De-Novo Merge",E561="Assisted Merge")),A560&amp;"_SA_AZ",IF(AND(D561="Ahmad",OR(E561="Manual",E561="Assisted Manual")),A560&amp;"_AE",IF(AND(D561="Ahmad",OR(E561="De-Novo Merge",E561="Assisted Merge")),A560&amp;"_SA_AE",IF(AND(D561="Gina",OR(E561="Manual",E561="Assisted Manual")),A560&amp;"_GB",IF(AND(D561="Gina",OR(E561="De-Novo Merge",E561="Assisted Merge")),A560&amp;"_SA_GB",IF(AND(D561="Cameron",OR(E561="Manual",E561="Assisted Manual")),A560&amp;"_CA",IF(AND(D561="Cameron",OR(E561="De-Novo Merge",E561="Assisted Merge")),A560&amp;"_SA_CA",IF(AND(D561="Bruno",OR(E561="Manual",E561="Assisted Manual")),A560&amp;"_BD",IF(AND(D561="Bruno",OR(E561="De-Novo Merge",E561="Assisted Merge")),A560&amp;"_SA_BD",IF(AND(D561="Daniel",OR(E561="Manual",E561="Assisted Manual")),A560&amp;"_DR",IF(AND(D561="Daniel",OR(E561="De-Novo Merge",E561="Assisted Merge")),A560&amp;"_SA_DR",IF(AND(D561="Monet",OR(E561="Manual",E561="Assisted Manual")),A560&amp;"_MW",IF(AND(D561="Monet",OR(E561="De-Novo Merge",E561="Assisted Merge")),A560&amp;"_SA_MW",IF(AND(D561="Rinat",OR(E561="Manual",E561="Assisted Manual")),A560&amp;"_RM",IF(AND(D561="Rinat",OR(E561="De-Novo Merge",E561="Assisted Merge")),A560&amp;"_SA_RM",""))))))))))))))))</f>
        <v/>
      </c>
      <c r="G561" s="104"/>
      <c r="H561" s="104"/>
      <c r="I561" s="68"/>
      <c r="J561" s="68"/>
      <c r="K561" s="73" t="str">
        <f>IF(AND(NOT(I561=""),NOT(J561=""),NOT(H561="")),J561/I561,"")</f>
        <v/>
      </c>
      <c r="L561" s="109"/>
      <c r="M561" s="103" t="str">
        <f>IF(AND(NOT(OR(G561="",G561="Ø")),H561=""),"In Progress",IF(AND(NOT(OR(H561="Ø",H561="")),NOT(OR(G561="Ø",G561=""))),"Completed",IF(AND(NOT(A560=""),NOT(OR(D561="",D561="???")),G561=""),"Waiting",IF(D561="???","Waiting",""))))</f>
        <v>Waiting</v>
      </c>
      <c r="N561" s="109"/>
      <c r="O561" s="109"/>
      <c r="Q561" s="114"/>
      <c r="R561" s="118"/>
    </row>
    <row r="562" spans="1:18" x14ac:dyDescent="0.25">
      <c r="A562" s="115" t="s">
        <v>5349</v>
      </c>
      <c r="B562" s="110" t="s">
        <v>5348</v>
      </c>
      <c r="C562" s="109"/>
      <c r="D562" s="103" t="s">
        <v>187</v>
      </c>
      <c r="E562" s="103" t="s">
        <v>24</v>
      </c>
      <c r="F562" s="7" t="str">
        <f>IF(AND(D562="Amina",OR(E562="Manual",E562="Assisted Manual")),A562&amp;"_AZ",IF(AND(D562="Amina",OR(E562="De-Novo Merge",E562="Assisted Merge")),A562&amp;"_SA_AZ",IF(AND(D562="Ahmad",OR(E562="Manual",E562="Assisted Manual")),A562&amp;"_AE",IF(AND(D562="Ahmad",OR(E562="De-Novo Merge",E562="Assisted Merge")),A562&amp;"_SA_AE",IF(AND(D562="Gina",OR(E562="Manual",E562="Assisted Manual")),A562&amp;"_GB",IF(AND(D562="Gina",OR(E562="De-Novo Merge",E562="Assisted Merge")),A562&amp;"_SA_GB",IF(AND(D562="Cameron",OR(E562="Manual",E562="Assisted Manual")),A562&amp;"_CA",IF(AND(D562="Cameron",OR(E562="De-Novo Merge",E562="Assisted Merge")),A562&amp;"_SA_CA",IF(AND(D562="Bruno",OR(E562="Manual",E562="Assisted Manual")),A562&amp;"_BD",IF(AND(D562="Bruno",OR(E562="De-Novo Merge",E562="Assisted Merge")),A562&amp;"_SA_BD",IF(AND(D562="Daniel",OR(E562="Manual",E562="Assisted Manual")),A562&amp;"_DR",IF(AND(D562="Daniel",OR(E562="De-Novo Merge",E562="Assisted Merge")),A562&amp;"_SA_DR",IF(AND(D562="Monet",OR(E562="Manual",E562="Assisted Manual")),A562&amp;"_MW",IF(AND(D562="Monet",OR(E562="De-Novo Merge",E562="Assisted Merge")),A562&amp;"_SA_MW",IF(AND(D562="Rinat",OR(E562="Manual",E562="Assisted Manual")),A562&amp;"_RM",IF(AND(D562="Rinat",OR(E562="De-Novo Merge",E562="Assisted Merge")),A562&amp;"_SA_RM",""))))))))))))))))</f>
        <v>2018-08-01_G-281_MW</v>
      </c>
      <c r="G562" s="104">
        <v>43451</v>
      </c>
      <c r="H562" s="104">
        <v>43451</v>
      </c>
      <c r="I562" s="68">
        <v>0.75</v>
      </c>
      <c r="J562" s="68"/>
      <c r="K562" s="73" t="str">
        <f>IF(AND(NOT(I562=""),NOT(J562=""),NOT(H562="")),J562/I562,"")</f>
        <v/>
      </c>
      <c r="L562" s="111" t="str">
        <f>IF(AND(NOT(OR(H562="",H562="Ø")),NOT(OR(H563="",H563="Ø"))),"Needs to be Split","")</f>
        <v/>
      </c>
      <c r="M562" s="103" t="str">
        <f>IF(AND(NOT(OR(G562="",G562="Ø")),H562=""),"In Progress",IF(AND(NOT(OR(H562="Ø",H562="")),NOT(OR(G562="Ø",G562=""))),"Completed",IF(AND(NOT(A561=""),NOT(OR(D562="",D562="???")),G562=""),"Waiting",IF(D562="???","Waiting",""))))</f>
        <v>Completed</v>
      </c>
      <c r="N562" s="109" t="str">
        <f>IF(AND(NOT(OR(H562="Ø",H562="")),L562="Split"),"In Progress",IF(AND(NOT(OR(H562="Ø",H562="")),L562="Needs to be Split"),"Waiting",IF(AND(M562="Review",M563="Review"),"Review",IF(OR(AND(M562="Review",M563="Incomplete"),AND(M562="Incomplete",M563="Review")),"Review",IF(OR(AND(M562="Untraceable",M563="Review"),AND(M562="Review",M563="Untraceable")),"Review",IF(OR(AND(M562="Review",M563="Completed"),AND(M562="Completed",M563="Review")),"Review",IF(OR(AND(M562="Other",M563="Review"),AND(M562="Review",M563="Other")),"Review",IF(OR(AND(M562="Other",M563="Incomplete"),AND(M562="Incomplete",M563="Other")),"Review",IF(OR(AND(M562="Other",M563="Untraceable"),AND(M562="Untraceable",M563="Other")),"Review",IF(OR(AND(M562="Other",M563="Completed"),AND(M562="Completed",M563="Other")),"Review",IF(AND(M562="Waiting",M563="Waiting"),"Waiting",IF(OR(AND(M562="Review",M563="Waiting"),AND(M562="Waiting",M563="Review")),"Waiting",IF(OR(AND(M562="Other",M563="Waiting"),AND(M562="Waiting",M563="Other")),"Waiting",IF(OR(AND(M562="Incomplete",M563="Waiting"),AND(M562="Waiting",M563="Incomplete")),"Waiting",IF(OR(AND(M562="Completed",M563="Waiting"),AND(M562="Waiting",M563="Completed")),"Waiting",IF(OR(M562="In Progress",M563="In Progress"),"In Progress",IF(OR(AND(M562="Completed",M563="Untraceable"),AND(M562="Untraceable",M563="Completed")),"Review",IF(OR(AND(M562="Completed",M563="Incomplete"),AND(M562="Incomplete",M563="Completed")),"Review",IF(OR(AND(M562="Incomplete",M563="Untraceable"),AND(M562="Untraceable",M563="Incomplete")),"Untraceable",IF(AND(NOT(OR(H562="Ø",H562="")),NOT(OR(H563="Ø",H563="")),L562=""),"In Progress",IF(AND(M562="Untraceable",M563="Untraceable"),"Untraceable",IF(AND(NOT(OR(H562="Ø",H562="")),NOT(OR(H563="Ø",H563="")),NOT(OR(L562="Ø",L562="",L562="Split",L562="Needs to be Split"))),"Completed",IF(AND(M562="Incomplete",M563="Incomplete"),"Incomplete",IF(AND(M562="Other",M563="Other"),"Review",IF(AND(M562="Untraceable",M563=""),"Untraceable","")))))))))))))))))))))))))</f>
        <v>Waiting</v>
      </c>
      <c r="O562" s="109" t="str">
        <f>IF(OR(N562="Untraceable",N562="Incomplete"),"Ignore",IF(N562="Completed","Waiting",IF(OR(N562="Waiting",N562="In Progress",N562="Review",N562="Other"),"HOLD","")))</f>
        <v>HOLD</v>
      </c>
      <c r="Q562" s="114" t="str">
        <f>IF(OR(N562="Untraceable",N562="Incomplete"),"No",IF(N562="Completed","In Progress",""))</f>
        <v/>
      </c>
      <c r="R562" s="117"/>
    </row>
    <row r="563" spans="1:18" x14ac:dyDescent="0.25">
      <c r="A563" s="109"/>
      <c r="B563" s="109"/>
      <c r="C563" s="109"/>
      <c r="D563" s="103" t="str">
        <f>IF(AND(NOT(A562=""),NOT(B562=""),NOT(M562="Untraceable")),"???","")</f>
        <v>???</v>
      </c>
      <c r="E563" s="103"/>
      <c r="F563" s="7" t="str">
        <f>IF(AND(D563="Amina",OR(E563="Manual",E563="Assisted Manual")),A562&amp;"_AZ",IF(AND(D563="Amina",OR(E563="De-Novo Merge",E563="Assisted Merge")),A562&amp;"_SA_AZ",IF(AND(D563="Ahmad",OR(E563="Manual",E563="Assisted Manual")),A562&amp;"_AE",IF(AND(D563="Ahmad",OR(E563="De-Novo Merge",E563="Assisted Merge")),A562&amp;"_SA_AE",IF(AND(D563="Gina",OR(E563="Manual",E563="Assisted Manual")),A562&amp;"_GB",IF(AND(D563="Gina",OR(E563="De-Novo Merge",E563="Assisted Merge")),A562&amp;"_SA_GB",IF(AND(D563="Cameron",OR(E563="Manual",E563="Assisted Manual")),A562&amp;"_CA",IF(AND(D563="Cameron",OR(E563="De-Novo Merge",E563="Assisted Merge")),A562&amp;"_SA_CA",IF(AND(D563="Bruno",OR(E563="Manual",E563="Assisted Manual")),A562&amp;"_BD",IF(AND(D563="Bruno",OR(E563="De-Novo Merge",E563="Assisted Merge")),A562&amp;"_SA_BD",IF(AND(D563="Daniel",OR(E563="Manual",E563="Assisted Manual")),A562&amp;"_DR",IF(AND(D563="Daniel",OR(E563="De-Novo Merge",E563="Assisted Merge")),A562&amp;"_SA_DR",IF(AND(D563="Monet",OR(E563="Manual",E563="Assisted Manual")),A562&amp;"_MW",IF(AND(D563="Monet",OR(E563="De-Novo Merge",E563="Assisted Merge")),A562&amp;"_SA_MW",IF(AND(D563="Rinat",OR(E563="Manual",E563="Assisted Manual")),A562&amp;"_RM",IF(AND(D563="Rinat",OR(E563="De-Novo Merge",E563="Assisted Merge")),A562&amp;"_SA_RM",""))))))))))))))))</f>
        <v/>
      </c>
      <c r="G563" s="104"/>
      <c r="H563" s="104"/>
      <c r="I563" s="68"/>
      <c r="J563" s="68"/>
      <c r="K563" s="73" t="str">
        <f>IF(AND(NOT(I563=""),NOT(J563=""),NOT(H563="")),J563/I563,"")</f>
        <v/>
      </c>
      <c r="L563" s="109"/>
      <c r="M563" s="103" t="str">
        <f>IF(AND(NOT(OR(G563="",G563="Ø")),H563=""),"In Progress",IF(AND(NOT(OR(H563="Ø",H563="")),NOT(OR(G563="Ø",G563=""))),"Completed",IF(AND(NOT(A562=""),NOT(OR(D563="",D563="???")),G563=""),"Waiting",IF(D563="???","Waiting",""))))</f>
        <v>Waiting</v>
      </c>
      <c r="N563" s="109"/>
      <c r="O563" s="109"/>
      <c r="P563" t="s">
        <v>5347</v>
      </c>
      <c r="Q563" s="114"/>
      <c r="R563" s="118"/>
    </row>
    <row r="564" spans="1:18" x14ac:dyDescent="0.25">
      <c r="A564" s="115" t="s">
        <v>5346</v>
      </c>
      <c r="B564" s="110" t="s">
        <v>5345</v>
      </c>
      <c r="C564" s="109"/>
      <c r="D564" s="103" t="s">
        <v>187</v>
      </c>
      <c r="E564" s="103" t="s">
        <v>24</v>
      </c>
      <c r="F564" s="7" t="str">
        <f>IF(AND(D564="Amina",OR(E564="Manual",E564="Assisted Manual")),A564&amp;"_AZ",IF(AND(D564="Amina",OR(E564="De-Novo Merge",E564="Assisted Merge")),A564&amp;"_SA_AZ",IF(AND(D564="Ahmad",OR(E564="Manual",E564="Assisted Manual")),A564&amp;"_AE",IF(AND(D564="Ahmad",OR(E564="De-Novo Merge",E564="Assisted Merge")),A564&amp;"_SA_AE",IF(AND(D564="Gina",OR(E564="Manual",E564="Assisted Manual")),A564&amp;"_GB",IF(AND(D564="Gina",OR(E564="De-Novo Merge",E564="Assisted Merge")),A564&amp;"_SA_GB",IF(AND(D564="Cameron",OR(E564="Manual",E564="Assisted Manual")),A564&amp;"_CA",IF(AND(D564="Cameron",OR(E564="De-Novo Merge",E564="Assisted Merge")),A564&amp;"_SA_CA",IF(AND(D564="Bruno",OR(E564="Manual",E564="Assisted Manual")),A564&amp;"_BD",IF(AND(D564="Bruno",OR(E564="De-Novo Merge",E564="Assisted Merge")),A564&amp;"_SA_BD",IF(AND(D564="Daniel",OR(E564="Manual",E564="Assisted Manual")),A564&amp;"_DR",IF(AND(D564="Daniel",OR(E564="De-Novo Merge",E564="Assisted Merge")),A564&amp;"_SA_DR",IF(AND(D564="Monet",OR(E564="Manual",E564="Assisted Manual")),A564&amp;"_MW",IF(AND(D564="Monet",OR(E564="De-Novo Merge",E564="Assisted Merge")),A564&amp;"_SA_MW",IF(AND(D564="Rinat",OR(E564="Manual",E564="Assisted Manual")),A564&amp;"_RM",IF(AND(D564="Rinat",OR(E564="De-Novo Merge",E564="Assisted Merge")),A564&amp;"_SA_RM",""))))))))))))))))</f>
        <v>2018-08-01_G-282_MW</v>
      </c>
      <c r="G564" s="104">
        <v>43451</v>
      </c>
      <c r="H564" s="104">
        <v>43451</v>
      </c>
      <c r="I564" s="68">
        <v>1.25</v>
      </c>
      <c r="J564" s="68"/>
      <c r="K564" s="73" t="str">
        <f>IF(AND(NOT(I564=""),NOT(J564=""),NOT(H564="")),J564/I564,"")</f>
        <v/>
      </c>
      <c r="L564" s="111" t="str">
        <f>IF(AND(NOT(OR(H564="",H564="Ø")),NOT(OR(H565="",H565="Ø"))),"Needs to be Split","")</f>
        <v/>
      </c>
      <c r="M564" s="103" t="str">
        <f>IF(AND(NOT(OR(G564="",G564="Ø")),H564=""),"In Progress",IF(AND(NOT(OR(H564="Ø",H564="")),NOT(OR(G564="Ø",G564=""))),"Completed",IF(AND(NOT(A563=""),NOT(OR(D564="",D564="???")),G564=""),"Waiting",IF(D564="???","Waiting",""))))</f>
        <v>Completed</v>
      </c>
      <c r="N564" s="109" t="str">
        <f>IF(AND(NOT(OR(H564="Ø",H564="")),L564="Split"),"In Progress",IF(AND(NOT(OR(H564="Ø",H564="")),L564="Needs to be Split"),"Waiting",IF(AND(M564="Review",M565="Review"),"Review",IF(OR(AND(M564="Review",M565="Incomplete"),AND(M564="Incomplete",M565="Review")),"Review",IF(OR(AND(M564="Untraceable",M565="Review"),AND(M564="Review",M565="Untraceable")),"Review",IF(OR(AND(M564="Review",M565="Completed"),AND(M564="Completed",M565="Review")),"Review",IF(OR(AND(M564="Other",M565="Review"),AND(M564="Review",M565="Other")),"Review",IF(OR(AND(M564="Other",M565="Incomplete"),AND(M564="Incomplete",M565="Other")),"Review",IF(OR(AND(M564="Other",M565="Untraceable"),AND(M564="Untraceable",M565="Other")),"Review",IF(OR(AND(M564="Other",M565="Completed"),AND(M564="Completed",M565="Other")),"Review",IF(AND(M564="Waiting",M565="Waiting"),"Waiting",IF(OR(AND(M564="Review",M565="Waiting"),AND(M564="Waiting",M565="Review")),"Waiting",IF(OR(AND(M564="Other",M565="Waiting"),AND(M564="Waiting",M565="Other")),"Waiting",IF(OR(AND(M564="Incomplete",M565="Waiting"),AND(M564="Waiting",M565="Incomplete")),"Waiting",IF(OR(AND(M564="Completed",M565="Waiting"),AND(M564="Waiting",M565="Completed")),"Waiting",IF(OR(M564="In Progress",M565="In Progress"),"In Progress",IF(OR(AND(M564="Completed",M565="Untraceable"),AND(M564="Untraceable",M565="Completed")),"Review",IF(OR(AND(M564="Completed",M565="Incomplete"),AND(M564="Incomplete",M565="Completed")),"Review",IF(OR(AND(M564="Incomplete",M565="Untraceable"),AND(M564="Untraceable",M565="Incomplete")),"Untraceable",IF(AND(NOT(OR(H564="Ø",H564="")),NOT(OR(H565="Ø",H565="")),L564=""),"In Progress",IF(AND(M564="Untraceable",M565="Untraceable"),"Untraceable",IF(AND(NOT(OR(H564="Ø",H564="")),NOT(OR(H565="Ø",H565="")),NOT(OR(L564="Ø",L564="",L564="Split",L564="Needs to be Split"))),"Completed",IF(AND(M564="Incomplete",M565="Incomplete"),"Incomplete",IF(AND(M564="Other",M565="Other"),"Review",IF(AND(M564="Untraceable",M565=""),"Untraceable","")))))))))))))))))))))))))</f>
        <v>Waiting</v>
      </c>
      <c r="O564" s="109" t="str">
        <f>IF(OR(N564="Untraceable",N564="Incomplete"),"Ignore",IF(N564="Completed","Waiting",IF(OR(N564="Waiting",N564="In Progress",N564="Review",N564="Other"),"HOLD","")))</f>
        <v>HOLD</v>
      </c>
      <c r="Q564" s="114" t="str">
        <f>IF(OR(N564="Untraceable",N564="Incomplete"),"No",IF(N564="Completed","In Progress",""))</f>
        <v/>
      </c>
      <c r="R564" s="117"/>
    </row>
    <row r="565" spans="1:18" x14ac:dyDescent="0.25">
      <c r="A565" s="109"/>
      <c r="B565" s="109"/>
      <c r="C565" s="109"/>
      <c r="D565" s="103" t="str">
        <f>IF(AND(NOT(A564=""),NOT(B564=""),NOT(M564="Untraceable")),"???","")</f>
        <v>???</v>
      </c>
      <c r="E565" s="103"/>
      <c r="F565" s="7" t="str">
        <f>IF(AND(D565="Amina",OR(E565="Manual",E565="Assisted Manual")),A564&amp;"_AZ",IF(AND(D565="Amina",OR(E565="De-Novo Merge",E565="Assisted Merge")),A564&amp;"_SA_AZ",IF(AND(D565="Ahmad",OR(E565="Manual",E565="Assisted Manual")),A564&amp;"_AE",IF(AND(D565="Ahmad",OR(E565="De-Novo Merge",E565="Assisted Merge")),A564&amp;"_SA_AE",IF(AND(D565="Gina",OR(E565="Manual",E565="Assisted Manual")),A564&amp;"_GB",IF(AND(D565="Gina",OR(E565="De-Novo Merge",E565="Assisted Merge")),A564&amp;"_SA_GB",IF(AND(D565="Cameron",OR(E565="Manual",E565="Assisted Manual")),A564&amp;"_CA",IF(AND(D565="Cameron",OR(E565="De-Novo Merge",E565="Assisted Merge")),A564&amp;"_SA_CA",IF(AND(D565="Bruno",OR(E565="Manual",E565="Assisted Manual")),A564&amp;"_BD",IF(AND(D565="Bruno",OR(E565="De-Novo Merge",E565="Assisted Merge")),A564&amp;"_SA_BD",IF(AND(D565="Daniel",OR(E565="Manual",E565="Assisted Manual")),A564&amp;"_DR",IF(AND(D565="Daniel",OR(E565="De-Novo Merge",E565="Assisted Merge")),A564&amp;"_SA_DR",IF(AND(D565="Monet",OR(E565="Manual",E565="Assisted Manual")),A564&amp;"_MW",IF(AND(D565="Monet",OR(E565="De-Novo Merge",E565="Assisted Merge")),A564&amp;"_SA_MW",IF(AND(D565="Rinat",OR(E565="Manual",E565="Assisted Manual")),A564&amp;"_RM",IF(AND(D565="Rinat",OR(E565="De-Novo Merge",E565="Assisted Merge")),A564&amp;"_SA_RM",""))))))))))))))))</f>
        <v/>
      </c>
      <c r="G565" s="104"/>
      <c r="H565" s="104"/>
      <c r="I565" s="68"/>
      <c r="J565" s="68"/>
      <c r="K565" s="73" t="str">
        <f>IF(AND(NOT(I565=""),NOT(J565=""),NOT(H565="")),J565/I565,"")</f>
        <v/>
      </c>
      <c r="L565" s="109"/>
      <c r="M565" s="103" t="str">
        <f>IF(AND(NOT(OR(G565="",G565="Ø")),H565=""),"In Progress",IF(AND(NOT(OR(H565="Ø",H565="")),NOT(OR(G565="Ø",G565=""))),"Completed",IF(AND(NOT(A564=""),NOT(OR(D565="",D565="???")),G565=""),"Waiting",IF(D565="???","Waiting",""))))</f>
        <v>Waiting</v>
      </c>
      <c r="N565" s="109"/>
      <c r="O565" s="109"/>
      <c r="Q565" s="114"/>
      <c r="R565" s="118"/>
    </row>
    <row r="566" spans="1:18" x14ac:dyDescent="0.25">
      <c r="A566" s="115" t="s">
        <v>5344</v>
      </c>
      <c r="B566" s="110" t="s">
        <v>5343</v>
      </c>
      <c r="C566" s="109"/>
      <c r="D566" s="103" t="s">
        <v>187</v>
      </c>
      <c r="E566" s="103" t="s">
        <v>24</v>
      </c>
      <c r="F566" s="7" t="str">
        <f>IF(AND(D566="Amina",OR(E566="Manual",E566="Assisted Manual")),A566&amp;"_AZ",IF(AND(D566="Amina",OR(E566="De-Novo Merge",E566="Assisted Merge")),A566&amp;"_SA_AZ",IF(AND(D566="Ahmad",OR(E566="Manual",E566="Assisted Manual")),A566&amp;"_AE",IF(AND(D566="Ahmad",OR(E566="De-Novo Merge",E566="Assisted Merge")),A566&amp;"_SA_AE",IF(AND(D566="Gina",OR(E566="Manual",E566="Assisted Manual")),A566&amp;"_GB",IF(AND(D566="Gina",OR(E566="De-Novo Merge",E566="Assisted Merge")),A566&amp;"_SA_GB",IF(AND(D566="Cameron",OR(E566="Manual",E566="Assisted Manual")),A566&amp;"_CA",IF(AND(D566="Cameron",OR(E566="De-Novo Merge",E566="Assisted Merge")),A566&amp;"_SA_CA",IF(AND(D566="Bruno",OR(E566="Manual",E566="Assisted Manual")),A566&amp;"_BD",IF(AND(D566="Bruno",OR(E566="De-Novo Merge",E566="Assisted Merge")),A566&amp;"_SA_BD",IF(AND(D566="Daniel",OR(E566="Manual",E566="Assisted Manual")),A566&amp;"_DR",IF(AND(D566="Daniel",OR(E566="De-Novo Merge",E566="Assisted Merge")),A566&amp;"_SA_DR",IF(AND(D566="Monet",OR(E566="Manual",E566="Assisted Manual")),A566&amp;"_MW",IF(AND(D566="Monet",OR(E566="De-Novo Merge",E566="Assisted Merge")),A566&amp;"_SA_MW",IF(AND(D566="Rinat",OR(E566="Manual",E566="Assisted Manual")),A566&amp;"_RM",IF(AND(D566="Rinat",OR(E566="De-Novo Merge",E566="Assisted Merge")),A566&amp;"_SA_RM",""))))))))))))))))</f>
        <v>2018-08-01_G-283_MW</v>
      </c>
      <c r="G566" s="104">
        <v>43451</v>
      </c>
      <c r="H566" s="104">
        <v>43451</v>
      </c>
      <c r="I566" s="68">
        <v>0.5</v>
      </c>
      <c r="J566" s="68"/>
      <c r="K566" s="73" t="str">
        <f>IF(AND(NOT(I566=""),NOT(J566=""),NOT(H566="")),J566/I566,"")</f>
        <v/>
      </c>
      <c r="L566" s="111" t="str">
        <f>IF(AND(NOT(OR(H566="",H566="Ø")),NOT(OR(H567="",H567="Ø"))),"Needs to be Split","")</f>
        <v/>
      </c>
      <c r="M566" s="103" t="str">
        <f>IF(AND(NOT(OR(G566="",G566="Ø")),H566=""),"In Progress",IF(AND(NOT(OR(H566="Ø",H566="")),NOT(OR(G566="Ø",G566=""))),"Completed",IF(AND(NOT(A565=""),NOT(OR(D566="",D566="???")),G566=""),"Waiting",IF(D566="???","Waiting",""))))</f>
        <v>Completed</v>
      </c>
      <c r="N566" s="109" t="str">
        <f>IF(AND(NOT(OR(H566="Ø",H566="")),L566="Split"),"In Progress",IF(AND(NOT(OR(H566="Ø",H566="")),L566="Needs to be Split"),"Waiting",IF(AND(M566="Review",M567="Review"),"Review",IF(OR(AND(M566="Review",M567="Incomplete"),AND(M566="Incomplete",M567="Review")),"Review",IF(OR(AND(M566="Untraceable",M567="Review"),AND(M566="Review",M567="Untraceable")),"Review",IF(OR(AND(M566="Review",M567="Completed"),AND(M566="Completed",M567="Review")),"Review",IF(OR(AND(M566="Other",M567="Review"),AND(M566="Review",M567="Other")),"Review",IF(OR(AND(M566="Other",M567="Incomplete"),AND(M566="Incomplete",M567="Other")),"Review",IF(OR(AND(M566="Other",M567="Untraceable"),AND(M566="Untraceable",M567="Other")),"Review",IF(OR(AND(M566="Other",M567="Completed"),AND(M566="Completed",M567="Other")),"Review",IF(AND(M566="Waiting",M567="Waiting"),"Waiting",IF(OR(AND(M566="Review",M567="Waiting"),AND(M566="Waiting",M567="Review")),"Waiting",IF(OR(AND(M566="Other",M567="Waiting"),AND(M566="Waiting",M567="Other")),"Waiting",IF(OR(AND(M566="Incomplete",M567="Waiting"),AND(M566="Waiting",M567="Incomplete")),"Waiting",IF(OR(AND(M566="Completed",M567="Waiting"),AND(M566="Waiting",M567="Completed")),"Waiting",IF(OR(M566="In Progress",M567="In Progress"),"In Progress",IF(OR(AND(M566="Completed",M567="Untraceable"),AND(M566="Untraceable",M567="Completed")),"Review",IF(OR(AND(M566="Completed",M567="Incomplete"),AND(M566="Incomplete",M567="Completed")),"Review",IF(OR(AND(M566="Incomplete",M567="Untraceable"),AND(M566="Untraceable",M567="Incomplete")),"Untraceable",IF(AND(NOT(OR(H566="Ø",H566="")),NOT(OR(H567="Ø",H567="")),L566=""),"In Progress",IF(AND(M566="Untraceable",M567="Untraceable"),"Untraceable",IF(AND(NOT(OR(H566="Ø",H566="")),NOT(OR(H567="Ø",H567="")),NOT(OR(L566="Ø",L566="",L566="Split",L566="Needs to be Split"))),"Completed",IF(AND(M566="Incomplete",M567="Incomplete"),"Incomplete",IF(AND(M566="Other",M567="Other"),"Review",IF(AND(M566="Untraceable",M567=""),"Untraceable","")))))))))))))))))))))))))</f>
        <v>Waiting</v>
      </c>
      <c r="O566" s="109" t="str">
        <f>IF(OR(N566="Untraceable",N566="Incomplete"),"Ignore",IF(N566="Completed","Waiting",IF(OR(N566="Waiting",N566="In Progress",N566="Review",N566="Other"),"HOLD","")))</f>
        <v>HOLD</v>
      </c>
      <c r="Q566" s="114" t="str">
        <f>IF(OR(N566="Untraceable",N566="Incomplete"),"No",IF(N566="Completed","In Progress",""))</f>
        <v/>
      </c>
      <c r="R566" s="117"/>
    </row>
    <row r="567" spans="1:18" x14ac:dyDescent="0.25">
      <c r="A567" s="109"/>
      <c r="B567" s="109"/>
      <c r="C567" s="109"/>
      <c r="D567" s="103" t="str">
        <f>IF(AND(NOT(A566=""),NOT(B566=""),NOT(M566="Untraceable")),"???","")</f>
        <v>???</v>
      </c>
      <c r="E567" s="103"/>
      <c r="F567" s="7" t="str">
        <f>IF(AND(D567="Amina",OR(E567="Manual",E567="Assisted Manual")),A566&amp;"_AZ",IF(AND(D567="Amina",OR(E567="De-Novo Merge",E567="Assisted Merge")),A566&amp;"_SA_AZ",IF(AND(D567="Ahmad",OR(E567="Manual",E567="Assisted Manual")),A566&amp;"_AE",IF(AND(D567="Ahmad",OR(E567="De-Novo Merge",E567="Assisted Merge")),A566&amp;"_SA_AE",IF(AND(D567="Gina",OR(E567="Manual",E567="Assisted Manual")),A566&amp;"_GB",IF(AND(D567="Gina",OR(E567="De-Novo Merge",E567="Assisted Merge")),A566&amp;"_SA_GB",IF(AND(D567="Cameron",OR(E567="Manual",E567="Assisted Manual")),A566&amp;"_CA",IF(AND(D567="Cameron",OR(E567="De-Novo Merge",E567="Assisted Merge")),A566&amp;"_SA_CA",IF(AND(D567="Bruno",OR(E567="Manual",E567="Assisted Manual")),A566&amp;"_BD",IF(AND(D567="Bruno",OR(E567="De-Novo Merge",E567="Assisted Merge")),A566&amp;"_SA_BD",IF(AND(D567="Daniel",OR(E567="Manual",E567="Assisted Manual")),A566&amp;"_DR",IF(AND(D567="Daniel",OR(E567="De-Novo Merge",E567="Assisted Merge")),A566&amp;"_SA_DR",IF(AND(D567="Monet",OR(E567="Manual",E567="Assisted Manual")),A566&amp;"_MW",IF(AND(D567="Monet",OR(E567="De-Novo Merge",E567="Assisted Merge")),A566&amp;"_SA_MW",IF(AND(D567="Rinat",OR(E567="Manual",E567="Assisted Manual")),A566&amp;"_RM",IF(AND(D567="Rinat",OR(E567="De-Novo Merge",E567="Assisted Merge")),A566&amp;"_SA_RM",""))))))))))))))))</f>
        <v/>
      </c>
      <c r="G567" s="104"/>
      <c r="H567" s="104"/>
      <c r="I567" s="68"/>
      <c r="J567" s="68"/>
      <c r="K567" s="73" t="str">
        <f>IF(AND(NOT(I567=""),NOT(J567=""),NOT(H567="")),J567/I567,"")</f>
        <v/>
      </c>
      <c r="L567" s="109"/>
      <c r="M567" s="103" t="str">
        <f>IF(AND(NOT(OR(G567="",G567="Ø")),H567=""),"In Progress",IF(AND(NOT(OR(H567="Ø",H567="")),NOT(OR(G567="Ø",G567=""))),"Completed",IF(AND(NOT(A566=""),NOT(OR(D567="",D567="???")),G567=""),"Waiting",IF(D567="???","Waiting",""))))</f>
        <v>Waiting</v>
      </c>
      <c r="N567" s="109"/>
      <c r="O567" s="109"/>
      <c r="Q567" s="114"/>
      <c r="R567" s="118"/>
    </row>
    <row r="568" spans="1:18" x14ac:dyDescent="0.25">
      <c r="A568" s="115" t="s">
        <v>5342</v>
      </c>
      <c r="B568" s="110" t="s">
        <v>5341</v>
      </c>
      <c r="C568" s="109"/>
      <c r="D568" s="103" t="s">
        <v>187</v>
      </c>
      <c r="E568" s="103" t="s">
        <v>24</v>
      </c>
      <c r="F568" s="7" t="str">
        <f>IF(AND(D568="Amina",OR(E568="Manual",E568="Assisted Manual")),A568&amp;"_AZ",IF(AND(D568="Amina",OR(E568="De-Novo Merge",E568="Assisted Merge")),A568&amp;"_SA_AZ",IF(AND(D568="Ahmad",OR(E568="Manual",E568="Assisted Manual")),A568&amp;"_AE",IF(AND(D568="Ahmad",OR(E568="De-Novo Merge",E568="Assisted Merge")),A568&amp;"_SA_AE",IF(AND(D568="Gina",OR(E568="Manual",E568="Assisted Manual")),A568&amp;"_GB",IF(AND(D568="Gina",OR(E568="De-Novo Merge",E568="Assisted Merge")),A568&amp;"_SA_GB",IF(AND(D568="Cameron",OR(E568="Manual",E568="Assisted Manual")),A568&amp;"_CA",IF(AND(D568="Cameron",OR(E568="De-Novo Merge",E568="Assisted Merge")),A568&amp;"_SA_CA",IF(AND(D568="Bruno",OR(E568="Manual",E568="Assisted Manual")),A568&amp;"_BD",IF(AND(D568="Bruno",OR(E568="De-Novo Merge",E568="Assisted Merge")),A568&amp;"_SA_BD",IF(AND(D568="Daniel",OR(E568="Manual",E568="Assisted Manual")),A568&amp;"_DR",IF(AND(D568="Daniel",OR(E568="De-Novo Merge",E568="Assisted Merge")),A568&amp;"_SA_DR",IF(AND(D568="Monet",OR(E568="Manual",E568="Assisted Manual")),A568&amp;"_MW",IF(AND(D568="Monet",OR(E568="De-Novo Merge",E568="Assisted Merge")),A568&amp;"_SA_MW",IF(AND(D568="Rinat",OR(E568="Manual",E568="Assisted Manual")),A568&amp;"_RM",IF(AND(D568="Rinat",OR(E568="De-Novo Merge",E568="Assisted Merge")),A568&amp;"_SA_RM",""))))))))))))))))</f>
        <v>2018-08-01_G-284_MW</v>
      </c>
      <c r="G568" s="104">
        <v>43451</v>
      </c>
      <c r="H568" s="104">
        <v>43451</v>
      </c>
      <c r="I568" s="68">
        <v>0.5</v>
      </c>
      <c r="J568" s="68"/>
      <c r="K568" s="73" t="str">
        <f>IF(AND(NOT(I568=""),NOT(J568=""),NOT(H568="")),J568/I568,"")</f>
        <v/>
      </c>
      <c r="L568" s="111" t="str">
        <f>IF(AND(NOT(OR(H568="",H568="Ø")),NOT(OR(H569="",H569="Ø"))),"Needs to be Split","")</f>
        <v/>
      </c>
      <c r="M568" s="103" t="str">
        <f>IF(AND(NOT(OR(G568="",G568="Ø")),H568=""),"In Progress",IF(AND(NOT(OR(H568="Ø",H568="")),NOT(OR(G568="Ø",G568=""))),"Completed",IF(AND(NOT(A567=""),NOT(OR(D568="",D568="???")),G568=""),"Waiting",IF(D568="???","Waiting",""))))</f>
        <v>Completed</v>
      </c>
      <c r="N568" s="109" t="str">
        <f>IF(AND(NOT(OR(H568="Ø",H568="")),L568="Split"),"In Progress",IF(AND(NOT(OR(H568="Ø",H568="")),L568="Needs to be Split"),"Waiting",IF(AND(M568="Review",M569="Review"),"Review",IF(OR(AND(M568="Review",M569="Incomplete"),AND(M568="Incomplete",M569="Review")),"Review",IF(OR(AND(M568="Untraceable",M569="Review"),AND(M568="Review",M569="Untraceable")),"Review",IF(OR(AND(M568="Review",M569="Completed"),AND(M568="Completed",M569="Review")),"Review",IF(OR(AND(M568="Other",M569="Review"),AND(M568="Review",M569="Other")),"Review",IF(OR(AND(M568="Other",M569="Incomplete"),AND(M568="Incomplete",M569="Other")),"Review",IF(OR(AND(M568="Other",M569="Untraceable"),AND(M568="Untraceable",M569="Other")),"Review",IF(OR(AND(M568="Other",M569="Completed"),AND(M568="Completed",M569="Other")),"Review",IF(AND(M568="Waiting",M569="Waiting"),"Waiting",IF(OR(AND(M568="Review",M569="Waiting"),AND(M568="Waiting",M569="Review")),"Waiting",IF(OR(AND(M568="Other",M569="Waiting"),AND(M568="Waiting",M569="Other")),"Waiting",IF(OR(AND(M568="Incomplete",M569="Waiting"),AND(M568="Waiting",M569="Incomplete")),"Waiting",IF(OR(AND(M568="Completed",M569="Waiting"),AND(M568="Waiting",M569="Completed")),"Waiting",IF(OR(M568="In Progress",M569="In Progress"),"In Progress",IF(OR(AND(M568="Completed",M569="Untraceable"),AND(M568="Untraceable",M569="Completed")),"Review",IF(OR(AND(M568="Completed",M569="Incomplete"),AND(M568="Incomplete",M569="Completed")),"Review",IF(OR(AND(M568="Incomplete",M569="Untraceable"),AND(M568="Untraceable",M569="Incomplete")),"Untraceable",IF(AND(NOT(OR(H568="Ø",H568="")),NOT(OR(H569="Ø",H569="")),L568=""),"In Progress",IF(AND(M568="Untraceable",M569="Untraceable"),"Untraceable",IF(AND(NOT(OR(H568="Ø",H568="")),NOT(OR(H569="Ø",H569="")),NOT(OR(L568="Ø",L568="",L568="Split",L568="Needs to be Split"))),"Completed",IF(AND(M568="Incomplete",M569="Incomplete"),"Incomplete",IF(AND(M568="Other",M569="Other"),"Review",IF(AND(M568="Untraceable",M569=""),"Untraceable","")))))))))))))))))))))))))</f>
        <v>Waiting</v>
      </c>
      <c r="O568" s="109" t="str">
        <f>IF(OR(N568="Untraceable",N568="Incomplete"),"Ignore",IF(N568="Completed","Waiting",IF(OR(N568="Waiting",N568="In Progress",N568="Review",N568="Other"),"HOLD","")))</f>
        <v>HOLD</v>
      </c>
      <c r="Q568" s="114" t="str">
        <f>IF(OR(N568="Untraceable",N568="Incomplete"),"No",IF(N568="Completed","In Progress",""))</f>
        <v/>
      </c>
      <c r="R568" s="117"/>
    </row>
    <row r="569" spans="1:18" x14ac:dyDescent="0.25">
      <c r="A569" s="109"/>
      <c r="B569" s="109"/>
      <c r="C569" s="109"/>
      <c r="D569" s="103" t="str">
        <f>IF(AND(NOT(A568=""),NOT(B568=""),NOT(M568="Untraceable")),"???","")</f>
        <v>???</v>
      </c>
      <c r="E569" s="103"/>
      <c r="F569" s="7" t="str">
        <f>IF(AND(D569="Amina",OR(E569="Manual",E569="Assisted Manual")),A568&amp;"_AZ",IF(AND(D569="Amina",OR(E569="De-Novo Merge",E569="Assisted Merge")),A568&amp;"_SA_AZ",IF(AND(D569="Ahmad",OR(E569="Manual",E569="Assisted Manual")),A568&amp;"_AE",IF(AND(D569="Ahmad",OR(E569="De-Novo Merge",E569="Assisted Merge")),A568&amp;"_SA_AE",IF(AND(D569="Gina",OR(E569="Manual",E569="Assisted Manual")),A568&amp;"_GB",IF(AND(D569="Gina",OR(E569="De-Novo Merge",E569="Assisted Merge")),A568&amp;"_SA_GB",IF(AND(D569="Cameron",OR(E569="Manual",E569="Assisted Manual")),A568&amp;"_CA",IF(AND(D569="Cameron",OR(E569="De-Novo Merge",E569="Assisted Merge")),A568&amp;"_SA_CA",IF(AND(D569="Bruno",OR(E569="Manual",E569="Assisted Manual")),A568&amp;"_BD",IF(AND(D569="Bruno",OR(E569="De-Novo Merge",E569="Assisted Merge")),A568&amp;"_SA_BD",IF(AND(D569="Daniel",OR(E569="Manual",E569="Assisted Manual")),A568&amp;"_DR",IF(AND(D569="Daniel",OR(E569="De-Novo Merge",E569="Assisted Merge")),A568&amp;"_SA_DR",IF(AND(D569="Monet",OR(E569="Manual",E569="Assisted Manual")),A568&amp;"_MW",IF(AND(D569="Monet",OR(E569="De-Novo Merge",E569="Assisted Merge")),A568&amp;"_SA_MW",IF(AND(D569="Rinat",OR(E569="Manual",E569="Assisted Manual")),A568&amp;"_RM",IF(AND(D569="Rinat",OR(E569="De-Novo Merge",E569="Assisted Merge")),A568&amp;"_SA_RM",""))))))))))))))))</f>
        <v/>
      </c>
      <c r="G569" s="104"/>
      <c r="H569" s="104"/>
      <c r="I569" s="68"/>
      <c r="J569" s="68"/>
      <c r="K569" s="73" t="str">
        <f>IF(AND(NOT(I569=""),NOT(J569=""),NOT(H569="")),J569/I569,"")</f>
        <v/>
      </c>
      <c r="L569" s="109"/>
      <c r="M569" s="103" t="str">
        <f>IF(AND(NOT(OR(G569="",G569="Ø")),H569=""),"In Progress",IF(AND(NOT(OR(H569="Ø",H569="")),NOT(OR(G569="Ø",G569=""))),"Completed",IF(AND(NOT(A568=""),NOT(OR(D569="",D569="???")),G569=""),"Waiting",IF(D569="???","Waiting",""))))</f>
        <v>Waiting</v>
      </c>
      <c r="N569" s="109"/>
      <c r="O569" s="109"/>
      <c r="Q569" s="114"/>
      <c r="R569" s="118"/>
    </row>
    <row r="570" spans="1:18" x14ac:dyDescent="0.25">
      <c r="A570" s="115" t="s">
        <v>5340</v>
      </c>
      <c r="B570" s="110" t="s">
        <v>5339</v>
      </c>
      <c r="C570" s="109"/>
      <c r="D570" s="103" t="s">
        <v>187</v>
      </c>
      <c r="E570" s="103" t="s">
        <v>24</v>
      </c>
      <c r="F570" s="7" t="str">
        <f>IF(AND(D570="Amina",OR(E570="Manual",E570="Assisted Manual")),A570&amp;"_AZ",IF(AND(D570="Amina",OR(E570="De-Novo Merge",E570="Assisted Merge")),A570&amp;"_SA_AZ",IF(AND(D570="Ahmad",OR(E570="Manual",E570="Assisted Manual")),A570&amp;"_AE",IF(AND(D570="Ahmad",OR(E570="De-Novo Merge",E570="Assisted Merge")),A570&amp;"_SA_AE",IF(AND(D570="Gina",OR(E570="Manual",E570="Assisted Manual")),A570&amp;"_GB",IF(AND(D570="Gina",OR(E570="De-Novo Merge",E570="Assisted Merge")),A570&amp;"_SA_GB",IF(AND(D570="Cameron",OR(E570="Manual",E570="Assisted Manual")),A570&amp;"_CA",IF(AND(D570="Cameron",OR(E570="De-Novo Merge",E570="Assisted Merge")),A570&amp;"_SA_CA",IF(AND(D570="Bruno",OR(E570="Manual",E570="Assisted Manual")),A570&amp;"_BD",IF(AND(D570="Bruno",OR(E570="De-Novo Merge",E570="Assisted Merge")),A570&amp;"_SA_BD",IF(AND(D570="Daniel",OR(E570="Manual",E570="Assisted Manual")),A570&amp;"_DR",IF(AND(D570="Daniel",OR(E570="De-Novo Merge",E570="Assisted Merge")),A570&amp;"_SA_DR",IF(AND(D570="Monet",OR(E570="Manual",E570="Assisted Manual")),A570&amp;"_MW",IF(AND(D570="Monet",OR(E570="De-Novo Merge",E570="Assisted Merge")),A570&amp;"_SA_MW",IF(AND(D570="Rinat",OR(E570="Manual",E570="Assisted Manual")),A570&amp;"_RM",IF(AND(D570="Rinat",OR(E570="De-Novo Merge",E570="Assisted Merge")),A570&amp;"_SA_RM",""))))))))))))))))</f>
        <v>2018-08-01_G-285_MW</v>
      </c>
      <c r="G570" s="104">
        <v>43451</v>
      </c>
      <c r="H570" s="104">
        <v>43451</v>
      </c>
      <c r="I570" s="68">
        <v>0.25</v>
      </c>
      <c r="J570" s="68"/>
      <c r="K570" s="73" t="str">
        <f>IF(AND(NOT(I570=""),NOT(J570=""),NOT(H570="")),J570/I570,"")</f>
        <v/>
      </c>
      <c r="L570" s="111" t="str">
        <f>IF(AND(NOT(OR(H570="",H570="Ø")),NOT(OR(H571="",H571="Ø"))),"Needs to be Split","")</f>
        <v/>
      </c>
      <c r="M570" s="103" t="str">
        <f>IF(AND(NOT(OR(G570="",G570="Ø")),H570=""),"In Progress",IF(AND(NOT(OR(H570="Ø",H570="")),NOT(OR(G570="Ø",G570=""))),"Completed",IF(AND(NOT(A569=""),NOT(OR(D570="",D570="???")),G570=""),"Waiting",IF(D570="???","Waiting",""))))</f>
        <v>Completed</v>
      </c>
      <c r="N570" s="109" t="str">
        <f>IF(AND(NOT(OR(H570="Ø",H570="")),L570="Split"),"In Progress",IF(AND(NOT(OR(H570="Ø",H570="")),L570="Needs to be Split"),"Waiting",IF(AND(M570="Review",M571="Review"),"Review",IF(OR(AND(M570="Review",M571="Incomplete"),AND(M570="Incomplete",M571="Review")),"Review",IF(OR(AND(M570="Untraceable",M571="Review"),AND(M570="Review",M571="Untraceable")),"Review",IF(OR(AND(M570="Review",M571="Completed"),AND(M570="Completed",M571="Review")),"Review",IF(OR(AND(M570="Other",M571="Review"),AND(M570="Review",M571="Other")),"Review",IF(OR(AND(M570="Other",M571="Incomplete"),AND(M570="Incomplete",M571="Other")),"Review",IF(OR(AND(M570="Other",M571="Untraceable"),AND(M570="Untraceable",M571="Other")),"Review",IF(OR(AND(M570="Other",M571="Completed"),AND(M570="Completed",M571="Other")),"Review",IF(AND(M570="Waiting",M571="Waiting"),"Waiting",IF(OR(AND(M570="Review",M571="Waiting"),AND(M570="Waiting",M571="Review")),"Waiting",IF(OR(AND(M570="Other",M571="Waiting"),AND(M570="Waiting",M571="Other")),"Waiting",IF(OR(AND(M570="Incomplete",M571="Waiting"),AND(M570="Waiting",M571="Incomplete")),"Waiting",IF(OR(AND(M570="Completed",M571="Waiting"),AND(M570="Waiting",M571="Completed")),"Waiting",IF(OR(M570="In Progress",M571="In Progress"),"In Progress",IF(OR(AND(M570="Completed",M571="Untraceable"),AND(M570="Untraceable",M571="Completed")),"Review",IF(OR(AND(M570="Completed",M571="Incomplete"),AND(M570="Incomplete",M571="Completed")),"Review",IF(OR(AND(M570="Incomplete",M571="Untraceable"),AND(M570="Untraceable",M571="Incomplete")),"Untraceable",IF(AND(NOT(OR(H570="Ø",H570="")),NOT(OR(H571="Ø",H571="")),L570=""),"In Progress",IF(AND(M570="Untraceable",M571="Untraceable"),"Untraceable",IF(AND(NOT(OR(H570="Ø",H570="")),NOT(OR(H571="Ø",H571="")),NOT(OR(L570="Ø",L570="",L570="Split",L570="Needs to be Split"))),"Completed",IF(AND(M570="Incomplete",M571="Incomplete"),"Incomplete",IF(AND(M570="Other",M571="Other"),"Review",IF(AND(M570="Untraceable",M571=""),"Untraceable","")))))))))))))))))))))))))</f>
        <v>Waiting</v>
      </c>
      <c r="O570" s="109" t="str">
        <f>IF(OR(N570="Untraceable",N570="Incomplete"),"Ignore",IF(N570="Completed","Waiting",IF(OR(N570="Waiting",N570="In Progress",N570="Review",N570="Other"),"HOLD","")))</f>
        <v>HOLD</v>
      </c>
      <c r="Q570" s="114" t="str">
        <f>IF(OR(N570="Untraceable",N570="Incomplete"),"No",IF(N570="Completed","In Progress",""))</f>
        <v/>
      </c>
      <c r="R570" s="117"/>
    </row>
    <row r="571" spans="1:18" x14ac:dyDescent="0.25">
      <c r="A571" s="109"/>
      <c r="B571" s="109"/>
      <c r="C571" s="109"/>
      <c r="D571" s="103" t="str">
        <f>IF(AND(NOT(A570=""),NOT(B570=""),NOT(M570="Untraceable")),"???","")</f>
        <v>???</v>
      </c>
      <c r="E571" s="103"/>
      <c r="F571" s="7" t="str">
        <f>IF(AND(D571="Amina",OR(E571="Manual",E571="Assisted Manual")),A570&amp;"_AZ",IF(AND(D571="Amina",OR(E571="De-Novo Merge",E571="Assisted Merge")),A570&amp;"_SA_AZ",IF(AND(D571="Ahmad",OR(E571="Manual",E571="Assisted Manual")),A570&amp;"_AE",IF(AND(D571="Ahmad",OR(E571="De-Novo Merge",E571="Assisted Merge")),A570&amp;"_SA_AE",IF(AND(D571="Gina",OR(E571="Manual",E571="Assisted Manual")),A570&amp;"_GB",IF(AND(D571="Gina",OR(E571="De-Novo Merge",E571="Assisted Merge")),A570&amp;"_SA_GB",IF(AND(D571="Cameron",OR(E571="Manual",E571="Assisted Manual")),A570&amp;"_CA",IF(AND(D571="Cameron",OR(E571="De-Novo Merge",E571="Assisted Merge")),A570&amp;"_SA_CA",IF(AND(D571="Bruno",OR(E571="Manual",E571="Assisted Manual")),A570&amp;"_BD",IF(AND(D571="Bruno",OR(E571="De-Novo Merge",E571="Assisted Merge")),A570&amp;"_SA_BD",IF(AND(D571="Daniel",OR(E571="Manual",E571="Assisted Manual")),A570&amp;"_DR",IF(AND(D571="Daniel",OR(E571="De-Novo Merge",E571="Assisted Merge")),A570&amp;"_SA_DR",IF(AND(D571="Monet",OR(E571="Manual",E571="Assisted Manual")),A570&amp;"_MW",IF(AND(D571="Monet",OR(E571="De-Novo Merge",E571="Assisted Merge")),A570&amp;"_SA_MW",IF(AND(D571="Rinat",OR(E571="Manual",E571="Assisted Manual")),A570&amp;"_RM",IF(AND(D571="Rinat",OR(E571="De-Novo Merge",E571="Assisted Merge")),A570&amp;"_SA_RM",""))))))))))))))))</f>
        <v/>
      </c>
      <c r="G571" s="104"/>
      <c r="H571" s="104"/>
      <c r="I571" s="68"/>
      <c r="J571" s="68"/>
      <c r="K571" s="73" t="str">
        <f>IF(AND(NOT(I571=""),NOT(J571=""),NOT(H571="")),J571/I571,"")</f>
        <v/>
      </c>
      <c r="L571" s="109"/>
      <c r="M571" s="103" t="str">
        <f>IF(AND(NOT(OR(G571="",G571="Ø")),H571=""),"In Progress",IF(AND(NOT(OR(H571="Ø",H571="")),NOT(OR(G571="Ø",G571=""))),"Completed",IF(AND(NOT(A570=""),NOT(OR(D571="",D571="???")),G571=""),"Waiting",IF(D571="???","Waiting",""))))</f>
        <v>Waiting</v>
      </c>
      <c r="N571" s="109"/>
      <c r="O571" s="109"/>
      <c r="Q571" s="114"/>
      <c r="R571" s="118"/>
    </row>
    <row r="572" spans="1:18" x14ac:dyDescent="0.25">
      <c r="A572" s="115" t="s">
        <v>5338</v>
      </c>
      <c r="B572" s="110" t="s">
        <v>5337</v>
      </c>
      <c r="C572" s="109"/>
      <c r="D572" s="103" t="s">
        <v>187</v>
      </c>
      <c r="E572" s="103" t="s">
        <v>24</v>
      </c>
      <c r="F572" s="7" t="str">
        <f>IF(AND(D572="Amina",OR(E572="Manual",E572="Assisted Manual")),A572&amp;"_AZ",IF(AND(D572="Amina",OR(E572="De-Novo Merge",E572="Assisted Merge")),A572&amp;"_SA_AZ",IF(AND(D572="Ahmad",OR(E572="Manual",E572="Assisted Manual")),A572&amp;"_AE",IF(AND(D572="Ahmad",OR(E572="De-Novo Merge",E572="Assisted Merge")),A572&amp;"_SA_AE",IF(AND(D572="Gina",OR(E572="Manual",E572="Assisted Manual")),A572&amp;"_GB",IF(AND(D572="Gina",OR(E572="De-Novo Merge",E572="Assisted Merge")),A572&amp;"_SA_GB",IF(AND(D572="Cameron",OR(E572="Manual",E572="Assisted Manual")),A572&amp;"_CA",IF(AND(D572="Cameron",OR(E572="De-Novo Merge",E572="Assisted Merge")),A572&amp;"_SA_CA",IF(AND(D572="Bruno",OR(E572="Manual",E572="Assisted Manual")),A572&amp;"_BD",IF(AND(D572="Bruno",OR(E572="De-Novo Merge",E572="Assisted Merge")),A572&amp;"_SA_BD",IF(AND(D572="Daniel",OR(E572="Manual",E572="Assisted Manual")),A572&amp;"_DR",IF(AND(D572="Daniel",OR(E572="De-Novo Merge",E572="Assisted Merge")),A572&amp;"_SA_DR",IF(AND(D572="Monet",OR(E572="Manual",E572="Assisted Manual")),A572&amp;"_MW",IF(AND(D572="Monet",OR(E572="De-Novo Merge",E572="Assisted Merge")),A572&amp;"_SA_MW",IF(AND(D572="Rinat",OR(E572="Manual",E572="Assisted Manual")),A572&amp;"_RM",IF(AND(D572="Rinat",OR(E572="De-Novo Merge",E572="Assisted Merge")),A572&amp;"_SA_RM",""))))))))))))))))</f>
        <v>2018-08-01_G-286_MW</v>
      </c>
      <c r="G572" s="104">
        <v>43452</v>
      </c>
      <c r="H572" s="104">
        <v>43452</v>
      </c>
      <c r="I572" s="68">
        <v>2</v>
      </c>
      <c r="J572" s="68"/>
      <c r="K572" s="73" t="str">
        <f>IF(AND(NOT(I572=""),NOT(J572=""),NOT(H572="")),J572/I572,"")</f>
        <v/>
      </c>
      <c r="L572" s="111" t="str">
        <f>IF(AND(NOT(OR(H572="",H572="Ø")),NOT(OR(H573="",H573="Ø"))),"Needs to be Split","")</f>
        <v/>
      </c>
      <c r="M572" s="103" t="str">
        <f>IF(AND(NOT(OR(G572="",G572="Ø")),H572=""),"In Progress",IF(AND(NOT(OR(H572="Ø",H572="")),NOT(OR(G572="Ø",G572=""))),"Completed",IF(AND(NOT(A571=""),NOT(OR(D572="",D572="???")),G572=""),"Waiting",IF(D572="???","Waiting",""))))</f>
        <v>Completed</v>
      </c>
      <c r="N572" s="109" t="str">
        <f>IF(AND(NOT(OR(H572="Ø",H572="")),L572="Split"),"In Progress",IF(AND(NOT(OR(H572="Ø",H572="")),L572="Needs to be Split"),"Waiting",IF(AND(M572="Review",M573="Review"),"Review",IF(OR(AND(M572="Review",M573="Incomplete"),AND(M572="Incomplete",M573="Review")),"Review",IF(OR(AND(M572="Untraceable",M573="Review"),AND(M572="Review",M573="Untraceable")),"Review",IF(OR(AND(M572="Review",M573="Completed"),AND(M572="Completed",M573="Review")),"Review",IF(OR(AND(M572="Other",M573="Review"),AND(M572="Review",M573="Other")),"Review",IF(OR(AND(M572="Other",M573="Incomplete"),AND(M572="Incomplete",M573="Other")),"Review",IF(OR(AND(M572="Other",M573="Untraceable"),AND(M572="Untraceable",M573="Other")),"Review",IF(OR(AND(M572="Other",M573="Completed"),AND(M572="Completed",M573="Other")),"Review",IF(AND(M572="Waiting",M573="Waiting"),"Waiting",IF(OR(AND(M572="Review",M573="Waiting"),AND(M572="Waiting",M573="Review")),"Waiting",IF(OR(AND(M572="Other",M573="Waiting"),AND(M572="Waiting",M573="Other")),"Waiting",IF(OR(AND(M572="Incomplete",M573="Waiting"),AND(M572="Waiting",M573="Incomplete")),"Waiting",IF(OR(AND(M572="Completed",M573="Waiting"),AND(M572="Waiting",M573="Completed")),"Waiting",IF(OR(M572="In Progress",M573="In Progress"),"In Progress",IF(OR(AND(M572="Completed",M573="Untraceable"),AND(M572="Untraceable",M573="Completed")),"Review",IF(OR(AND(M572="Completed",M573="Incomplete"),AND(M572="Incomplete",M573="Completed")),"Review",IF(OR(AND(M572="Incomplete",M573="Untraceable"),AND(M572="Untraceable",M573="Incomplete")),"Untraceable",IF(AND(NOT(OR(H572="Ø",H572="")),NOT(OR(H573="Ø",H573="")),L572=""),"In Progress",IF(AND(M572="Untraceable",M573="Untraceable"),"Untraceable",IF(AND(NOT(OR(H572="Ø",H572="")),NOT(OR(H573="Ø",H573="")),NOT(OR(L572="Ø",L572="",L572="Split",L572="Needs to be Split"))),"Completed",IF(AND(M572="Incomplete",M573="Incomplete"),"Incomplete",IF(AND(M572="Other",M573="Other"),"Review",IF(AND(M572="Untraceable",M573=""),"Untraceable","")))))))))))))))))))))))))</f>
        <v>Waiting</v>
      </c>
      <c r="O572" s="109" t="str">
        <f>IF(OR(N572="Untraceable",N572="Incomplete"),"Ignore",IF(N572="Completed","Waiting",IF(OR(N572="Waiting",N572="In Progress",N572="Review",N572="Other"),"HOLD","")))</f>
        <v>HOLD</v>
      </c>
      <c r="P572" t="s">
        <v>5336</v>
      </c>
      <c r="Q572" s="114" t="str">
        <f>IF(OR(N572="Untraceable",N572="Incomplete"),"No",IF(N572="Completed","In Progress",""))</f>
        <v/>
      </c>
      <c r="R572" s="117"/>
    </row>
    <row r="573" spans="1:18" x14ac:dyDescent="0.25">
      <c r="A573" s="109"/>
      <c r="B573" s="109"/>
      <c r="C573" s="109"/>
      <c r="D573" s="103" t="str">
        <f>IF(AND(NOT(A572=""),NOT(B572=""),NOT(M572="Untraceable")),"???","")</f>
        <v>???</v>
      </c>
      <c r="E573" s="103"/>
      <c r="F573" s="7" t="str">
        <f>IF(AND(D573="Amina",OR(E573="Manual",E573="Assisted Manual")),A572&amp;"_AZ",IF(AND(D573="Amina",OR(E573="De-Novo Merge",E573="Assisted Merge")),A572&amp;"_SA_AZ",IF(AND(D573="Ahmad",OR(E573="Manual",E573="Assisted Manual")),A572&amp;"_AE",IF(AND(D573="Ahmad",OR(E573="De-Novo Merge",E573="Assisted Merge")),A572&amp;"_SA_AE",IF(AND(D573="Gina",OR(E573="Manual",E573="Assisted Manual")),A572&amp;"_GB",IF(AND(D573="Gina",OR(E573="De-Novo Merge",E573="Assisted Merge")),A572&amp;"_SA_GB",IF(AND(D573="Cameron",OR(E573="Manual",E573="Assisted Manual")),A572&amp;"_CA",IF(AND(D573="Cameron",OR(E573="De-Novo Merge",E573="Assisted Merge")),A572&amp;"_SA_CA",IF(AND(D573="Bruno",OR(E573="Manual",E573="Assisted Manual")),A572&amp;"_BD",IF(AND(D573="Bruno",OR(E573="De-Novo Merge",E573="Assisted Merge")),A572&amp;"_SA_BD",IF(AND(D573="Daniel",OR(E573="Manual",E573="Assisted Manual")),A572&amp;"_DR",IF(AND(D573="Daniel",OR(E573="De-Novo Merge",E573="Assisted Merge")),A572&amp;"_SA_DR",IF(AND(D573="Monet",OR(E573="Manual",E573="Assisted Manual")),A572&amp;"_MW",IF(AND(D573="Monet",OR(E573="De-Novo Merge",E573="Assisted Merge")),A572&amp;"_SA_MW",IF(AND(D573="Rinat",OR(E573="Manual",E573="Assisted Manual")),A572&amp;"_RM",IF(AND(D573="Rinat",OR(E573="De-Novo Merge",E573="Assisted Merge")),A572&amp;"_SA_RM",""))))))))))))))))</f>
        <v/>
      </c>
      <c r="G573" s="104"/>
      <c r="H573" s="104"/>
      <c r="I573" s="68"/>
      <c r="J573" s="68"/>
      <c r="K573" s="73" t="str">
        <f>IF(AND(NOT(I573=""),NOT(J573=""),NOT(H573="")),J573/I573,"")</f>
        <v/>
      </c>
      <c r="L573" s="109"/>
      <c r="M573" s="103" t="str">
        <f>IF(AND(NOT(OR(G573="",G573="Ø")),H573=""),"In Progress",IF(AND(NOT(OR(H573="Ø",H573="")),NOT(OR(G573="Ø",G573=""))),"Completed",IF(AND(NOT(A572=""),NOT(OR(D573="",D573="???")),G573=""),"Waiting",IF(D573="???","Waiting",""))))</f>
        <v>Waiting</v>
      </c>
      <c r="N573" s="109"/>
      <c r="O573" s="109"/>
      <c r="Q573" s="114"/>
      <c r="R573" s="118"/>
    </row>
    <row r="574" spans="1:18" x14ac:dyDescent="0.25">
      <c r="A574" s="115" t="s">
        <v>5335</v>
      </c>
      <c r="B574" s="110" t="s">
        <v>5334</v>
      </c>
      <c r="C574" s="109"/>
      <c r="D574" s="103" t="s">
        <v>187</v>
      </c>
      <c r="E574" s="103" t="s">
        <v>24</v>
      </c>
      <c r="F574" s="7" t="str">
        <f>IF(AND(D574="Amina",OR(E574="Manual",E574="Assisted Manual")),A574&amp;"_AZ",IF(AND(D574="Amina",OR(E574="De-Novo Merge",E574="Assisted Merge")),A574&amp;"_SA_AZ",IF(AND(D574="Ahmad",OR(E574="Manual",E574="Assisted Manual")),A574&amp;"_AE",IF(AND(D574="Ahmad",OR(E574="De-Novo Merge",E574="Assisted Merge")),A574&amp;"_SA_AE",IF(AND(D574="Gina",OR(E574="Manual",E574="Assisted Manual")),A574&amp;"_GB",IF(AND(D574="Gina",OR(E574="De-Novo Merge",E574="Assisted Merge")),A574&amp;"_SA_GB",IF(AND(D574="Cameron",OR(E574="Manual",E574="Assisted Manual")),A574&amp;"_CA",IF(AND(D574="Cameron",OR(E574="De-Novo Merge",E574="Assisted Merge")),A574&amp;"_SA_CA",IF(AND(D574="Bruno",OR(E574="Manual",E574="Assisted Manual")),A574&amp;"_BD",IF(AND(D574="Bruno",OR(E574="De-Novo Merge",E574="Assisted Merge")),A574&amp;"_SA_BD",IF(AND(D574="Daniel",OR(E574="Manual",E574="Assisted Manual")),A574&amp;"_DR",IF(AND(D574="Daniel",OR(E574="De-Novo Merge",E574="Assisted Merge")),A574&amp;"_SA_DR",IF(AND(D574="Monet",OR(E574="Manual",E574="Assisted Manual")),A574&amp;"_MW",IF(AND(D574="Monet",OR(E574="De-Novo Merge",E574="Assisted Merge")),A574&amp;"_SA_MW",IF(AND(D574="Rinat",OR(E574="Manual",E574="Assisted Manual")),A574&amp;"_RM",IF(AND(D574="Rinat",OR(E574="De-Novo Merge",E574="Assisted Merge")),A574&amp;"_SA_RM",""))))))))))))))))</f>
        <v>2018-08-01_G-287_MW</v>
      </c>
      <c r="G574" s="104">
        <v>43452</v>
      </c>
      <c r="H574" s="104">
        <v>43452</v>
      </c>
      <c r="I574" s="68">
        <v>0.75</v>
      </c>
      <c r="J574" s="68"/>
      <c r="K574" s="73" t="str">
        <f>IF(AND(NOT(I574=""),NOT(J574=""),NOT(H574="")),J574/I574,"")</f>
        <v/>
      </c>
      <c r="L574" s="111" t="str">
        <f>IF(AND(NOT(OR(H574="",H574="Ø")),NOT(OR(H575="",H575="Ø"))),"Needs to be Split","")</f>
        <v/>
      </c>
      <c r="M574" s="103" t="str">
        <f>IF(AND(NOT(OR(G574="",G574="Ø")),H574=""),"In Progress",IF(AND(NOT(OR(H574="Ø",H574="")),NOT(OR(G574="Ø",G574=""))),"Completed",IF(AND(NOT(A573=""),NOT(OR(D574="",D574="???")),G574=""),"Waiting",IF(D574="???","Waiting",""))))</f>
        <v>Completed</v>
      </c>
      <c r="N574" s="109" t="str">
        <f>IF(AND(NOT(OR(H574="Ø",H574="")),L574="Split"),"In Progress",IF(AND(NOT(OR(H574="Ø",H574="")),L574="Needs to be Split"),"Waiting",IF(AND(M574="Review",M575="Review"),"Review",IF(OR(AND(M574="Review",M575="Incomplete"),AND(M574="Incomplete",M575="Review")),"Review",IF(OR(AND(M574="Untraceable",M575="Review"),AND(M574="Review",M575="Untraceable")),"Review",IF(OR(AND(M574="Review",M575="Completed"),AND(M574="Completed",M575="Review")),"Review",IF(OR(AND(M574="Other",M575="Review"),AND(M574="Review",M575="Other")),"Review",IF(OR(AND(M574="Other",M575="Incomplete"),AND(M574="Incomplete",M575="Other")),"Review",IF(OR(AND(M574="Other",M575="Untraceable"),AND(M574="Untraceable",M575="Other")),"Review",IF(OR(AND(M574="Other",M575="Completed"),AND(M574="Completed",M575="Other")),"Review",IF(AND(M574="Waiting",M575="Waiting"),"Waiting",IF(OR(AND(M574="Review",M575="Waiting"),AND(M574="Waiting",M575="Review")),"Waiting",IF(OR(AND(M574="Other",M575="Waiting"),AND(M574="Waiting",M575="Other")),"Waiting",IF(OR(AND(M574="Incomplete",M575="Waiting"),AND(M574="Waiting",M575="Incomplete")),"Waiting",IF(OR(AND(M574="Completed",M575="Waiting"),AND(M574="Waiting",M575="Completed")),"Waiting",IF(OR(M574="In Progress",M575="In Progress"),"In Progress",IF(OR(AND(M574="Completed",M575="Untraceable"),AND(M574="Untraceable",M575="Completed")),"Review",IF(OR(AND(M574="Completed",M575="Incomplete"),AND(M574="Incomplete",M575="Completed")),"Review",IF(OR(AND(M574="Incomplete",M575="Untraceable"),AND(M574="Untraceable",M575="Incomplete")),"Untraceable",IF(AND(NOT(OR(H574="Ø",H574="")),NOT(OR(H575="Ø",H575="")),L574=""),"In Progress",IF(AND(M574="Untraceable",M575="Untraceable"),"Untraceable",IF(AND(NOT(OR(H574="Ø",H574="")),NOT(OR(H575="Ø",H575="")),NOT(OR(L574="Ø",L574="",L574="Split",L574="Needs to be Split"))),"Completed",IF(AND(M574="Incomplete",M575="Incomplete"),"Incomplete",IF(AND(M574="Other",M575="Other"),"Review",IF(AND(M574="Untraceable",M575=""),"Untraceable","")))))))))))))))))))))))))</f>
        <v>Waiting</v>
      </c>
      <c r="O574" s="109" t="str">
        <f>IF(OR(N574="Untraceable",N574="Incomplete"),"Ignore",IF(N574="Completed","Waiting",IF(OR(N574="Waiting",N574="In Progress",N574="Review",N574="Other"),"HOLD","")))</f>
        <v>HOLD</v>
      </c>
      <c r="P574" t="s">
        <v>5333</v>
      </c>
      <c r="Q574" s="114" t="str">
        <f>IF(OR(N574="Untraceable",N574="Incomplete"),"No",IF(N574="Completed","In Progress",""))</f>
        <v/>
      </c>
      <c r="R574" s="117"/>
    </row>
    <row r="575" spans="1:18" x14ac:dyDescent="0.25">
      <c r="A575" s="109"/>
      <c r="B575" s="109"/>
      <c r="C575" s="109"/>
      <c r="D575" s="103" t="str">
        <f>IF(AND(NOT(A574=""),NOT(B574=""),NOT(M574="Untraceable")),"???","")</f>
        <v>???</v>
      </c>
      <c r="E575" s="103"/>
      <c r="F575" s="7" t="str">
        <f>IF(AND(D575="Amina",OR(E575="Manual",E575="Assisted Manual")),A574&amp;"_AZ",IF(AND(D575="Amina",OR(E575="De-Novo Merge",E575="Assisted Merge")),A574&amp;"_SA_AZ",IF(AND(D575="Ahmad",OR(E575="Manual",E575="Assisted Manual")),A574&amp;"_AE",IF(AND(D575="Ahmad",OR(E575="De-Novo Merge",E575="Assisted Merge")),A574&amp;"_SA_AE",IF(AND(D575="Gina",OR(E575="Manual",E575="Assisted Manual")),A574&amp;"_GB",IF(AND(D575="Gina",OR(E575="De-Novo Merge",E575="Assisted Merge")),A574&amp;"_SA_GB",IF(AND(D575="Cameron",OR(E575="Manual",E575="Assisted Manual")),A574&amp;"_CA",IF(AND(D575="Cameron",OR(E575="De-Novo Merge",E575="Assisted Merge")),A574&amp;"_SA_CA",IF(AND(D575="Bruno",OR(E575="Manual",E575="Assisted Manual")),A574&amp;"_BD",IF(AND(D575="Bruno",OR(E575="De-Novo Merge",E575="Assisted Merge")),A574&amp;"_SA_BD",IF(AND(D575="Daniel",OR(E575="Manual",E575="Assisted Manual")),A574&amp;"_DR",IF(AND(D575="Daniel",OR(E575="De-Novo Merge",E575="Assisted Merge")),A574&amp;"_SA_DR",IF(AND(D575="Monet",OR(E575="Manual",E575="Assisted Manual")),A574&amp;"_MW",IF(AND(D575="Monet",OR(E575="De-Novo Merge",E575="Assisted Merge")),A574&amp;"_SA_MW",IF(AND(D575="Rinat",OR(E575="Manual",E575="Assisted Manual")),A574&amp;"_RM",IF(AND(D575="Rinat",OR(E575="De-Novo Merge",E575="Assisted Merge")),A574&amp;"_SA_RM",""))))))))))))))))</f>
        <v/>
      </c>
      <c r="G575" s="104"/>
      <c r="H575" s="104"/>
      <c r="I575" s="68"/>
      <c r="J575" s="68"/>
      <c r="K575" s="73" t="str">
        <f>IF(AND(NOT(I575=""),NOT(J575=""),NOT(H575="")),J575/I575,"")</f>
        <v/>
      </c>
      <c r="L575" s="109"/>
      <c r="M575" s="103" t="str">
        <f>IF(AND(NOT(OR(G575="",G575="Ø")),H575=""),"In Progress",IF(AND(NOT(OR(H575="Ø",H575="")),NOT(OR(G575="Ø",G575=""))),"Completed",IF(AND(NOT(A574=""),NOT(OR(D575="",D575="???")),G575=""),"Waiting",IF(D575="???","Waiting",""))))</f>
        <v>Waiting</v>
      </c>
      <c r="N575" s="109"/>
      <c r="O575" s="109"/>
      <c r="Q575" s="114"/>
      <c r="R575" s="118"/>
    </row>
    <row r="576" spans="1:18" x14ac:dyDescent="0.25">
      <c r="A576" s="115" t="s">
        <v>5332</v>
      </c>
      <c r="B576" s="110" t="s">
        <v>5331</v>
      </c>
      <c r="C576" s="109"/>
      <c r="D576" s="103" t="s">
        <v>187</v>
      </c>
      <c r="E576" s="103" t="s">
        <v>24</v>
      </c>
      <c r="F576" s="7" t="str">
        <f>IF(AND(D576="Amina",OR(E576="Manual",E576="Assisted Manual")),A576&amp;"_AZ",IF(AND(D576="Amina",OR(E576="De-Novo Merge",E576="Assisted Merge")),A576&amp;"_SA_AZ",IF(AND(D576="Ahmad",OR(E576="Manual",E576="Assisted Manual")),A576&amp;"_AE",IF(AND(D576="Ahmad",OR(E576="De-Novo Merge",E576="Assisted Merge")),A576&amp;"_SA_AE",IF(AND(D576="Gina",OR(E576="Manual",E576="Assisted Manual")),A576&amp;"_GB",IF(AND(D576="Gina",OR(E576="De-Novo Merge",E576="Assisted Merge")),A576&amp;"_SA_GB",IF(AND(D576="Cameron",OR(E576="Manual",E576="Assisted Manual")),A576&amp;"_CA",IF(AND(D576="Cameron",OR(E576="De-Novo Merge",E576="Assisted Merge")),A576&amp;"_SA_CA",IF(AND(D576="Bruno",OR(E576="Manual",E576="Assisted Manual")),A576&amp;"_BD",IF(AND(D576="Bruno",OR(E576="De-Novo Merge",E576="Assisted Merge")),A576&amp;"_SA_BD",IF(AND(D576="Daniel",OR(E576="Manual",E576="Assisted Manual")),A576&amp;"_DR",IF(AND(D576="Daniel",OR(E576="De-Novo Merge",E576="Assisted Merge")),A576&amp;"_SA_DR",IF(AND(D576="Monet",OR(E576="Manual",E576="Assisted Manual")),A576&amp;"_MW",IF(AND(D576="Monet",OR(E576="De-Novo Merge",E576="Assisted Merge")),A576&amp;"_SA_MW",IF(AND(D576="Rinat",OR(E576="Manual",E576="Assisted Manual")),A576&amp;"_RM",IF(AND(D576="Rinat",OR(E576="De-Novo Merge",E576="Assisted Merge")),A576&amp;"_SA_RM",""))))))))))))))))</f>
        <v>2018-0_MW</v>
      </c>
      <c r="G576" s="104"/>
      <c r="H576" s="104"/>
      <c r="I576" s="68"/>
      <c r="J576" s="68"/>
      <c r="K576" s="73" t="str">
        <f>IF(AND(NOT(I576=""),NOT(J576=""),NOT(H576="")),J576/I576,"")</f>
        <v/>
      </c>
      <c r="L576" s="111" t="str">
        <f>IF(AND(NOT(OR(H576="",H576="Ø")),NOT(OR(H577="",H577="Ø"))),"Needs to be Split","")</f>
        <v/>
      </c>
      <c r="M576" s="103" t="str">
        <f>IF(AND(NOT(OR(G576="",G576="Ø")),H576=""),"In Progress",IF(AND(NOT(OR(H576="Ø",H576="")),NOT(OR(G576="Ø",G576=""))),"Completed",IF(AND(NOT(A575=""),NOT(OR(D576="",D576="???")),G576=""),"Waiting",IF(D576="???","Waiting",""))))</f>
        <v/>
      </c>
      <c r="N576" s="109" t="str">
        <f>IF(AND(NOT(OR(H576="Ø",H576="")),L576="Split"),"In Progress",IF(AND(NOT(OR(H576="Ø",H576="")),L576="Needs to be Split"),"Waiting",IF(AND(M576="Review",M577="Review"),"Review",IF(OR(AND(M576="Review",M577="Incomplete"),AND(M576="Incomplete",M577="Review")),"Review",IF(OR(AND(M576="Untraceable",M577="Review"),AND(M576="Review",M577="Untraceable")),"Review",IF(OR(AND(M576="Review",M577="Completed"),AND(M576="Completed",M577="Review")),"Review",IF(OR(AND(M576="Other",M577="Review"),AND(M576="Review",M577="Other")),"Review",IF(OR(AND(M576="Other",M577="Incomplete"),AND(M576="Incomplete",M577="Other")),"Review",IF(OR(AND(M576="Other",M577="Untraceable"),AND(M576="Untraceable",M577="Other")),"Review",IF(OR(AND(M576="Other",M577="Completed"),AND(M576="Completed",M577="Other")),"Review",IF(AND(M576="Waiting",M577="Waiting"),"Waiting",IF(OR(AND(M576="Review",M577="Waiting"),AND(M576="Waiting",M577="Review")),"Waiting",IF(OR(AND(M576="Other",M577="Waiting"),AND(M576="Waiting",M577="Other")),"Waiting",IF(OR(AND(M576="Incomplete",M577="Waiting"),AND(M576="Waiting",M577="Incomplete")),"Waiting",IF(OR(AND(M576="Completed",M577="Waiting"),AND(M576="Waiting",M577="Completed")),"Waiting",IF(OR(M576="In Progress",M577="In Progress"),"In Progress",IF(OR(AND(M576="Completed",M577="Untraceable"),AND(M576="Untraceable",M577="Completed")),"Review",IF(OR(AND(M576="Completed",M577="Incomplete"),AND(M576="Incomplete",M577="Completed")),"Review",IF(OR(AND(M576="Incomplete",M577="Untraceable"),AND(M576="Untraceable",M577="Incomplete")),"Untraceable",IF(AND(NOT(OR(H576="Ø",H576="")),NOT(OR(H577="Ø",H577="")),L576=""),"In Progress",IF(AND(M576="Untraceable",M577="Untraceable"),"Untraceable",IF(AND(NOT(OR(H576="Ø",H576="")),NOT(OR(H577="Ø",H577="")),NOT(OR(L576="Ø",L576="",L576="Split",L576="Needs to be Split"))),"Completed",IF(AND(M576="Incomplete",M577="Incomplete"),"Incomplete",IF(AND(M576="Other",M577="Other"),"Review",IF(AND(M576="Untraceable",M577=""),"Untraceable","")))))))))))))))))))))))))</f>
        <v/>
      </c>
      <c r="O576" s="109" t="str">
        <f>IF(OR(N576="Untraceable",N576="Incomplete"),"Ignore",IF(N576="Completed","Waiting",IF(OR(N576="Waiting",N576="In Progress",N576="Review",N576="Other"),"HOLD","")))</f>
        <v/>
      </c>
      <c r="Q576" s="114" t="str">
        <f>IF(OR(N576="Untraceable",N576="Incomplete"),"No",IF(N576="Completed","In Progress",""))</f>
        <v/>
      </c>
      <c r="R576" s="117"/>
    </row>
    <row r="577" spans="1:18" x14ac:dyDescent="0.25">
      <c r="A577" s="109"/>
      <c r="B577" s="109"/>
      <c r="C577" s="109"/>
      <c r="D577" s="103" t="str">
        <f>IF(AND(NOT(A576=""),NOT(B576=""),NOT(M576="Untraceable")),"???","")</f>
        <v>???</v>
      </c>
      <c r="E577" s="103"/>
      <c r="F577" s="7" t="str">
        <f>IF(AND(D577="Amina",OR(E577="Manual",E577="Assisted Manual")),A576&amp;"_AZ",IF(AND(D577="Amina",OR(E577="De-Novo Merge",E577="Assisted Merge")),A576&amp;"_SA_AZ",IF(AND(D577="Ahmad",OR(E577="Manual",E577="Assisted Manual")),A576&amp;"_AE",IF(AND(D577="Ahmad",OR(E577="De-Novo Merge",E577="Assisted Merge")),A576&amp;"_SA_AE",IF(AND(D577="Gina",OR(E577="Manual",E577="Assisted Manual")),A576&amp;"_GB",IF(AND(D577="Gina",OR(E577="De-Novo Merge",E577="Assisted Merge")),A576&amp;"_SA_GB",IF(AND(D577="Cameron",OR(E577="Manual",E577="Assisted Manual")),A576&amp;"_CA",IF(AND(D577="Cameron",OR(E577="De-Novo Merge",E577="Assisted Merge")),A576&amp;"_SA_CA",IF(AND(D577="Bruno",OR(E577="Manual",E577="Assisted Manual")),A576&amp;"_BD",IF(AND(D577="Bruno",OR(E577="De-Novo Merge",E577="Assisted Merge")),A576&amp;"_SA_BD",IF(AND(D577="Daniel",OR(E577="Manual",E577="Assisted Manual")),A576&amp;"_DR",IF(AND(D577="Daniel",OR(E577="De-Novo Merge",E577="Assisted Merge")),A576&amp;"_SA_DR",IF(AND(D577="Monet",OR(E577="Manual",E577="Assisted Manual")),A576&amp;"_MW",IF(AND(D577="Monet",OR(E577="De-Novo Merge",E577="Assisted Merge")),A576&amp;"_SA_MW",IF(AND(D577="Rinat",OR(E577="Manual",E577="Assisted Manual")),A576&amp;"_RM",IF(AND(D577="Rinat",OR(E577="De-Novo Merge",E577="Assisted Merge")),A576&amp;"_SA_RM",""))))))))))))))))</f>
        <v/>
      </c>
      <c r="G577" s="104"/>
      <c r="H577" s="104"/>
      <c r="I577" s="68"/>
      <c r="J577" s="68"/>
      <c r="K577" s="73" t="str">
        <f>IF(AND(NOT(I577=""),NOT(J577=""),NOT(H577="")),J577/I577,"")</f>
        <v/>
      </c>
      <c r="L577" s="109"/>
      <c r="M577" s="103" t="str">
        <f>IF(AND(NOT(OR(G577="",G577="Ø")),H577=""),"In Progress",IF(AND(NOT(OR(H577="Ø",H577="")),NOT(OR(G577="Ø",G577=""))),"Completed",IF(AND(NOT(A576=""),NOT(OR(D577="",D577="???")),G577=""),"Waiting",IF(D577="???","Waiting",""))))</f>
        <v>Waiting</v>
      </c>
      <c r="N577" s="109"/>
      <c r="O577" s="109"/>
      <c r="Q577" s="114"/>
      <c r="R577" s="118"/>
    </row>
    <row r="578" spans="1:18" x14ac:dyDescent="0.25">
      <c r="A578" s="115" t="s">
        <v>5330</v>
      </c>
      <c r="B578" s="110" t="s">
        <v>5329</v>
      </c>
      <c r="C578" s="109"/>
      <c r="D578" s="103" t="s">
        <v>4648</v>
      </c>
      <c r="E578" s="103" t="s">
        <v>24</v>
      </c>
      <c r="F578" s="7" t="str">
        <f>IF(AND(D578="Amina",OR(E578="Manual",E578="Assisted Manual")),A578&amp;"_AZ",IF(AND(D578="Amina",OR(E578="De-Novo Merge",E578="Assisted Merge")),A578&amp;"_SA_AZ",IF(AND(D578="Ahmad",OR(E578="Manual",E578="Assisted Manual")),A578&amp;"_AE",IF(AND(D578="Ahmad",OR(E578="De-Novo Merge",E578="Assisted Merge")),A578&amp;"_SA_AE",IF(AND(D578="Gina",OR(E578="Manual",E578="Assisted Manual")),A578&amp;"_GB",IF(AND(D578="Gina",OR(E578="De-Novo Merge",E578="Assisted Merge")),A578&amp;"_SA_GB",IF(AND(D578="Cameron",OR(E578="Manual",E578="Assisted Manual")),A578&amp;"_CA",IF(AND(D578="Cameron",OR(E578="De-Novo Merge",E578="Assisted Merge")),A578&amp;"_SA_CA",IF(AND(D578="Bruno",OR(E578="Manual",E578="Assisted Manual")),A578&amp;"_BD",IF(AND(D578="Bruno",OR(E578="De-Novo Merge",E578="Assisted Merge")),A578&amp;"_SA_BD",IF(AND(D578="Daniel",OR(E578="Manual",E578="Assisted Manual")),A578&amp;"_DR",IF(AND(D578="Daniel",OR(E578="De-Novo Merge",E578="Assisted Merge")),A578&amp;"_SA_DR",IF(AND(D578="Monet",OR(E578="Manual",E578="Assisted Manual")),A578&amp;"_MW",IF(AND(D578="Monet",OR(E578="De-Novo Merge",E578="Assisted Merge")),A578&amp;"_SA_MW",IF(AND(D578="Rinat",OR(E578="Manual",E578="Assisted Manual")),A578&amp;"_RM",IF(AND(D578="Rinat",OR(E578="De-Novo Merge",E578="Assisted Merge")),A578&amp;"_SA_RM",""))))))))))))))))</f>
        <v>2018-08-01_G-289_AE</v>
      </c>
      <c r="G578" s="104">
        <v>43453</v>
      </c>
      <c r="H578" s="104">
        <v>43453</v>
      </c>
      <c r="I578" s="68">
        <v>1.65</v>
      </c>
      <c r="J578" s="68">
        <v>16.16</v>
      </c>
      <c r="K578" s="73">
        <f>IF(AND(NOT(I578=""),NOT(J578=""),NOT(H578="")),J578/I578,"")</f>
        <v>9.7939393939393948</v>
      </c>
      <c r="L578" s="111" t="str">
        <f>IF(AND(NOT(OR(H578="",H578="Ø")),NOT(OR(H579="",H579="Ø"))),"Needs to be Split","")</f>
        <v/>
      </c>
      <c r="M578" s="103" t="str">
        <f>IF(AND(NOT(OR(G578="",G578="Ø")),H578=""),"In Progress",IF(AND(NOT(OR(H578="Ø",H578="")),NOT(OR(G578="Ø",G578=""))),"Completed",IF(AND(NOT(A577=""),NOT(OR(D578="",D578="???")),G578=""),"Waiting",IF(D578="???","Waiting",""))))</f>
        <v>Completed</v>
      </c>
      <c r="N578" s="109" t="str">
        <f>IF(AND(NOT(OR(H578="Ø",H578="")),L578="Split"),"In Progress",IF(AND(NOT(OR(H578="Ø",H578="")),L578="Needs to be Split"),"Waiting",IF(AND(M578="Review",M579="Review"),"Review",IF(OR(AND(M578="Review",M579="Incomplete"),AND(M578="Incomplete",M579="Review")),"Review",IF(OR(AND(M578="Untraceable",M579="Review"),AND(M578="Review",M579="Untraceable")),"Review",IF(OR(AND(M578="Review",M579="Completed"),AND(M578="Completed",M579="Review")),"Review",IF(OR(AND(M578="Other",M579="Review"),AND(M578="Review",M579="Other")),"Review",IF(OR(AND(M578="Other",M579="Incomplete"),AND(M578="Incomplete",M579="Other")),"Review",IF(OR(AND(M578="Other",M579="Untraceable"),AND(M578="Untraceable",M579="Other")),"Review",IF(OR(AND(M578="Other",M579="Completed"),AND(M578="Completed",M579="Other")),"Review",IF(AND(M578="Waiting",M579="Waiting"),"Waiting",IF(OR(AND(M578="Review",M579="Waiting"),AND(M578="Waiting",M579="Review")),"Waiting",IF(OR(AND(M578="Other",M579="Waiting"),AND(M578="Waiting",M579="Other")),"Waiting",IF(OR(AND(M578="Incomplete",M579="Waiting"),AND(M578="Waiting",M579="Incomplete")),"Waiting",IF(OR(AND(M578="Completed",M579="Waiting"),AND(M578="Waiting",M579="Completed")),"Waiting",IF(OR(M578="In Progress",M579="In Progress"),"In Progress",IF(OR(AND(M578="Completed",M579="Untraceable"),AND(M578="Untraceable",M579="Completed")),"Review",IF(OR(AND(M578="Completed",M579="Incomplete"),AND(M578="Incomplete",M579="Completed")),"Review",IF(OR(AND(M578="Incomplete",M579="Untraceable"),AND(M578="Untraceable",M579="Incomplete")),"Untraceable",IF(AND(NOT(OR(H578="Ø",H578="")),NOT(OR(H579="Ø",H579="")),L578=""),"In Progress",IF(AND(M578="Untraceable",M579="Untraceable"),"Untraceable",IF(AND(NOT(OR(H578="Ø",H578="")),NOT(OR(H579="Ø",H579="")),NOT(OR(L578="Ø",L578="",L578="Split",L578="Needs to be Split"))),"Completed",IF(AND(M578="Incomplete",M579="Incomplete"),"Incomplete",IF(AND(M578="Other",M579="Other"),"Review",IF(AND(M578="Untraceable",M579=""),"Untraceable","")))))))))))))))))))))))))</f>
        <v>Waiting</v>
      </c>
      <c r="O578" s="109" t="str">
        <f>IF(OR(N578="Untraceable",N578="Incomplete"),"Ignore",IF(N578="Completed","Waiting",IF(OR(N578="Waiting",N578="In Progress",N578="Review",N578="Other"),"HOLD","")))</f>
        <v>HOLD</v>
      </c>
      <c r="Q578" s="114" t="str">
        <f>IF(OR(N578="Untraceable",N578="Incomplete"),"No",IF(N578="Completed","In Progress",""))</f>
        <v/>
      </c>
      <c r="R578" s="117"/>
    </row>
    <row r="579" spans="1:18" x14ac:dyDescent="0.25">
      <c r="A579" s="109"/>
      <c r="B579" s="109"/>
      <c r="C579" s="109"/>
      <c r="D579" s="103" t="str">
        <f>IF(AND(NOT(A578=""),NOT(B578=""),NOT(M578="Untraceable")),"???","")</f>
        <v>???</v>
      </c>
      <c r="E579" s="103"/>
      <c r="F579" s="7" t="str">
        <f>IF(AND(D579="Amina",OR(E579="Manual",E579="Assisted Manual")),A578&amp;"_AZ",IF(AND(D579="Amina",OR(E579="De-Novo Merge",E579="Assisted Merge")),A578&amp;"_SA_AZ",IF(AND(D579="Ahmad",OR(E579="Manual",E579="Assisted Manual")),A578&amp;"_AE",IF(AND(D579="Ahmad",OR(E579="De-Novo Merge",E579="Assisted Merge")),A578&amp;"_SA_AE",IF(AND(D579="Gina",OR(E579="Manual",E579="Assisted Manual")),A578&amp;"_GB",IF(AND(D579="Gina",OR(E579="De-Novo Merge",E579="Assisted Merge")),A578&amp;"_SA_GB",IF(AND(D579="Cameron",OR(E579="Manual",E579="Assisted Manual")),A578&amp;"_CA",IF(AND(D579="Cameron",OR(E579="De-Novo Merge",E579="Assisted Merge")),A578&amp;"_SA_CA",IF(AND(D579="Bruno",OR(E579="Manual",E579="Assisted Manual")),A578&amp;"_BD",IF(AND(D579="Bruno",OR(E579="De-Novo Merge",E579="Assisted Merge")),A578&amp;"_SA_BD",IF(AND(D579="Daniel",OR(E579="Manual",E579="Assisted Manual")),A578&amp;"_DR",IF(AND(D579="Daniel",OR(E579="De-Novo Merge",E579="Assisted Merge")),A578&amp;"_SA_DR",IF(AND(D579="Monet",OR(E579="Manual",E579="Assisted Manual")),A578&amp;"_MW",IF(AND(D579="Monet",OR(E579="De-Novo Merge",E579="Assisted Merge")),A578&amp;"_SA_MW",IF(AND(D579="Rinat",OR(E579="Manual",E579="Assisted Manual")),A578&amp;"_RM",IF(AND(D579="Rinat",OR(E579="De-Novo Merge",E579="Assisted Merge")),A578&amp;"_SA_RM",""))))))))))))))))</f>
        <v/>
      </c>
      <c r="G579" s="104"/>
      <c r="H579" s="104"/>
      <c r="I579" s="68"/>
      <c r="J579" s="68"/>
      <c r="K579" s="73" t="str">
        <f>IF(AND(NOT(I579=""),NOT(J579=""),NOT(H579="")),J579/I579,"")</f>
        <v/>
      </c>
      <c r="L579" s="109"/>
      <c r="M579" s="103" t="str">
        <f>IF(AND(NOT(OR(G579="",G579="Ø")),H579=""),"In Progress",IF(AND(NOT(OR(H579="Ø",H579="")),NOT(OR(G579="Ø",G579=""))),"Completed",IF(AND(NOT(A578=""),NOT(OR(D579="",D579="???")),G579=""),"Waiting",IF(D579="???","Waiting",""))))</f>
        <v>Waiting</v>
      </c>
      <c r="N579" s="109"/>
      <c r="O579" s="109"/>
      <c r="Q579" s="114"/>
      <c r="R579" s="118"/>
    </row>
    <row r="580" spans="1:18" x14ac:dyDescent="0.25">
      <c r="A580" s="115" t="s">
        <v>5328</v>
      </c>
      <c r="B580" s="110"/>
      <c r="C580" s="109"/>
      <c r="D580" s="103" t="str">
        <f>IF(AND(NOT(B580=""),NOT(A580="")),"???","")</f>
        <v/>
      </c>
      <c r="E580" s="103"/>
      <c r="F580" s="7" t="str">
        <f>IF(AND(D580="Amina",OR(E580="Manual",E580="Assisted Manual")),A580&amp;"_AZ",IF(AND(D580="Amina",OR(E580="De-Novo Merge",E580="Assisted Merge")),A580&amp;"_SA_AZ",IF(AND(D580="Ahmad",OR(E580="Manual",E580="Assisted Manual")),A580&amp;"_AE",IF(AND(D580="Ahmad",OR(E580="De-Novo Merge",E580="Assisted Merge")),A580&amp;"_SA_AE",IF(AND(D580="Gina",OR(E580="Manual",E580="Assisted Manual")),A580&amp;"_GB",IF(AND(D580="Gina",OR(E580="De-Novo Merge",E580="Assisted Merge")),A580&amp;"_SA_GB",IF(AND(D580="Cameron",OR(E580="Manual",E580="Assisted Manual")),A580&amp;"_CA",IF(AND(D580="Cameron",OR(E580="De-Novo Merge",E580="Assisted Merge")),A580&amp;"_SA_CA",IF(AND(D580="Bruno",OR(E580="Manual",E580="Assisted Manual")),A580&amp;"_BD",IF(AND(D580="Bruno",OR(E580="De-Novo Merge",E580="Assisted Merge")),A580&amp;"_SA_BD",IF(AND(D580="Daniel",OR(E580="Manual",E580="Assisted Manual")),A580&amp;"_DR",IF(AND(D580="Daniel",OR(E580="De-Novo Merge",E580="Assisted Merge")),A580&amp;"_SA_DR",IF(AND(D580="Monet",OR(E580="Manual",E580="Assisted Manual")),A580&amp;"_MW",IF(AND(D580="Monet",OR(E580="De-Novo Merge",E580="Assisted Merge")),A580&amp;"_SA_MW",IF(AND(D580="Rinat",OR(E580="Manual",E580="Assisted Manual")),A580&amp;"_RM",IF(AND(D580="Rinat",OR(E580="De-Novo Merge",E580="Assisted Merge")),A580&amp;"_SA_RM",""))))))))))))))))</f>
        <v/>
      </c>
      <c r="G580" s="104"/>
      <c r="H580" s="104"/>
      <c r="I580" s="68"/>
      <c r="J580" s="68"/>
      <c r="K580" s="73" t="str">
        <f>IF(AND(NOT(I580=""),NOT(J580=""),NOT(H580="")),J580/I580,"")</f>
        <v/>
      </c>
      <c r="L580" s="111" t="str">
        <f>IF(AND(NOT(OR(H580="",H580="Ø")),NOT(OR(H581="",H581="Ø"))),"Needs to be Split","")</f>
        <v/>
      </c>
      <c r="M580" s="103" t="str">
        <f>IF(AND(NOT(OR(G580="",G580="Ø")),H580=""),"In Progress",IF(AND(NOT(OR(H580="Ø",H580="")),NOT(OR(G580="Ø",G580=""))),"Completed",IF(AND(NOT(A579=""),NOT(OR(D580="",D580="???")),G580=""),"Waiting",IF(D580="???","Waiting",""))))</f>
        <v/>
      </c>
      <c r="N580" s="109" t="str">
        <f>IF(AND(NOT(OR(H580="Ø",H580="")),L580="Split"),"In Progress",IF(AND(NOT(OR(H580="Ø",H580="")),L580="Needs to be Split"),"Waiting",IF(AND(M580="Review",M581="Review"),"Review",IF(OR(AND(M580="Review",M581="Incomplete"),AND(M580="Incomplete",M581="Review")),"Review",IF(OR(AND(M580="Untraceable",M581="Review"),AND(M580="Review",M581="Untraceable")),"Review",IF(OR(AND(M580="Review",M581="Completed"),AND(M580="Completed",M581="Review")),"Review",IF(OR(AND(M580="Other",M581="Review"),AND(M580="Review",M581="Other")),"Review",IF(OR(AND(M580="Other",M581="Incomplete"),AND(M580="Incomplete",M581="Other")),"Review",IF(OR(AND(M580="Other",M581="Untraceable"),AND(M580="Untraceable",M581="Other")),"Review",IF(OR(AND(M580="Other",M581="Completed"),AND(M580="Completed",M581="Other")),"Review",IF(AND(M580="Waiting",M581="Waiting"),"Waiting",IF(OR(AND(M580="Review",M581="Waiting"),AND(M580="Waiting",M581="Review")),"Waiting",IF(OR(AND(M580="Other",M581="Waiting"),AND(M580="Waiting",M581="Other")),"Waiting",IF(OR(AND(M580="Incomplete",M581="Waiting"),AND(M580="Waiting",M581="Incomplete")),"Waiting",IF(OR(AND(M580="Completed",M581="Waiting"),AND(M580="Waiting",M581="Completed")),"Waiting",IF(OR(M580="In Progress",M581="In Progress"),"In Progress",IF(OR(AND(M580="Completed",M581="Untraceable"),AND(M580="Untraceable",M581="Completed")),"Review",IF(OR(AND(M580="Completed",M581="Incomplete"),AND(M580="Incomplete",M581="Completed")),"Review",IF(OR(AND(M580="Incomplete",M581="Untraceable"),AND(M580="Untraceable",M581="Incomplete")),"Untraceable",IF(AND(NOT(OR(H580="Ø",H580="")),NOT(OR(H581="Ø",H581="")),L580=""),"In Progress",IF(AND(M580="Untraceable",M581="Untraceable"),"Untraceable",IF(AND(NOT(OR(H580="Ø",H580="")),NOT(OR(H581="Ø",H581="")),NOT(OR(L580="Ø",L580="",L580="Split",L580="Needs to be Split"))),"Completed",IF(AND(M580="Incomplete",M581="Incomplete"),"Incomplete",IF(AND(M580="Other",M581="Other"),"Review",IF(AND(M580="Untraceable",M581=""),"Untraceable","")))))))))))))))))))))))))</f>
        <v/>
      </c>
      <c r="O580" s="109" t="str">
        <f>IF(OR(N580="Untraceable",N580="Incomplete"),"Ignore",IF(N580="Completed","Waiting",IF(OR(N580="Waiting",N580="In Progress",N580="Review",N580="Other"),"HOLD","")))</f>
        <v/>
      </c>
      <c r="Q580" s="114" t="str">
        <f>IF(OR(N580="Untraceable",N580="Incomplete"),"No",IF(N580="Completed","In Progress",""))</f>
        <v/>
      </c>
      <c r="R580" s="117"/>
    </row>
    <row r="581" spans="1:18" x14ac:dyDescent="0.25">
      <c r="A581" s="109"/>
      <c r="B581" s="109"/>
      <c r="C581" s="109"/>
      <c r="D581" s="103" t="str">
        <f>IF(AND(NOT(A580=""),NOT(B580=""),NOT(M580="Untraceable")),"???","")</f>
        <v/>
      </c>
      <c r="E581" s="103"/>
      <c r="F581" s="7" t="str">
        <f>IF(AND(D581="Amina",OR(E581="Manual",E581="Assisted Manual")),A580&amp;"_AZ",IF(AND(D581="Amina",OR(E581="De-Novo Merge",E581="Assisted Merge")),A580&amp;"_SA_AZ",IF(AND(D581="Ahmad",OR(E581="Manual",E581="Assisted Manual")),A580&amp;"_AE",IF(AND(D581="Ahmad",OR(E581="De-Novo Merge",E581="Assisted Merge")),A580&amp;"_SA_AE",IF(AND(D581="Gina",OR(E581="Manual",E581="Assisted Manual")),A580&amp;"_GB",IF(AND(D581="Gina",OR(E581="De-Novo Merge",E581="Assisted Merge")),A580&amp;"_SA_GB",IF(AND(D581="Cameron",OR(E581="Manual",E581="Assisted Manual")),A580&amp;"_CA",IF(AND(D581="Cameron",OR(E581="De-Novo Merge",E581="Assisted Merge")),A580&amp;"_SA_CA",IF(AND(D581="Bruno",OR(E581="Manual",E581="Assisted Manual")),A580&amp;"_BD",IF(AND(D581="Bruno",OR(E581="De-Novo Merge",E581="Assisted Merge")),A580&amp;"_SA_BD",IF(AND(D581="Daniel",OR(E581="Manual",E581="Assisted Manual")),A580&amp;"_DR",IF(AND(D581="Daniel",OR(E581="De-Novo Merge",E581="Assisted Merge")),A580&amp;"_SA_DR",IF(AND(D581="Monet",OR(E581="Manual",E581="Assisted Manual")),A580&amp;"_MW",IF(AND(D581="Monet",OR(E581="De-Novo Merge",E581="Assisted Merge")),A580&amp;"_SA_MW",IF(AND(D581="Rinat",OR(E581="Manual",E581="Assisted Manual")),A580&amp;"_RM",IF(AND(D581="Rinat",OR(E581="De-Novo Merge",E581="Assisted Merge")),A580&amp;"_SA_RM",""))))))))))))))))</f>
        <v/>
      </c>
      <c r="G581" s="104"/>
      <c r="H581" s="104"/>
      <c r="I581" s="68"/>
      <c r="J581" s="68"/>
      <c r="K581" s="73" t="str">
        <f>IF(AND(NOT(I581=""),NOT(J581=""),NOT(H581="")),J581/I581,"")</f>
        <v/>
      </c>
      <c r="L581" s="109"/>
      <c r="M581" s="103" t="str">
        <f>IF(AND(NOT(OR(G581="",G581="Ø")),H581=""),"In Progress",IF(AND(NOT(OR(H581="Ø",H581="")),NOT(OR(G581="Ø",G581=""))),"Completed",IF(AND(NOT(A580=""),NOT(OR(D581="",D581="???")),G581=""),"Waiting",IF(D581="???","Waiting",""))))</f>
        <v/>
      </c>
      <c r="N581" s="109"/>
      <c r="O581" s="109"/>
      <c r="Q581" s="114"/>
      <c r="R581" s="118"/>
    </row>
    <row r="582" spans="1:18" x14ac:dyDescent="0.25">
      <c r="A582" s="115" t="s">
        <v>5327</v>
      </c>
      <c r="B582" s="110"/>
      <c r="C582" s="109"/>
      <c r="D582" s="103" t="str">
        <f>IF(AND(NOT(B582=""),NOT(A582="")),"???","")</f>
        <v/>
      </c>
      <c r="E582" s="103"/>
      <c r="F582" s="7" t="str">
        <f>IF(AND(D582="Amina",OR(E582="Manual",E582="Assisted Manual")),A582&amp;"_AZ",IF(AND(D582="Amina",OR(E582="De-Novo Merge",E582="Assisted Merge")),A582&amp;"_SA_AZ",IF(AND(D582="Ahmad",OR(E582="Manual",E582="Assisted Manual")),A582&amp;"_AE",IF(AND(D582="Ahmad",OR(E582="De-Novo Merge",E582="Assisted Merge")),A582&amp;"_SA_AE",IF(AND(D582="Gina",OR(E582="Manual",E582="Assisted Manual")),A582&amp;"_GB",IF(AND(D582="Gina",OR(E582="De-Novo Merge",E582="Assisted Merge")),A582&amp;"_SA_GB",IF(AND(D582="Cameron",OR(E582="Manual",E582="Assisted Manual")),A582&amp;"_CA",IF(AND(D582="Cameron",OR(E582="De-Novo Merge",E582="Assisted Merge")),A582&amp;"_SA_CA",IF(AND(D582="Bruno",OR(E582="Manual",E582="Assisted Manual")),A582&amp;"_BD",IF(AND(D582="Bruno",OR(E582="De-Novo Merge",E582="Assisted Merge")),A582&amp;"_SA_BD",IF(AND(D582="Daniel",OR(E582="Manual",E582="Assisted Manual")),A582&amp;"_DR",IF(AND(D582="Daniel",OR(E582="De-Novo Merge",E582="Assisted Merge")),A582&amp;"_SA_DR",IF(AND(D582="Monet",OR(E582="Manual",E582="Assisted Manual")),A582&amp;"_MW",IF(AND(D582="Monet",OR(E582="De-Novo Merge",E582="Assisted Merge")),A582&amp;"_SA_MW",IF(AND(D582="Rinat",OR(E582="Manual",E582="Assisted Manual")),A582&amp;"_RM",IF(AND(D582="Rinat",OR(E582="De-Novo Merge",E582="Assisted Merge")),A582&amp;"_SA_RM",""))))))))))))))))</f>
        <v/>
      </c>
      <c r="G582" s="104"/>
      <c r="H582" s="104"/>
      <c r="I582" s="68"/>
      <c r="J582" s="68"/>
      <c r="K582" s="73" t="str">
        <f>IF(AND(NOT(I582=""),NOT(J582=""),NOT(H582="")),J582/I582,"")</f>
        <v/>
      </c>
      <c r="L582" s="111" t="str">
        <f>IF(AND(NOT(OR(H582="",H582="Ø")),NOT(OR(H583="",H583="Ø"))),"Needs to be Split","")</f>
        <v/>
      </c>
      <c r="M582" s="103" t="str">
        <f>IF(AND(NOT(OR(G582="",G582="Ø")),H582=""),"In Progress",IF(AND(NOT(OR(H582="Ø",H582="")),NOT(OR(G582="Ø",G582=""))),"Completed",IF(AND(NOT(A581=""),NOT(OR(D582="",D582="???")),G582=""),"Waiting",IF(D582="???","Waiting",""))))</f>
        <v/>
      </c>
      <c r="N582" s="109" t="str">
        <f>IF(AND(NOT(OR(H582="Ø",H582="")),L582="Split"),"In Progress",IF(AND(NOT(OR(H582="Ø",H582="")),L582="Needs to be Split"),"Waiting",IF(AND(M582="Review",M583="Review"),"Review",IF(OR(AND(M582="Review",M583="Incomplete"),AND(M582="Incomplete",M583="Review")),"Review",IF(OR(AND(M582="Untraceable",M583="Review"),AND(M582="Review",M583="Untraceable")),"Review",IF(OR(AND(M582="Review",M583="Completed"),AND(M582="Completed",M583="Review")),"Review",IF(OR(AND(M582="Other",M583="Review"),AND(M582="Review",M583="Other")),"Review",IF(OR(AND(M582="Other",M583="Incomplete"),AND(M582="Incomplete",M583="Other")),"Review",IF(OR(AND(M582="Other",M583="Untraceable"),AND(M582="Untraceable",M583="Other")),"Review",IF(OR(AND(M582="Other",M583="Completed"),AND(M582="Completed",M583="Other")),"Review",IF(AND(M582="Waiting",M583="Waiting"),"Waiting",IF(OR(AND(M582="Review",M583="Waiting"),AND(M582="Waiting",M583="Review")),"Waiting",IF(OR(AND(M582="Other",M583="Waiting"),AND(M582="Waiting",M583="Other")),"Waiting",IF(OR(AND(M582="Incomplete",M583="Waiting"),AND(M582="Waiting",M583="Incomplete")),"Waiting",IF(OR(AND(M582="Completed",M583="Waiting"),AND(M582="Waiting",M583="Completed")),"Waiting",IF(OR(M582="In Progress",M583="In Progress"),"In Progress",IF(OR(AND(M582="Completed",M583="Untraceable"),AND(M582="Untraceable",M583="Completed")),"Review",IF(OR(AND(M582="Completed",M583="Incomplete"),AND(M582="Incomplete",M583="Completed")),"Review",IF(OR(AND(M582="Incomplete",M583="Untraceable"),AND(M582="Untraceable",M583="Incomplete")),"Untraceable",IF(AND(NOT(OR(H582="Ø",H582="")),NOT(OR(H583="Ø",H583="")),L582=""),"In Progress",IF(AND(M582="Untraceable",M583="Untraceable"),"Untraceable",IF(AND(NOT(OR(H582="Ø",H582="")),NOT(OR(H583="Ø",H583="")),NOT(OR(L582="Ø",L582="",L582="Split",L582="Needs to be Split"))),"Completed",IF(AND(M582="Incomplete",M583="Incomplete"),"Incomplete",IF(AND(M582="Other",M583="Other"),"Review",IF(AND(M582="Untraceable",M583=""),"Untraceable","")))))))))))))))))))))))))</f>
        <v/>
      </c>
      <c r="O582" s="109" t="str">
        <f>IF(OR(N582="Untraceable",N582="Incomplete"),"Ignore",IF(N582="Completed","Waiting",IF(OR(N582="Waiting",N582="In Progress",N582="Review",N582="Other"),"HOLD","")))</f>
        <v/>
      </c>
      <c r="Q582" s="114" t="str">
        <f>IF(OR(N582="Untraceable",N582="Incomplete"),"No",IF(N582="Completed","In Progress",""))</f>
        <v/>
      </c>
      <c r="R582" s="117"/>
    </row>
    <row r="583" spans="1:18" x14ac:dyDescent="0.25">
      <c r="A583" s="109"/>
      <c r="B583" s="109"/>
      <c r="C583" s="109"/>
      <c r="D583" s="103" t="str">
        <f>IF(AND(NOT(A582=""),NOT(B582=""),NOT(M582="Untraceable")),"???","")</f>
        <v/>
      </c>
      <c r="E583" s="103"/>
      <c r="F583" s="7" t="str">
        <f>IF(AND(D583="Amina",OR(E583="Manual",E583="Assisted Manual")),A582&amp;"_AZ",IF(AND(D583="Amina",OR(E583="De-Novo Merge",E583="Assisted Merge")),A582&amp;"_SA_AZ",IF(AND(D583="Ahmad",OR(E583="Manual",E583="Assisted Manual")),A582&amp;"_AE",IF(AND(D583="Ahmad",OR(E583="De-Novo Merge",E583="Assisted Merge")),A582&amp;"_SA_AE",IF(AND(D583="Gina",OR(E583="Manual",E583="Assisted Manual")),A582&amp;"_GB",IF(AND(D583="Gina",OR(E583="De-Novo Merge",E583="Assisted Merge")),A582&amp;"_SA_GB",IF(AND(D583="Cameron",OR(E583="Manual",E583="Assisted Manual")),A582&amp;"_CA",IF(AND(D583="Cameron",OR(E583="De-Novo Merge",E583="Assisted Merge")),A582&amp;"_SA_CA",IF(AND(D583="Bruno",OR(E583="Manual",E583="Assisted Manual")),A582&amp;"_BD",IF(AND(D583="Bruno",OR(E583="De-Novo Merge",E583="Assisted Merge")),A582&amp;"_SA_BD",IF(AND(D583="Daniel",OR(E583="Manual",E583="Assisted Manual")),A582&amp;"_DR",IF(AND(D583="Daniel",OR(E583="De-Novo Merge",E583="Assisted Merge")),A582&amp;"_SA_DR",IF(AND(D583="Monet",OR(E583="Manual",E583="Assisted Manual")),A582&amp;"_MW",IF(AND(D583="Monet",OR(E583="De-Novo Merge",E583="Assisted Merge")),A582&amp;"_SA_MW",IF(AND(D583="Rinat",OR(E583="Manual",E583="Assisted Manual")),A582&amp;"_RM",IF(AND(D583="Rinat",OR(E583="De-Novo Merge",E583="Assisted Merge")),A582&amp;"_SA_RM",""))))))))))))))))</f>
        <v/>
      </c>
      <c r="G583" s="104"/>
      <c r="H583" s="104"/>
      <c r="I583" s="68"/>
      <c r="J583" s="68"/>
      <c r="K583" s="73" t="str">
        <f>IF(AND(NOT(I583=""),NOT(J583=""),NOT(H583="")),J583/I583,"")</f>
        <v/>
      </c>
      <c r="L583" s="109"/>
      <c r="M583" s="103" t="str">
        <f>IF(AND(NOT(OR(G583="",G583="Ø")),H583=""),"In Progress",IF(AND(NOT(OR(H583="Ø",H583="")),NOT(OR(G583="Ø",G583=""))),"Completed",IF(AND(NOT(A582=""),NOT(OR(D583="",D583="???")),G583=""),"Waiting",IF(D583="???","Waiting",""))))</f>
        <v/>
      </c>
      <c r="N583" s="109"/>
      <c r="O583" s="109"/>
      <c r="Q583" s="114"/>
      <c r="R583" s="118"/>
    </row>
    <row r="584" spans="1:18" x14ac:dyDescent="0.25">
      <c r="A584" s="115" t="s">
        <v>5326</v>
      </c>
      <c r="B584" s="110"/>
      <c r="C584" s="109"/>
      <c r="D584" s="103" t="str">
        <f>IF(AND(NOT(B584=""),NOT(A584="")),"???","")</f>
        <v/>
      </c>
      <c r="E584" s="103"/>
      <c r="F584" s="7" t="str">
        <f>IF(AND(D584="Amina",OR(E584="Manual",E584="Assisted Manual")),A584&amp;"_AZ",IF(AND(D584="Amina",OR(E584="De-Novo Merge",E584="Assisted Merge")),A584&amp;"_SA_AZ",IF(AND(D584="Ahmad",OR(E584="Manual",E584="Assisted Manual")),A584&amp;"_AE",IF(AND(D584="Ahmad",OR(E584="De-Novo Merge",E584="Assisted Merge")),A584&amp;"_SA_AE",IF(AND(D584="Gina",OR(E584="Manual",E584="Assisted Manual")),A584&amp;"_GB",IF(AND(D584="Gina",OR(E584="De-Novo Merge",E584="Assisted Merge")),A584&amp;"_SA_GB",IF(AND(D584="Cameron",OR(E584="Manual",E584="Assisted Manual")),A584&amp;"_CA",IF(AND(D584="Cameron",OR(E584="De-Novo Merge",E584="Assisted Merge")),A584&amp;"_SA_CA",IF(AND(D584="Bruno",OR(E584="Manual",E584="Assisted Manual")),A584&amp;"_BD",IF(AND(D584="Bruno",OR(E584="De-Novo Merge",E584="Assisted Merge")),A584&amp;"_SA_BD",IF(AND(D584="Daniel",OR(E584="Manual",E584="Assisted Manual")),A584&amp;"_DR",IF(AND(D584="Daniel",OR(E584="De-Novo Merge",E584="Assisted Merge")),A584&amp;"_SA_DR",IF(AND(D584="Monet",OR(E584="Manual",E584="Assisted Manual")),A584&amp;"_MW",IF(AND(D584="Monet",OR(E584="De-Novo Merge",E584="Assisted Merge")),A584&amp;"_SA_MW",IF(AND(D584="Rinat",OR(E584="Manual",E584="Assisted Manual")),A584&amp;"_RM",IF(AND(D584="Rinat",OR(E584="De-Novo Merge",E584="Assisted Merge")),A584&amp;"_SA_RM",""))))))))))))))))</f>
        <v/>
      </c>
      <c r="G584" s="104"/>
      <c r="H584" s="104"/>
      <c r="I584" s="68"/>
      <c r="J584" s="68"/>
      <c r="K584" s="73" t="str">
        <f>IF(AND(NOT(I584=""),NOT(J584=""),NOT(H584="")),J584/I584,"")</f>
        <v/>
      </c>
      <c r="L584" s="111" t="str">
        <f>IF(AND(NOT(OR(H584="",H584="Ø")),NOT(OR(H585="",H585="Ø"))),"Needs to be Split","")</f>
        <v/>
      </c>
      <c r="M584" s="103" t="str">
        <f>IF(AND(NOT(OR(G584="",G584="Ø")),H584=""),"In Progress",IF(AND(NOT(OR(H584="Ø",H584="")),NOT(OR(G584="Ø",G584=""))),"Completed",IF(AND(NOT(A583=""),NOT(OR(D584="",D584="???")),G584=""),"Waiting",IF(D584="???","Waiting",""))))</f>
        <v/>
      </c>
      <c r="N584" s="109" t="str">
        <f>IF(AND(NOT(OR(H584="Ø",H584="")),L584="Split"),"In Progress",IF(AND(NOT(OR(H584="Ø",H584="")),L584="Needs to be Split"),"Waiting",IF(AND(M584="Review",M585="Review"),"Review",IF(OR(AND(M584="Review",M585="Incomplete"),AND(M584="Incomplete",M585="Review")),"Review",IF(OR(AND(M584="Untraceable",M585="Review"),AND(M584="Review",M585="Untraceable")),"Review",IF(OR(AND(M584="Review",M585="Completed"),AND(M584="Completed",M585="Review")),"Review",IF(OR(AND(M584="Other",M585="Review"),AND(M584="Review",M585="Other")),"Review",IF(OR(AND(M584="Other",M585="Incomplete"),AND(M584="Incomplete",M585="Other")),"Review",IF(OR(AND(M584="Other",M585="Untraceable"),AND(M584="Untraceable",M585="Other")),"Review",IF(OR(AND(M584="Other",M585="Completed"),AND(M584="Completed",M585="Other")),"Review",IF(AND(M584="Waiting",M585="Waiting"),"Waiting",IF(OR(AND(M584="Review",M585="Waiting"),AND(M584="Waiting",M585="Review")),"Waiting",IF(OR(AND(M584="Other",M585="Waiting"),AND(M584="Waiting",M585="Other")),"Waiting",IF(OR(AND(M584="Incomplete",M585="Waiting"),AND(M584="Waiting",M585="Incomplete")),"Waiting",IF(OR(AND(M584="Completed",M585="Waiting"),AND(M584="Waiting",M585="Completed")),"Waiting",IF(OR(M584="In Progress",M585="In Progress"),"In Progress",IF(OR(AND(M584="Completed",M585="Untraceable"),AND(M584="Untraceable",M585="Completed")),"Review",IF(OR(AND(M584="Completed",M585="Incomplete"),AND(M584="Incomplete",M585="Completed")),"Review",IF(OR(AND(M584="Incomplete",M585="Untraceable"),AND(M584="Untraceable",M585="Incomplete")),"Untraceable",IF(AND(NOT(OR(H584="Ø",H584="")),NOT(OR(H585="Ø",H585="")),L584=""),"In Progress",IF(AND(M584="Untraceable",M585="Untraceable"),"Untraceable",IF(AND(NOT(OR(H584="Ø",H584="")),NOT(OR(H585="Ø",H585="")),NOT(OR(L584="Ø",L584="",L584="Split",L584="Needs to be Split"))),"Completed",IF(AND(M584="Incomplete",M585="Incomplete"),"Incomplete",IF(AND(M584="Other",M585="Other"),"Review",IF(AND(M584="Untraceable",M585=""),"Untraceable","")))))))))))))))))))))))))</f>
        <v/>
      </c>
      <c r="O584" s="109" t="str">
        <f>IF(OR(N584="Untraceable",N584="Incomplete"),"Ignore",IF(N584="Completed","Waiting",IF(OR(N584="Waiting",N584="In Progress",N584="Review",N584="Other"),"HOLD","")))</f>
        <v/>
      </c>
      <c r="Q584" s="114" t="str">
        <f>IF(OR(N584="Untraceable",N584="Incomplete"),"No",IF(N584="Completed","In Progress",""))</f>
        <v/>
      </c>
      <c r="R584" s="117"/>
    </row>
    <row r="585" spans="1:18" x14ac:dyDescent="0.25">
      <c r="A585" s="109"/>
      <c r="B585" s="109"/>
      <c r="C585" s="109"/>
      <c r="D585" s="103" t="str">
        <f>IF(AND(NOT(A584=""),NOT(B584=""),NOT(M584="Untraceable")),"???","")</f>
        <v/>
      </c>
      <c r="E585" s="103"/>
      <c r="F585" s="7" t="str">
        <f>IF(AND(D585="Amina",OR(E585="Manual",E585="Assisted Manual")),A584&amp;"_AZ",IF(AND(D585="Amina",OR(E585="De-Novo Merge",E585="Assisted Merge")),A584&amp;"_SA_AZ",IF(AND(D585="Ahmad",OR(E585="Manual",E585="Assisted Manual")),A584&amp;"_AE",IF(AND(D585="Ahmad",OR(E585="De-Novo Merge",E585="Assisted Merge")),A584&amp;"_SA_AE",IF(AND(D585="Gina",OR(E585="Manual",E585="Assisted Manual")),A584&amp;"_GB",IF(AND(D585="Gina",OR(E585="De-Novo Merge",E585="Assisted Merge")),A584&amp;"_SA_GB",IF(AND(D585="Cameron",OR(E585="Manual",E585="Assisted Manual")),A584&amp;"_CA",IF(AND(D585="Cameron",OR(E585="De-Novo Merge",E585="Assisted Merge")),A584&amp;"_SA_CA",IF(AND(D585="Bruno",OR(E585="Manual",E585="Assisted Manual")),A584&amp;"_BD",IF(AND(D585="Bruno",OR(E585="De-Novo Merge",E585="Assisted Merge")),A584&amp;"_SA_BD",IF(AND(D585="Daniel",OR(E585="Manual",E585="Assisted Manual")),A584&amp;"_DR",IF(AND(D585="Daniel",OR(E585="De-Novo Merge",E585="Assisted Merge")),A584&amp;"_SA_DR",IF(AND(D585="Monet",OR(E585="Manual",E585="Assisted Manual")),A584&amp;"_MW",IF(AND(D585="Monet",OR(E585="De-Novo Merge",E585="Assisted Merge")),A584&amp;"_SA_MW",IF(AND(D585="Rinat",OR(E585="Manual",E585="Assisted Manual")),A584&amp;"_RM",IF(AND(D585="Rinat",OR(E585="De-Novo Merge",E585="Assisted Merge")),A584&amp;"_SA_RM",""))))))))))))))))</f>
        <v/>
      </c>
      <c r="G585" s="104"/>
      <c r="H585" s="104"/>
      <c r="I585" s="68"/>
      <c r="J585" s="68"/>
      <c r="K585" s="73" t="str">
        <f>IF(AND(NOT(I585=""),NOT(J585=""),NOT(H585="")),J585/I585,"")</f>
        <v/>
      </c>
      <c r="L585" s="109"/>
      <c r="M585" s="103" t="str">
        <f>IF(AND(NOT(OR(G585="",G585="Ø")),H585=""),"In Progress",IF(AND(NOT(OR(H585="Ø",H585="")),NOT(OR(G585="Ø",G585=""))),"Completed",IF(AND(NOT(A584=""),NOT(OR(D585="",D585="???")),G585=""),"Waiting",IF(D585="???","Waiting",""))))</f>
        <v/>
      </c>
      <c r="N585" s="109"/>
      <c r="O585" s="109"/>
      <c r="Q585" s="114"/>
      <c r="R585" s="118"/>
    </row>
    <row r="586" spans="1:18" x14ac:dyDescent="0.25">
      <c r="A586" s="115" t="s">
        <v>5325</v>
      </c>
      <c r="B586" s="110"/>
      <c r="C586" s="109"/>
      <c r="D586" s="103" t="str">
        <f>IF(AND(NOT(B586=""),NOT(A586="")),"???","")</f>
        <v/>
      </c>
      <c r="E586" s="103"/>
      <c r="F586" s="7" t="str">
        <f>IF(AND(D586="Amina",OR(E586="Manual",E586="Assisted Manual")),A586&amp;"_AZ",IF(AND(D586="Amina",OR(E586="De-Novo Merge",E586="Assisted Merge")),A586&amp;"_SA_AZ",IF(AND(D586="Ahmad",OR(E586="Manual",E586="Assisted Manual")),A586&amp;"_AE",IF(AND(D586="Ahmad",OR(E586="De-Novo Merge",E586="Assisted Merge")),A586&amp;"_SA_AE",IF(AND(D586="Gina",OR(E586="Manual",E586="Assisted Manual")),A586&amp;"_GB",IF(AND(D586="Gina",OR(E586="De-Novo Merge",E586="Assisted Merge")),A586&amp;"_SA_GB",IF(AND(D586="Cameron",OR(E586="Manual",E586="Assisted Manual")),A586&amp;"_CA",IF(AND(D586="Cameron",OR(E586="De-Novo Merge",E586="Assisted Merge")),A586&amp;"_SA_CA",IF(AND(D586="Bruno",OR(E586="Manual",E586="Assisted Manual")),A586&amp;"_BD",IF(AND(D586="Bruno",OR(E586="De-Novo Merge",E586="Assisted Merge")),A586&amp;"_SA_BD",IF(AND(D586="Daniel",OR(E586="Manual",E586="Assisted Manual")),A586&amp;"_DR",IF(AND(D586="Daniel",OR(E586="De-Novo Merge",E586="Assisted Merge")),A586&amp;"_SA_DR",IF(AND(D586="Monet",OR(E586="Manual",E586="Assisted Manual")),A586&amp;"_MW",IF(AND(D586="Monet",OR(E586="De-Novo Merge",E586="Assisted Merge")),A586&amp;"_SA_MW",IF(AND(D586="Rinat",OR(E586="Manual",E586="Assisted Manual")),A586&amp;"_RM",IF(AND(D586="Rinat",OR(E586="De-Novo Merge",E586="Assisted Merge")),A586&amp;"_SA_RM",""))))))))))))))))</f>
        <v/>
      </c>
      <c r="G586" s="104"/>
      <c r="H586" s="104"/>
      <c r="I586" s="68"/>
      <c r="J586" s="68"/>
      <c r="K586" s="73" t="str">
        <f>IF(AND(NOT(I586=""),NOT(J586=""),NOT(H586="")),J586/I586,"")</f>
        <v/>
      </c>
      <c r="L586" s="111" t="str">
        <f>IF(AND(NOT(OR(H586="",H586="Ø")),NOT(OR(H587="",H587="Ø"))),"Needs to be Split","")</f>
        <v/>
      </c>
      <c r="M586" s="103" t="str">
        <f>IF(AND(NOT(OR(G586="",G586="Ø")),H586=""),"In Progress",IF(AND(NOT(OR(H586="Ø",H586="")),NOT(OR(G586="Ø",G586=""))),"Completed",IF(AND(NOT(A585=""),NOT(OR(D586="",D586="???")),G586=""),"Waiting",IF(D586="???","Waiting",""))))</f>
        <v/>
      </c>
      <c r="N586" s="109" t="str">
        <f>IF(AND(NOT(OR(H586="Ø",H586="")),L586="Split"),"In Progress",IF(AND(NOT(OR(H586="Ø",H586="")),L586="Needs to be Split"),"Waiting",IF(AND(M586="Review",M587="Review"),"Review",IF(OR(AND(M586="Review",M587="Incomplete"),AND(M586="Incomplete",M587="Review")),"Review",IF(OR(AND(M586="Untraceable",M587="Review"),AND(M586="Review",M587="Untraceable")),"Review",IF(OR(AND(M586="Review",M587="Completed"),AND(M586="Completed",M587="Review")),"Review",IF(OR(AND(M586="Other",M587="Review"),AND(M586="Review",M587="Other")),"Review",IF(OR(AND(M586="Other",M587="Incomplete"),AND(M586="Incomplete",M587="Other")),"Review",IF(OR(AND(M586="Other",M587="Untraceable"),AND(M586="Untraceable",M587="Other")),"Review",IF(OR(AND(M586="Other",M587="Completed"),AND(M586="Completed",M587="Other")),"Review",IF(AND(M586="Waiting",M587="Waiting"),"Waiting",IF(OR(AND(M586="Review",M587="Waiting"),AND(M586="Waiting",M587="Review")),"Waiting",IF(OR(AND(M586="Other",M587="Waiting"),AND(M586="Waiting",M587="Other")),"Waiting",IF(OR(AND(M586="Incomplete",M587="Waiting"),AND(M586="Waiting",M587="Incomplete")),"Waiting",IF(OR(AND(M586="Completed",M587="Waiting"),AND(M586="Waiting",M587="Completed")),"Waiting",IF(OR(M586="In Progress",M587="In Progress"),"In Progress",IF(OR(AND(M586="Completed",M587="Untraceable"),AND(M586="Untraceable",M587="Completed")),"Review",IF(OR(AND(M586="Completed",M587="Incomplete"),AND(M586="Incomplete",M587="Completed")),"Review",IF(OR(AND(M586="Incomplete",M587="Untraceable"),AND(M586="Untraceable",M587="Incomplete")),"Untraceable",IF(AND(NOT(OR(H586="Ø",H586="")),NOT(OR(H587="Ø",H587="")),L586=""),"In Progress",IF(AND(M586="Untraceable",M587="Untraceable"),"Untraceable",IF(AND(NOT(OR(H586="Ø",H586="")),NOT(OR(H587="Ø",H587="")),NOT(OR(L586="Ø",L586="",L586="Split",L586="Needs to be Split"))),"Completed",IF(AND(M586="Incomplete",M587="Incomplete"),"Incomplete",IF(AND(M586="Other",M587="Other"),"Review",IF(AND(M586="Untraceable",M587=""),"Untraceable","")))))))))))))))))))))))))</f>
        <v/>
      </c>
      <c r="O586" s="109" t="str">
        <f>IF(OR(N586="Untraceable",N586="Incomplete"),"Ignore",IF(N586="Completed","Waiting",IF(OR(N586="Waiting",N586="In Progress",N586="Review",N586="Other"),"HOLD","")))</f>
        <v/>
      </c>
      <c r="Q586" s="114" t="str">
        <f>IF(OR(N586="Untraceable",N586="Incomplete"),"No",IF(N586="Completed","In Progress",""))</f>
        <v/>
      </c>
      <c r="R586" s="117"/>
    </row>
    <row r="587" spans="1:18" x14ac:dyDescent="0.25">
      <c r="A587" s="109"/>
      <c r="B587" s="109"/>
      <c r="C587" s="109"/>
      <c r="D587" s="103" t="str">
        <f>IF(AND(NOT(A586=""),NOT(B586=""),NOT(M586="Untraceable")),"???","")</f>
        <v/>
      </c>
      <c r="E587" s="103"/>
      <c r="F587" s="7" t="str">
        <f>IF(AND(D587="Amina",OR(E587="Manual",E587="Assisted Manual")),A586&amp;"_AZ",IF(AND(D587="Amina",OR(E587="De-Novo Merge",E587="Assisted Merge")),A586&amp;"_SA_AZ",IF(AND(D587="Ahmad",OR(E587="Manual",E587="Assisted Manual")),A586&amp;"_AE",IF(AND(D587="Ahmad",OR(E587="De-Novo Merge",E587="Assisted Merge")),A586&amp;"_SA_AE",IF(AND(D587="Gina",OR(E587="Manual",E587="Assisted Manual")),A586&amp;"_GB",IF(AND(D587="Gina",OR(E587="De-Novo Merge",E587="Assisted Merge")),A586&amp;"_SA_GB",IF(AND(D587="Cameron",OR(E587="Manual",E587="Assisted Manual")),A586&amp;"_CA",IF(AND(D587="Cameron",OR(E587="De-Novo Merge",E587="Assisted Merge")),A586&amp;"_SA_CA",IF(AND(D587="Bruno",OR(E587="Manual",E587="Assisted Manual")),A586&amp;"_BD",IF(AND(D587="Bruno",OR(E587="De-Novo Merge",E587="Assisted Merge")),A586&amp;"_SA_BD",IF(AND(D587="Daniel",OR(E587="Manual",E587="Assisted Manual")),A586&amp;"_DR",IF(AND(D587="Daniel",OR(E587="De-Novo Merge",E587="Assisted Merge")),A586&amp;"_SA_DR",IF(AND(D587="Monet",OR(E587="Manual",E587="Assisted Manual")),A586&amp;"_MW",IF(AND(D587="Monet",OR(E587="De-Novo Merge",E587="Assisted Merge")),A586&amp;"_SA_MW",IF(AND(D587="Rinat",OR(E587="Manual",E587="Assisted Manual")),A586&amp;"_RM",IF(AND(D587="Rinat",OR(E587="De-Novo Merge",E587="Assisted Merge")),A586&amp;"_SA_RM",""))))))))))))))))</f>
        <v/>
      </c>
      <c r="G587" s="104"/>
      <c r="H587" s="104"/>
      <c r="I587" s="68"/>
      <c r="J587" s="68"/>
      <c r="K587" s="73" t="str">
        <f>IF(AND(NOT(I587=""),NOT(J587=""),NOT(H587="")),J587/I587,"")</f>
        <v/>
      </c>
      <c r="L587" s="109"/>
      <c r="M587" s="103" t="str">
        <f>IF(AND(NOT(OR(G587="",G587="Ø")),H587=""),"In Progress",IF(AND(NOT(OR(H587="Ø",H587="")),NOT(OR(G587="Ø",G587=""))),"Completed",IF(AND(NOT(A586=""),NOT(OR(D587="",D587="???")),G587=""),"Waiting",IF(D587="???","Waiting",""))))</f>
        <v/>
      </c>
      <c r="N587" s="109"/>
      <c r="O587" s="109"/>
      <c r="Q587" s="114"/>
      <c r="R587" s="118"/>
    </row>
    <row r="588" spans="1:18" x14ac:dyDescent="0.25">
      <c r="A588" s="115" t="s">
        <v>5324</v>
      </c>
      <c r="B588" s="110"/>
      <c r="C588" s="109"/>
      <c r="D588" s="103" t="str">
        <f>IF(AND(NOT(B588=""),NOT(A588="")),"???","")</f>
        <v/>
      </c>
      <c r="E588" s="103"/>
      <c r="F588" s="7" t="str">
        <f>IF(AND(D588="Amina",OR(E588="Manual",E588="Assisted Manual")),A588&amp;"_AZ",IF(AND(D588="Amina",OR(E588="De-Novo Merge",E588="Assisted Merge")),A588&amp;"_SA_AZ",IF(AND(D588="Ahmad",OR(E588="Manual",E588="Assisted Manual")),A588&amp;"_AE",IF(AND(D588="Ahmad",OR(E588="De-Novo Merge",E588="Assisted Merge")),A588&amp;"_SA_AE",IF(AND(D588="Gina",OR(E588="Manual",E588="Assisted Manual")),A588&amp;"_GB",IF(AND(D588="Gina",OR(E588="De-Novo Merge",E588="Assisted Merge")),A588&amp;"_SA_GB",IF(AND(D588="Cameron",OR(E588="Manual",E588="Assisted Manual")),A588&amp;"_CA",IF(AND(D588="Cameron",OR(E588="De-Novo Merge",E588="Assisted Merge")),A588&amp;"_SA_CA",IF(AND(D588="Bruno",OR(E588="Manual",E588="Assisted Manual")),A588&amp;"_BD",IF(AND(D588="Bruno",OR(E588="De-Novo Merge",E588="Assisted Merge")),A588&amp;"_SA_BD",IF(AND(D588="Daniel",OR(E588="Manual",E588="Assisted Manual")),A588&amp;"_DR",IF(AND(D588="Daniel",OR(E588="De-Novo Merge",E588="Assisted Merge")),A588&amp;"_SA_DR",IF(AND(D588="Monet",OR(E588="Manual",E588="Assisted Manual")),A588&amp;"_MW",IF(AND(D588="Monet",OR(E588="De-Novo Merge",E588="Assisted Merge")),A588&amp;"_SA_MW",IF(AND(D588="Rinat",OR(E588="Manual",E588="Assisted Manual")),A588&amp;"_RM",IF(AND(D588="Rinat",OR(E588="De-Novo Merge",E588="Assisted Merge")),A588&amp;"_SA_RM",""))))))))))))))))</f>
        <v/>
      </c>
      <c r="G588" s="104"/>
      <c r="H588" s="104"/>
      <c r="I588" s="68"/>
      <c r="J588" s="68"/>
      <c r="K588" s="73" t="str">
        <f>IF(AND(NOT(I588=""),NOT(J588=""),NOT(H588="")),J588/I588,"")</f>
        <v/>
      </c>
      <c r="L588" s="111" t="str">
        <f>IF(AND(NOT(OR(H588="",H588="Ø")),NOT(OR(H589="",H589="Ø"))),"Needs to be Split","")</f>
        <v/>
      </c>
      <c r="M588" s="103" t="str">
        <f>IF(AND(NOT(OR(G588="",G588="Ø")),H588=""),"In Progress",IF(AND(NOT(OR(H588="Ø",H588="")),NOT(OR(G588="Ø",G588=""))),"Completed",IF(AND(NOT(A587=""),NOT(OR(D588="",D588="???")),G588=""),"Waiting",IF(D588="???","Waiting",""))))</f>
        <v/>
      </c>
      <c r="N588" s="109" t="str">
        <f>IF(AND(NOT(OR(H588="Ø",H588="")),L588="Split"),"In Progress",IF(AND(NOT(OR(H588="Ø",H588="")),L588="Needs to be Split"),"Waiting",IF(AND(M588="Review",M589="Review"),"Review",IF(OR(AND(M588="Review",M589="Incomplete"),AND(M588="Incomplete",M589="Review")),"Review",IF(OR(AND(M588="Untraceable",M589="Review"),AND(M588="Review",M589="Untraceable")),"Review",IF(OR(AND(M588="Review",M589="Completed"),AND(M588="Completed",M589="Review")),"Review",IF(OR(AND(M588="Other",M589="Review"),AND(M588="Review",M589="Other")),"Review",IF(OR(AND(M588="Other",M589="Incomplete"),AND(M588="Incomplete",M589="Other")),"Review",IF(OR(AND(M588="Other",M589="Untraceable"),AND(M588="Untraceable",M589="Other")),"Review",IF(OR(AND(M588="Other",M589="Completed"),AND(M588="Completed",M589="Other")),"Review",IF(AND(M588="Waiting",M589="Waiting"),"Waiting",IF(OR(AND(M588="Review",M589="Waiting"),AND(M588="Waiting",M589="Review")),"Waiting",IF(OR(AND(M588="Other",M589="Waiting"),AND(M588="Waiting",M589="Other")),"Waiting",IF(OR(AND(M588="Incomplete",M589="Waiting"),AND(M588="Waiting",M589="Incomplete")),"Waiting",IF(OR(AND(M588="Completed",M589="Waiting"),AND(M588="Waiting",M589="Completed")),"Waiting",IF(OR(M588="In Progress",M589="In Progress"),"In Progress",IF(OR(AND(M588="Completed",M589="Untraceable"),AND(M588="Untraceable",M589="Completed")),"Review",IF(OR(AND(M588="Completed",M589="Incomplete"),AND(M588="Incomplete",M589="Completed")),"Review",IF(OR(AND(M588="Incomplete",M589="Untraceable"),AND(M588="Untraceable",M589="Incomplete")),"Untraceable",IF(AND(NOT(OR(H588="Ø",H588="")),NOT(OR(H589="Ø",H589="")),L588=""),"In Progress",IF(AND(M588="Untraceable",M589="Untraceable"),"Untraceable",IF(AND(NOT(OR(H588="Ø",H588="")),NOT(OR(H589="Ø",H589="")),NOT(OR(L588="Ø",L588="",L588="Split",L588="Needs to be Split"))),"Completed",IF(AND(M588="Incomplete",M589="Incomplete"),"Incomplete",IF(AND(M588="Other",M589="Other"),"Review",IF(AND(M588="Untraceable",M589=""),"Untraceable","")))))))))))))))))))))))))</f>
        <v/>
      </c>
      <c r="O588" s="109" t="str">
        <f>IF(OR(N588="Untraceable",N588="Incomplete"),"Ignore",IF(N588="Completed","Waiting",IF(OR(N588="Waiting",N588="In Progress",N588="Review",N588="Other"),"HOLD","")))</f>
        <v/>
      </c>
    </row>
    <row r="589" spans="1:18" x14ac:dyDescent="0.25">
      <c r="A589" s="109"/>
      <c r="B589" s="109"/>
      <c r="C589" s="109"/>
      <c r="D589" s="103" t="str">
        <f>IF(AND(NOT(A588=""),NOT(B588=""),NOT(M588="Untraceable")),"???","")</f>
        <v/>
      </c>
      <c r="E589" s="103"/>
      <c r="F589" s="7" t="str">
        <f>IF(AND(D589="Amina",OR(E589="Manual",E589="Assisted Manual")),A588&amp;"_AZ",IF(AND(D589="Amina",OR(E589="De-Novo Merge",E589="Assisted Merge")),A588&amp;"_SA_AZ",IF(AND(D589="Ahmad",OR(E589="Manual",E589="Assisted Manual")),A588&amp;"_AE",IF(AND(D589="Ahmad",OR(E589="De-Novo Merge",E589="Assisted Merge")),A588&amp;"_SA_AE",IF(AND(D589="Gina",OR(E589="Manual",E589="Assisted Manual")),A588&amp;"_GB",IF(AND(D589="Gina",OR(E589="De-Novo Merge",E589="Assisted Merge")),A588&amp;"_SA_GB",IF(AND(D589="Cameron",OR(E589="Manual",E589="Assisted Manual")),A588&amp;"_CA",IF(AND(D589="Cameron",OR(E589="De-Novo Merge",E589="Assisted Merge")),A588&amp;"_SA_CA",IF(AND(D589="Bruno",OR(E589="Manual",E589="Assisted Manual")),A588&amp;"_BD",IF(AND(D589="Bruno",OR(E589="De-Novo Merge",E589="Assisted Merge")),A588&amp;"_SA_BD",IF(AND(D589="Daniel",OR(E589="Manual",E589="Assisted Manual")),A588&amp;"_DR",IF(AND(D589="Daniel",OR(E589="De-Novo Merge",E589="Assisted Merge")),A588&amp;"_SA_DR",IF(AND(D589="Monet",OR(E589="Manual",E589="Assisted Manual")),A588&amp;"_MW",IF(AND(D589="Monet",OR(E589="De-Novo Merge",E589="Assisted Merge")),A588&amp;"_SA_MW",IF(AND(D589="Rinat",OR(E589="Manual",E589="Assisted Manual")),A588&amp;"_RM",IF(AND(D589="Rinat",OR(E589="De-Novo Merge",E589="Assisted Merge")),A588&amp;"_SA_RM",""))))))))))))))))</f>
        <v/>
      </c>
      <c r="G589" s="104"/>
      <c r="H589" s="104"/>
      <c r="I589" s="68"/>
      <c r="J589" s="68"/>
      <c r="K589" s="73" t="str">
        <f>IF(AND(NOT(I589=""),NOT(J589=""),NOT(H589="")),J589/I589,"")</f>
        <v/>
      </c>
      <c r="L589" s="109"/>
      <c r="M589" s="103" t="str">
        <f>IF(AND(NOT(OR(G589="",G589="Ø")),H589=""),"In Progress",IF(AND(NOT(OR(H589="Ø",H589="")),NOT(OR(G589="Ø",G589=""))),"Completed",IF(AND(NOT(A588=""),NOT(OR(D589="",D589="???")),G589=""),"Waiting",IF(D589="???","Waiting",""))))</f>
        <v/>
      </c>
      <c r="N589" s="109"/>
      <c r="O589" s="109"/>
    </row>
    <row r="590" spans="1:18" x14ac:dyDescent="0.25">
      <c r="A590" s="115" t="s">
        <v>5323</v>
      </c>
      <c r="B590" s="110"/>
      <c r="C590" s="109"/>
      <c r="D590" s="103" t="str">
        <f>IF(AND(NOT(B590=""),NOT(A590="")),"???","")</f>
        <v/>
      </c>
      <c r="E590" s="103"/>
      <c r="F590" s="7" t="str">
        <f>IF(AND(D590="Amina",OR(E590="Manual",E590="Assisted Manual")),A590&amp;"_AZ",IF(AND(D590="Amina",OR(E590="De-Novo Merge",E590="Assisted Merge")),A590&amp;"_SA_AZ",IF(AND(D590="Ahmad",OR(E590="Manual",E590="Assisted Manual")),A590&amp;"_AE",IF(AND(D590="Ahmad",OR(E590="De-Novo Merge",E590="Assisted Merge")),A590&amp;"_SA_AE",IF(AND(D590="Gina",OR(E590="Manual",E590="Assisted Manual")),A590&amp;"_GB",IF(AND(D590="Gina",OR(E590="De-Novo Merge",E590="Assisted Merge")),A590&amp;"_SA_GB",IF(AND(D590="Cameron",OR(E590="Manual",E590="Assisted Manual")),A590&amp;"_CA",IF(AND(D590="Cameron",OR(E590="De-Novo Merge",E590="Assisted Merge")),A590&amp;"_SA_CA",IF(AND(D590="Bruno",OR(E590="Manual",E590="Assisted Manual")),A590&amp;"_BD",IF(AND(D590="Bruno",OR(E590="De-Novo Merge",E590="Assisted Merge")),A590&amp;"_SA_BD",IF(AND(D590="Daniel",OR(E590="Manual",E590="Assisted Manual")),A590&amp;"_DR",IF(AND(D590="Daniel",OR(E590="De-Novo Merge",E590="Assisted Merge")),A590&amp;"_SA_DR",IF(AND(D590="Monet",OR(E590="Manual",E590="Assisted Manual")),A590&amp;"_MW",IF(AND(D590="Monet",OR(E590="De-Novo Merge",E590="Assisted Merge")),A590&amp;"_SA_MW",IF(AND(D590="Rinat",OR(E590="Manual",E590="Assisted Manual")),A590&amp;"_RM",IF(AND(D590="Rinat",OR(E590="De-Novo Merge",E590="Assisted Merge")),A590&amp;"_SA_RM",""))))))))))))))))</f>
        <v/>
      </c>
      <c r="G590" s="104"/>
      <c r="H590" s="104"/>
      <c r="I590" s="68"/>
      <c r="J590" s="68"/>
      <c r="K590" s="73" t="str">
        <f>IF(AND(NOT(I590=""),NOT(J590=""),NOT(H590="")),J590/I590,"")</f>
        <v/>
      </c>
      <c r="L590" s="111" t="str">
        <f>IF(AND(NOT(OR(H590="",H590="Ø")),NOT(OR(H591="",H591="Ø"))),"Needs to be Split","")</f>
        <v/>
      </c>
      <c r="M590" s="103" t="str">
        <f>IF(AND(NOT(OR(G590="",G590="Ø")),H590=""),"In Progress",IF(AND(NOT(OR(H590="Ø",H590="")),NOT(OR(G590="Ø",G590=""))),"Completed",IF(AND(NOT(A589=""),NOT(OR(D590="",D590="???")),G590=""),"Waiting",IF(D590="???","Waiting",""))))</f>
        <v/>
      </c>
      <c r="N590" s="109" t="str">
        <f>IF(AND(NOT(OR(H590="Ø",H590="")),L590="Split"),"In Progress",IF(AND(NOT(OR(H590="Ø",H590="")),L590="Needs to be Split"),"Waiting",IF(AND(M590="Review",M591="Review"),"Review",IF(OR(AND(M590="Review",M591="Incomplete"),AND(M590="Incomplete",M591="Review")),"Review",IF(OR(AND(M590="Untraceable",M591="Review"),AND(M590="Review",M591="Untraceable")),"Review",IF(OR(AND(M590="Review",M591="Completed"),AND(M590="Completed",M591="Review")),"Review",IF(OR(AND(M590="Other",M591="Review"),AND(M590="Review",M591="Other")),"Review",IF(OR(AND(M590="Other",M591="Incomplete"),AND(M590="Incomplete",M591="Other")),"Review",IF(OR(AND(M590="Other",M591="Untraceable"),AND(M590="Untraceable",M591="Other")),"Review",IF(OR(AND(M590="Other",M591="Completed"),AND(M590="Completed",M591="Other")),"Review",IF(AND(M590="Waiting",M591="Waiting"),"Waiting",IF(OR(AND(M590="Review",M591="Waiting"),AND(M590="Waiting",M591="Review")),"Waiting",IF(OR(AND(M590="Other",M591="Waiting"),AND(M590="Waiting",M591="Other")),"Waiting",IF(OR(AND(M590="Incomplete",M591="Waiting"),AND(M590="Waiting",M591="Incomplete")),"Waiting",IF(OR(AND(M590="Completed",M591="Waiting"),AND(M590="Waiting",M591="Completed")),"Waiting",IF(OR(M590="In Progress",M591="In Progress"),"In Progress",IF(OR(AND(M590="Completed",M591="Untraceable"),AND(M590="Untraceable",M591="Completed")),"Review",IF(OR(AND(M590="Completed",M591="Incomplete"),AND(M590="Incomplete",M591="Completed")),"Review",IF(OR(AND(M590="Incomplete",M591="Untraceable"),AND(M590="Untraceable",M591="Incomplete")),"Untraceable",IF(AND(NOT(OR(H590="Ø",H590="")),NOT(OR(H591="Ø",H591="")),L590=""),"In Progress",IF(AND(M590="Untraceable",M591="Untraceable"),"Untraceable",IF(AND(NOT(OR(H590="Ø",H590="")),NOT(OR(H591="Ø",H591="")),NOT(OR(L590="Ø",L590="",L590="Split",L590="Needs to be Split"))),"Completed",IF(AND(M590="Incomplete",M591="Incomplete"),"Incomplete",IF(AND(M590="Other",M591="Other"),"Review",IF(AND(M590="Untraceable",M591=""),"Untraceable","")))))))))))))))))))))))))</f>
        <v/>
      </c>
      <c r="O590" s="109" t="str">
        <f>IF(OR(N590="Untraceable",N590="Incomplete"),"Ignore",IF(N590="Completed","Waiting",IF(OR(N590="Waiting",N590="In Progress",N590="Review",N590="Other"),"HOLD","")))</f>
        <v/>
      </c>
    </row>
    <row r="591" spans="1:18" x14ac:dyDescent="0.25">
      <c r="A591" s="109"/>
      <c r="B591" s="109"/>
      <c r="C591" s="109"/>
      <c r="D591" s="103" t="str">
        <f>IF(AND(NOT(A590=""),NOT(B590=""),NOT(M590="Untraceable")),"???","")</f>
        <v/>
      </c>
      <c r="E591" s="103"/>
      <c r="F591" s="7" t="str">
        <f>IF(AND(D591="Amina",OR(E591="Manual",E591="Assisted Manual")),A590&amp;"_AZ",IF(AND(D591="Amina",OR(E591="De-Novo Merge",E591="Assisted Merge")),A590&amp;"_SA_AZ",IF(AND(D591="Ahmad",OR(E591="Manual",E591="Assisted Manual")),A590&amp;"_AE",IF(AND(D591="Ahmad",OR(E591="De-Novo Merge",E591="Assisted Merge")),A590&amp;"_SA_AE",IF(AND(D591="Gina",OR(E591="Manual",E591="Assisted Manual")),A590&amp;"_GB",IF(AND(D591="Gina",OR(E591="De-Novo Merge",E591="Assisted Merge")),A590&amp;"_SA_GB",IF(AND(D591="Cameron",OR(E591="Manual",E591="Assisted Manual")),A590&amp;"_CA",IF(AND(D591="Cameron",OR(E591="De-Novo Merge",E591="Assisted Merge")),A590&amp;"_SA_CA",IF(AND(D591="Bruno",OR(E591="Manual",E591="Assisted Manual")),A590&amp;"_BD",IF(AND(D591="Bruno",OR(E591="De-Novo Merge",E591="Assisted Merge")),A590&amp;"_SA_BD",IF(AND(D591="Daniel",OR(E591="Manual",E591="Assisted Manual")),A590&amp;"_DR",IF(AND(D591="Daniel",OR(E591="De-Novo Merge",E591="Assisted Merge")),A590&amp;"_SA_DR",IF(AND(D591="Monet",OR(E591="Manual",E591="Assisted Manual")),A590&amp;"_MW",IF(AND(D591="Monet",OR(E591="De-Novo Merge",E591="Assisted Merge")),A590&amp;"_SA_MW",IF(AND(D591="Rinat",OR(E591="Manual",E591="Assisted Manual")),A590&amp;"_RM",IF(AND(D591="Rinat",OR(E591="De-Novo Merge",E591="Assisted Merge")),A590&amp;"_SA_RM",""))))))))))))))))</f>
        <v/>
      </c>
      <c r="G591" s="104"/>
      <c r="H591" s="104"/>
      <c r="I591" s="68"/>
      <c r="J591" s="68"/>
      <c r="K591" s="73" t="str">
        <f>IF(AND(NOT(I591=""),NOT(J591=""),NOT(H591="")),J591/I591,"")</f>
        <v/>
      </c>
      <c r="L591" s="109"/>
      <c r="M591" s="103" t="str">
        <f>IF(AND(NOT(OR(G591="",G591="Ø")),H591=""),"In Progress",IF(AND(NOT(OR(H591="Ø",H591="")),NOT(OR(G591="Ø",G591=""))),"Completed",IF(AND(NOT(A590=""),NOT(OR(D591="",D591="???")),G591=""),"Waiting",IF(D591="???","Waiting",""))))</f>
        <v/>
      </c>
      <c r="N591" s="109"/>
      <c r="O591" s="109"/>
    </row>
    <row r="592" spans="1:18" x14ac:dyDescent="0.25">
      <c r="A592" s="115" t="s">
        <v>5322</v>
      </c>
      <c r="B592" s="110"/>
      <c r="C592" s="109"/>
      <c r="D592" s="103" t="str">
        <f>IF(AND(NOT(B592=""),NOT(A592="")),"???","")</f>
        <v/>
      </c>
      <c r="E592" s="103"/>
      <c r="F592" s="7" t="str">
        <f>IF(AND(D592="Amina",OR(E592="Manual",E592="Assisted Manual")),A592&amp;"_AZ",IF(AND(D592="Amina",OR(E592="De-Novo Merge",E592="Assisted Merge")),A592&amp;"_SA_AZ",IF(AND(D592="Ahmad",OR(E592="Manual",E592="Assisted Manual")),A592&amp;"_AE",IF(AND(D592="Ahmad",OR(E592="De-Novo Merge",E592="Assisted Merge")),A592&amp;"_SA_AE",IF(AND(D592="Gina",OR(E592="Manual",E592="Assisted Manual")),A592&amp;"_GB",IF(AND(D592="Gina",OR(E592="De-Novo Merge",E592="Assisted Merge")),A592&amp;"_SA_GB",IF(AND(D592="Cameron",OR(E592="Manual",E592="Assisted Manual")),A592&amp;"_CA",IF(AND(D592="Cameron",OR(E592="De-Novo Merge",E592="Assisted Merge")),A592&amp;"_SA_CA",IF(AND(D592="Bruno",OR(E592="Manual",E592="Assisted Manual")),A592&amp;"_BD",IF(AND(D592="Bruno",OR(E592="De-Novo Merge",E592="Assisted Merge")),A592&amp;"_SA_BD",IF(AND(D592="Daniel",OR(E592="Manual",E592="Assisted Manual")),A592&amp;"_DR",IF(AND(D592="Daniel",OR(E592="De-Novo Merge",E592="Assisted Merge")),A592&amp;"_SA_DR",IF(AND(D592="Monet",OR(E592="Manual",E592="Assisted Manual")),A592&amp;"_MW",IF(AND(D592="Monet",OR(E592="De-Novo Merge",E592="Assisted Merge")),A592&amp;"_SA_MW",IF(AND(D592="Rinat",OR(E592="Manual",E592="Assisted Manual")),A592&amp;"_RM",IF(AND(D592="Rinat",OR(E592="De-Novo Merge",E592="Assisted Merge")),A592&amp;"_SA_RM",""))))))))))))))))</f>
        <v/>
      </c>
      <c r="G592" s="104"/>
      <c r="H592" s="104"/>
      <c r="I592" s="68"/>
      <c r="J592" s="68"/>
      <c r="K592" s="73" t="str">
        <f>IF(AND(NOT(I592=""),NOT(J592=""),NOT(H592="")),J592/I592,"")</f>
        <v/>
      </c>
      <c r="L592" s="111" t="str">
        <f>IF(AND(NOT(OR(H592="",H592="Ø")),NOT(OR(H593="",H593="Ø"))),"Needs to be Split","")</f>
        <v/>
      </c>
      <c r="M592" s="103" t="str">
        <f>IF(AND(NOT(OR(G592="",G592="Ø")),H592=""),"In Progress",IF(AND(NOT(OR(H592="Ø",H592="")),NOT(OR(G592="Ø",G592=""))),"Completed",IF(AND(NOT(A591=""),NOT(OR(D592="",D592="???")),G592=""),"Waiting",IF(D592="???","Waiting",""))))</f>
        <v/>
      </c>
      <c r="N592" s="109" t="str">
        <f>IF(AND(NOT(OR(H592="Ø",H592="")),L592="Split"),"In Progress",IF(AND(NOT(OR(H592="Ø",H592="")),L592="Needs to be Split"),"Waiting",IF(AND(M592="Review",M593="Review"),"Review",IF(OR(AND(M592="Review",M593="Incomplete"),AND(M592="Incomplete",M593="Review")),"Review",IF(OR(AND(M592="Untraceable",M593="Review"),AND(M592="Review",M593="Untraceable")),"Review",IF(OR(AND(M592="Review",M593="Completed"),AND(M592="Completed",M593="Review")),"Review",IF(OR(AND(M592="Other",M593="Review"),AND(M592="Review",M593="Other")),"Review",IF(OR(AND(M592="Other",M593="Incomplete"),AND(M592="Incomplete",M593="Other")),"Review",IF(OR(AND(M592="Other",M593="Untraceable"),AND(M592="Untraceable",M593="Other")),"Review",IF(OR(AND(M592="Other",M593="Completed"),AND(M592="Completed",M593="Other")),"Review",IF(AND(M592="Waiting",M593="Waiting"),"Waiting",IF(OR(AND(M592="Review",M593="Waiting"),AND(M592="Waiting",M593="Review")),"Waiting",IF(OR(AND(M592="Other",M593="Waiting"),AND(M592="Waiting",M593="Other")),"Waiting",IF(OR(AND(M592="Incomplete",M593="Waiting"),AND(M592="Waiting",M593="Incomplete")),"Waiting",IF(OR(AND(M592="Completed",M593="Waiting"),AND(M592="Waiting",M593="Completed")),"Waiting",IF(OR(M592="In Progress",M593="In Progress"),"In Progress",IF(OR(AND(M592="Completed",M593="Untraceable"),AND(M592="Untraceable",M593="Completed")),"Review",IF(OR(AND(M592="Completed",M593="Incomplete"),AND(M592="Incomplete",M593="Completed")),"Review",IF(OR(AND(M592="Incomplete",M593="Untraceable"),AND(M592="Untraceable",M593="Incomplete")),"Untraceable",IF(AND(NOT(OR(H592="Ø",H592="")),NOT(OR(H593="Ø",H593="")),L592=""),"In Progress",IF(AND(M592="Untraceable",M593="Untraceable"),"Untraceable",IF(AND(NOT(OR(H592="Ø",H592="")),NOT(OR(H593="Ø",H593="")),NOT(OR(L592="Ø",L592="",L592="Split",L592="Needs to be Split"))),"Completed",IF(AND(M592="Incomplete",M593="Incomplete"),"Incomplete",IF(AND(M592="Other",M593="Other"),"Review",IF(AND(M592="Untraceable",M593=""),"Untraceable","")))))))))))))))))))))))))</f>
        <v/>
      </c>
      <c r="O592" s="109" t="str">
        <f>IF(OR(N592="Untraceable",N592="Incomplete"),"Ignore",IF(N592="Completed","Waiting",IF(OR(N592="Waiting",N592="In Progress",N592="Review",N592="Other"),"HOLD","")))</f>
        <v/>
      </c>
    </row>
    <row r="593" spans="1:15" x14ac:dyDescent="0.25">
      <c r="A593" s="109"/>
      <c r="B593" s="109"/>
      <c r="C593" s="109"/>
      <c r="D593" s="103" t="str">
        <f>IF(AND(NOT(A592=""),NOT(B592=""),NOT(M592="Untraceable")),"???","")</f>
        <v/>
      </c>
      <c r="E593" s="103"/>
      <c r="F593" s="7" t="str">
        <f>IF(AND(D593="Amina",OR(E593="Manual",E593="Assisted Manual")),A592&amp;"_AZ",IF(AND(D593="Amina",OR(E593="De-Novo Merge",E593="Assisted Merge")),A592&amp;"_SA_AZ",IF(AND(D593="Ahmad",OR(E593="Manual",E593="Assisted Manual")),A592&amp;"_AE",IF(AND(D593="Ahmad",OR(E593="De-Novo Merge",E593="Assisted Merge")),A592&amp;"_SA_AE",IF(AND(D593="Gina",OR(E593="Manual",E593="Assisted Manual")),A592&amp;"_GB",IF(AND(D593="Gina",OR(E593="De-Novo Merge",E593="Assisted Merge")),A592&amp;"_SA_GB",IF(AND(D593="Cameron",OR(E593="Manual",E593="Assisted Manual")),A592&amp;"_CA",IF(AND(D593="Cameron",OR(E593="De-Novo Merge",E593="Assisted Merge")),A592&amp;"_SA_CA",IF(AND(D593="Bruno",OR(E593="Manual",E593="Assisted Manual")),A592&amp;"_BD",IF(AND(D593="Bruno",OR(E593="De-Novo Merge",E593="Assisted Merge")),A592&amp;"_SA_BD",IF(AND(D593="Daniel",OR(E593="Manual",E593="Assisted Manual")),A592&amp;"_DR",IF(AND(D593="Daniel",OR(E593="De-Novo Merge",E593="Assisted Merge")),A592&amp;"_SA_DR",IF(AND(D593="Monet",OR(E593="Manual",E593="Assisted Manual")),A592&amp;"_MW",IF(AND(D593="Monet",OR(E593="De-Novo Merge",E593="Assisted Merge")),A592&amp;"_SA_MW",IF(AND(D593="Rinat",OR(E593="Manual",E593="Assisted Manual")),A592&amp;"_RM",IF(AND(D593="Rinat",OR(E593="De-Novo Merge",E593="Assisted Merge")),A592&amp;"_SA_RM",""))))))))))))))))</f>
        <v/>
      </c>
      <c r="G593" s="104"/>
      <c r="H593" s="104"/>
      <c r="I593" s="68"/>
      <c r="J593" s="68"/>
      <c r="K593" s="73" t="str">
        <f>IF(AND(NOT(I593=""),NOT(J593=""),NOT(H593="")),J593/I593,"")</f>
        <v/>
      </c>
      <c r="L593" s="109"/>
      <c r="M593" s="103" t="str">
        <f>IF(AND(NOT(OR(G593="",G593="Ø")),H593=""),"In Progress",IF(AND(NOT(OR(H593="Ø",H593="")),NOT(OR(G593="Ø",G593=""))),"Completed",IF(AND(NOT(A592=""),NOT(OR(D593="",D593="???")),G593=""),"Waiting",IF(D593="???","Waiting",""))))</f>
        <v/>
      </c>
      <c r="N593" s="109"/>
      <c r="O593" s="109"/>
    </row>
    <row r="594" spans="1:15" x14ac:dyDescent="0.25">
      <c r="A594" s="115" t="s">
        <v>5321</v>
      </c>
      <c r="B594" s="110"/>
      <c r="C594" s="109"/>
      <c r="D594" s="103" t="str">
        <f>IF(AND(NOT(B594=""),NOT(A594="")),"???","")</f>
        <v/>
      </c>
      <c r="E594" s="103"/>
      <c r="F594" s="7" t="str">
        <f>IF(AND(D594="Amina",OR(E594="Manual",E594="Assisted Manual")),A594&amp;"_AZ",IF(AND(D594="Amina",OR(E594="De-Novo Merge",E594="Assisted Merge")),A594&amp;"_SA_AZ",IF(AND(D594="Ahmad",OR(E594="Manual",E594="Assisted Manual")),A594&amp;"_AE",IF(AND(D594="Ahmad",OR(E594="De-Novo Merge",E594="Assisted Merge")),A594&amp;"_SA_AE",IF(AND(D594="Gina",OR(E594="Manual",E594="Assisted Manual")),A594&amp;"_GB",IF(AND(D594="Gina",OR(E594="De-Novo Merge",E594="Assisted Merge")),A594&amp;"_SA_GB",IF(AND(D594="Cameron",OR(E594="Manual",E594="Assisted Manual")),A594&amp;"_CA",IF(AND(D594="Cameron",OR(E594="De-Novo Merge",E594="Assisted Merge")),A594&amp;"_SA_CA",IF(AND(D594="Bruno",OR(E594="Manual",E594="Assisted Manual")),A594&amp;"_BD",IF(AND(D594="Bruno",OR(E594="De-Novo Merge",E594="Assisted Merge")),A594&amp;"_SA_BD",IF(AND(D594="Daniel",OR(E594="Manual",E594="Assisted Manual")),A594&amp;"_DR",IF(AND(D594="Daniel",OR(E594="De-Novo Merge",E594="Assisted Merge")),A594&amp;"_SA_DR",IF(AND(D594="Monet",OR(E594="Manual",E594="Assisted Manual")),A594&amp;"_MW",IF(AND(D594="Monet",OR(E594="De-Novo Merge",E594="Assisted Merge")),A594&amp;"_SA_MW",IF(AND(D594="Rinat",OR(E594="Manual",E594="Assisted Manual")),A594&amp;"_RM",IF(AND(D594="Rinat",OR(E594="De-Novo Merge",E594="Assisted Merge")),A594&amp;"_SA_RM",""))))))))))))))))</f>
        <v/>
      </c>
      <c r="G594" s="104"/>
      <c r="H594" s="104"/>
      <c r="I594" s="68"/>
      <c r="J594" s="68"/>
      <c r="K594" s="73" t="str">
        <f>IF(AND(NOT(I594=""),NOT(J594=""),NOT(H594="")),J594/I594,"")</f>
        <v/>
      </c>
      <c r="L594" s="111" t="str">
        <f>IF(AND(NOT(OR(H594="",H594="Ø")),NOT(OR(H595="",H595="Ø"))),"Needs to be Split","")</f>
        <v/>
      </c>
      <c r="M594" s="103" t="str">
        <f>IF(AND(NOT(OR(G594="",G594="Ø")),H594=""),"In Progress",IF(AND(NOT(OR(H594="Ø",H594="")),NOT(OR(G594="Ø",G594=""))),"Completed",IF(AND(NOT(A593=""),NOT(OR(D594="",D594="???")),G594=""),"Waiting",IF(D594="???","Waiting",""))))</f>
        <v/>
      </c>
      <c r="N594" s="109" t="str">
        <f>IF(AND(NOT(OR(H594="Ø",H594="")),L594="Split"),"In Progress",IF(AND(NOT(OR(H594="Ø",H594="")),L594="Needs to be Split"),"Waiting",IF(AND(M594="Review",M595="Review"),"Review",IF(OR(AND(M594="Review",M595="Incomplete"),AND(M594="Incomplete",M595="Review")),"Review",IF(OR(AND(M594="Untraceable",M595="Review"),AND(M594="Review",M595="Untraceable")),"Review",IF(OR(AND(M594="Review",M595="Completed"),AND(M594="Completed",M595="Review")),"Review",IF(OR(AND(M594="Other",M595="Review"),AND(M594="Review",M595="Other")),"Review",IF(OR(AND(M594="Other",M595="Incomplete"),AND(M594="Incomplete",M595="Other")),"Review",IF(OR(AND(M594="Other",M595="Untraceable"),AND(M594="Untraceable",M595="Other")),"Review",IF(OR(AND(M594="Other",M595="Completed"),AND(M594="Completed",M595="Other")),"Review",IF(AND(M594="Waiting",M595="Waiting"),"Waiting",IF(OR(AND(M594="Review",M595="Waiting"),AND(M594="Waiting",M595="Review")),"Waiting",IF(OR(AND(M594="Other",M595="Waiting"),AND(M594="Waiting",M595="Other")),"Waiting",IF(OR(AND(M594="Incomplete",M595="Waiting"),AND(M594="Waiting",M595="Incomplete")),"Waiting",IF(OR(AND(M594="Completed",M595="Waiting"),AND(M594="Waiting",M595="Completed")),"Waiting",IF(OR(M594="In Progress",M595="In Progress"),"In Progress",IF(OR(AND(M594="Completed",M595="Untraceable"),AND(M594="Untraceable",M595="Completed")),"Review",IF(OR(AND(M594="Completed",M595="Incomplete"),AND(M594="Incomplete",M595="Completed")),"Review",IF(OR(AND(M594="Incomplete",M595="Untraceable"),AND(M594="Untraceable",M595="Incomplete")),"Untraceable",IF(AND(NOT(OR(H594="Ø",H594="")),NOT(OR(H595="Ø",H595="")),L594=""),"In Progress",IF(AND(M594="Untraceable",M595="Untraceable"),"Untraceable",IF(AND(NOT(OR(H594="Ø",H594="")),NOT(OR(H595="Ø",H595="")),NOT(OR(L594="Ø",L594="",L594="Split",L594="Needs to be Split"))),"Completed",IF(AND(M594="Incomplete",M595="Incomplete"),"Incomplete",IF(AND(M594="Other",M595="Other"),"Review",IF(AND(M594="Untraceable",M595=""),"Untraceable","")))))))))))))))))))))))))</f>
        <v/>
      </c>
      <c r="O594" s="109" t="str">
        <f>IF(OR(N594="Untraceable",N594="Incomplete"),"Ignore",IF(N594="Completed","Waiting",IF(OR(N594="Waiting",N594="In Progress",N594="Review",N594="Other"),"HOLD","")))</f>
        <v/>
      </c>
    </row>
    <row r="595" spans="1:15" x14ac:dyDescent="0.25">
      <c r="A595" s="109"/>
      <c r="B595" s="109"/>
      <c r="C595" s="109"/>
      <c r="D595" s="103" t="str">
        <f>IF(AND(NOT(A594=""),NOT(B594=""),NOT(M594="Untraceable")),"???","")</f>
        <v/>
      </c>
      <c r="E595" s="103"/>
      <c r="F595" s="7" t="str">
        <f>IF(AND(D595="Amina",OR(E595="Manual",E595="Assisted Manual")),A594&amp;"_AZ",IF(AND(D595="Amina",OR(E595="De-Novo Merge",E595="Assisted Merge")),A594&amp;"_SA_AZ",IF(AND(D595="Ahmad",OR(E595="Manual",E595="Assisted Manual")),A594&amp;"_AE",IF(AND(D595="Ahmad",OR(E595="De-Novo Merge",E595="Assisted Merge")),A594&amp;"_SA_AE",IF(AND(D595="Gina",OR(E595="Manual",E595="Assisted Manual")),A594&amp;"_GB",IF(AND(D595="Gina",OR(E595="De-Novo Merge",E595="Assisted Merge")),A594&amp;"_SA_GB",IF(AND(D595="Cameron",OR(E595="Manual",E595="Assisted Manual")),A594&amp;"_CA",IF(AND(D595="Cameron",OR(E595="De-Novo Merge",E595="Assisted Merge")),A594&amp;"_SA_CA",IF(AND(D595="Bruno",OR(E595="Manual",E595="Assisted Manual")),A594&amp;"_BD",IF(AND(D595="Bruno",OR(E595="De-Novo Merge",E595="Assisted Merge")),A594&amp;"_SA_BD",IF(AND(D595="Daniel",OR(E595="Manual",E595="Assisted Manual")),A594&amp;"_DR",IF(AND(D595="Daniel",OR(E595="De-Novo Merge",E595="Assisted Merge")),A594&amp;"_SA_DR",IF(AND(D595="Monet",OR(E595="Manual",E595="Assisted Manual")),A594&amp;"_MW",IF(AND(D595="Monet",OR(E595="De-Novo Merge",E595="Assisted Merge")),A594&amp;"_SA_MW",IF(AND(D595="Rinat",OR(E595="Manual",E595="Assisted Manual")),A594&amp;"_RM",IF(AND(D595="Rinat",OR(E595="De-Novo Merge",E595="Assisted Merge")),A594&amp;"_SA_RM",""))))))))))))))))</f>
        <v/>
      </c>
      <c r="G595" s="104"/>
      <c r="H595" s="104"/>
      <c r="I595" s="68"/>
      <c r="J595" s="68"/>
      <c r="K595" s="73" t="str">
        <f>IF(AND(NOT(I595=""),NOT(J595=""),NOT(H595="")),J595/I595,"")</f>
        <v/>
      </c>
      <c r="L595" s="109"/>
      <c r="M595" s="103" t="str">
        <f>IF(AND(NOT(OR(G595="",G595="Ø")),H595=""),"In Progress",IF(AND(NOT(OR(H595="Ø",H595="")),NOT(OR(G595="Ø",G595=""))),"Completed",IF(AND(NOT(A594=""),NOT(OR(D595="",D595="???")),G595=""),"Waiting",IF(D595="???","Waiting",""))))</f>
        <v/>
      </c>
      <c r="N595" s="109"/>
      <c r="O595" s="109"/>
    </row>
    <row r="596" spans="1:15" x14ac:dyDescent="0.25">
      <c r="A596" s="115" t="s">
        <v>5320</v>
      </c>
      <c r="B596" s="110"/>
      <c r="C596" s="109"/>
      <c r="D596" s="103" t="str">
        <f>IF(AND(NOT(B596=""),NOT(A596="")),"???","")</f>
        <v/>
      </c>
      <c r="E596" s="103"/>
      <c r="F596" s="7" t="str">
        <f>IF(AND(D596="Amina",OR(E596="Manual",E596="Assisted Manual")),A596&amp;"_AZ",IF(AND(D596="Amina",OR(E596="De-Novo Merge",E596="Assisted Merge")),A596&amp;"_SA_AZ",IF(AND(D596="Ahmad",OR(E596="Manual",E596="Assisted Manual")),A596&amp;"_AE",IF(AND(D596="Ahmad",OR(E596="De-Novo Merge",E596="Assisted Merge")),A596&amp;"_SA_AE",IF(AND(D596="Gina",OR(E596="Manual",E596="Assisted Manual")),A596&amp;"_GB",IF(AND(D596="Gina",OR(E596="De-Novo Merge",E596="Assisted Merge")),A596&amp;"_SA_GB",IF(AND(D596="Cameron",OR(E596="Manual",E596="Assisted Manual")),A596&amp;"_CA",IF(AND(D596="Cameron",OR(E596="De-Novo Merge",E596="Assisted Merge")),A596&amp;"_SA_CA",IF(AND(D596="Bruno",OR(E596="Manual",E596="Assisted Manual")),A596&amp;"_BD",IF(AND(D596="Bruno",OR(E596="De-Novo Merge",E596="Assisted Merge")),A596&amp;"_SA_BD",IF(AND(D596="Daniel",OR(E596="Manual",E596="Assisted Manual")),A596&amp;"_DR",IF(AND(D596="Daniel",OR(E596="De-Novo Merge",E596="Assisted Merge")),A596&amp;"_SA_DR",IF(AND(D596="Monet",OR(E596="Manual",E596="Assisted Manual")),A596&amp;"_MW",IF(AND(D596="Monet",OR(E596="De-Novo Merge",E596="Assisted Merge")),A596&amp;"_SA_MW",IF(AND(D596="Rinat",OR(E596="Manual",E596="Assisted Manual")),A596&amp;"_RM",IF(AND(D596="Rinat",OR(E596="De-Novo Merge",E596="Assisted Merge")),A596&amp;"_SA_RM",""))))))))))))))))</f>
        <v/>
      </c>
      <c r="G596" s="104"/>
      <c r="H596" s="104"/>
      <c r="I596" s="68"/>
      <c r="J596" s="68"/>
      <c r="K596" s="73" t="str">
        <f>IF(AND(NOT(I596=""),NOT(J596=""),NOT(H596="")),J596/I596,"")</f>
        <v/>
      </c>
      <c r="L596" s="111" t="str">
        <f>IF(AND(NOT(OR(H596="",H596="Ø")),NOT(OR(H597="",H597="Ø"))),"Needs to be Split","")</f>
        <v/>
      </c>
      <c r="M596" s="103" t="str">
        <f>IF(AND(NOT(OR(G596="",G596="Ø")),H596=""),"In Progress",IF(AND(NOT(OR(H596="Ø",H596="")),NOT(OR(G596="Ø",G596=""))),"Completed",IF(AND(NOT(A595=""),NOT(OR(D596="",D596="???")),G596=""),"Waiting",IF(D596="???","Waiting",""))))</f>
        <v/>
      </c>
      <c r="N596" s="109" t="str">
        <f>IF(AND(NOT(OR(H596="Ø",H596="")),L596="Split"),"In Progress",IF(AND(NOT(OR(H596="Ø",H596="")),L596="Needs to be Split"),"Waiting",IF(AND(M596="Review",M597="Review"),"Review",IF(OR(AND(M596="Review",M597="Incomplete"),AND(M596="Incomplete",M597="Review")),"Review",IF(OR(AND(M596="Untraceable",M597="Review"),AND(M596="Review",M597="Untraceable")),"Review",IF(OR(AND(M596="Review",M597="Completed"),AND(M596="Completed",M597="Review")),"Review",IF(OR(AND(M596="Other",M597="Review"),AND(M596="Review",M597="Other")),"Review",IF(OR(AND(M596="Other",M597="Incomplete"),AND(M596="Incomplete",M597="Other")),"Review",IF(OR(AND(M596="Other",M597="Untraceable"),AND(M596="Untraceable",M597="Other")),"Review",IF(OR(AND(M596="Other",M597="Completed"),AND(M596="Completed",M597="Other")),"Review",IF(AND(M596="Waiting",M597="Waiting"),"Waiting",IF(OR(AND(M596="Review",M597="Waiting"),AND(M596="Waiting",M597="Review")),"Waiting",IF(OR(AND(M596="Other",M597="Waiting"),AND(M596="Waiting",M597="Other")),"Waiting",IF(OR(AND(M596="Incomplete",M597="Waiting"),AND(M596="Waiting",M597="Incomplete")),"Waiting",IF(OR(AND(M596="Completed",M597="Waiting"),AND(M596="Waiting",M597="Completed")),"Waiting",IF(OR(M596="In Progress",M597="In Progress"),"In Progress",IF(OR(AND(M596="Completed",M597="Untraceable"),AND(M596="Untraceable",M597="Completed")),"Review",IF(OR(AND(M596="Completed",M597="Incomplete"),AND(M596="Incomplete",M597="Completed")),"Review",IF(OR(AND(M596="Incomplete",M597="Untraceable"),AND(M596="Untraceable",M597="Incomplete")),"Untraceable",IF(AND(NOT(OR(H596="Ø",H596="")),NOT(OR(H597="Ø",H597="")),L596=""),"In Progress",IF(AND(M596="Untraceable",M597="Untraceable"),"Untraceable",IF(AND(NOT(OR(H596="Ø",H596="")),NOT(OR(H597="Ø",H597="")),NOT(OR(L596="Ø",L596="",L596="Split",L596="Needs to be Split"))),"Completed",IF(AND(M596="Incomplete",M597="Incomplete"),"Incomplete",IF(AND(M596="Other",M597="Other"),"Review",IF(AND(M596="Untraceable",M597=""),"Untraceable","")))))))))))))))))))))))))</f>
        <v/>
      </c>
      <c r="O596" s="109" t="str">
        <f>IF(OR(N596="Untraceable",N596="Incomplete"),"Ignore",IF(N596="Completed","Waiting",IF(OR(N596="Waiting",N596="In Progress",N596="Review",N596="Other"),"HOLD","")))</f>
        <v/>
      </c>
    </row>
    <row r="597" spans="1:15" x14ac:dyDescent="0.25">
      <c r="A597" s="109"/>
      <c r="B597" s="109"/>
      <c r="C597" s="109"/>
      <c r="D597" s="103" t="str">
        <f>IF(AND(NOT(A596=""),NOT(B596=""),NOT(M596="Untraceable")),"???","")</f>
        <v/>
      </c>
      <c r="E597" s="103"/>
      <c r="F597" s="7" t="str">
        <f>IF(AND(D597="Amina",OR(E597="Manual",E597="Assisted Manual")),A596&amp;"_AZ",IF(AND(D597="Amina",OR(E597="De-Novo Merge",E597="Assisted Merge")),A596&amp;"_SA_AZ",IF(AND(D597="Ahmad",OR(E597="Manual",E597="Assisted Manual")),A596&amp;"_AE",IF(AND(D597="Ahmad",OR(E597="De-Novo Merge",E597="Assisted Merge")),A596&amp;"_SA_AE",IF(AND(D597="Gina",OR(E597="Manual",E597="Assisted Manual")),A596&amp;"_GB",IF(AND(D597="Gina",OR(E597="De-Novo Merge",E597="Assisted Merge")),A596&amp;"_SA_GB",IF(AND(D597="Cameron",OR(E597="Manual",E597="Assisted Manual")),A596&amp;"_CA",IF(AND(D597="Cameron",OR(E597="De-Novo Merge",E597="Assisted Merge")),A596&amp;"_SA_CA",IF(AND(D597="Bruno",OR(E597="Manual",E597="Assisted Manual")),A596&amp;"_BD",IF(AND(D597="Bruno",OR(E597="De-Novo Merge",E597="Assisted Merge")),A596&amp;"_SA_BD",IF(AND(D597="Daniel",OR(E597="Manual",E597="Assisted Manual")),A596&amp;"_DR",IF(AND(D597="Daniel",OR(E597="De-Novo Merge",E597="Assisted Merge")),A596&amp;"_SA_DR",IF(AND(D597="Monet",OR(E597="Manual",E597="Assisted Manual")),A596&amp;"_MW",IF(AND(D597="Monet",OR(E597="De-Novo Merge",E597="Assisted Merge")),A596&amp;"_SA_MW",IF(AND(D597="Rinat",OR(E597="Manual",E597="Assisted Manual")),A596&amp;"_RM",IF(AND(D597="Rinat",OR(E597="De-Novo Merge",E597="Assisted Merge")),A596&amp;"_SA_RM",""))))))))))))))))</f>
        <v/>
      </c>
      <c r="G597" s="104"/>
      <c r="H597" s="104"/>
      <c r="I597" s="68"/>
      <c r="J597" s="68"/>
      <c r="K597" s="73" t="str">
        <f>IF(AND(NOT(I597=""),NOT(J597=""),NOT(H597="")),J597/I597,"")</f>
        <v/>
      </c>
      <c r="L597" s="109"/>
      <c r="M597" s="103" t="str">
        <f>IF(AND(NOT(OR(G597="",G597="Ø")),H597=""),"In Progress",IF(AND(NOT(OR(H597="Ø",H597="")),NOT(OR(G597="Ø",G597=""))),"Completed",IF(AND(NOT(A596=""),NOT(OR(D597="",D597="???")),G597=""),"Waiting",IF(D597="???","Waiting",""))))</f>
        <v/>
      </c>
      <c r="N597" s="109"/>
      <c r="O597" s="109"/>
    </row>
    <row r="598" spans="1:15" x14ac:dyDescent="0.25">
      <c r="A598" s="115" t="s">
        <v>5319</v>
      </c>
      <c r="B598" s="110"/>
      <c r="C598" s="109"/>
      <c r="D598" s="103" t="str">
        <f>IF(AND(NOT(B598=""),NOT(A598="")),"???","")</f>
        <v/>
      </c>
      <c r="E598" s="103"/>
      <c r="F598" s="7" t="str">
        <f>IF(AND(D598="Amina",OR(E598="Manual",E598="Assisted Manual")),A598&amp;"_AZ",IF(AND(D598="Amina",OR(E598="De-Novo Merge",E598="Assisted Merge")),A598&amp;"_SA_AZ",IF(AND(D598="Ahmad",OR(E598="Manual",E598="Assisted Manual")),A598&amp;"_AE",IF(AND(D598="Ahmad",OR(E598="De-Novo Merge",E598="Assisted Merge")),A598&amp;"_SA_AE",IF(AND(D598="Gina",OR(E598="Manual",E598="Assisted Manual")),A598&amp;"_GB",IF(AND(D598="Gina",OR(E598="De-Novo Merge",E598="Assisted Merge")),A598&amp;"_SA_GB",IF(AND(D598="Cameron",OR(E598="Manual",E598="Assisted Manual")),A598&amp;"_CA",IF(AND(D598="Cameron",OR(E598="De-Novo Merge",E598="Assisted Merge")),A598&amp;"_SA_CA",IF(AND(D598="Bruno",OR(E598="Manual",E598="Assisted Manual")),A598&amp;"_BD",IF(AND(D598="Bruno",OR(E598="De-Novo Merge",E598="Assisted Merge")),A598&amp;"_SA_BD",IF(AND(D598="Daniel",OR(E598="Manual",E598="Assisted Manual")),A598&amp;"_DR",IF(AND(D598="Daniel",OR(E598="De-Novo Merge",E598="Assisted Merge")),A598&amp;"_SA_DR",IF(AND(D598="Monet",OR(E598="Manual",E598="Assisted Manual")),A598&amp;"_MW",IF(AND(D598="Monet",OR(E598="De-Novo Merge",E598="Assisted Merge")),A598&amp;"_SA_MW",IF(AND(D598="Rinat",OR(E598="Manual",E598="Assisted Manual")),A598&amp;"_RM",IF(AND(D598="Rinat",OR(E598="De-Novo Merge",E598="Assisted Merge")),A598&amp;"_SA_RM",""))))))))))))))))</f>
        <v/>
      </c>
      <c r="G598" s="104"/>
      <c r="H598" s="104"/>
      <c r="I598" s="68"/>
      <c r="J598" s="68"/>
      <c r="K598" s="73" t="str">
        <f>IF(AND(NOT(I598=""),NOT(J598=""),NOT(H598="")),J598/I598,"")</f>
        <v/>
      </c>
      <c r="L598" s="111" t="str">
        <f>IF(AND(NOT(OR(H598="",H598="Ø")),NOT(OR(H599="",H599="Ø"))),"Needs to be Split","")</f>
        <v/>
      </c>
      <c r="M598" s="103" t="str">
        <f>IF(AND(NOT(OR(G598="",G598="Ø")),H598=""),"In Progress",IF(AND(NOT(OR(H598="Ø",H598="")),NOT(OR(G598="Ø",G598=""))),"Completed",IF(AND(NOT(A597=""),NOT(OR(D598="",D598="???")),G598=""),"Waiting",IF(D598="???","Waiting",""))))</f>
        <v/>
      </c>
      <c r="N598" s="109" t="str">
        <f>IF(AND(NOT(OR(H598="Ø",H598="")),L598="Split"),"In Progress",IF(AND(NOT(OR(H598="Ø",H598="")),L598="Needs to be Split"),"Waiting",IF(AND(M598="Review",M599="Review"),"Review",IF(OR(AND(M598="Review",M599="Incomplete"),AND(M598="Incomplete",M599="Review")),"Review",IF(OR(AND(M598="Untraceable",M599="Review"),AND(M598="Review",M599="Untraceable")),"Review",IF(OR(AND(M598="Review",M599="Completed"),AND(M598="Completed",M599="Review")),"Review",IF(OR(AND(M598="Other",M599="Review"),AND(M598="Review",M599="Other")),"Review",IF(OR(AND(M598="Other",M599="Incomplete"),AND(M598="Incomplete",M599="Other")),"Review",IF(OR(AND(M598="Other",M599="Untraceable"),AND(M598="Untraceable",M599="Other")),"Review",IF(OR(AND(M598="Other",M599="Completed"),AND(M598="Completed",M599="Other")),"Review",IF(AND(M598="Waiting",M599="Waiting"),"Waiting",IF(OR(AND(M598="Review",M599="Waiting"),AND(M598="Waiting",M599="Review")),"Waiting",IF(OR(AND(M598="Other",M599="Waiting"),AND(M598="Waiting",M599="Other")),"Waiting",IF(OR(AND(M598="Incomplete",M599="Waiting"),AND(M598="Waiting",M599="Incomplete")),"Waiting",IF(OR(AND(M598="Completed",M599="Waiting"),AND(M598="Waiting",M599="Completed")),"Waiting",IF(OR(M598="In Progress",M599="In Progress"),"In Progress",IF(OR(AND(M598="Completed",M599="Untraceable"),AND(M598="Untraceable",M599="Completed")),"Review",IF(OR(AND(M598="Completed",M599="Incomplete"),AND(M598="Incomplete",M599="Completed")),"Review",IF(OR(AND(M598="Incomplete",M599="Untraceable"),AND(M598="Untraceable",M599="Incomplete")),"Untraceable",IF(AND(NOT(OR(H598="Ø",H598="")),NOT(OR(H599="Ø",H599="")),L598=""),"In Progress",IF(AND(M598="Untraceable",M599="Untraceable"),"Untraceable",IF(AND(NOT(OR(H598="Ø",H598="")),NOT(OR(H599="Ø",H599="")),NOT(OR(L598="Ø",L598="",L598="Split",L598="Needs to be Split"))),"Completed",IF(AND(M598="Incomplete",M599="Incomplete"),"Incomplete",IF(AND(M598="Other",M599="Other"),"Review",IF(AND(M598="Untraceable",M599=""),"Untraceable","")))))))))))))))))))))))))</f>
        <v/>
      </c>
      <c r="O598" s="109" t="str">
        <f>IF(OR(N598="Untraceable",N598="Incomplete"),"Ignore",IF(N598="Completed","Waiting",IF(OR(N598="Waiting",N598="In Progress",N598="Review",N598="Other"),"HOLD","")))</f>
        <v/>
      </c>
    </row>
    <row r="599" spans="1:15" x14ac:dyDescent="0.25">
      <c r="A599" s="109"/>
      <c r="B599" s="109"/>
      <c r="C599" s="109"/>
      <c r="D599" s="103" t="str">
        <f>IF(AND(NOT(A598=""),NOT(B598=""),NOT(M598="Untraceable")),"???","")</f>
        <v/>
      </c>
      <c r="E599" s="103"/>
      <c r="F599" s="7" t="str">
        <f>IF(AND(D599="Amina",OR(E599="Manual",E599="Assisted Manual")),A598&amp;"_AZ",IF(AND(D599="Amina",OR(E599="De-Novo Merge",E599="Assisted Merge")),A598&amp;"_SA_AZ",IF(AND(D599="Ahmad",OR(E599="Manual",E599="Assisted Manual")),A598&amp;"_AE",IF(AND(D599="Ahmad",OR(E599="De-Novo Merge",E599="Assisted Merge")),A598&amp;"_SA_AE",IF(AND(D599="Gina",OR(E599="Manual",E599="Assisted Manual")),A598&amp;"_GB",IF(AND(D599="Gina",OR(E599="De-Novo Merge",E599="Assisted Merge")),A598&amp;"_SA_GB",IF(AND(D599="Cameron",OR(E599="Manual",E599="Assisted Manual")),A598&amp;"_CA",IF(AND(D599="Cameron",OR(E599="De-Novo Merge",E599="Assisted Merge")),A598&amp;"_SA_CA",IF(AND(D599="Bruno",OR(E599="Manual",E599="Assisted Manual")),A598&amp;"_BD",IF(AND(D599="Bruno",OR(E599="De-Novo Merge",E599="Assisted Merge")),A598&amp;"_SA_BD",IF(AND(D599="Daniel",OR(E599="Manual",E599="Assisted Manual")),A598&amp;"_DR",IF(AND(D599="Daniel",OR(E599="De-Novo Merge",E599="Assisted Merge")),A598&amp;"_SA_DR",IF(AND(D599="Monet",OR(E599="Manual",E599="Assisted Manual")),A598&amp;"_MW",IF(AND(D599="Monet",OR(E599="De-Novo Merge",E599="Assisted Merge")),A598&amp;"_SA_MW",IF(AND(D599="Rinat",OR(E599="Manual",E599="Assisted Manual")),A598&amp;"_RM",IF(AND(D599="Rinat",OR(E599="De-Novo Merge",E599="Assisted Merge")),A598&amp;"_SA_RM",""))))))))))))))))</f>
        <v/>
      </c>
      <c r="G599" s="104"/>
      <c r="H599" s="104"/>
      <c r="I599" s="68"/>
      <c r="J599" s="68"/>
      <c r="K599" s="73" t="str">
        <f>IF(AND(NOT(I599=""),NOT(J599=""),NOT(H599="")),J599/I599,"")</f>
        <v/>
      </c>
      <c r="L599" s="109"/>
      <c r="M599" s="103" t="str">
        <f>IF(AND(NOT(OR(G599="",G599="Ø")),H599=""),"In Progress",IF(AND(NOT(OR(H599="Ø",H599="")),NOT(OR(G599="Ø",G599=""))),"Completed",IF(AND(NOT(A598=""),NOT(OR(D599="",D599="???")),G599=""),"Waiting",IF(D599="???","Waiting",""))))</f>
        <v/>
      </c>
      <c r="N599" s="109"/>
      <c r="O599" s="109"/>
    </row>
    <row r="600" spans="1:15" x14ac:dyDescent="0.25">
      <c r="A600" s="115" t="s">
        <v>5318</v>
      </c>
      <c r="B600" s="110"/>
      <c r="C600" s="109"/>
      <c r="D600" s="103" t="str">
        <f>IF(AND(NOT(B600=""),NOT(A600="")),"???","")</f>
        <v/>
      </c>
      <c r="E600" s="103"/>
      <c r="F600" s="7" t="str">
        <f>IF(AND(D600="Amina",OR(E600="Manual",E600="Assisted Manual")),A600&amp;"_AZ",IF(AND(D600="Amina",OR(E600="De-Novo Merge",E600="Assisted Merge")),A600&amp;"_SA_AZ",IF(AND(D600="Ahmad",OR(E600="Manual",E600="Assisted Manual")),A600&amp;"_AE",IF(AND(D600="Ahmad",OR(E600="De-Novo Merge",E600="Assisted Merge")),A600&amp;"_SA_AE",IF(AND(D600="Gina",OR(E600="Manual",E600="Assisted Manual")),A600&amp;"_GB",IF(AND(D600="Gina",OR(E600="De-Novo Merge",E600="Assisted Merge")),A600&amp;"_SA_GB",IF(AND(D600="Cameron",OR(E600="Manual",E600="Assisted Manual")),A600&amp;"_CA",IF(AND(D600="Cameron",OR(E600="De-Novo Merge",E600="Assisted Merge")),A600&amp;"_SA_CA",IF(AND(D600="Bruno",OR(E600="Manual",E600="Assisted Manual")),A600&amp;"_BD",IF(AND(D600="Bruno",OR(E600="De-Novo Merge",E600="Assisted Merge")),A600&amp;"_SA_BD",IF(AND(D600="Daniel",OR(E600="Manual",E600="Assisted Manual")),A600&amp;"_DR",IF(AND(D600="Daniel",OR(E600="De-Novo Merge",E600="Assisted Merge")),A600&amp;"_SA_DR",IF(AND(D600="Monet",OR(E600="Manual",E600="Assisted Manual")),A600&amp;"_MW",IF(AND(D600="Monet",OR(E600="De-Novo Merge",E600="Assisted Merge")),A600&amp;"_SA_MW",IF(AND(D600="Rinat",OR(E600="Manual",E600="Assisted Manual")),A600&amp;"_RM",IF(AND(D600="Rinat",OR(E600="De-Novo Merge",E600="Assisted Merge")),A600&amp;"_SA_RM",""))))))))))))))))</f>
        <v/>
      </c>
      <c r="G600" s="104"/>
      <c r="H600" s="104"/>
      <c r="I600" s="68"/>
      <c r="J600" s="68"/>
      <c r="K600" s="73" t="str">
        <f>IF(AND(NOT(I600=""),NOT(J600=""),NOT(H600="")),J600/I600,"")</f>
        <v/>
      </c>
      <c r="L600" s="111" t="str">
        <f>IF(AND(NOT(OR(H600="",H600="Ø")),NOT(OR(H601="",H601="Ø"))),"Needs to be Split","")</f>
        <v/>
      </c>
      <c r="M600" s="103" t="str">
        <f>IF(AND(NOT(OR(G600="",G600="Ø")),H600=""),"In Progress",IF(AND(NOT(OR(H600="Ø",H600="")),NOT(OR(G600="Ø",G600=""))),"Completed",IF(AND(NOT(A599=""),NOT(OR(D600="",D600="???")),G600=""),"Waiting",IF(D600="???","Waiting",""))))</f>
        <v/>
      </c>
      <c r="N600" s="109" t="str">
        <f>IF(AND(NOT(OR(H600="Ø",H600="")),L600="Split"),"In Progress",IF(AND(NOT(OR(H600="Ø",H600="")),L600="Needs to be Split"),"Waiting",IF(AND(M600="Review",M601="Review"),"Review",IF(OR(AND(M600="Review",M601="Incomplete"),AND(M600="Incomplete",M601="Review")),"Review",IF(OR(AND(M600="Untraceable",M601="Review"),AND(M600="Review",M601="Untraceable")),"Review",IF(OR(AND(M600="Review",M601="Completed"),AND(M600="Completed",M601="Review")),"Review",IF(OR(AND(M600="Other",M601="Review"),AND(M600="Review",M601="Other")),"Review",IF(OR(AND(M600="Other",M601="Incomplete"),AND(M600="Incomplete",M601="Other")),"Review",IF(OR(AND(M600="Other",M601="Untraceable"),AND(M600="Untraceable",M601="Other")),"Review",IF(OR(AND(M600="Other",M601="Completed"),AND(M600="Completed",M601="Other")),"Review",IF(AND(M600="Waiting",M601="Waiting"),"Waiting",IF(OR(AND(M600="Review",M601="Waiting"),AND(M600="Waiting",M601="Review")),"Waiting",IF(OR(AND(M600="Other",M601="Waiting"),AND(M600="Waiting",M601="Other")),"Waiting",IF(OR(AND(M600="Incomplete",M601="Waiting"),AND(M600="Waiting",M601="Incomplete")),"Waiting",IF(OR(AND(M600="Completed",M601="Waiting"),AND(M600="Waiting",M601="Completed")),"Waiting",IF(OR(M600="In Progress",M601="In Progress"),"In Progress",IF(OR(AND(M600="Completed",M601="Untraceable"),AND(M600="Untraceable",M601="Completed")),"Review",IF(OR(AND(M600="Completed",M601="Incomplete"),AND(M600="Incomplete",M601="Completed")),"Review",IF(OR(AND(M600="Incomplete",M601="Untraceable"),AND(M600="Untraceable",M601="Incomplete")),"Untraceable",IF(AND(NOT(OR(H600="Ø",H600="")),NOT(OR(H601="Ø",H601="")),L600=""),"In Progress",IF(AND(M600="Untraceable",M601="Untraceable"),"Untraceable",IF(AND(NOT(OR(H600="Ø",H600="")),NOT(OR(H601="Ø",H601="")),NOT(OR(L600="Ø",L600="",L600="Split",L600="Needs to be Split"))),"Completed",IF(AND(M600="Incomplete",M601="Incomplete"),"Incomplete",IF(AND(M600="Other",M601="Other"),"Review",IF(AND(M600="Untraceable",M601=""),"Untraceable","")))))))))))))))))))))))))</f>
        <v/>
      </c>
      <c r="O600" s="109" t="str">
        <f>IF(OR(N600="Untraceable",N600="Incomplete"),"Ignore",IF(N600="Completed","Waiting",IF(OR(N600="Waiting",N600="In Progress",N600="Review",N600="Other"),"HOLD","")))</f>
        <v/>
      </c>
    </row>
    <row r="601" spans="1:15" x14ac:dyDescent="0.25">
      <c r="A601" s="109"/>
      <c r="B601" s="109"/>
      <c r="C601" s="109"/>
      <c r="D601" s="103" t="str">
        <f>IF(AND(NOT(A600=""),NOT(B600=""),NOT(M600="Untraceable")),"???","")</f>
        <v/>
      </c>
      <c r="E601" s="103"/>
      <c r="F601" s="7" t="str">
        <f>IF(AND(D601="Amina",OR(E601="Manual",E601="Assisted Manual")),A600&amp;"_AZ",IF(AND(D601="Amina",OR(E601="De-Novo Merge",E601="Assisted Merge")),A600&amp;"_SA_AZ",IF(AND(D601="Ahmad",OR(E601="Manual",E601="Assisted Manual")),A600&amp;"_AE",IF(AND(D601="Ahmad",OR(E601="De-Novo Merge",E601="Assisted Merge")),A600&amp;"_SA_AE",IF(AND(D601="Gina",OR(E601="Manual",E601="Assisted Manual")),A600&amp;"_GB",IF(AND(D601="Gina",OR(E601="De-Novo Merge",E601="Assisted Merge")),A600&amp;"_SA_GB",IF(AND(D601="Cameron",OR(E601="Manual",E601="Assisted Manual")),A600&amp;"_CA",IF(AND(D601="Cameron",OR(E601="De-Novo Merge",E601="Assisted Merge")),A600&amp;"_SA_CA",IF(AND(D601="Bruno",OR(E601="Manual",E601="Assisted Manual")),A600&amp;"_BD",IF(AND(D601="Bruno",OR(E601="De-Novo Merge",E601="Assisted Merge")),A600&amp;"_SA_BD",IF(AND(D601="Daniel",OR(E601="Manual",E601="Assisted Manual")),A600&amp;"_DR",IF(AND(D601="Daniel",OR(E601="De-Novo Merge",E601="Assisted Merge")),A600&amp;"_SA_DR",IF(AND(D601="Monet",OR(E601="Manual",E601="Assisted Manual")),A600&amp;"_MW",IF(AND(D601="Monet",OR(E601="De-Novo Merge",E601="Assisted Merge")),A600&amp;"_SA_MW",IF(AND(D601="Rinat",OR(E601="Manual",E601="Assisted Manual")),A600&amp;"_RM",IF(AND(D601="Rinat",OR(E601="De-Novo Merge",E601="Assisted Merge")),A600&amp;"_SA_RM",""))))))))))))))))</f>
        <v/>
      </c>
      <c r="G601" s="104"/>
      <c r="H601" s="104"/>
      <c r="I601" s="68"/>
      <c r="J601" s="68"/>
      <c r="K601" s="73" t="str">
        <f>IF(AND(NOT(I601=""),NOT(J601=""),NOT(H601="")),J601/I601,"")</f>
        <v/>
      </c>
      <c r="L601" s="109"/>
      <c r="M601" s="103" t="str">
        <f>IF(AND(NOT(OR(G601="",G601="Ø")),H601=""),"In Progress",IF(AND(NOT(OR(H601="Ø",H601="")),NOT(OR(G601="Ø",G601=""))),"Completed",IF(AND(NOT(A600=""),NOT(OR(D601="",D601="???")),G601=""),"Waiting",IF(D601="???","Waiting",""))))</f>
        <v/>
      </c>
      <c r="N601" s="109"/>
      <c r="O601" s="109"/>
    </row>
    <row r="602" spans="1:15" x14ac:dyDescent="0.25">
      <c r="A602" s="115" t="s">
        <v>5317</v>
      </c>
      <c r="B602" s="110"/>
      <c r="C602" s="109"/>
      <c r="D602" s="103" t="str">
        <f>IF(AND(NOT(B602=""),NOT(A602="")),"???","")</f>
        <v/>
      </c>
      <c r="E602" s="103"/>
      <c r="F602" s="7" t="str">
        <f>IF(AND(D602="Amina",OR(E602="Manual",E602="Assisted Manual")),A602&amp;"_AZ",IF(AND(D602="Amina",OR(E602="De-Novo Merge",E602="Assisted Merge")),A602&amp;"_SA_AZ",IF(AND(D602="Ahmad",OR(E602="Manual",E602="Assisted Manual")),A602&amp;"_AE",IF(AND(D602="Ahmad",OR(E602="De-Novo Merge",E602="Assisted Merge")),A602&amp;"_SA_AE",IF(AND(D602="Gina",OR(E602="Manual",E602="Assisted Manual")),A602&amp;"_GB",IF(AND(D602="Gina",OR(E602="De-Novo Merge",E602="Assisted Merge")),A602&amp;"_SA_GB",IF(AND(D602="Cameron",OR(E602="Manual",E602="Assisted Manual")),A602&amp;"_CA",IF(AND(D602="Cameron",OR(E602="De-Novo Merge",E602="Assisted Merge")),A602&amp;"_SA_CA",IF(AND(D602="Bruno",OR(E602="Manual",E602="Assisted Manual")),A602&amp;"_BD",IF(AND(D602="Bruno",OR(E602="De-Novo Merge",E602="Assisted Merge")),A602&amp;"_SA_BD",IF(AND(D602="Daniel",OR(E602="Manual",E602="Assisted Manual")),A602&amp;"_DR",IF(AND(D602="Daniel",OR(E602="De-Novo Merge",E602="Assisted Merge")),A602&amp;"_SA_DR",IF(AND(D602="Monet",OR(E602="Manual",E602="Assisted Manual")),A602&amp;"_MW",IF(AND(D602="Monet",OR(E602="De-Novo Merge",E602="Assisted Merge")),A602&amp;"_SA_MW",IF(AND(D602="Rinat",OR(E602="Manual",E602="Assisted Manual")),A602&amp;"_RM",IF(AND(D602="Rinat",OR(E602="De-Novo Merge",E602="Assisted Merge")),A602&amp;"_SA_RM",""))))))))))))))))</f>
        <v/>
      </c>
      <c r="G602" s="104"/>
      <c r="H602" s="104"/>
      <c r="I602" s="68"/>
      <c r="J602" s="68"/>
      <c r="K602" s="73" t="str">
        <f>IF(AND(NOT(I602=""),NOT(J602=""),NOT(H602="")),J602/I602,"")</f>
        <v/>
      </c>
      <c r="L602" s="111" t="str">
        <f>IF(AND(NOT(OR(H602="",H602="Ø")),NOT(OR(H603="",H603="Ø"))),"Needs to be Split","")</f>
        <v/>
      </c>
      <c r="M602" s="103" t="str">
        <f>IF(AND(NOT(OR(G602="",G602="Ø")),H602=""),"In Progress",IF(AND(NOT(OR(H602="Ø",H602="")),NOT(OR(G602="Ø",G602=""))),"Completed",IF(AND(NOT(A601=""),NOT(OR(D602="",D602="???")),G602=""),"Waiting",IF(D602="???","Waiting",""))))</f>
        <v/>
      </c>
      <c r="N602" s="109" t="str">
        <f>IF(AND(NOT(OR(H602="Ø",H602="")),L602="Split"),"In Progress",IF(AND(NOT(OR(H602="Ø",H602="")),L602="Needs to be Split"),"Waiting",IF(AND(M602="Review",M603="Review"),"Review",IF(OR(AND(M602="Review",M603="Incomplete"),AND(M602="Incomplete",M603="Review")),"Review",IF(OR(AND(M602="Untraceable",M603="Review"),AND(M602="Review",M603="Untraceable")),"Review",IF(OR(AND(M602="Review",M603="Completed"),AND(M602="Completed",M603="Review")),"Review",IF(OR(AND(M602="Other",M603="Review"),AND(M602="Review",M603="Other")),"Review",IF(OR(AND(M602="Other",M603="Incomplete"),AND(M602="Incomplete",M603="Other")),"Review",IF(OR(AND(M602="Other",M603="Untraceable"),AND(M602="Untraceable",M603="Other")),"Review",IF(OR(AND(M602="Other",M603="Completed"),AND(M602="Completed",M603="Other")),"Review",IF(AND(M602="Waiting",M603="Waiting"),"Waiting",IF(OR(AND(M602="Review",M603="Waiting"),AND(M602="Waiting",M603="Review")),"Waiting",IF(OR(AND(M602="Other",M603="Waiting"),AND(M602="Waiting",M603="Other")),"Waiting",IF(OR(AND(M602="Incomplete",M603="Waiting"),AND(M602="Waiting",M603="Incomplete")),"Waiting",IF(OR(AND(M602="Completed",M603="Waiting"),AND(M602="Waiting",M603="Completed")),"Waiting",IF(OR(M602="In Progress",M603="In Progress"),"In Progress",IF(OR(AND(M602="Completed",M603="Untraceable"),AND(M602="Untraceable",M603="Completed")),"Review",IF(OR(AND(M602="Completed",M603="Incomplete"),AND(M602="Incomplete",M603="Completed")),"Review",IF(OR(AND(M602="Incomplete",M603="Untraceable"),AND(M602="Untraceable",M603="Incomplete")),"Untraceable",IF(AND(NOT(OR(H602="Ø",H602="")),NOT(OR(H603="Ø",H603="")),L602=""),"In Progress",IF(AND(M602="Untraceable",M603="Untraceable"),"Untraceable",IF(AND(NOT(OR(H602="Ø",H602="")),NOT(OR(H603="Ø",H603="")),NOT(OR(L602="Ø",L602="",L602="Split",L602="Needs to be Split"))),"Completed",IF(AND(M602="Incomplete",M603="Incomplete"),"Incomplete",IF(AND(M602="Other",M603="Other"),"Review",IF(AND(M602="Untraceable",M603=""),"Untraceable","")))))))))))))))))))))))))</f>
        <v/>
      </c>
      <c r="O602" s="109" t="str">
        <f>IF(OR(N602="Untraceable",N602="Incomplete"),"Ignore",IF(N602="Completed","Waiting",IF(OR(N602="Waiting",N602="In Progress",N602="Review",N602="Other"),"HOLD","")))</f>
        <v/>
      </c>
    </row>
    <row r="603" spans="1:15" x14ac:dyDescent="0.25">
      <c r="A603" s="109"/>
      <c r="B603" s="109"/>
      <c r="C603" s="109"/>
      <c r="D603" s="103" t="str">
        <f>IF(AND(NOT(A602=""),NOT(B602=""),NOT(M602="Untraceable")),"???","")</f>
        <v/>
      </c>
      <c r="E603" s="103"/>
      <c r="F603" s="7" t="str">
        <f>IF(AND(D603="Amina",OR(E603="Manual",E603="Assisted Manual")),A602&amp;"_AZ",IF(AND(D603="Amina",OR(E603="De-Novo Merge",E603="Assisted Merge")),A602&amp;"_SA_AZ",IF(AND(D603="Ahmad",OR(E603="Manual",E603="Assisted Manual")),A602&amp;"_AE",IF(AND(D603="Ahmad",OR(E603="De-Novo Merge",E603="Assisted Merge")),A602&amp;"_SA_AE",IF(AND(D603="Gina",OR(E603="Manual",E603="Assisted Manual")),A602&amp;"_GB",IF(AND(D603="Gina",OR(E603="De-Novo Merge",E603="Assisted Merge")),A602&amp;"_SA_GB",IF(AND(D603="Cameron",OR(E603="Manual",E603="Assisted Manual")),A602&amp;"_CA",IF(AND(D603="Cameron",OR(E603="De-Novo Merge",E603="Assisted Merge")),A602&amp;"_SA_CA",IF(AND(D603="Bruno",OR(E603="Manual",E603="Assisted Manual")),A602&amp;"_BD",IF(AND(D603="Bruno",OR(E603="De-Novo Merge",E603="Assisted Merge")),A602&amp;"_SA_BD",IF(AND(D603="Daniel",OR(E603="Manual",E603="Assisted Manual")),A602&amp;"_DR",IF(AND(D603="Daniel",OR(E603="De-Novo Merge",E603="Assisted Merge")),A602&amp;"_SA_DR",IF(AND(D603="Monet",OR(E603="Manual",E603="Assisted Manual")),A602&amp;"_MW",IF(AND(D603="Monet",OR(E603="De-Novo Merge",E603="Assisted Merge")),A602&amp;"_SA_MW",IF(AND(D603="Rinat",OR(E603="Manual",E603="Assisted Manual")),A602&amp;"_RM",IF(AND(D603="Rinat",OR(E603="De-Novo Merge",E603="Assisted Merge")),A602&amp;"_SA_RM",""))))))))))))))))</f>
        <v/>
      </c>
      <c r="G603" s="104"/>
      <c r="H603" s="104"/>
      <c r="I603" s="68"/>
      <c r="J603" s="68"/>
      <c r="K603" s="73" t="str">
        <f>IF(AND(NOT(I603=""),NOT(J603=""),NOT(H603="")),J603/I603,"")</f>
        <v/>
      </c>
      <c r="L603" s="109"/>
      <c r="M603" s="103" t="str">
        <f>IF(AND(NOT(OR(G603="",G603="Ø")),H603=""),"In Progress",IF(AND(NOT(OR(H603="Ø",H603="")),NOT(OR(G603="Ø",G603=""))),"Completed",IF(AND(NOT(A602=""),NOT(OR(D603="",D603="???")),G603=""),"Waiting",IF(D603="???","Waiting",""))))</f>
        <v/>
      </c>
      <c r="N603" s="109"/>
      <c r="O603" s="109"/>
    </row>
    <row r="604" spans="1:15" x14ac:dyDescent="0.25">
      <c r="A604" s="115" t="s">
        <v>5316</v>
      </c>
      <c r="B604" s="110"/>
      <c r="C604" s="109"/>
      <c r="D604" s="103" t="str">
        <f>IF(AND(NOT(B604=""),NOT(A604="")),"???","")</f>
        <v/>
      </c>
      <c r="E604" s="103"/>
      <c r="F604" s="7" t="str">
        <f>IF(AND(D604="Amina",OR(E604="Manual",E604="Assisted Manual")),A604&amp;"_AZ",IF(AND(D604="Amina",OR(E604="De-Novo Merge",E604="Assisted Merge")),A604&amp;"_SA_AZ",IF(AND(D604="Ahmad",OR(E604="Manual",E604="Assisted Manual")),A604&amp;"_AE",IF(AND(D604="Ahmad",OR(E604="De-Novo Merge",E604="Assisted Merge")),A604&amp;"_SA_AE",IF(AND(D604="Gina",OR(E604="Manual",E604="Assisted Manual")),A604&amp;"_GB",IF(AND(D604="Gina",OR(E604="De-Novo Merge",E604="Assisted Merge")),A604&amp;"_SA_GB",IF(AND(D604="Cameron",OR(E604="Manual",E604="Assisted Manual")),A604&amp;"_CA",IF(AND(D604="Cameron",OR(E604="De-Novo Merge",E604="Assisted Merge")),A604&amp;"_SA_CA",IF(AND(D604="Bruno",OR(E604="Manual",E604="Assisted Manual")),A604&amp;"_BD",IF(AND(D604="Bruno",OR(E604="De-Novo Merge",E604="Assisted Merge")),A604&amp;"_SA_BD",IF(AND(D604="Daniel",OR(E604="Manual",E604="Assisted Manual")),A604&amp;"_DR",IF(AND(D604="Daniel",OR(E604="De-Novo Merge",E604="Assisted Merge")),A604&amp;"_SA_DR",IF(AND(D604="Monet",OR(E604="Manual",E604="Assisted Manual")),A604&amp;"_MW",IF(AND(D604="Monet",OR(E604="De-Novo Merge",E604="Assisted Merge")),A604&amp;"_SA_MW",IF(AND(D604="Rinat",OR(E604="Manual",E604="Assisted Manual")),A604&amp;"_RM",IF(AND(D604="Rinat",OR(E604="De-Novo Merge",E604="Assisted Merge")),A604&amp;"_SA_RM",""))))))))))))))))</f>
        <v/>
      </c>
      <c r="G604" s="104"/>
      <c r="H604" s="104"/>
      <c r="I604" s="68"/>
      <c r="J604" s="68"/>
      <c r="K604" s="73" t="str">
        <f>IF(AND(NOT(I604=""),NOT(J604=""),NOT(H604="")),J604/I604,"")</f>
        <v/>
      </c>
      <c r="L604" s="111" t="str">
        <f>IF(AND(NOT(OR(H604="",H604="Ø")),NOT(OR(H605="",H605="Ø"))),"Needs to be Split","")</f>
        <v/>
      </c>
      <c r="M604" s="103" t="str">
        <f>IF(AND(NOT(OR(G604="",G604="Ø")),H604=""),"In Progress",IF(AND(NOT(OR(H604="Ø",H604="")),NOT(OR(G604="Ø",G604=""))),"Completed",IF(AND(NOT(A603=""),NOT(OR(D604="",D604="???")),G604=""),"Waiting",IF(D604="???","Waiting",""))))</f>
        <v/>
      </c>
      <c r="N604" s="109" t="str">
        <f>IF(AND(NOT(OR(H604="Ø",H604="")),L604="Split"),"In Progress",IF(AND(NOT(OR(H604="Ø",H604="")),L604="Needs to be Split"),"Waiting",IF(AND(M604="Review",M605="Review"),"Review",IF(OR(AND(M604="Review",M605="Incomplete"),AND(M604="Incomplete",M605="Review")),"Review",IF(OR(AND(M604="Untraceable",M605="Review"),AND(M604="Review",M605="Untraceable")),"Review",IF(OR(AND(M604="Review",M605="Completed"),AND(M604="Completed",M605="Review")),"Review",IF(OR(AND(M604="Other",M605="Review"),AND(M604="Review",M605="Other")),"Review",IF(OR(AND(M604="Other",M605="Incomplete"),AND(M604="Incomplete",M605="Other")),"Review",IF(OR(AND(M604="Other",M605="Untraceable"),AND(M604="Untraceable",M605="Other")),"Review",IF(OR(AND(M604="Other",M605="Completed"),AND(M604="Completed",M605="Other")),"Review",IF(AND(M604="Waiting",M605="Waiting"),"Waiting",IF(OR(AND(M604="Review",M605="Waiting"),AND(M604="Waiting",M605="Review")),"Waiting",IF(OR(AND(M604="Other",M605="Waiting"),AND(M604="Waiting",M605="Other")),"Waiting",IF(OR(AND(M604="Incomplete",M605="Waiting"),AND(M604="Waiting",M605="Incomplete")),"Waiting",IF(OR(AND(M604="Completed",M605="Waiting"),AND(M604="Waiting",M605="Completed")),"Waiting",IF(OR(M604="In Progress",M605="In Progress"),"In Progress",IF(OR(AND(M604="Completed",M605="Untraceable"),AND(M604="Untraceable",M605="Completed")),"Review",IF(OR(AND(M604="Completed",M605="Incomplete"),AND(M604="Incomplete",M605="Completed")),"Review",IF(OR(AND(M604="Incomplete",M605="Untraceable"),AND(M604="Untraceable",M605="Incomplete")),"Untraceable",IF(AND(NOT(OR(H604="Ø",H604="")),NOT(OR(H605="Ø",H605="")),L604=""),"In Progress",IF(AND(M604="Untraceable",M605="Untraceable"),"Untraceable",IF(AND(NOT(OR(H604="Ø",H604="")),NOT(OR(H605="Ø",H605="")),NOT(OR(L604="Ø",L604="",L604="Split",L604="Needs to be Split"))),"Completed",IF(AND(M604="Incomplete",M605="Incomplete"),"Incomplete",IF(AND(M604="Other",M605="Other"),"Review",IF(AND(M604="Untraceable",M605=""),"Untraceable","")))))))))))))))))))))))))</f>
        <v/>
      </c>
      <c r="O604" s="109" t="str">
        <f>IF(OR(N604="Untraceable",N604="Incomplete"),"Ignore",IF(N604="Completed","Waiting",IF(OR(N604="Waiting",N604="In Progress",N604="Review",N604="Other"),"HOLD","")))</f>
        <v/>
      </c>
    </row>
    <row r="605" spans="1:15" x14ac:dyDescent="0.25">
      <c r="A605" s="109"/>
      <c r="B605" s="109"/>
      <c r="C605" s="109"/>
      <c r="D605" s="103" t="str">
        <f>IF(AND(NOT(A604=""),NOT(B604=""),NOT(M604="Untraceable")),"???","")</f>
        <v/>
      </c>
      <c r="E605" s="103"/>
      <c r="F605" s="7" t="str">
        <f>IF(AND(D605="Amina",OR(E605="Manual",E605="Assisted Manual")),A604&amp;"_AZ",IF(AND(D605="Amina",OR(E605="De-Novo Merge",E605="Assisted Merge")),A604&amp;"_SA_AZ",IF(AND(D605="Ahmad",OR(E605="Manual",E605="Assisted Manual")),A604&amp;"_AE",IF(AND(D605="Ahmad",OR(E605="De-Novo Merge",E605="Assisted Merge")),A604&amp;"_SA_AE",IF(AND(D605="Gina",OR(E605="Manual",E605="Assisted Manual")),A604&amp;"_GB",IF(AND(D605="Gina",OR(E605="De-Novo Merge",E605="Assisted Merge")),A604&amp;"_SA_GB",IF(AND(D605="Cameron",OR(E605="Manual",E605="Assisted Manual")),A604&amp;"_CA",IF(AND(D605="Cameron",OR(E605="De-Novo Merge",E605="Assisted Merge")),A604&amp;"_SA_CA",IF(AND(D605="Bruno",OR(E605="Manual",E605="Assisted Manual")),A604&amp;"_BD",IF(AND(D605="Bruno",OR(E605="De-Novo Merge",E605="Assisted Merge")),A604&amp;"_SA_BD",IF(AND(D605="Daniel",OR(E605="Manual",E605="Assisted Manual")),A604&amp;"_DR",IF(AND(D605="Daniel",OR(E605="De-Novo Merge",E605="Assisted Merge")),A604&amp;"_SA_DR",IF(AND(D605="Monet",OR(E605="Manual",E605="Assisted Manual")),A604&amp;"_MW",IF(AND(D605="Monet",OR(E605="De-Novo Merge",E605="Assisted Merge")),A604&amp;"_SA_MW",IF(AND(D605="Rinat",OR(E605="Manual",E605="Assisted Manual")),A604&amp;"_RM",IF(AND(D605="Rinat",OR(E605="De-Novo Merge",E605="Assisted Merge")),A604&amp;"_SA_RM",""))))))))))))))))</f>
        <v/>
      </c>
      <c r="G605" s="104"/>
      <c r="H605" s="104"/>
      <c r="I605" s="68"/>
      <c r="J605" s="68"/>
      <c r="K605" s="73" t="str">
        <f>IF(AND(NOT(I605=""),NOT(J605=""),NOT(H605="")),J605/I605,"")</f>
        <v/>
      </c>
      <c r="L605" s="109"/>
      <c r="M605" s="103" t="str">
        <f>IF(AND(NOT(OR(G605="",G605="Ø")),H605=""),"In Progress",IF(AND(NOT(OR(H605="Ø",H605="")),NOT(OR(G605="Ø",G605=""))),"Completed",IF(AND(NOT(A604=""),NOT(OR(D605="",D605="???")),G605=""),"Waiting",IF(D605="???","Waiting",""))))</f>
        <v/>
      </c>
      <c r="N605" s="109"/>
      <c r="O605" s="109"/>
    </row>
    <row r="606" spans="1:15" x14ac:dyDescent="0.25">
      <c r="A606" s="115" t="s">
        <v>5315</v>
      </c>
      <c r="B606" s="110"/>
      <c r="C606" s="109"/>
      <c r="D606" s="103" t="str">
        <f>IF(AND(NOT(B606=""),NOT(A606="")),"???","")</f>
        <v/>
      </c>
      <c r="E606" s="103"/>
      <c r="F606" s="7" t="str">
        <f>IF(AND(D606="Amina",OR(E606="Manual",E606="Assisted Manual")),A606&amp;"_AZ",IF(AND(D606="Amina",OR(E606="De-Novo Merge",E606="Assisted Merge")),A606&amp;"_SA_AZ",IF(AND(D606="Ahmad",OR(E606="Manual",E606="Assisted Manual")),A606&amp;"_AE",IF(AND(D606="Ahmad",OR(E606="De-Novo Merge",E606="Assisted Merge")),A606&amp;"_SA_AE",IF(AND(D606="Gina",OR(E606="Manual",E606="Assisted Manual")),A606&amp;"_GB",IF(AND(D606="Gina",OR(E606="De-Novo Merge",E606="Assisted Merge")),A606&amp;"_SA_GB",IF(AND(D606="Cameron",OR(E606="Manual",E606="Assisted Manual")),A606&amp;"_CA",IF(AND(D606="Cameron",OR(E606="De-Novo Merge",E606="Assisted Merge")),A606&amp;"_SA_CA",IF(AND(D606="Bruno",OR(E606="Manual",E606="Assisted Manual")),A606&amp;"_BD",IF(AND(D606="Bruno",OR(E606="De-Novo Merge",E606="Assisted Merge")),A606&amp;"_SA_BD",IF(AND(D606="Daniel",OR(E606="Manual",E606="Assisted Manual")),A606&amp;"_DR",IF(AND(D606="Daniel",OR(E606="De-Novo Merge",E606="Assisted Merge")),A606&amp;"_SA_DR",IF(AND(D606="Monet",OR(E606="Manual",E606="Assisted Manual")),A606&amp;"_MW",IF(AND(D606="Monet",OR(E606="De-Novo Merge",E606="Assisted Merge")),A606&amp;"_SA_MW",IF(AND(D606="Rinat",OR(E606="Manual",E606="Assisted Manual")),A606&amp;"_RM",IF(AND(D606="Rinat",OR(E606="De-Novo Merge",E606="Assisted Merge")),A606&amp;"_SA_RM",""))))))))))))))))</f>
        <v/>
      </c>
      <c r="G606" s="104"/>
      <c r="H606" s="104"/>
      <c r="I606" s="68"/>
      <c r="J606" s="68"/>
      <c r="K606" s="73" t="str">
        <f>IF(AND(NOT(I606=""),NOT(J606=""),NOT(H606="")),J606/I606,"")</f>
        <v/>
      </c>
      <c r="L606" s="111" t="str">
        <f>IF(AND(NOT(OR(H606="",H606="Ø")),NOT(OR(H607="",H607="Ø"))),"Needs to be Split","")</f>
        <v/>
      </c>
      <c r="M606" s="103" t="str">
        <f>IF(AND(NOT(OR(G606="",G606="Ø")),H606=""),"In Progress",IF(AND(NOT(OR(H606="Ø",H606="")),NOT(OR(G606="Ø",G606=""))),"Completed",IF(AND(NOT(A605=""),NOT(OR(D606="",D606="???")),G606=""),"Waiting",IF(D606="???","Waiting",""))))</f>
        <v/>
      </c>
      <c r="N606" s="109" t="str">
        <f>IF(AND(NOT(OR(H606="Ø",H606="")),L606="Split"),"In Progress",IF(AND(NOT(OR(H606="Ø",H606="")),L606="Needs to be Split"),"Waiting",IF(AND(M606="Review",M607="Review"),"Review",IF(OR(AND(M606="Review",M607="Incomplete"),AND(M606="Incomplete",M607="Review")),"Review",IF(OR(AND(M606="Untraceable",M607="Review"),AND(M606="Review",M607="Untraceable")),"Review",IF(OR(AND(M606="Review",M607="Completed"),AND(M606="Completed",M607="Review")),"Review",IF(OR(AND(M606="Other",M607="Review"),AND(M606="Review",M607="Other")),"Review",IF(OR(AND(M606="Other",M607="Incomplete"),AND(M606="Incomplete",M607="Other")),"Review",IF(OR(AND(M606="Other",M607="Untraceable"),AND(M606="Untraceable",M607="Other")),"Review",IF(OR(AND(M606="Other",M607="Completed"),AND(M606="Completed",M607="Other")),"Review",IF(AND(M606="Waiting",M607="Waiting"),"Waiting",IF(OR(AND(M606="Review",M607="Waiting"),AND(M606="Waiting",M607="Review")),"Waiting",IF(OR(AND(M606="Other",M607="Waiting"),AND(M606="Waiting",M607="Other")),"Waiting",IF(OR(AND(M606="Incomplete",M607="Waiting"),AND(M606="Waiting",M607="Incomplete")),"Waiting",IF(OR(AND(M606="Completed",M607="Waiting"),AND(M606="Waiting",M607="Completed")),"Waiting",IF(OR(M606="In Progress",M607="In Progress"),"In Progress",IF(OR(AND(M606="Completed",M607="Untraceable"),AND(M606="Untraceable",M607="Completed")),"Review",IF(OR(AND(M606="Completed",M607="Incomplete"),AND(M606="Incomplete",M607="Completed")),"Review",IF(OR(AND(M606="Incomplete",M607="Untraceable"),AND(M606="Untraceable",M607="Incomplete")),"Untraceable",IF(AND(NOT(OR(H606="Ø",H606="")),NOT(OR(H607="Ø",H607="")),L606=""),"In Progress",IF(AND(M606="Untraceable",M607="Untraceable"),"Untraceable",IF(AND(NOT(OR(H606="Ø",H606="")),NOT(OR(H607="Ø",H607="")),NOT(OR(L606="Ø",L606="",L606="Split",L606="Needs to be Split"))),"Completed",IF(AND(M606="Incomplete",M607="Incomplete"),"Incomplete",IF(AND(M606="Other",M607="Other"),"Review",IF(AND(M606="Untraceable",M607=""),"Untraceable","")))))))))))))))))))))))))</f>
        <v/>
      </c>
      <c r="O606" s="109" t="str">
        <f>IF(OR(N606="Untraceable",N606="Incomplete"),"Ignore",IF(N606="Completed","Waiting",IF(OR(N606="Waiting",N606="In Progress",N606="Review",N606="Other"),"HOLD","")))</f>
        <v/>
      </c>
    </row>
    <row r="607" spans="1:15" x14ac:dyDescent="0.25">
      <c r="A607" s="109"/>
      <c r="B607" s="109"/>
      <c r="C607" s="109"/>
      <c r="D607" s="103" t="str">
        <f>IF(AND(NOT(A606=""),NOT(B606=""),NOT(M606="Untraceable")),"???","")</f>
        <v/>
      </c>
      <c r="E607" s="103"/>
      <c r="F607" s="7" t="str">
        <f>IF(AND(D607="Amina",OR(E607="Manual",E607="Assisted Manual")),A606&amp;"_AZ",IF(AND(D607="Amina",OR(E607="De-Novo Merge",E607="Assisted Merge")),A606&amp;"_SA_AZ",IF(AND(D607="Ahmad",OR(E607="Manual",E607="Assisted Manual")),A606&amp;"_AE",IF(AND(D607="Ahmad",OR(E607="De-Novo Merge",E607="Assisted Merge")),A606&amp;"_SA_AE",IF(AND(D607="Gina",OR(E607="Manual",E607="Assisted Manual")),A606&amp;"_GB",IF(AND(D607="Gina",OR(E607="De-Novo Merge",E607="Assisted Merge")),A606&amp;"_SA_GB",IF(AND(D607="Cameron",OR(E607="Manual",E607="Assisted Manual")),A606&amp;"_CA",IF(AND(D607="Cameron",OR(E607="De-Novo Merge",E607="Assisted Merge")),A606&amp;"_SA_CA",IF(AND(D607="Bruno",OR(E607="Manual",E607="Assisted Manual")),A606&amp;"_BD",IF(AND(D607="Bruno",OR(E607="De-Novo Merge",E607="Assisted Merge")),A606&amp;"_SA_BD",IF(AND(D607="Daniel",OR(E607="Manual",E607="Assisted Manual")),A606&amp;"_DR",IF(AND(D607="Daniel",OR(E607="De-Novo Merge",E607="Assisted Merge")),A606&amp;"_SA_DR",IF(AND(D607="Monet",OR(E607="Manual",E607="Assisted Manual")),A606&amp;"_MW",IF(AND(D607="Monet",OR(E607="De-Novo Merge",E607="Assisted Merge")),A606&amp;"_SA_MW",IF(AND(D607="Rinat",OR(E607="Manual",E607="Assisted Manual")),A606&amp;"_RM",IF(AND(D607="Rinat",OR(E607="De-Novo Merge",E607="Assisted Merge")),A606&amp;"_SA_RM",""))))))))))))))))</f>
        <v/>
      </c>
      <c r="G607" s="104"/>
      <c r="H607" s="104"/>
      <c r="I607" s="68"/>
      <c r="J607" s="68"/>
      <c r="K607" s="73" t="str">
        <f>IF(AND(NOT(I607=""),NOT(J607=""),NOT(H607="")),J607/I607,"")</f>
        <v/>
      </c>
      <c r="L607" s="109"/>
      <c r="M607" s="103" t="str">
        <f>IF(AND(NOT(OR(G607="",G607="Ø")),H607=""),"In Progress",IF(AND(NOT(OR(H607="Ø",H607="")),NOT(OR(G607="Ø",G607=""))),"Completed",IF(AND(NOT(A606=""),NOT(OR(D607="",D607="???")),G607=""),"Waiting",IF(D607="???","Waiting",""))))</f>
        <v/>
      </c>
      <c r="N607" s="109"/>
      <c r="O607" s="109"/>
    </row>
    <row r="608" spans="1:15" x14ac:dyDescent="0.25">
      <c r="A608" s="115" t="s">
        <v>5314</v>
      </c>
      <c r="B608" s="110"/>
      <c r="C608" s="109"/>
      <c r="D608" s="103" t="str">
        <f>IF(AND(NOT(B608=""),NOT(A608="")),"???","")</f>
        <v/>
      </c>
      <c r="E608" s="103"/>
      <c r="F608" s="7" t="str">
        <f>IF(AND(D608="Amina",OR(E608="Manual",E608="Assisted Manual")),A608&amp;"_AZ",IF(AND(D608="Amina",OR(E608="De-Novo Merge",E608="Assisted Merge")),A608&amp;"_SA_AZ",IF(AND(D608="Ahmad",OR(E608="Manual",E608="Assisted Manual")),A608&amp;"_AE",IF(AND(D608="Ahmad",OR(E608="De-Novo Merge",E608="Assisted Merge")),A608&amp;"_SA_AE",IF(AND(D608="Gina",OR(E608="Manual",E608="Assisted Manual")),A608&amp;"_GB",IF(AND(D608="Gina",OR(E608="De-Novo Merge",E608="Assisted Merge")),A608&amp;"_SA_GB",IF(AND(D608="Cameron",OR(E608="Manual",E608="Assisted Manual")),A608&amp;"_CA",IF(AND(D608="Cameron",OR(E608="De-Novo Merge",E608="Assisted Merge")),A608&amp;"_SA_CA",IF(AND(D608="Bruno",OR(E608="Manual",E608="Assisted Manual")),A608&amp;"_BD",IF(AND(D608="Bruno",OR(E608="De-Novo Merge",E608="Assisted Merge")),A608&amp;"_SA_BD",IF(AND(D608="Daniel",OR(E608="Manual",E608="Assisted Manual")),A608&amp;"_DR",IF(AND(D608="Daniel",OR(E608="De-Novo Merge",E608="Assisted Merge")),A608&amp;"_SA_DR",IF(AND(D608="Monet",OR(E608="Manual",E608="Assisted Manual")),A608&amp;"_MW",IF(AND(D608="Monet",OR(E608="De-Novo Merge",E608="Assisted Merge")),A608&amp;"_SA_MW",IF(AND(D608="Rinat",OR(E608="Manual",E608="Assisted Manual")),A608&amp;"_RM",IF(AND(D608="Rinat",OR(E608="De-Novo Merge",E608="Assisted Merge")),A608&amp;"_SA_RM",""))))))))))))))))</f>
        <v/>
      </c>
      <c r="G608" s="104"/>
      <c r="H608" s="104"/>
      <c r="I608" s="68"/>
      <c r="J608" s="68"/>
      <c r="K608" s="73" t="str">
        <f>IF(AND(NOT(I608=""),NOT(J608=""),NOT(H608="")),J608/I608,"")</f>
        <v/>
      </c>
      <c r="L608" s="111" t="str">
        <f>IF(AND(NOT(OR(H608="",H608="Ø")),NOT(OR(H609="",H609="Ø"))),"Needs to be Split","")</f>
        <v/>
      </c>
      <c r="M608" s="103" t="str">
        <f>IF(AND(NOT(OR(G608="",G608="Ø")),H608=""),"In Progress",IF(AND(NOT(OR(H608="Ø",H608="")),NOT(OR(G608="Ø",G608=""))),"Completed",IF(AND(NOT(A607=""),NOT(OR(D608="",D608="???")),G608=""),"Waiting",IF(D608="???","Waiting",""))))</f>
        <v/>
      </c>
      <c r="N608" s="109" t="str">
        <f>IF(AND(NOT(OR(H608="Ø",H608="")),L608="Split"),"In Progress",IF(AND(NOT(OR(H608="Ø",H608="")),L608="Needs to be Split"),"Waiting",IF(AND(M608="Review",M609="Review"),"Review",IF(OR(AND(M608="Review",M609="Incomplete"),AND(M608="Incomplete",M609="Review")),"Review",IF(OR(AND(M608="Untraceable",M609="Review"),AND(M608="Review",M609="Untraceable")),"Review",IF(OR(AND(M608="Review",M609="Completed"),AND(M608="Completed",M609="Review")),"Review",IF(OR(AND(M608="Other",M609="Review"),AND(M608="Review",M609="Other")),"Review",IF(OR(AND(M608="Other",M609="Incomplete"),AND(M608="Incomplete",M609="Other")),"Review",IF(OR(AND(M608="Other",M609="Untraceable"),AND(M608="Untraceable",M609="Other")),"Review",IF(OR(AND(M608="Other",M609="Completed"),AND(M608="Completed",M609="Other")),"Review",IF(AND(M608="Waiting",M609="Waiting"),"Waiting",IF(OR(AND(M608="Review",M609="Waiting"),AND(M608="Waiting",M609="Review")),"Waiting",IF(OR(AND(M608="Other",M609="Waiting"),AND(M608="Waiting",M609="Other")),"Waiting",IF(OR(AND(M608="Incomplete",M609="Waiting"),AND(M608="Waiting",M609="Incomplete")),"Waiting",IF(OR(AND(M608="Completed",M609="Waiting"),AND(M608="Waiting",M609="Completed")),"Waiting",IF(OR(M608="In Progress",M609="In Progress"),"In Progress",IF(OR(AND(M608="Completed",M609="Untraceable"),AND(M608="Untraceable",M609="Completed")),"Review",IF(OR(AND(M608="Completed",M609="Incomplete"),AND(M608="Incomplete",M609="Completed")),"Review",IF(OR(AND(M608="Incomplete",M609="Untraceable"),AND(M608="Untraceable",M609="Incomplete")),"Untraceable",IF(AND(NOT(OR(H608="Ø",H608="")),NOT(OR(H609="Ø",H609="")),L608=""),"In Progress",IF(AND(M608="Untraceable",M609="Untraceable"),"Untraceable",IF(AND(NOT(OR(H608="Ø",H608="")),NOT(OR(H609="Ø",H609="")),NOT(OR(L608="Ø",L608="",L608="Split",L608="Needs to be Split"))),"Completed",IF(AND(M608="Incomplete",M609="Incomplete"),"Incomplete",IF(AND(M608="Other",M609="Other"),"Review",IF(AND(M608="Untraceable",M609=""),"Untraceable","")))))))))))))))))))))))))</f>
        <v/>
      </c>
      <c r="O608" s="109" t="str">
        <f>IF(OR(N608="Untraceable",N608="Incomplete"),"Ignore",IF(N608="Completed","Waiting",IF(OR(N608="Waiting",N608="In Progress",N608="Review",N608="Other"),"HOLD","")))</f>
        <v/>
      </c>
    </row>
    <row r="609" spans="1:15" x14ac:dyDescent="0.25">
      <c r="A609" s="109"/>
      <c r="B609" s="109"/>
      <c r="C609" s="109"/>
      <c r="D609" s="103" t="str">
        <f>IF(AND(NOT(A608=""),NOT(B608=""),NOT(M608="Untraceable")),"???","")</f>
        <v/>
      </c>
      <c r="E609" s="103"/>
      <c r="F609" s="7" t="str">
        <f>IF(AND(D609="Amina",OR(E609="Manual",E609="Assisted Manual")),A608&amp;"_AZ",IF(AND(D609="Amina",OR(E609="De-Novo Merge",E609="Assisted Merge")),A608&amp;"_SA_AZ",IF(AND(D609="Ahmad",OR(E609="Manual",E609="Assisted Manual")),A608&amp;"_AE",IF(AND(D609="Ahmad",OR(E609="De-Novo Merge",E609="Assisted Merge")),A608&amp;"_SA_AE",IF(AND(D609="Gina",OR(E609="Manual",E609="Assisted Manual")),A608&amp;"_GB",IF(AND(D609="Gina",OR(E609="De-Novo Merge",E609="Assisted Merge")),A608&amp;"_SA_GB",IF(AND(D609="Cameron",OR(E609="Manual",E609="Assisted Manual")),A608&amp;"_CA",IF(AND(D609="Cameron",OR(E609="De-Novo Merge",E609="Assisted Merge")),A608&amp;"_SA_CA",IF(AND(D609="Bruno",OR(E609="Manual",E609="Assisted Manual")),A608&amp;"_BD",IF(AND(D609="Bruno",OR(E609="De-Novo Merge",E609="Assisted Merge")),A608&amp;"_SA_BD",IF(AND(D609="Daniel",OR(E609="Manual",E609="Assisted Manual")),A608&amp;"_DR",IF(AND(D609="Daniel",OR(E609="De-Novo Merge",E609="Assisted Merge")),A608&amp;"_SA_DR",IF(AND(D609="Monet",OR(E609="Manual",E609="Assisted Manual")),A608&amp;"_MW",IF(AND(D609="Monet",OR(E609="De-Novo Merge",E609="Assisted Merge")),A608&amp;"_SA_MW",IF(AND(D609="Rinat",OR(E609="Manual",E609="Assisted Manual")),A608&amp;"_RM",IF(AND(D609="Rinat",OR(E609="De-Novo Merge",E609="Assisted Merge")),A608&amp;"_SA_RM",""))))))))))))))))</f>
        <v/>
      </c>
      <c r="G609" s="104"/>
      <c r="H609" s="104"/>
      <c r="I609" s="68"/>
      <c r="J609" s="68"/>
      <c r="K609" s="73" t="str">
        <f>IF(AND(NOT(I609=""),NOT(J609=""),NOT(H609="")),J609/I609,"")</f>
        <v/>
      </c>
      <c r="L609" s="109"/>
      <c r="M609" s="103" t="str">
        <f>IF(AND(NOT(OR(G609="",G609="Ø")),H609=""),"In Progress",IF(AND(NOT(OR(H609="Ø",H609="")),NOT(OR(G609="Ø",G609=""))),"Completed",IF(AND(NOT(A608=""),NOT(OR(D609="",D609="???")),G609=""),"Waiting",IF(D609="???","Waiting",""))))</f>
        <v/>
      </c>
      <c r="N609" s="109"/>
      <c r="O609" s="109"/>
    </row>
    <row r="610" spans="1:15" x14ac:dyDescent="0.25">
      <c r="A610" s="115" t="s">
        <v>5313</v>
      </c>
      <c r="B610" s="110"/>
      <c r="C610" s="109"/>
      <c r="D610" s="103" t="str">
        <f>IF(AND(NOT(B610=""),NOT(A610="")),"???","")</f>
        <v/>
      </c>
      <c r="E610" s="103"/>
      <c r="F610" s="7" t="str">
        <f>IF(AND(D610="Amina",OR(E610="Manual",E610="Assisted Manual")),A610&amp;"_AZ",IF(AND(D610="Amina",OR(E610="De-Novo Merge",E610="Assisted Merge")),A610&amp;"_SA_AZ",IF(AND(D610="Ahmad",OR(E610="Manual",E610="Assisted Manual")),A610&amp;"_AE",IF(AND(D610="Ahmad",OR(E610="De-Novo Merge",E610="Assisted Merge")),A610&amp;"_SA_AE",IF(AND(D610="Gina",OR(E610="Manual",E610="Assisted Manual")),A610&amp;"_GB",IF(AND(D610="Gina",OR(E610="De-Novo Merge",E610="Assisted Merge")),A610&amp;"_SA_GB",IF(AND(D610="Cameron",OR(E610="Manual",E610="Assisted Manual")),A610&amp;"_CA",IF(AND(D610="Cameron",OR(E610="De-Novo Merge",E610="Assisted Merge")),A610&amp;"_SA_CA",IF(AND(D610="Bruno",OR(E610="Manual",E610="Assisted Manual")),A610&amp;"_BD",IF(AND(D610="Bruno",OR(E610="De-Novo Merge",E610="Assisted Merge")),A610&amp;"_SA_BD",IF(AND(D610="Daniel",OR(E610="Manual",E610="Assisted Manual")),A610&amp;"_DR",IF(AND(D610="Daniel",OR(E610="De-Novo Merge",E610="Assisted Merge")),A610&amp;"_SA_DR",IF(AND(D610="Monet",OR(E610="Manual",E610="Assisted Manual")),A610&amp;"_MW",IF(AND(D610="Monet",OR(E610="De-Novo Merge",E610="Assisted Merge")),A610&amp;"_SA_MW",IF(AND(D610="Rinat",OR(E610="Manual",E610="Assisted Manual")),A610&amp;"_RM",IF(AND(D610="Rinat",OR(E610="De-Novo Merge",E610="Assisted Merge")),A610&amp;"_SA_RM",""))))))))))))))))</f>
        <v/>
      </c>
      <c r="G610" s="104"/>
      <c r="H610" s="104"/>
      <c r="I610" s="68"/>
      <c r="J610" s="68"/>
      <c r="K610" s="73" t="str">
        <f>IF(AND(NOT(I610=""),NOT(J610=""),NOT(H610="")),J610/I610,"")</f>
        <v/>
      </c>
      <c r="L610" s="111" t="str">
        <f>IF(AND(NOT(OR(H610="",H610="Ø")),NOT(OR(H611="",H611="Ø"))),"Needs to be Split","")</f>
        <v/>
      </c>
      <c r="M610" s="103" t="str">
        <f>IF(AND(NOT(OR(G610="",G610="Ø")),H610=""),"In Progress",IF(AND(NOT(OR(H610="Ø",H610="")),NOT(OR(G610="Ø",G610=""))),"Completed",IF(AND(NOT(A609=""),NOT(OR(D610="",D610="???")),G610=""),"Waiting",IF(D610="???","Waiting",""))))</f>
        <v/>
      </c>
      <c r="N610" s="109" t="str">
        <f>IF(AND(NOT(OR(H610="Ø",H610="")),L610="Split"),"In Progress",IF(AND(NOT(OR(H610="Ø",H610="")),L610="Needs to be Split"),"Waiting",IF(AND(M610="Review",M611="Review"),"Review",IF(OR(AND(M610="Review",M611="Incomplete"),AND(M610="Incomplete",M611="Review")),"Review",IF(OR(AND(M610="Untraceable",M611="Review"),AND(M610="Review",M611="Untraceable")),"Review",IF(OR(AND(M610="Review",M611="Completed"),AND(M610="Completed",M611="Review")),"Review",IF(OR(AND(M610="Other",M611="Review"),AND(M610="Review",M611="Other")),"Review",IF(OR(AND(M610="Other",M611="Incomplete"),AND(M610="Incomplete",M611="Other")),"Review",IF(OR(AND(M610="Other",M611="Untraceable"),AND(M610="Untraceable",M611="Other")),"Review",IF(OR(AND(M610="Other",M611="Completed"),AND(M610="Completed",M611="Other")),"Review",IF(AND(M610="Waiting",M611="Waiting"),"Waiting",IF(OR(AND(M610="Review",M611="Waiting"),AND(M610="Waiting",M611="Review")),"Waiting",IF(OR(AND(M610="Other",M611="Waiting"),AND(M610="Waiting",M611="Other")),"Waiting",IF(OR(AND(M610="Incomplete",M611="Waiting"),AND(M610="Waiting",M611="Incomplete")),"Waiting",IF(OR(AND(M610="Completed",M611="Waiting"),AND(M610="Waiting",M611="Completed")),"Waiting",IF(OR(M610="In Progress",M611="In Progress"),"In Progress",IF(OR(AND(M610="Completed",M611="Untraceable"),AND(M610="Untraceable",M611="Completed")),"Review",IF(OR(AND(M610="Completed",M611="Incomplete"),AND(M610="Incomplete",M611="Completed")),"Review",IF(OR(AND(M610="Incomplete",M611="Untraceable"),AND(M610="Untraceable",M611="Incomplete")),"Untraceable",IF(AND(NOT(OR(H610="Ø",H610="")),NOT(OR(H611="Ø",H611="")),L610=""),"In Progress",IF(AND(M610="Untraceable",M611="Untraceable"),"Untraceable",IF(AND(NOT(OR(H610="Ø",H610="")),NOT(OR(H611="Ø",H611="")),NOT(OR(L610="Ø",L610="",L610="Split",L610="Needs to be Split"))),"Completed",IF(AND(M610="Incomplete",M611="Incomplete"),"Incomplete",IF(AND(M610="Other",M611="Other"),"Review",IF(AND(M610="Untraceable",M611=""),"Untraceable","")))))))))))))))))))))))))</f>
        <v/>
      </c>
      <c r="O610" s="109" t="str">
        <f>IF(OR(N610="Untraceable",N610="Incomplete"),"Ignore",IF(N610="Completed","Waiting",IF(OR(N610="Waiting",N610="In Progress",N610="Review",N610="Other"),"HOLD","")))</f>
        <v/>
      </c>
    </row>
    <row r="611" spans="1:15" x14ac:dyDescent="0.25">
      <c r="A611" s="109"/>
      <c r="B611" s="109"/>
      <c r="C611" s="109"/>
      <c r="D611" s="103" t="str">
        <f>IF(AND(NOT(A610=""),NOT(B610=""),NOT(M610="Untraceable")),"???","")</f>
        <v/>
      </c>
      <c r="E611" s="103"/>
      <c r="F611" s="7" t="str">
        <f>IF(AND(D611="Amina",OR(E611="Manual",E611="Assisted Manual")),A610&amp;"_AZ",IF(AND(D611="Amina",OR(E611="De-Novo Merge",E611="Assisted Merge")),A610&amp;"_SA_AZ",IF(AND(D611="Ahmad",OR(E611="Manual",E611="Assisted Manual")),A610&amp;"_AE",IF(AND(D611="Ahmad",OR(E611="De-Novo Merge",E611="Assisted Merge")),A610&amp;"_SA_AE",IF(AND(D611="Gina",OR(E611="Manual",E611="Assisted Manual")),A610&amp;"_GB",IF(AND(D611="Gina",OR(E611="De-Novo Merge",E611="Assisted Merge")),A610&amp;"_SA_GB",IF(AND(D611="Cameron",OR(E611="Manual",E611="Assisted Manual")),A610&amp;"_CA",IF(AND(D611="Cameron",OR(E611="De-Novo Merge",E611="Assisted Merge")),A610&amp;"_SA_CA",IF(AND(D611="Bruno",OR(E611="Manual",E611="Assisted Manual")),A610&amp;"_BD",IF(AND(D611="Bruno",OR(E611="De-Novo Merge",E611="Assisted Merge")),A610&amp;"_SA_BD",IF(AND(D611="Daniel",OR(E611="Manual",E611="Assisted Manual")),A610&amp;"_DR",IF(AND(D611="Daniel",OR(E611="De-Novo Merge",E611="Assisted Merge")),A610&amp;"_SA_DR",IF(AND(D611="Monet",OR(E611="Manual",E611="Assisted Manual")),A610&amp;"_MW",IF(AND(D611="Monet",OR(E611="De-Novo Merge",E611="Assisted Merge")),A610&amp;"_SA_MW",IF(AND(D611="Rinat",OR(E611="Manual",E611="Assisted Manual")),A610&amp;"_RM",IF(AND(D611="Rinat",OR(E611="De-Novo Merge",E611="Assisted Merge")),A610&amp;"_SA_RM",""))))))))))))))))</f>
        <v/>
      </c>
      <c r="G611" s="104"/>
      <c r="H611" s="104"/>
      <c r="I611" s="68"/>
      <c r="J611" s="68"/>
      <c r="K611" s="73" t="str">
        <f>IF(AND(NOT(I611=""),NOT(J611=""),NOT(H611="")),J611/I611,"")</f>
        <v/>
      </c>
      <c r="L611" s="109"/>
      <c r="M611" s="103" t="str">
        <f>IF(AND(NOT(OR(G611="",G611="Ø")),H611=""),"In Progress",IF(AND(NOT(OR(H611="Ø",H611="")),NOT(OR(G611="Ø",G611=""))),"Completed",IF(AND(NOT(A610=""),NOT(OR(D611="",D611="???")),G611=""),"Waiting",IF(D611="???","Waiting",""))))</f>
        <v/>
      </c>
      <c r="N611" s="109"/>
      <c r="O611" s="109"/>
    </row>
    <row r="612" spans="1:15" x14ac:dyDescent="0.25">
      <c r="A612" s="115" t="s">
        <v>5312</v>
      </c>
      <c r="B612" s="110"/>
      <c r="C612" s="109"/>
      <c r="D612" s="103" t="str">
        <f>IF(AND(NOT(B612=""),NOT(A612="")),"???","")</f>
        <v/>
      </c>
      <c r="E612" s="103"/>
      <c r="F612" s="7" t="str">
        <f>IF(AND(D612="Amina",OR(E612="Manual",E612="Assisted Manual")),A612&amp;"_AZ",IF(AND(D612="Amina",OR(E612="De-Novo Merge",E612="Assisted Merge")),A612&amp;"_SA_AZ",IF(AND(D612="Ahmad",OR(E612="Manual",E612="Assisted Manual")),A612&amp;"_AE",IF(AND(D612="Ahmad",OR(E612="De-Novo Merge",E612="Assisted Merge")),A612&amp;"_SA_AE",IF(AND(D612="Gina",OR(E612="Manual",E612="Assisted Manual")),A612&amp;"_GB",IF(AND(D612="Gina",OR(E612="De-Novo Merge",E612="Assisted Merge")),A612&amp;"_SA_GB",IF(AND(D612="Cameron",OR(E612="Manual",E612="Assisted Manual")),A612&amp;"_CA",IF(AND(D612="Cameron",OR(E612="De-Novo Merge",E612="Assisted Merge")),A612&amp;"_SA_CA",IF(AND(D612="Bruno",OR(E612="Manual",E612="Assisted Manual")),A612&amp;"_BD",IF(AND(D612="Bruno",OR(E612="De-Novo Merge",E612="Assisted Merge")),A612&amp;"_SA_BD",IF(AND(D612="Daniel",OR(E612="Manual",E612="Assisted Manual")),A612&amp;"_DR",IF(AND(D612="Daniel",OR(E612="De-Novo Merge",E612="Assisted Merge")),A612&amp;"_SA_DR",IF(AND(D612="Monet",OR(E612="Manual",E612="Assisted Manual")),A612&amp;"_MW",IF(AND(D612="Monet",OR(E612="De-Novo Merge",E612="Assisted Merge")),A612&amp;"_SA_MW",IF(AND(D612="Rinat",OR(E612="Manual",E612="Assisted Manual")),A612&amp;"_RM",IF(AND(D612="Rinat",OR(E612="De-Novo Merge",E612="Assisted Merge")),A612&amp;"_SA_RM",""))))))))))))))))</f>
        <v/>
      </c>
      <c r="G612" s="104"/>
      <c r="H612" s="104"/>
      <c r="I612" s="68"/>
      <c r="J612" s="68"/>
      <c r="K612" s="73" t="str">
        <f>IF(AND(NOT(I612=""),NOT(J612=""),NOT(H612="")),J612/I612,"")</f>
        <v/>
      </c>
      <c r="L612" s="111" t="str">
        <f>IF(AND(NOT(OR(H612="",H612="Ø")),NOT(OR(H613="",H613="Ø"))),"Needs to be Split","")</f>
        <v/>
      </c>
      <c r="M612" s="103" t="str">
        <f>IF(AND(NOT(OR(G612="",G612="Ø")),H612=""),"In Progress",IF(AND(NOT(OR(H612="Ø",H612="")),NOT(OR(G612="Ø",G612=""))),"Completed",IF(AND(NOT(A611=""),NOT(OR(D612="",D612="???")),G612=""),"Waiting",IF(D612="???","Waiting",""))))</f>
        <v/>
      </c>
      <c r="N612" s="109" t="str">
        <f>IF(AND(NOT(OR(H612="Ø",H612="")),L612="Split"),"In Progress",IF(AND(NOT(OR(H612="Ø",H612="")),L612="Needs to be Split"),"Waiting",IF(AND(M612="Review",M613="Review"),"Review",IF(OR(AND(M612="Review",M613="Incomplete"),AND(M612="Incomplete",M613="Review")),"Review",IF(OR(AND(M612="Untraceable",M613="Review"),AND(M612="Review",M613="Untraceable")),"Review",IF(OR(AND(M612="Review",M613="Completed"),AND(M612="Completed",M613="Review")),"Review",IF(OR(AND(M612="Other",M613="Review"),AND(M612="Review",M613="Other")),"Review",IF(OR(AND(M612="Other",M613="Incomplete"),AND(M612="Incomplete",M613="Other")),"Review",IF(OR(AND(M612="Other",M613="Untraceable"),AND(M612="Untraceable",M613="Other")),"Review",IF(OR(AND(M612="Other",M613="Completed"),AND(M612="Completed",M613="Other")),"Review",IF(AND(M612="Waiting",M613="Waiting"),"Waiting",IF(OR(AND(M612="Review",M613="Waiting"),AND(M612="Waiting",M613="Review")),"Waiting",IF(OR(AND(M612="Other",M613="Waiting"),AND(M612="Waiting",M613="Other")),"Waiting",IF(OR(AND(M612="Incomplete",M613="Waiting"),AND(M612="Waiting",M613="Incomplete")),"Waiting",IF(OR(AND(M612="Completed",M613="Waiting"),AND(M612="Waiting",M613="Completed")),"Waiting",IF(OR(M612="In Progress",M613="In Progress"),"In Progress",IF(OR(AND(M612="Completed",M613="Untraceable"),AND(M612="Untraceable",M613="Completed")),"Review",IF(OR(AND(M612="Completed",M613="Incomplete"),AND(M612="Incomplete",M613="Completed")),"Review",IF(OR(AND(M612="Incomplete",M613="Untraceable"),AND(M612="Untraceable",M613="Incomplete")),"Untraceable",IF(AND(NOT(OR(H612="Ø",H612="")),NOT(OR(H613="Ø",H613="")),L612=""),"In Progress",IF(AND(M612="Untraceable",M613="Untraceable"),"Untraceable",IF(AND(NOT(OR(H612="Ø",H612="")),NOT(OR(H613="Ø",H613="")),NOT(OR(L612="Ø",L612="",L612="Split",L612="Needs to be Split"))),"Completed",IF(AND(M612="Incomplete",M613="Incomplete"),"Incomplete",IF(AND(M612="Other",M613="Other"),"Review",IF(AND(M612="Untraceable",M613=""),"Untraceable","")))))))))))))))))))))))))</f>
        <v/>
      </c>
      <c r="O612" s="109" t="str">
        <f>IF(OR(N612="Untraceable",N612="Incomplete"),"Ignore",IF(N612="Completed","Waiting",IF(OR(N612="Waiting",N612="In Progress",N612="Review",N612="Other"),"HOLD","")))</f>
        <v/>
      </c>
    </row>
    <row r="613" spans="1:15" x14ac:dyDescent="0.25">
      <c r="A613" s="109"/>
      <c r="B613" s="109"/>
      <c r="C613" s="109"/>
      <c r="D613" s="103" t="str">
        <f>IF(AND(NOT(A612=""),NOT(B612=""),NOT(M612="Untraceable")),"???","")</f>
        <v/>
      </c>
      <c r="E613" s="103"/>
      <c r="F613" s="7" t="str">
        <f>IF(AND(D613="Amina",OR(E613="Manual",E613="Assisted Manual")),A612&amp;"_AZ",IF(AND(D613="Amina",OR(E613="De-Novo Merge",E613="Assisted Merge")),A612&amp;"_SA_AZ",IF(AND(D613="Ahmad",OR(E613="Manual",E613="Assisted Manual")),A612&amp;"_AE",IF(AND(D613="Ahmad",OR(E613="De-Novo Merge",E613="Assisted Merge")),A612&amp;"_SA_AE",IF(AND(D613="Gina",OR(E613="Manual",E613="Assisted Manual")),A612&amp;"_GB",IF(AND(D613="Gina",OR(E613="De-Novo Merge",E613="Assisted Merge")),A612&amp;"_SA_GB",IF(AND(D613="Cameron",OR(E613="Manual",E613="Assisted Manual")),A612&amp;"_CA",IF(AND(D613="Cameron",OR(E613="De-Novo Merge",E613="Assisted Merge")),A612&amp;"_SA_CA",IF(AND(D613="Bruno",OR(E613="Manual",E613="Assisted Manual")),A612&amp;"_BD",IF(AND(D613="Bruno",OR(E613="De-Novo Merge",E613="Assisted Merge")),A612&amp;"_SA_BD",IF(AND(D613="Daniel",OR(E613="Manual",E613="Assisted Manual")),A612&amp;"_DR",IF(AND(D613="Daniel",OR(E613="De-Novo Merge",E613="Assisted Merge")),A612&amp;"_SA_DR",IF(AND(D613="Monet",OR(E613="Manual",E613="Assisted Manual")),A612&amp;"_MW",IF(AND(D613="Monet",OR(E613="De-Novo Merge",E613="Assisted Merge")),A612&amp;"_SA_MW",IF(AND(D613="Rinat",OR(E613="Manual",E613="Assisted Manual")),A612&amp;"_RM",IF(AND(D613="Rinat",OR(E613="De-Novo Merge",E613="Assisted Merge")),A612&amp;"_SA_RM",""))))))))))))))))</f>
        <v/>
      </c>
      <c r="G613" s="104"/>
      <c r="H613" s="104"/>
      <c r="I613" s="68"/>
      <c r="J613" s="68"/>
      <c r="K613" s="73" t="str">
        <f>IF(AND(NOT(I613=""),NOT(J613=""),NOT(H613="")),J613/I613,"")</f>
        <v/>
      </c>
      <c r="L613" s="109"/>
      <c r="M613" s="103" t="str">
        <f>IF(AND(NOT(OR(G613="",G613="Ø")),H613=""),"In Progress",IF(AND(NOT(OR(H613="Ø",H613="")),NOT(OR(G613="Ø",G613=""))),"Completed",IF(AND(NOT(A612=""),NOT(OR(D613="",D613="???")),G613=""),"Waiting",IF(D613="???","Waiting",""))))</f>
        <v/>
      </c>
      <c r="N613" s="109"/>
      <c r="O613" s="109"/>
    </row>
    <row r="614" spans="1:15" x14ac:dyDescent="0.25">
      <c r="A614" s="115" t="s">
        <v>5311</v>
      </c>
      <c r="B614" s="110"/>
      <c r="C614" s="109"/>
      <c r="D614" s="103" t="str">
        <f>IF(AND(NOT(B614=""),NOT(A614="")),"???","")</f>
        <v/>
      </c>
      <c r="E614" s="103"/>
      <c r="F614" s="7" t="str">
        <f>IF(AND(D614="Amina",OR(E614="Manual",E614="Assisted Manual")),A614&amp;"_AZ",IF(AND(D614="Amina",OR(E614="De-Novo Merge",E614="Assisted Merge")),A614&amp;"_SA_AZ",IF(AND(D614="Ahmad",OR(E614="Manual",E614="Assisted Manual")),A614&amp;"_AE",IF(AND(D614="Ahmad",OR(E614="De-Novo Merge",E614="Assisted Merge")),A614&amp;"_SA_AE",IF(AND(D614="Gina",OR(E614="Manual",E614="Assisted Manual")),A614&amp;"_GB",IF(AND(D614="Gina",OR(E614="De-Novo Merge",E614="Assisted Merge")),A614&amp;"_SA_GB",IF(AND(D614="Cameron",OR(E614="Manual",E614="Assisted Manual")),A614&amp;"_CA",IF(AND(D614="Cameron",OR(E614="De-Novo Merge",E614="Assisted Merge")),A614&amp;"_SA_CA",IF(AND(D614="Bruno",OR(E614="Manual",E614="Assisted Manual")),A614&amp;"_BD",IF(AND(D614="Bruno",OR(E614="De-Novo Merge",E614="Assisted Merge")),A614&amp;"_SA_BD",IF(AND(D614="Daniel",OR(E614="Manual",E614="Assisted Manual")),A614&amp;"_DR",IF(AND(D614="Daniel",OR(E614="De-Novo Merge",E614="Assisted Merge")),A614&amp;"_SA_DR",IF(AND(D614="Monet",OR(E614="Manual",E614="Assisted Manual")),A614&amp;"_MW",IF(AND(D614="Monet",OR(E614="De-Novo Merge",E614="Assisted Merge")),A614&amp;"_SA_MW",IF(AND(D614="Rinat",OR(E614="Manual",E614="Assisted Manual")),A614&amp;"_RM",IF(AND(D614="Rinat",OR(E614="De-Novo Merge",E614="Assisted Merge")),A614&amp;"_SA_RM",""))))))))))))))))</f>
        <v/>
      </c>
      <c r="G614" s="104"/>
      <c r="H614" s="104"/>
      <c r="I614" s="68"/>
      <c r="J614" s="68"/>
      <c r="K614" s="73" t="str">
        <f>IF(AND(NOT(I614=""),NOT(J614=""),NOT(H614="")),J614/I614,"")</f>
        <v/>
      </c>
      <c r="L614" s="111" t="str">
        <f>IF(AND(NOT(OR(H614="",H614="Ø")),NOT(OR(H615="",H615="Ø"))),"Needs to be Split","")</f>
        <v/>
      </c>
      <c r="M614" s="103" t="str">
        <f>IF(AND(NOT(OR(G614="",G614="Ø")),H614=""),"In Progress",IF(AND(NOT(OR(H614="Ø",H614="")),NOT(OR(G614="Ø",G614=""))),"Completed",IF(AND(NOT(A613=""),NOT(OR(D614="",D614="???")),G614=""),"Waiting",IF(D614="???","Waiting",""))))</f>
        <v/>
      </c>
      <c r="N614" s="109" t="str">
        <f>IF(AND(NOT(OR(H614="Ø",H614="")),L614="Split"),"In Progress",IF(AND(NOT(OR(H614="Ø",H614="")),L614="Needs to be Split"),"Waiting",IF(AND(M614="Review",M615="Review"),"Review",IF(OR(AND(M614="Review",M615="Incomplete"),AND(M614="Incomplete",M615="Review")),"Review",IF(OR(AND(M614="Untraceable",M615="Review"),AND(M614="Review",M615="Untraceable")),"Review",IF(OR(AND(M614="Review",M615="Completed"),AND(M614="Completed",M615="Review")),"Review",IF(OR(AND(M614="Other",M615="Review"),AND(M614="Review",M615="Other")),"Review",IF(OR(AND(M614="Other",M615="Incomplete"),AND(M614="Incomplete",M615="Other")),"Review",IF(OR(AND(M614="Other",M615="Untraceable"),AND(M614="Untraceable",M615="Other")),"Review",IF(OR(AND(M614="Other",M615="Completed"),AND(M614="Completed",M615="Other")),"Review",IF(AND(M614="Waiting",M615="Waiting"),"Waiting",IF(OR(AND(M614="Review",M615="Waiting"),AND(M614="Waiting",M615="Review")),"Waiting",IF(OR(AND(M614="Other",M615="Waiting"),AND(M614="Waiting",M615="Other")),"Waiting",IF(OR(AND(M614="Incomplete",M615="Waiting"),AND(M614="Waiting",M615="Incomplete")),"Waiting",IF(OR(AND(M614="Completed",M615="Waiting"),AND(M614="Waiting",M615="Completed")),"Waiting",IF(OR(M614="In Progress",M615="In Progress"),"In Progress",IF(OR(AND(M614="Completed",M615="Untraceable"),AND(M614="Untraceable",M615="Completed")),"Review",IF(OR(AND(M614="Completed",M615="Incomplete"),AND(M614="Incomplete",M615="Completed")),"Review",IF(OR(AND(M614="Incomplete",M615="Untraceable"),AND(M614="Untraceable",M615="Incomplete")),"Untraceable",IF(AND(NOT(OR(H614="Ø",H614="")),NOT(OR(H615="Ø",H615="")),L614=""),"In Progress",IF(AND(M614="Untraceable",M615="Untraceable"),"Untraceable",IF(AND(NOT(OR(H614="Ø",H614="")),NOT(OR(H615="Ø",H615="")),NOT(OR(L614="Ø",L614="",L614="Split",L614="Needs to be Split"))),"Completed",IF(AND(M614="Incomplete",M615="Incomplete"),"Incomplete",IF(AND(M614="Other",M615="Other"),"Review",IF(AND(M614="Untraceable",M615=""),"Untraceable","")))))))))))))))))))))))))</f>
        <v/>
      </c>
      <c r="O614" s="109" t="str">
        <f>IF(OR(N614="Untraceable",N614="Incomplete"),"Ignore",IF(N614="Completed","Waiting",IF(OR(N614="Waiting",N614="In Progress",N614="Review",N614="Other"),"HOLD","")))</f>
        <v/>
      </c>
    </row>
    <row r="615" spans="1:15" x14ac:dyDescent="0.25">
      <c r="A615" s="109"/>
      <c r="B615" s="109"/>
      <c r="C615" s="109"/>
      <c r="D615" s="103" t="str">
        <f>IF(AND(NOT(A614=""),NOT(B614=""),NOT(M614="Untraceable")),"???","")</f>
        <v/>
      </c>
      <c r="E615" s="103"/>
      <c r="F615" s="7" t="str">
        <f>IF(AND(D615="Amina",OR(E615="Manual",E615="Assisted Manual")),A614&amp;"_AZ",IF(AND(D615="Amina",OR(E615="De-Novo Merge",E615="Assisted Merge")),A614&amp;"_SA_AZ",IF(AND(D615="Ahmad",OR(E615="Manual",E615="Assisted Manual")),A614&amp;"_AE",IF(AND(D615="Ahmad",OR(E615="De-Novo Merge",E615="Assisted Merge")),A614&amp;"_SA_AE",IF(AND(D615="Gina",OR(E615="Manual",E615="Assisted Manual")),A614&amp;"_GB",IF(AND(D615="Gina",OR(E615="De-Novo Merge",E615="Assisted Merge")),A614&amp;"_SA_GB",IF(AND(D615="Cameron",OR(E615="Manual",E615="Assisted Manual")),A614&amp;"_CA",IF(AND(D615="Cameron",OR(E615="De-Novo Merge",E615="Assisted Merge")),A614&amp;"_SA_CA",IF(AND(D615="Bruno",OR(E615="Manual",E615="Assisted Manual")),A614&amp;"_BD",IF(AND(D615="Bruno",OR(E615="De-Novo Merge",E615="Assisted Merge")),A614&amp;"_SA_BD",IF(AND(D615="Daniel",OR(E615="Manual",E615="Assisted Manual")),A614&amp;"_DR",IF(AND(D615="Daniel",OR(E615="De-Novo Merge",E615="Assisted Merge")),A614&amp;"_SA_DR",IF(AND(D615="Monet",OR(E615="Manual",E615="Assisted Manual")),A614&amp;"_MW",IF(AND(D615="Monet",OR(E615="De-Novo Merge",E615="Assisted Merge")),A614&amp;"_SA_MW",IF(AND(D615="Rinat",OR(E615="Manual",E615="Assisted Manual")),A614&amp;"_RM",IF(AND(D615="Rinat",OR(E615="De-Novo Merge",E615="Assisted Merge")),A614&amp;"_SA_RM",""))))))))))))))))</f>
        <v/>
      </c>
      <c r="G615" s="104"/>
      <c r="H615" s="104"/>
      <c r="I615" s="68"/>
      <c r="J615" s="68"/>
      <c r="K615" s="73" t="str">
        <f>IF(AND(NOT(I615=""),NOT(J615=""),NOT(H615="")),J615/I615,"")</f>
        <v/>
      </c>
      <c r="L615" s="109"/>
      <c r="M615" s="103" t="str">
        <f>IF(AND(NOT(OR(G615="",G615="Ø")),H615=""),"In Progress",IF(AND(NOT(OR(H615="Ø",H615="")),NOT(OR(G615="Ø",G615=""))),"Completed",IF(AND(NOT(A614=""),NOT(OR(D615="",D615="???")),G615=""),"Waiting",IF(D615="???","Waiting",""))))</f>
        <v/>
      </c>
      <c r="N615" s="109"/>
      <c r="O615" s="109"/>
    </row>
    <row r="616" spans="1:15" x14ac:dyDescent="0.25">
      <c r="A616" s="115" t="s">
        <v>5310</v>
      </c>
      <c r="B616" s="110"/>
      <c r="C616" s="109"/>
      <c r="D616" s="103" t="str">
        <f>IF(AND(NOT(B616=""),NOT(A616="")),"???","")</f>
        <v/>
      </c>
      <c r="E616" s="103"/>
      <c r="F616" s="7" t="str">
        <f>IF(AND(D616="Amina",OR(E616="Manual",E616="Assisted Manual")),A616&amp;"_AZ",IF(AND(D616="Amina",OR(E616="De-Novo Merge",E616="Assisted Merge")),A616&amp;"_SA_AZ",IF(AND(D616="Ahmad",OR(E616="Manual",E616="Assisted Manual")),A616&amp;"_AE",IF(AND(D616="Ahmad",OR(E616="De-Novo Merge",E616="Assisted Merge")),A616&amp;"_SA_AE",IF(AND(D616="Gina",OR(E616="Manual",E616="Assisted Manual")),A616&amp;"_GB",IF(AND(D616="Gina",OR(E616="De-Novo Merge",E616="Assisted Merge")),A616&amp;"_SA_GB",IF(AND(D616="Cameron",OR(E616="Manual",E616="Assisted Manual")),A616&amp;"_CA",IF(AND(D616="Cameron",OR(E616="De-Novo Merge",E616="Assisted Merge")),A616&amp;"_SA_CA",IF(AND(D616="Bruno",OR(E616="Manual",E616="Assisted Manual")),A616&amp;"_BD",IF(AND(D616="Bruno",OR(E616="De-Novo Merge",E616="Assisted Merge")),A616&amp;"_SA_BD",IF(AND(D616="Daniel",OR(E616="Manual",E616="Assisted Manual")),A616&amp;"_DR",IF(AND(D616="Daniel",OR(E616="De-Novo Merge",E616="Assisted Merge")),A616&amp;"_SA_DR",IF(AND(D616="Monet",OR(E616="Manual",E616="Assisted Manual")),A616&amp;"_MW",IF(AND(D616="Monet",OR(E616="De-Novo Merge",E616="Assisted Merge")),A616&amp;"_SA_MW",IF(AND(D616="Rinat",OR(E616="Manual",E616="Assisted Manual")),A616&amp;"_RM",IF(AND(D616="Rinat",OR(E616="De-Novo Merge",E616="Assisted Merge")),A616&amp;"_SA_RM",""))))))))))))))))</f>
        <v/>
      </c>
      <c r="G616" s="104"/>
      <c r="H616" s="104"/>
      <c r="I616" s="68"/>
      <c r="J616" s="68"/>
      <c r="K616" s="73" t="str">
        <f>IF(AND(NOT(I616=""),NOT(J616=""),NOT(H616="")),J616/I616,"")</f>
        <v/>
      </c>
      <c r="L616" s="111" t="str">
        <f>IF(AND(NOT(OR(H616="",H616="Ø")),NOT(OR(H617="",H617="Ø"))),"Needs to be Split","")</f>
        <v/>
      </c>
      <c r="M616" s="103" t="str">
        <f>IF(AND(NOT(OR(G616="",G616="Ø")),H616=""),"In Progress",IF(AND(NOT(OR(H616="Ø",H616="")),NOT(OR(G616="Ø",G616=""))),"Completed",IF(AND(NOT(A615=""),NOT(OR(D616="",D616="???")),G616=""),"Waiting",IF(D616="???","Waiting",""))))</f>
        <v/>
      </c>
      <c r="N616" s="109" t="str">
        <f>IF(AND(NOT(OR(H616="Ø",H616="")),L616="Split"),"In Progress",IF(AND(NOT(OR(H616="Ø",H616="")),L616="Needs to be Split"),"Waiting",IF(AND(M616="Review",M617="Review"),"Review",IF(OR(AND(M616="Review",M617="Incomplete"),AND(M616="Incomplete",M617="Review")),"Review",IF(OR(AND(M616="Untraceable",M617="Review"),AND(M616="Review",M617="Untraceable")),"Review",IF(OR(AND(M616="Review",M617="Completed"),AND(M616="Completed",M617="Review")),"Review",IF(OR(AND(M616="Other",M617="Review"),AND(M616="Review",M617="Other")),"Review",IF(OR(AND(M616="Other",M617="Incomplete"),AND(M616="Incomplete",M617="Other")),"Review",IF(OR(AND(M616="Other",M617="Untraceable"),AND(M616="Untraceable",M617="Other")),"Review",IF(OR(AND(M616="Other",M617="Completed"),AND(M616="Completed",M617="Other")),"Review",IF(AND(M616="Waiting",M617="Waiting"),"Waiting",IF(OR(AND(M616="Review",M617="Waiting"),AND(M616="Waiting",M617="Review")),"Waiting",IF(OR(AND(M616="Other",M617="Waiting"),AND(M616="Waiting",M617="Other")),"Waiting",IF(OR(AND(M616="Incomplete",M617="Waiting"),AND(M616="Waiting",M617="Incomplete")),"Waiting",IF(OR(AND(M616="Completed",M617="Waiting"),AND(M616="Waiting",M617="Completed")),"Waiting",IF(OR(M616="In Progress",M617="In Progress"),"In Progress",IF(OR(AND(M616="Completed",M617="Untraceable"),AND(M616="Untraceable",M617="Completed")),"Review",IF(OR(AND(M616="Completed",M617="Incomplete"),AND(M616="Incomplete",M617="Completed")),"Review",IF(OR(AND(M616="Incomplete",M617="Untraceable"),AND(M616="Untraceable",M617="Incomplete")),"Untraceable",IF(AND(NOT(OR(H616="Ø",H616="")),NOT(OR(H617="Ø",H617="")),L616=""),"In Progress",IF(AND(M616="Untraceable",M617="Untraceable"),"Untraceable",IF(AND(NOT(OR(H616="Ø",H616="")),NOT(OR(H617="Ø",H617="")),NOT(OR(L616="Ø",L616="",L616="Split",L616="Needs to be Split"))),"Completed",IF(AND(M616="Incomplete",M617="Incomplete"),"Incomplete",IF(AND(M616="Other",M617="Other"),"Review",IF(AND(M616="Untraceable",M617=""),"Untraceable","")))))))))))))))))))))))))</f>
        <v/>
      </c>
      <c r="O616" s="109" t="str">
        <f>IF(OR(N616="Untraceable",N616="Incomplete"),"Ignore",IF(N616="Completed","Waiting",IF(OR(N616="Waiting",N616="In Progress",N616="Review",N616="Other"),"HOLD","")))</f>
        <v/>
      </c>
    </row>
    <row r="617" spans="1:15" x14ac:dyDescent="0.25">
      <c r="A617" s="109"/>
      <c r="B617" s="109"/>
      <c r="C617" s="109"/>
      <c r="D617" s="103" t="str">
        <f>IF(AND(NOT(A616=""),NOT(B616=""),NOT(M616="Untraceable")),"???","")</f>
        <v/>
      </c>
      <c r="E617" s="103"/>
      <c r="F617" s="7" t="str">
        <f>IF(AND(D617="Amina",OR(E617="Manual",E617="Assisted Manual")),A616&amp;"_AZ",IF(AND(D617="Amina",OR(E617="De-Novo Merge",E617="Assisted Merge")),A616&amp;"_SA_AZ",IF(AND(D617="Ahmad",OR(E617="Manual",E617="Assisted Manual")),A616&amp;"_AE",IF(AND(D617="Ahmad",OR(E617="De-Novo Merge",E617="Assisted Merge")),A616&amp;"_SA_AE",IF(AND(D617="Gina",OR(E617="Manual",E617="Assisted Manual")),A616&amp;"_GB",IF(AND(D617="Gina",OR(E617="De-Novo Merge",E617="Assisted Merge")),A616&amp;"_SA_GB",IF(AND(D617="Cameron",OR(E617="Manual",E617="Assisted Manual")),A616&amp;"_CA",IF(AND(D617="Cameron",OR(E617="De-Novo Merge",E617="Assisted Merge")),A616&amp;"_SA_CA",IF(AND(D617="Bruno",OR(E617="Manual",E617="Assisted Manual")),A616&amp;"_BD",IF(AND(D617="Bruno",OR(E617="De-Novo Merge",E617="Assisted Merge")),A616&amp;"_SA_BD",IF(AND(D617="Daniel",OR(E617="Manual",E617="Assisted Manual")),A616&amp;"_DR",IF(AND(D617="Daniel",OR(E617="De-Novo Merge",E617="Assisted Merge")),A616&amp;"_SA_DR",IF(AND(D617="Monet",OR(E617="Manual",E617="Assisted Manual")),A616&amp;"_MW",IF(AND(D617="Monet",OR(E617="De-Novo Merge",E617="Assisted Merge")),A616&amp;"_SA_MW",IF(AND(D617="Rinat",OR(E617="Manual",E617="Assisted Manual")),A616&amp;"_RM",IF(AND(D617="Rinat",OR(E617="De-Novo Merge",E617="Assisted Merge")),A616&amp;"_SA_RM",""))))))))))))))))</f>
        <v/>
      </c>
      <c r="G617" s="104"/>
      <c r="H617" s="104"/>
      <c r="I617" s="68"/>
      <c r="J617" s="68"/>
      <c r="K617" s="73" t="str">
        <f>IF(AND(NOT(I617=""),NOT(J617=""),NOT(H617="")),J617/I617,"")</f>
        <v/>
      </c>
      <c r="L617" s="109"/>
      <c r="M617" s="103" t="str">
        <f>IF(AND(NOT(OR(G617="",G617="Ø")),H617=""),"In Progress",IF(AND(NOT(OR(H617="Ø",H617="")),NOT(OR(G617="Ø",G617=""))),"Completed",IF(AND(NOT(A616=""),NOT(OR(D617="",D617="???")),G617=""),"Waiting",IF(D617="???","Waiting",""))))</f>
        <v/>
      </c>
      <c r="N617" s="109"/>
      <c r="O617" s="109"/>
    </row>
    <row r="618" spans="1:15" x14ac:dyDescent="0.25">
      <c r="A618" s="115" t="s">
        <v>5309</v>
      </c>
      <c r="B618" s="110"/>
      <c r="C618" s="109"/>
      <c r="D618" s="103" t="str">
        <f>IF(AND(NOT(B618=""),NOT(A618="")),"???","")</f>
        <v/>
      </c>
      <c r="E618" s="103"/>
      <c r="F618" s="7" t="str">
        <f>IF(AND(D618="Amina",OR(E618="Manual",E618="Assisted Manual")),A618&amp;"_AZ",IF(AND(D618="Amina",OR(E618="De-Novo Merge",E618="Assisted Merge")),A618&amp;"_SA_AZ",IF(AND(D618="Ahmad",OR(E618="Manual",E618="Assisted Manual")),A618&amp;"_AE",IF(AND(D618="Ahmad",OR(E618="De-Novo Merge",E618="Assisted Merge")),A618&amp;"_SA_AE",IF(AND(D618="Gina",OR(E618="Manual",E618="Assisted Manual")),A618&amp;"_GB",IF(AND(D618="Gina",OR(E618="De-Novo Merge",E618="Assisted Merge")),A618&amp;"_SA_GB",IF(AND(D618="Cameron",OR(E618="Manual",E618="Assisted Manual")),A618&amp;"_CA",IF(AND(D618="Cameron",OR(E618="De-Novo Merge",E618="Assisted Merge")),A618&amp;"_SA_CA",IF(AND(D618="Bruno",OR(E618="Manual",E618="Assisted Manual")),A618&amp;"_BD",IF(AND(D618="Bruno",OR(E618="De-Novo Merge",E618="Assisted Merge")),A618&amp;"_SA_BD",IF(AND(D618="Daniel",OR(E618="Manual",E618="Assisted Manual")),A618&amp;"_DR",IF(AND(D618="Daniel",OR(E618="De-Novo Merge",E618="Assisted Merge")),A618&amp;"_SA_DR",IF(AND(D618="Monet",OR(E618="Manual",E618="Assisted Manual")),A618&amp;"_MW",IF(AND(D618="Monet",OR(E618="De-Novo Merge",E618="Assisted Merge")),A618&amp;"_SA_MW",IF(AND(D618="Rinat",OR(E618="Manual",E618="Assisted Manual")),A618&amp;"_RM",IF(AND(D618="Rinat",OR(E618="De-Novo Merge",E618="Assisted Merge")),A618&amp;"_SA_RM",""))))))))))))))))</f>
        <v/>
      </c>
      <c r="G618" s="104"/>
      <c r="H618" s="104"/>
      <c r="I618" s="68"/>
      <c r="J618" s="68"/>
      <c r="K618" s="73" t="str">
        <f>IF(AND(NOT(I618=""),NOT(J618=""),NOT(H618="")),J618/I618,"")</f>
        <v/>
      </c>
      <c r="L618" s="111" t="str">
        <f>IF(AND(NOT(OR(H618="",H618="Ø")),NOT(OR(H619="",H619="Ø"))),"Needs to be Split","")</f>
        <v/>
      </c>
      <c r="M618" s="103" t="str">
        <f>IF(AND(NOT(OR(G618="",G618="Ø")),H618=""),"In Progress",IF(AND(NOT(OR(H618="Ø",H618="")),NOT(OR(G618="Ø",G618=""))),"Completed",IF(AND(NOT(A617=""),NOT(OR(D618="",D618="???")),G618=""),"Waiting",IF(D618="???","Waiting",""))))</f>
        <v/>
      </c>
      <c r="N618" s="109" t="str">
        <f>IF(AND(NOT(OR(H618="Ø",H618="")),L618="Split"),"In Progress",IF(AND(NOT(OR(H618="Ø",H618="")),L618="Needs to be Split"),"Waiting",IF(AND(M618="Review",M619="Review"),"Review",IF(OR(AND(M618="Review",M619="Incomplete"),AND(M618="Incomplete",M619="Review")),"Review",IF(OR(AND(M618="Untraceable",M619="Review"),AND(M618="Review",M619="Untraceable")),"Review",IF(OR(AND(M618="Review",M619="Completed"),AND(M618="Completed",M619="Review")),"Review",IF(OR(AND(M618="Other",M619="Review"),AND(M618="Review",M619="Other")),"Review",IF(OR(AND(M618="Other",M619="Incomplete"),AND(M618="Incomplete",M619="Other")),"Review",IF(OR(AND(M618="Other",M619="Untraceable"),AND(M618="Untraceable",M619="Other")),"Review",IF(OR(AND(M618="Other",M619="Completed"),AND(M618="Completed",M619="Other")),"Review",IF(AND(M618="Waiting",M619="Waiting"),"Waiting",IF(OR(AND(M618="Review",M619="Waiting"),AND(M618="Waiting",M619="Review")),"Waiting",IF(OR(AND(M618="Other",M619="Waiting"),AND(M618="Waiting",M619="Other")),"Waiting",IF(OR(AND(M618="Incomplete",M619="Waiting"),AND(M618="Waiting",M619="Incomplete")),"Waiting",IF(OR(AND(M618="Completed",M619="Waiting"),AND(M618="Waiting",M619="Completed")),"Waiting",IF(OR(M618="In Progress",M619="In Progress"),"In Progress",IF(OR(AND(M618="Completed",M619="Untraceable"),AND(M618="Untraceable",M619="Completed")),"Review",IF(OR(AND(M618="Completed",M619="Incomplete"),AND(M618="Incomplete",M619="Completed")),"Review",IF(OR(AND(M618="Incomplete",M619="Untraceable"),AND(M618="Untraceable",M619="Incomplete")),"Untraceable",IF(AND(NOT(OR(H618="Ø",H618="")),NOT(OR(H619="Ø",H619="")),L618=""),"In Progress",IF(AND(M618="Untraceable",M619="Untraceable"),"Untraceable",IF(AND(NOT(OR(H618="Ø",H618="")),NOT(OR(H619="Ø",H619="")),NOT(OR(L618="Ø",L618="",L618="Split",L618="Needs to be Split"))),"Completed",IF(AND(M618="Incomplete",M619="Incomplete"),"Incomplete",IF(AND(M618="Other",M619="Other"),"Review",IF(AND(M618="Untraceable",M619=""),"Untraceable","")))))))))))))))))))))))))</f>
        <v/>
      </c>
      <c r="O618" s="109" t="str">
        <f>IF(OR(N618="Untraceable",N618="Incomplete"),"Ignore",IF(N618="Completed","Waiting",IF(OR(N618="Waiting",N618="In Progress",N618="Review",N618="Other"),"HOLD","")))</f>
        <v/>
      </c>
    </row>
    <row r="619" spans="1:15" x14ac:dyDescent="0.25">
      <c r="A619" s="109"/>
      <c r="B619" s="109"/>
      <c r="C619" s="109"/>
      <c r="D619" s="103" t="str">
        <f>IF(AND(NOT(A618=""),NOT(B618=""),NOT(M618="Untraceable")),"???","")</f>
        <v/>
      </c>
      <c r="E619" s="103"/>
      <c r="F619" s="7" t="str">
        <f>IF(AND(D619="Amina",OR(E619="Manual",E619="Assisted Manual")),A618&amp;"_AZ",IF(AND(D619="Amina",OR(E619="De-Novo Merge",E619="Assisted Merge")),A618&amp;"_SA_AZ",IF(AND(D619="Ahmad",OR(E619="Manual",E619="Assisted Manual")),A618&amp;"_AE",IF(AND(D619="Ahmad",OR(E619="De-Novo Merge",E619="Assisted Merge")),A618&amp;"_SA_AE",IF(AND(D619="Gina",OR(E619="Manual",E619="Assisted Manual")),A618&amp;"_GB",IF(AND(D619="Gina",OR(E619="De-Novo Merge",E619="Assisted Merge")),A618&amp;"_SA_GB",IF(AND(D619="Cameron",OR(E619="Manual",E619="Assisted Manual")),A618&amp;"_CA",IF(AND(D619="Cameron",OR(E619="De-Novo Merge",E619="Assisted Merge")),A618&amp;"_SA_CA",IF(AND(D619="Bruno",OR(E619="Manual",E619="Assisted Manual")),A618&amp;"_BD",IF(AND(D619="Bruno",OR(E619="De-Novo Merge",E619="Assisted Merge")),A618&amp;"_SA_BD",IF(AND(D619="Daniel",OR(E619="Manual",E619="Assisted Manual")),A618&amp;"_DR",IF(AND(D619="Daniel",OR(E619="De-Novo Merge",E619="Assisted Merge")),A618&amp;"_SA_DR",IF(AND(D619="Monet",OR(E619="Manual",E619="Assisted Manual")),A618&amp;"_MW",IF(AND(D619="Monet",OR(E619="De-Novo Merge",E619="Assisted Merge")),A618&amp;"_SA_MW",IF(AND(D619="Rinat",OR(E619="Manual",E619="Assisted Manual")),A618&amp;"_RM",IF(AND(D619="Rinat",OR(E619="De-Novo Merge",E619="Assisted Merge")),A618&amp;"_SA_RM",""))))))))))))))))</f>
        <v/>
      </c>
      <c r="G619" s="104"/>
      <c r="H619" s="104"/>
      <c r="I619" s="68"/>
      <c r="J619" s="68"/>
      <c r="K619" s="73" t="str">
        <f>IF(AND(NOT(I619=""),NOT(J619=""),NOT(H619="")),J619/I619,"")</f>
        <v/>
      </c>
      <c r="L619" s="109"/>
      <c r="M619" s="103" t="str">
        <f>IF(AND(NOT(OR(G619="",G619="Ø")),H619=""),"In Progress",IF(AND(NOT(OR(H619="Ø",H619="")),NOT(OR(G619="Ø",G619=""))),"Completed",IF(AND(NOT(A618=""),NOT(OR(D619="",D619="???")),G619=""),"Waiting",IF(D619="???","Waiting",""))))</f>
        <v/>
      </c>
      <c r="N619" s="109"/>
      <c r="O619" s="109"/>
    </row>
    <row r="620" spans="1:15" x14ac:dyDescent="0.25">
      <c r="A620" s="115" t="s">
        <v>5308</v>
      </c>
      <c r="B620" s="110"/>
      <c r="C620" s="109"/>
      <c r="D620" s="103" t="str">
        <f>IF(AND(NOT(B620=""),NOT(A620="")),"???","")</f>
        <v/>
      </c>
      <c r="E620" s="103"/>
      <c r="F620" s="7" t="str">
        <f>IF(AND(D620="Amina",OR(E620="Manual",E620="Assisted Manual")),A620&amp;"_AZ",IF(AND(D620="Amina",OR(E620="De-Novo Merge",E620="Assisted Merge")),A620&amp;"_SA_AZ",IF(AND(D620="Ahmad",OR(E620="Manual",E620="Assisted Manual")),A620&amp;"_AE",IF(AND(D620="Ahmad",OR(E620="De-Novo Merge",E620="Assisted Merge")),A620&amp;"_SA_AE",IF(AND(D620="Gina",OR(E620="Manual",E620="Assisted Manual")),A620&amp;"_GB",IF(AND(D620="Gina",OR(E620="De-Novo Merge",E620="Assisted Merge")),A620&amp;"_SA_GB",IF(AND(D620="Cameron",OR(E620="Manual",E620="Assisted Manual")),A620&amp;"_CA",IF(AND(D620="Cameron",OR(E620="De-Novo Merge",E620="Assisted Merge")),A620&amp;"_SA_CA",IF(AND(D620="Bruno",OR(E620="Manual",E620="Assisted Manual")),A620&amp;"_BD",IF(AND(D620="Bruno",OR(E620="De-Novo Merge",E620="Assisted Merge")),A620&amp;"_SA_BD",IF(AND(D620="Daniel",OR(E620="Manual",E620="Assisted Manual")),A620&amp;"_DR",IF(AND(D620="Daniel",OR(E620="De-Novo Merge",E620="Assisted Merge")),A620&amp;"_SA_DR",IF(AND(D620="Monet",OR(E620="Manual",E620="Assisted Manual")),A620&amp;"_MW",IF(AND(D620="Monet",OR(E620="De-Novo Merge",E620="Assisted Merge")),A620&amp;"_SA_MW",IF(AND(D620="Rinat",OR(E620="Manual",E620="Assisted Manual")),A620&amp;"_RM",IF(AND(D620="Rinat",OR(E620="De-Novo Merge",E620="Assisted Merge")),A620&amp;"_SA_RM",""))))))))))))))))</f>
        <v/>
      </c>
      <c r="G620" s="104"/>
      <c r="H620" s="104"/>
      <c r="I620" s="68"/>
      <c r="J620" s="68"/>
      <c r="K620" s="73" t="str">
        <f>IF(AND(NOT(I620=""),NOT(J620=""),NOT(H620="")),J620/I620,"")</f>
        <v/>
      </c>
      <c r="L620" s="111" t="str">
        <f>IF(AND(NOT(OR(H620="",H620="Ø")),NOT(OR(H621="",H621="Ø"))),"Needs to be Split","")</f>
        <v/>
      </c>
      <c r="M620" s="103" t="str">
        <f>IF(AND(NOT(OR(G620="",G620="Ø")),H620=""),"In Progress",IF(AND(NOT(OR(H620="Ø",H620="")),NOT(OR(G620="Ø",G620=""))),"Completed",IF(AND(NOT(A619=""),NOT(OR(D620="",D620="???")),G620=""),"Waiting",IF(D620="???","Waiting",""))))</f>
        <v/>
      </c>
      <c r="N620" s="109" t="str">
        <f>IF(AND(NOT(OR(H620="Ø",H620="")),L620="Split"),"In Progress",IF(AND(NOT(OR(H620="Ø",H620="")),L620="Needs to be Split"),"Waiting",IF(AND(M620="Review",M621="Review"),"Review",IF(OR(AND(M620="Review",M621="Incomplete"),AND(M620="Incomplete",M621="Review")),"Review",IF(OR(AND(M620="Untraceable",M621="Review"),AND(M620="Review",M621="Untraceable")),"Review",IF(OR(AND(M620="Review",M621="Completed"),AND(M620="Completed",M621="Review")),"Review",IF(OR(AND(M620="Other",M621="Review"),AND(M620="Review",M621="Other")),"Review",IF(OR(AND(M620="Other",M621="Incomplete"),AND(M620="Incomplete",M621="Other")),"Review",IF(OR(AND(M620="Other",M621="Untraceable"),AND(M620="Untraceable",M621="Other")),"Review",IF(OR(AND(M620="Other",M621="Completed"),AND(M620="Completed",M621="Other")),"Review",IF(AND(M620="Waiting",M621="Waiting"),"Waiting",IF(OR(AND(M620="Review",M621="Waiting"),AND(M620="Waiting",M621="Review")),"Waiting",IF(OR(AND(M620="Other",M621="Waiting"),AND(M620="Waiting",M621="Other")),"Waiting",IF(OR(AND(M620="Incomplete",M621="Waiting"),AND(M620="Waiting",M621="Incomplete")),"Waiting",IF(OR(AND(M620="Completed",M621="Waiting"),AND(M620="Waiting",M621="Completed")),"Waiting",IF(OR(M620="In Progress",M621="In Progress"),"In Progress",IF(OR(AND(M620="Completed",M621="Untraceable"),AND(M620="Untraceable",M621="Completed")),"Review",IF(OR(AND(M620="Completed",M621="Incomplete"),AND(M620="Incomplete",M621="Completed")),"Review",IF(OR(AND(M620="Incomplete",M621="Untraceable"),AND(M620="Untraceable",M621="Incomplete")),"Untraceable",IF(AND(NOT(OR(H620="Ø",H620="")),NOT(OR(H621="Ø",H621="")),L620=""),"In Progress",IF(AND(M620="Untraceable",M621="Untraceable"),"Untraceable",IF(AND(NOT(OR(H620="Ø",H620="")),NOT(OR(H621="Ø",H621="")),NOT(OR(L620="Ø",L620="",L620="Split",L620="Needs to be Split"))),"Completed",IF(AND(M620="Incomplete",M621="Incomplete"),"Incomplete",IF(AND(M620="Other",M621="Other"),"Review",IF(AND(M620="Untraceable",M621=""),"Untraceable","")))))))))))))))))))))))))</f>
        <v/>
      </c>
      <c r="O620" s="109" t="str">
        <f>IF(OR(N620="Untraceable",N620="Incomplete"),"Ignore",IF(N620="Completed","Waiting",IF(OR(N620="Waiting",N620="In Progress",N620="Review",N620="Other"),"HOLD","")))</f>
        <v/>
      </c>
    </row>
    <row r="621" spans="1:15" x14ac:dyDescent="0.25">
      <c r="A621" s="109"/>
      <c r="B621" s="109"/>
      <c r="C621" s="109"/>
      <c r="D621" s="103" t="str">
        <f>IF(AND(NOT(A620=""),NOT(B620=""),NOT(M620="Untraceable")),"???","")</f>
        <v/>
      </c>
      <c r="E621" s="103"/>
      <c r="F621" s="7" t="str">
        <f>IF(AND(D621="Amina",OR(E621="Manual",E621="Assisted Manual")),A620&amp;"_AZ",IF(AND(D621="Amina",OR(E621="De-Novo Merge",E621="Assisted Merge")),A620&amp;"_SA_AZ",IF(AND(D621="Ahmad",OR(E621="Manual",E621="Assisted Manual")),A620&amp;"_AE",IF(AND(D621="Ahmad",OR(E621="De-Novo Merge",E621="Assisted Merge")),A620&amp;"_SA_AE",IF(AND(D621="Gina",OR(E621="Manual",E621="Assisted Manual")),A620&amp;"_GB",IF(AND(D621="Gina",OR(E621="De-Novo Merge",E621="Assisted Merge")),A620&amp;"_SA_GB",IF(AND(D621="Cameron",OR(E621="Manual",E621="Assisted Manual")),A620&amp;"_CA",IF(AND(D621="Cameron",OR(E621="De-Novo Merge",E621="Assisted Merge")),A620&amp;"_SA_CA",IF(AND(D621="Bruno",OR(E621="Manual",E621="Assisted Manual")),A620&amp;"_BD",IF(AND(D621="Bruno",OR(E621="De-Novo Merge",E621="Assisted Merge")),A620&amp;"_SA_BD",IF(AND(D621="Daniel",OR(E621="Manual",E621="Assisted Manual")),A620&amp;"_DR",IF(AND(D621="Daniel",OR(E621="De-Novo Merge",E621="Assisted Merge")),A620&amp;"_SA_DR",IF(AND(D621="Monet",OR(E621="Manual",E621="Assisted Manual")),A620&amp;"_MW",IF(AND(D621="Monet",OR(E621="De-Novo Merge",E621="Assisted Merge")),A620&amp;"_SA_MW",IF(AND(D621="Rinat",OR(E621="Manual",E621="Assisted Manual")),A620&amp;"_RM",IF(AND(D621="Rinat",OR(E621="De-Novo Merge",E621="Assisted Merge")),A620&amp;"_SA_RM",""))))))))))))))))</f>
        <v/>
      </c>
      <c r="G621" s="104"/>
      <c r="H621" s="104"/>
      <c r="I621" s="68"/>
      <c r="J621" s="68"/>
      <c r="K621" s="73" t="str">
        <f>IF(AND(NOT(I621=""),NOT(J621=""),NOT(H621="")),J621/I621,"")</f>
        <v/>
      </c>
      <c r="L621" s="109"/>
      <c r="M621" s="103" t="str">
        <f>IF(AND(NOT(OR(G621="",G621="Ø")),H621=""),"In Progress",IF(AND(NOT(OR(H621="Ø",H621="")),NOT(OR(G621="Ø",G621=""))),"Completed",IF(AND(NOT(A620=""),NOT(OR(D621="",D621="???")),G621=""),"Waiting",IF(D621="???","Waiting",""))))</f>
        <v/>
      </c>
      <c r="N621" s="109"/>
      <c r="O621" s="109"/>
    </row>
    <row r="622" spans="1:15" x14ac:dyDescent="0.25">
      <c r="A622" s="115" t="s">
        <v>5307</v>
      </c>
      <c r="B622" s="110"/>
      <c r="C622" s="109"/>
      <c r="D622" s="103" t="str">
        <f>IF(AND(NOT(B622=""),NOT(A622="")),"???","")</f>
        <v/>
      </c>
      <c r="E622" s="103"/>
      <c r="F622" s="7" t="str">
        <f>IF(AND(D622="Amina",OR(E622="Manual",E622="Assisted Manual")),A622&amp;"_AZ",IF(AND(D622="Amina",OR(E622="De-Novo Merge",E622="Assisted Merge")),A622&amp;"_SA_AZ",IF(AND(D622="Ahmad",OR(E622="Manual",E622="Assisted Manual")),A622&amp;"_AE",IF(AND(D622="Ahmad",OR(E622="De-Novo Merge",E622="Assisted Merge")),A622&amp;"_SA_AE",IF(AND(D622="Gina",OR(E622="Manual",E622="Assisted Manual")),A622&amp;"_GB",IF(AND(D622="Gina",OR(E622="De-Novo Merge",E622="Assisted Merge")),A622&amp;"_SA_GB",IF(AND(D622="Cameron",OR(E622="Manual",E622="Assisted Manual")),A622&amp;"_CA",IF(AND(D622="Cameron",OR(E622="De-Novo Merge",E622="Assisted Merge")),A622&amp;"_SA_CA",IF(AND(D622="Bruno",OR(E622="Manual",E622="Assisted Manual")),A622&amp;"_BD",IF(AND(D622="Bruno",OR(E622="De-Novo Merge",E622="Assisted Merge")),A622&amp;"_SA_BD",IF(AND(D622="Daniel",OR(E622="Manual",E622="Assisted Manual")),A622&amp;"_DR",IF(AND(D622="Daniel",OR(E622="De-Novo Merge",E622="Assisted Merge")),A622&amp;"_SA_DR",IF(AND(D622="Monet",OR(E622="Manual",E622="Assisted Manual")),A622&amp;"_MW",IF(AND(D622="Monet",OR(E622="De-Novo Merge",E622="Assisted Merge")),A622&amp;"_SA_MW",IF(AND(D622="Rinat",OR(E622="Manual",E622="Assisted Manual")),A622&amp;"_RM",IF(AND(D622="Rinat",OR(E622="De-Novo Merge",E622="Assisted Merge")),A622&amp;"_SA_RM",""))))))))))))))))</f>
        <v/>
      </c>
      <c r="G622" s="104"/>
      <c r="H622" s="104"/>
      <c r="I622" s="68"/>
      <c r="J622" s="68"/>
      <c r="K622" s="73" t="str">
        <f>IF(AND(NOT(I622=""),NOT(J622=""),NOT(H622="")),J622/I622,"")</f>
        <v/>
      </c>
      <c r="L622" s="111" t="str">
        <f>IF(AND(NOT(OR(H622="",H622="Ø")),NOT(OR(H623="",H623="Ø"))),"Needs to be Split","")</f>
        <v/>
      </c>
      <c r="M622" s="103" t="str">
        <f>IF(AND(NOT(OR(G622="",G622="Ø")),H622=""),"In Progress",IF(AND(NOT(OR(H622="Ø",H622="")),NOT(OR(G622="Ø",G622=""))),"Completed",IF(AND(NOT(A621=""),NOT(OR(D622="",D622="???")),G622=""),"Waiting",IF(D622="???","Waiting",""))))</f>
        <v/>
      </c>
      <c r="N622" s="109" t="str">
        <f>IF(AND(NOT(OR(H622="Ø",H622="")),L622="Split"),"In Progress",IF(AND(NOT(OR(H622="Ø",H622="")),L622="Needs to be Split"),"Waiting",IF(AND(M622="Review",M623="Review"),"Review",IF(OR(AND(M622="Review",M623="Incomplete"),AND(M622="Incomplete",M623="Review")),"Review",IF(OR(AND(M622="Untraceable",M623="Review"),AND(M622="Review",M623="Untraceable")),"Review",IF(OR(AND(M622="Review",M623="Completed"),AND(M622="Completed",M623="Review")),"Review",IF(OR(AND(M622="Other",M623="Review"),AND(M622="Review",M623="Other")),"Review",IF(OR(AND(M622="Other",M623="Incomplete"),AND(M622="Incomplete",M623="Other")),"Review",IF(OR(AND(M622="Other",M623="Untraceable"),AND(M622="Untraceable",M623="Other")),"Review",IF(OR(AND(M622="Other",M623="Completed"),AND(M622="Completed",M623="Other")),"Review",IF(AND(M622="Waiting",M623="Waiting"),"Waiting",IF(OR(AND(M622="Review",M623="Waiting"),AND(M622="Waiting",M623="Review")),"Waiting",IF(OR(AND(M622="Other",M623="Waiting"),AND(M622="Waiting",M623="Other")),"Waiting",IF(OR(AND(M622="Incomplete",M623="Waiting"),AND(M622="Waiting",M623="Incomplete")),"Waiting",IF(OR(AND(M622="Completed",M623="Waiting"),AND(M622="Waiting",M623="Completed")),"Waiting",IF(OR(M622="In Progress",M623="In Progress"),"In Progress",IF(OR(AND(M622="Completed",M623="Untraceable"),AND(M622="Untraceable",M623="Completed")),"Review",IF(OR(AND(M622="Completed",M623="Incomplete"),AND(M622="Incomplete",M623="Completed")),"Review",IF(OR(AND(M622="Incomplete",M623="Untraceable"),AND(M622="Untraceable",M623="Incomplete")),"Untraceable",IF(AND(NOT(OR(H622="Ø",H622="")),NOT(OR(H623="Ø",H623="")),L622=""),"In Progress",IF(AND(M622="Untraceable",M623="Untraceable"),"Untraceable",IF(AND(NOT(OR(H622="Ø",H622="")),NOT(OR(H623="Ø",H623="")),NOT(OR(L622="Ø",L622="",L622="Split",L622="Needs to be Split"))),"Completed",IF(AND(M622="Incomplete",M623="Incomplete"),"Incomplete",IF(AND(M622="Other",M623="Other"),"Review",IF(AND(M622="Untraceable",M623=""),"Untraceable","")))))))))))))))))))))))))</f>
        <v/>
      </c>
      <c r="O622" s="109" t="str">
        <f>IF(OR(N622="Untraceable",N622="Incomplete"),"Ignore",IF(N622="Completed","Waiting",IF(OR(N622="Waiting",N622="In Progress",N622="Review",N622="Other"),"HOLD","")))</f>
        <v/>
      </c>
    </row>
    <row r="623" spans="1:15" x14ac:dyDescent="0.25">
      <c r="A623" s="109"/>
      <c r="B623" s="109"/>
      <c r="C623" s="109"/>
      <c r="D623" s="103" t="str">
        <f>IF(AND(NOT(A622=""),NOT(B622=""),NOT(M622="Untraceable")),"???","")</f>
        <v/>
      </c>
      <c r="E623" s="103"/>
      <c r="F623" s="7" t="str">
        <f>IF(AND(D623="Amina",OR(E623="Manual",E623="Assisted Manual")),A622&amp;"_AZ",IF(AND(D623="Amina",OR(E623="De-Novo Merge",E623="Assisted Merge")),A622&amp;"_SA_AZ",IF(AND(D623="Ahmad",OR(E623="Manual",E623="Assisted Manual")),A622&amp;"_AE",IF(AND(D623="Ahmad",OR(E623="De-Novo Merge",E623="Assisted Merge")),A622&amp;"_SA_AE",IF(AND(D623="Gina",OR(E623="Manual",E623="Assisted Manual")),A622&amp;"_GB",IF(AND(D623="Gina",OR(E623="De-Novo Merge",E623="Assisted Merge")),A622&amp;"_SA_GB",IF(AND(D623="Cameron",OR(E623="Manual",E623="Assisted Manual")),A622&amp;"_CA",IF(AND(D623="Cameron",OR(E623="De-Novo Merge",E623="Assisted Merge")),A622&amp;"_SA_CA",IF(AND(D623="Bruno",OR(E623="Manual",E623="Assisted Manual")),A622&amp;"_BD",IF(AND(D623="Bruno",OR(E623="De-Novo Merge",E623="Assisted Merge")),A622&amp;"_SA_BD",IF(AND(D623="Daniel",OR(E623="Manual",E623="Assisted Manual")),A622&amp;"_DR",IF(AND(D623="Daniel",OR(E623="De-Novo Merge",E623="Assisted Merge")),A622&amp;"_SA_DR",IF(AND(D623="Monet",OR(E623="Manual",E623="Assisted Manual")),A622&amp;"_MW",IF(AND(D623="Monet",OR(E623="De-Novo Merge",E623="Assisted Merge")),A622&amp;"_SA_MW",IF(AND(D623="Rinat",OR(E623="Manual",E623="Assisted Manual")),A622&amp;"_RM",IF(AND(D623="Rinat",OR(E623="De-Novo Merge",E623="Assisted Merge")),A622&amp;"_SA_RM",""))))))))))))))))</f>
        <v/>
      </c>
      <c r="G623" s="104"/>
      <c r="H623" s="104"/>
      <c r="I623" s="68"/>
      <c r="J623" s="68"/>
      <c r="K623" s="73" t="str">
        <f>IF(AND(NOT(I623=""),NOT(J623=""),NOT(H623="")),J623/I623,"")</f>
        <v/>
      </c>
      <c r="L623" s="109"/>
      <c r="M623" s="103" t="str">
        <f>IF(AND(NOT(OR(G623="",G623="Ø")),H623=""),"In Progress",IF(AND(NOT(OR(H623="Ø",H623="")),NOT(OR(G623="Ø",G623=""))),"Completed",IF(AND(NOT(A622=""),NOT(OR(D623="",D623="???")),G623=""),"Waiting",IF(D623="???","Waiting",""))))</f>
        <v/>
      </c>
      <c r="N623" s="109"/>
      <c r="O623" s="109"/>
    </row>
    <row r="624" spans="1:15" x14ac:dyDescent="0.25">
      <c r="A624" s="115" t="s">
        <v>5306</v>
      </c>
      <c r="B624" s="110"/>
      <c r="C624" s="109"/>
      <c r="D624" s="103" t="str">
        <f>IF(AND(NOT(B624=""),NOT(A624="")),"???","")</f>
        <v/>
      </c>
      <c r="E624" s="103"/>
      <c r="F624" s="7" t="str">
        <f>IF(AND(D624="Amina",OR(E624="Manual",E624="Assisted Manual")),A624&amp;"_AZ",IF(AND(D624="Amina",OR(E624="De-Novo Merge",E624="Assisted Merge")),A624&amp;"_SA_AZ",IF(AND(D624="Ahmad",OR(E624="Manual",E624="Assisted Manual")),A624&amp;"_AE",IF(AND(D624="Ahmad",OR(E624="De-Novo Merge",E624="Assisted Merge")),A624&amp;"_SA_AE",IF(AND(D624="Gina",OR(E624="Manual",E624="Assisted Manual")),A624&amp;"_GB",IF(AND(D624="Gina",OR(E624="De-Novo Merge",E624="Assisted Merge")),A624&amp;"_SA_GB",IF(AND(D624="Cameron",OR(E624="Manual",E624="Assisted Manual")),A624&amp;"_CA",IF(AND(D624="Cameron",OR(E624="De-Novo Merge",E624="Assisted Merge")),A624&amp;"_SA_CA",IF(AND(D624="Bruno",OR(E624="Manual",E624="Assisted Manual")),A624&amp;"_BD",IF(AND(D624="Bruno",OR(E624="De-Novo Merge",E624="Assisted Merge")),A624&amp;"_SA_BD",IF(AND(D624="Daniel",OR(E624="Manual",E624="Assisted Manual")),A624&amp;"_DR",IF(AND(D624="Daniel",OR(E624="De-Novo Merge",E624="Assisted Merge")),A624&amp;"_SA_DR",IF(AND(D624="Monet",OR(E624="Manual",E624="Assisted Manual")),A624&amp;"_MW",IF(AND(D624="Monet",OR(E624="De-Novo Merge",E624="Assisted Merge")),A624&amp;"_SA_MW",IF(AND(D624="Rinat",OR(E624="Manual",E624="Assisted Manual")),A624&amp;"_RM",IF(AND(D624="Rinat",OR(E624="De-Novo Merge",E624="Assisted Merge")),A624&amp;"_SA_RM",""))))))))))))))))</f>
        <v/>
      </c>
      <c r="G624" s="104"/>
      <c r="H624" s="104"/>
      <c r="I624" s="68"/>
      <c r="J624" s="68"/>
      <c r="K624" s="73" t="str">
        <f>IF(AND(NOT(I624=""),NOT(J624=""),NOT(H624="")),J624/I624,"")</f>
        <v/>
      </c>
      <c r="L624" s="111" t="str">
        <f>IF(AND(NOT(OR(H624="",H624="Ø")),NOT(OR(H625="",H625="Ø"))),"Needs to be Split","")</f>
        <v/>
      </c>
      <c r="M624" s="103" t="str">
        <f>IF(AND(NOT(OR(G624="",G624="Ø")),H624=""),"In Progress",IF(AND(NOT(OR(H624="Ø",H624="")),NOT(OR(G624="Ø",G624=""))),"Completed",IF(AND(NOT(A623=""),NOT(OR(D624="",D624="???")),G624=""),"Waiting",IF(D624="???","Waiting",""))))</f>
        <v/>
      </c>
      <c r="N624" s="109" t="str">
        <f>IF(AND(NOT(OR(H624="Ø",H624="")),L624="Split"),"In Progress",IF(AND(NOT(OR(H624="Ø",H624="")),L624="Needs to be Split"),"Waiting",IF(AND(M624="Review",M625="Review"),"Review",IF(OR(AND(M624="Review",M625="Incomplete"),AND(M624="Incomplete",M625="Review")),"Review",IF(OR(AND(M624="Untraceable",M625="Review"),AND(M624="Review",M625="Untraceable")),"Review",IF(OR(AND(M624="Review",M625="Completed"),AND(M624="Completed",M625="Review")),"Review",IF(OR(AND(M624="Other",M625="Review"),AND(M624="Review",M625="Other")),"Review",IF(OR(AND(M624="Other",M625="Incomplete"),AND(M624="Incomplete",M625="Other")),"Review",IF(OR(AND(M624="Other",M625="Untraceable"),AND(M624="Untraceable",M625="Other")),"Review",IF(OR(AND(M624="Other",M625="Completed"),AND(M624="Completed",M625="Other")),"Review",IF(AND(M624="Waiting",M625="Waiting"),"Waiting",IF(OR(AND(M624="Review",M625="Waiting"),AND(M624="Waiting",M625="Review")),"Waiting",IF(OR(AND(M624="Other",M625="Waiting"),AND(M624="Waiting",M625="Other")),"Waiting",IF(OR(AND(M624="Incomplete",M625="Waiting"),AND(M624="Waiting",M625="Incomplete")),"Waiting",IF(OR(AND(M624="Completed",M625="Waiting"),AND(M624="Waiting",M625="Completed")),"Waiting",IF(OR(M624="In Progress",M625="In Progress"),"In Progress",IF(OR(AND(M624="Completed",M625="Untraceable"),AND(M624="Untraceable",M625="Completed")),"Review",IF(OR(AND(M624="Completed",M625="Incomplete"),AND(M624="Incomplete",M625="Completed")),"Review",IF(OR(AND(M624="Incomplete",M625="Untraceable"),AND(M624="Untraceable",M625="Incomplete")),"Untraceable",IF(AND(NOT(OR(H624="Ø",H624="")),NOT(OR(H625="Ø",H625="")),L624=""),"In Progress",IF(AND(M624="Untraceable",M625="Untraceable"),"Untraceable",IF(AND(NOT(OR(H624="Ø",H624="")),NOT(OR(H625="Ø",H625="")),NOT(OR(L624="Ø",L624="",L624="Split",L624="Needs to be Split"))),"Completed",IF(AND(M624="Incomplete",M625="Incomplete"),"Incomplete",IF(AND(M624="Other",M625="Other"),"Review",IF(AND(M624="Untraceable",M625=""),"Untraceable","")))))))))))))))))))))))))</f>
        <v/>
      </c>
      <c r="O624" s="109" t="str">
        <f>IF(OR(N624="Untraceable",N624="Incomplete"),"Ignore",IF(N624="Completed","Waiting",IF(OR(N624="Waiting",N624="In Progress",N624="Review",N624="Other"),"HOLD","")))</f>
        <v/>
      </c>
    </row>
    <row r="625" spans="1:15" x14ac:dyDescent="0.25">
      <c r="A625" s="109"/>
      <c r="B625" s="109"/>
      <c r="C625" s="109"/>
      <c r="D625" s="103" t="str">
        <f>IF(AND(NOT(A624=""),NOT(B624=""),NOT(M624="Untraceable")),"???","")</f>
        <v/>
      </c>
      <c r="E625" s="103"/>
      <c r="F625" s="7" t="str">
        <f>IF(AND(D625="Amina",OR(E625="Manual",E625="Assisted Manual")),A624&amp;"_AZ",IF(AND(D625="Amina",OR(E625="De-Novo Merge",E625="Assisted Merge")),A624&amp;"_SA_AZ",IF(AND(D625="Ahmad",OR(E625="Manual",E625="Assisted Manual")),A624&amp;"_AE",IF(AND(D625="Ahmad",OR(E625="De-Novo Merge",E625="Assisted Merge")),A624&amp;"_SA_AE",IF(AND(D625="Gina",OR(E625="Manual",E625="Assisted Manual")),A624&amp;"_GB",IF(AND(D625="Gina",OR(E625="De-Novo Merge",E625="Assisted Merge")),A624&amp;"_SA_GB",IF(AND(D625="Cameron",OR(E625="Manual",E625="Assisted Manual")),A624&amp;"_CA",IF(AND(D625="Cameron",OR(E625="De-Novo Merge",E625="Assisted Merge")),A624&amp;"_SA_CA",IF(AND(D625="Bruno",OR(E625="Manual",E625="Assisted Manual")),A624&amp;"_BD",IF(AND(D625="Bruno",OR(E625="De-Novo Merge",E625="Assisted Merge")),A624&amp;"_SA_BD",IF(AND(D625="Daniel",OR(E625="Manual",E625="Assisted Manual")),A624&amp;"_DR",IF(AND(D625="Daniel",OR(E625="De-Novo Merge",E625="Assisted Merge")),A624&amp;"_SA_DR",IF(AND(D625="Monet",OR(E625="Manual",E625="Assisted Manual")),A624&amp;"_MW",IF(AND(D625="Monet",OR(E625="De-Novo Merge",E625="Assisted Merge")),A624&amp;"_SA_MW",IF(AND(D625="Rinat",OR(E625="Manual",E625="Assisted Manual")),A624&amp;"_RM",IF(AND(D625="Rinat",OR(E625="De-Novo Merge",E625="Assisted Merge")),A624&amp;"_SA_RM",""))))))))))))))))</f>
        <v/>
      </c>
      <c r="G625" s="104"/>
      <c r="H625" s="104"/>
      <c r="I625" s="68"/>
      <c r="J625" s="68"/>
      <c r="K625" s="73" t="str">
        <f>IF(AND(NOT(I625=""),NOT(J625=""),NOT(H625="")),J625/I625,"")</f>
        <v/>
      </c>
      <c r="L625" s="109"/>
      <c r="M625" s="103" t="str">
        <f>IF(AND(NOT(OR(G625="",G625="Ø")),H625=""),"In Progress",IF(AND(NOT(OR(H625="Ø",H625="")),NOT(OR(G625="Ø",G625=""))),"Completed",IF(AND(NOT(A624=""),NOT(OR(D625="",D625="???")),G625=""),"Waiting",IF(D625="???","Waiting",""))))</f>
        <v/>
      </c>
      <c r="N625" s="109"/>
      <c r="O625" s="109"/>
    </row>
    <row r="626" spans="1:15" x14ac:dyDescent="0.25">
      <c r="A626" s="115" t="s">
        <v>5305</v>
      </c>
      <c r="B626" s="110"/>
      <c r="C626" s="109"/>
      <c r="D626" s="103" t="str">
        <f>IF(AND(NOT(B626=""),NOT(A626="")),"???","")</f>
        <v/>
      </c>
      <c r="E626" s="103"/>
      <c r="F626" s="7" t="str">
        <f>IF(AND(D626="Amina",OR(E626="Manual",E626="Assisted Manual")),A626&amp;"_AZ",IF(AND(D626="Amina",OR(E626="De-Novo Merge",E626="Assisted Merge")),A626&amp;"_SA_AZ",IF(AND(D626="Ahmad",OR(E626="Manual",E626="Assisted Manual")),A626&amp;"_AE",IF(AND(D626="Ahmad",OR(E626="De-Novo Merge",E626="Assisted Merge")),A626&amp;"_SA_AE",IF(AND(D626="Gina",OR(E626="Manual",E626="Assisted Manual")),A626&amp;"_GB",IF(AND(D626="Gina",OR(E626="De-Novo Merge",E626="Assisted Merge")),A626&amp;"_SA_GB",IF(AND(D626="Cameron",OR(E626="Manual",E626="Assisted Manual")),A626&amp;"_CA",IF(AND(D626="Cameron",OR(E626="De-Novo Merge",E626="Assisted Merge")),A626&amp;"_SA_CA",IF(AND(D626="Bruno",OR(E626="Manual",E626="Assisted Manual")),A626&amp;"_BD",IF(AND(D626="Bruno",OR(E626="De-Novo Merge",E626="Assisted Merge")),A626&amp;"_SA_BD",IF(AND(D626="Daniel",OR(E626="Manual",E626="Assisted Manual")),A626&amp;"_DR",IF(AND(D626="Daniel",OR(E626="De-Novo Merge",E626="Assisted Merge")),A626&amp;"_SA_DR",IF(AND(D626="Monet",OR(E626="Manual",E626="Assisted Manual")),A626&amp;"_MW",IF(AND(D626="Monet",OR(E626="De-Novo Merge",E626="Assisted Merge")),A626&amp;"_SA_MW",IF(AND(D626="Rinat",OR(E626="Manual",E626="Assisted Manual")),A626&amp;"_RM",IF(AND(D626="Rinat",OR(E626="De-Novo Merge",E626="Assisted Merge")),A626&amp;"_SA_RM",""))))))))))))))))</f>
        <v/>
      </c>
      <c r="G626" s="104"/>
      <c r="H626" s="104"/>
      <c r="I626" s="68"/>
      <c r="J626" s="68"/>
      <c r="K626" s="73" t="str">
        <f>IF(AND(NOT(I626=""),NOT(J626=""),NOT(H626="")),J626/I626,"")</f>
        <v/>
      </c>
      <c r="L626" s="111" t="str">
        <f>IF(AND(NOT(OR(H626="",H626="Ø")),NOT(OR(H627="",H627="Ø"))),"Needs to be Split","")</f>
        <v/>
      </c>
      <c r="M626" s="103" t="str">
        <f>IF(AND(NOT(OR(G626="",G626="Ø")),H626=""),"In Progress",IF(AND(NOT(OR(H626="Ø",H626="")),NOT(OR(G626="Ø",G626=""))),"Completed",IF(AND(NOT(A625=""),NOT(OR(D626="",D626="???")),G626=""),"Waiting",IF(D626="???","Waiting",""))))</f>
        <v/>
      </c>
      <c r="N626" s="109" t="str">
        <f>IF(AND(NOT(OR(H626="Ø",H626="")),L626="Split"),"In Progress",IF(AND(NOT(OR(H626="Ø",H626="")),L626="Needs to be Split"),"Waiting",IF(AND(M626="Review",M627="Review"),"Review",IF(OR(AND(M626="Review",M627="Incomplete"),AND(M626="Incomplete",M627="Review")),"Review",IF(OR(AND(M626="Untraceable",M627="Review"),AND(M626="Review",M627="Untraceable")),"Review",IF(OR(AND(M626="Review",M627="Completed"),AND(M626="Completed",M627="Review")),"Review",IF(OR(AND(M626="Other",M627="Review"),AND(M626="Review",M627="Other")),"Review",IF(OR(AND(M626="Other",M627="Incomplete"),AND(M626="Incomplete",M627="Other")),"Review",IF(OR(AND(M626="Other",M627="Untraceable"),AND(M626="Untraceable",M627="Other")),"Review",IF(OR(AND(M626="Other",M627="Completed"),AND(M626="Completed",M627="Other")),"Review",IF(AND(M626="Waiting",M627="Waiting"),"Waiting",IF(OR(AND(M626="Review",M627="Waiting"),AND(M626="Waiting",M627="Review")),"Waiting",IF(OR(AND(M626="Other",M627="Waiting"),AND(M626="Waiting",M627="Other")),"Waiting",IF(OR(AND(M626="Incomplete",M627="Waiting"),AND(M626="Waiting",M627="Incomplete")),"Waiting",IF(OR(AND(M626="Completed",M627="Waiting"),AND(M626="Waiting",M627="Completed")),"Waiting",IF(OR(M626="In Progress",M627="In Progress"),"In Progress",IF(OR(AND(M626="Completed",M627="Untraceable"),AND(M626="Untraceable",M627="Completed")),"Review",IF(OR(AND(M626="Completed",M627="Incomplete"),AND(M626="Incomplete",M627="Completed")),"Review",IF(OR(AND(M626="Incomplete",M627="Untraceable"),AND(M626="Untraceable",M627="Incomplete")),"Untraceable",IF(AND(NOT(OR(H626="Ø",H626="")),NOT(OR(H627="Ø",H627="")),L626=""),"In Progress",IF(AND(M626="Untraceable",M627="Untraceable"),"Untraceable",IF(AND(NOT(OR(H626="Ø",H626="")),NOT(OR(H627="Ø",H627="")),NOT(OR(L626="Ø",L626="",L626="Split",L626="Needs to be Split"))),"Completed",IF(AND(M626="Incomplete",M627="Incomplete"),"Incomplete",IF(AND(M626="Other",M627="Other"),"Review",IF(AND(M626="Untraceable",M627=""),"Untraceable","")))))))))))))))))))))))))</f>
        <v/>
      </c>
      <c r="O626" s="109" t="str">
        <f>IF(OR(N626="Untraceable",N626="Incomplete"),"Ignore",IF(N626="Completed","Waiting",IF(OR(N626="Waiting",N626="In Progress",N626="Review",N626="Other"),"HOLD","")))</f>
        <v/>
      </c>
    </row>
    <row r="627" spans="1:15" x14ac:dyDescent="0.25">
      <c r="A627" s="109"/>
      <c r="B627" s="109"/>
      <c r="C627" s="109"/>
      <c r="D627" s="103" t="str">
        <f>IF(AND(NOT(A626=""),NOT(B626=""),NOT(M626="Untraceable")),"???","")</f>
        <v/>
      </c>
      <c r="E627" s="103"/>
      <c r="F627" s="7" t="str">
        <f>IF(AND(D627="Amina",OR(E627="Manual",E627="Assisted Manual")),A626&amp;"_AZ",IF(AND(D627="Amina",OR(E627="De-Novo Merge",E627="Assisted Merge")),A626&amp;"_SA_AZ",IF(AND(D627="Ahmad",OR(E627="Manual",E627="Assisted Manual")),A626&amp;"_AE",IF(AND(D627="Ahmad",OR(E627="De-Novo Merge",E627="Assisted Merge")),A626&amp;"_SA_AE",IF(AND(D627="Gina",OR(E627="Manual",E627="Assisted Manual")),A626&amp;"_GB",IF(AND(D627="Gina",OR(E627="De-Novo Merge",E627="Assisted Merge")),A626&amp;"_SA_GB",IF(AND(D627="Cameron",OR(E627="Manual",E627="Assisted Manual")),A626&amp;"_CA",IF(AND(D627="Cameron",OR(E627="De-Novo Merge",E627="Assisted Merge")),A626&amp;"_SA_CA",IF(AND(D627="Bruno",OR(E627="Manual",E627="Assisted Manual")),A626&amp;"_BD",IF(AND(D627="Bruno",OR(E627="De-Novo Merge",E627="Assisted Merge")),A626&amp;"_SA_BD",IF(AND(D627="Daniel",OR(E627="Manual",E627="Assisted Manual")),A626&amp;"_DR",IF(AND(D627="Daniel",OR(E627="De-Novo Merge",E627="Assisted Merge")),A626&amp;"_SA_DR",IF(AND(D627="Monet",OR(E627="Manual",E627="Assisted Manual")),A626&amp;"_MW",IF(AND(D627="Monet",OR(E627="De-Novo Merge",E627="Assisted Merge")),A626&amp;"_SA_MW",IF(AND(D627="Rinat",OR(E627="Manual",E627="Assisted Manual")),A626&amp;"_RM",IF(AND(D627="Rinat",OR(E627="De-Novo Merge",E627="Assisted Merge")),A626&amp;"_SA_RM",""))))))))))))))))</f>
        <v/>
      </c>
      <c r="G627" s="104"/>
      <c r="H627" s="104"/>
      <c r="I627" s="68"/>
      <c r="J627" s="68"/>
      <c r="K627" s="73" t="str">
        <f>IF(AND(NOT(I627=""),NOT(J627=""),NOT(H627="")),J627/I627,"")</f>
        <v/>
      </c>
      <c r="L627" s="109"/>
      <c r="M627" s="103" t="str">
        <f>IF(AND(NOT(OR(G627="",G627="Ø")),H627=""),"In Progress",IF(AND(NOT(OR(H627="Ø",H627="")),NOT(OR(G627="Ø",G627=""))),"Completed",IF(AND(NOT(A626=""),NOT(OR(D627="",D627="???")),G627=""),"Waiting",IF(D627="???","Waiting",""))))</f>
        <v/>
      </c>
      <c r="N627" s="109"/>
      <c r="O627" s="109"/>
    </row>
    <row r="628" spans="1:15" x14ac:dyDescent="0.25">
      <c r="A628" s="115" t="s">
        <v>5304</v>
      </c>
      <c r="B628" s="110"/>
      <c r="C628" s="109"/>
      <c r="D628" s="103" t="str">
        <f>IF(AND(NOT(B628=""),NOT(A628="")),"???","")</f>
        <v/>
      </c>
      <c r="E628" s="103"/>
      <c r="F628" s="7" t="str">
        <f>IF(AND(D628="Amina",OR(E628="Manual",E628="Assisted Manual")),A628&amp;"_AZ",IF(AND(D628="Amina",OR(E628="De-Novo Merge",E628="Assisted Merge")),A628&amp;"_SA_AZ",IF(AND(D628="Ahmad",OR(E628="Manual",E628="Assisted Manual")),A628&amp;"_AE",IF(AND(D628="Ahmad",OR(E628="De-Novo Merge",E628="Assisted Merge")),A628&amp;"_SA_AE",IF(AND(D628="Gina",OR(E628="Manual",E628="Assisted Manual")),A628&amp;"_GB",IF(AND(D628="Gina",OR(E628="De-Novo Merge",E628="Assisted Merge")),A628&amp;"_SA_GB",IF(AND(D628="Cameron",OR(E628="Manual",E628="Assisted Manual")),A628&amp;"_CA",IF(AND(D628="Cameron",OR(E628="De-Novo Merge",E628="Assisted Merge")),A628&amp;"_SA_CA",IF(AND(D628="Bruno",OR(E628="Manual",E628="Assisted Manual")),A628&amp;"_BD",IF(AND(D628="Bruno",OR(E628="De-Novo Merge",E628="Assisted Merge")),A628&amp;"_SA_BD",IF(AND(D628="Daniel",OR(E628="Manual",E628="Assisted Manual")),A628&amp;"_DR",IF(AND(D628="Daniel",OR(E628="De-Novo Merge",E628="Assisted Merge")),A628&amp;"_SA_DR",IF(AND(D628="Monet",OR(E628="Manual",E628="Assisted Manual")),A628&amp;"_MW",IF(AND(D628="Monet",OR(E628="De-Novo Merge",E628="Assisted Merge")),A628&amp;"_SA_MW",IF(AND(D628="Rinat",OR(E628="Manual",E628="Assisted Manual")),A628&amp;"_RM",IF(AND(D628="Rinat",OR(E628="De-Novo Merge",E628="Assisted Merge")),A628&amp;"_SA_RM",""))))))))))))))))</f>
        <v/>
      </c>
      <c r="G628" s="104"/>
      <c r="H628" s="104"/>
      <c r="I628" s="68"/>
      <c r="J628" s="68"/>
      <c r="K628" s="73" t="str">
        <f>IF(AND(NOT(I628=""),NOT(J628=""),NOT(H628="")),J628/I628,"")</f>
        <v/>
      </c>
      <c r="L628" s="111" t="str">
        <f>IF(AND(NOT(OR(H628="",H628="Ø")),NOT(OR(H629="",H629="Ø"))),"Needs to be Split","")</f>
        <v/>
      </c>
      <c r="M628" s="103" t="str">
        <f>IF(AND(NOT(OR(G628="",G628="Ø")),H628=""),"In Progress",IF(AND(NOT(OR(H628="Ø",H628="")),NOT(OR(G628="Ø",G628=""))),"Completed",IF(AND(NOT(A627=""),NOT(OR(D628="",D628="???")),G628=""),"Waiting",IF(D628="???","Waiting",""))))</f>
        <v/>
      </c>
      <c r="N628" s="109" t="str">
        <f>IF(AND(NOT(OR(H628="Ø",H628="")),L628="Split"),"In Progress",IF(AND(NOT(OR(H628="Ø",H628="")),L628="Needs to be Split"),"Waiting",IF(AND(M628="Review",M629="Review"),"Review",IF(OR(AND(M628="Review",M629="Incomplete"),AND(M628="Incomplete",M629="Review")),"Review",IF(OR(AND(M628="Untraceable",M629="Review"),AND(M628="Review",M629="Untraceable")),"Review",IF(OR(AND(M628="Review",M629="Completed"),AND(M628="Completed",M629="Review")),"Review",IF(OR(AND(M628="Other",M629="Review"),AND(M628="Review",M629="Other")),"Review",IF(OR(AND(M628="Other",M629="Incomplete"),AND(M628="Incomplete",M629="Other")),"Review",IF(OR(AND(M628="Other",M629="Untraceable"),AND(M628="Untraceable",M629="Other")),"Review",IF(OR(AND(M628="Other",M629="Completed"),AND(M628="Completed",M629="Other")),"Review",IF(AND(M628="Waiting",M629="Waiting"),"Waiting",IF(OR(AND(M628="Review",M629="Waiting"),AND(M628="Waiting",M629="Review")),"Waiting",IF(OR(AND(M628="Other",M629="Waiting"),AND(M628="Waiting",M629="Other")),"Waiting",IF(OR(AND(M628="Incomplete",M629="Waiting"),AND(M628="Waiting",M629="Incomplete")),"Waiting",IF(OR(AND(M628="Completed",M629="Waiting"),AND(M628="Waiting",M629="Completed")),"Waiting",IF(OR(M628="In Progress",M629="In Progress"),"In Progress",IF(OR(AND(M628="Completed",M629="Untraceable"),AND(M628="Untraceable",M629="Completed")),"Review",IF(OR(AND(M628="Completed",M629="Incomplete"),AND(M628="Incomplete",M629="Completed")),"Review",IF(OR(AND(M628="Incomplete",M629="Untraceable"),AND(M628="Untraceable",M629="Incomplete")),"Untraceable",IF(AND(NOT(OR(H628="Ø",H628="")),NOT(OR(H629="Ø",H629="")),L628=""),"In Progress",IF(AND(M628="Untraceable",M629="Untraceable"),"Untraceable",IF(AND(NOT(OR(H628="Ø",H628="")),NOT(OR(H629="Ø",H629="")),NOT(OR(L628="Ø",L628="",L628="Split",L628="Needs to be Split"))),"Completed",IF(AND(M628="Incomplete",M629="Incomplete"),"Incomplete",IF(AND(M628="Other",M629="Other"),"Review",IF(AND(M628="Untraceable",M629=""),"Untraceable","")))))))))))))))))))))))))</f>
        <v/>
      </c>
      <c r="O628" s="109" t="str">
        <f>IF(OR(N628="Untraceable",N628="Incomplete"),"Ignore",IF(N628="Completed","Waiting",IF(OR(N628="Waiting",N628="In Progress",N628="Review",N628="Other"),"HOLD","")))</f>
        <v/>
      </c>
    </row>
    <row r="629" spans="1:15" x14ac:dyDescent="0.25">
      <c r="A629" s="109"/>
      <c r="B629" s="109"/>
      <c r="C629" s="109"/>
      <c r="D629" s="103" t="str">
        <f>IF(AND(NOT(A628=""),NOT(B628=""),NOT(M628="Untraceable")),"???","")</f>
        <v/>
      </c>
      <c r="E629" s="103"/>
      <c r="F629" s="7" t="str">
        <f>IF(AND(D629="Amina",OR(E629="Manual",E629="Assisted Manual")),A628&amp;"_AZ",IF(AND(D629="Amina",OR(E629="De-Novo Merge",E629="Assisted Merge")),A628&amp;"_SA_AZ",IF(AND(D629="Ahmad",OR(E629="Manual",E629="Assisted Manual")),A628&amp;"_AE",IF(AND(D629="Ahmad",OR(E629="De-Novo Merge",E629="Assisted Merge")),A628&amp;"_SA_AE",IF(AND(D629="Gina",OR(E629="Manual",E629="Assisted Manual")),A628&amp;"_GB",IF(AND(D629="Gina",OR(E629="De-Novo Merge",E629="Assisted Merge")),A628&amp;"_SA_GB",IF(AND(D629="Cameron",OR(E629="Manual",E629="Assisted Manual")),A628&amp;"_CA",IF(AND(D629="Cameron",OR(E629="De-Novo Merge",E629="Assisted Merge")),A628&amp;"_SA_CA",IF(AND(D629="Bruno",OR(E629="Manual",E629="Assisted Manual")),A628&amp;"_BD",IF(AND(D629="Bruno",OR(E629="De-Novo Merge",E629="Assisted Merge")),A628&amp;"_SA_BD",IF(AND(D629="Daniel",OR(E629="Manual",E629="Assisted Manual")),A628&amp;"_DR",IF(AND(D629="Daniel",OR(E629="De-Novo Merge",E629="Assisted Merge")),A628&amp;"_SA_DR",IF(AND(D629="Monet",OR(E629="Manual",E629="Assisted Manual")),A628&amp;"_MW",IF(AND(D629="Monet",OR(E629="De-Novo Merge",E629="Assisted Merge")),A628&amp;"_SA_MW",IF(AND(D629="Rinat",OR(E629="Manual",E629="Assisted Manual")),A628&amp;"_RM",IF(AND(D629="Rinat",OR(E629="De-Novo Merge",E629="Assisted Merge")),A628&amp;"_SA_RM",""))))))))))))))))</f>
        <v/>
      </c>
      <c r="G629" s="104"/>
      <c r="H629" s="104"/>
      <c r="I629" s="68"/>
      <c r="J629" s="68"/>
      <c r="K629" s="73" t="str">
        <f>IF(AND(NOT(I629=""),NOT(J629=""),NOT(H629="")),J629/I629,"")</f>
        <v/>
      </c>
      <c r="L629" s="109"/>
      <c r="M629" s="103" t="str">
        <f>IF(AND(NOT(OR(G629="",G629="Ø")),H629=""),"In Progress",IF(AND(NOT(OR(H629="Ø",H629="")),NOT(OR(G629="Ø",G629=""))),"Completed",IF(AND(NOT(A628=""),NOT(OR(D629="",D629="???")),G629=""),"Waiting",IF(D629="???","Waiting",""))))</f>
        <v/>
      </c>
      <c r="N629" s="109"/>
      <c r="O629" s="109"/>
    </row>
    <row r="630" spans="1:15" x14ac:dyDescent="0.25">
      <c r="A630" s="115" t="s">
        <v>5303</v>
      </c>
      <c r="B630" s="110"/>
      <c r="C630" s="109"/>
      <c r="D630" s="103" t="str">
        <f>IF(AND(NOT(B630=""),NOT(A630="")),"???","")</f>
        <v/>
      </c>
      <c r="E630" s="103"/>
      <c r="F630" s="7" t="str">
        <f>IF(AND(D630="Amina",OR(E630="Manual",E630="Assisted Manual")),A630&amp;"_AZ",IF(AND(D630="Amina",OR(E630="De-Novo Merge",E630="Assisted Merge")),A630&amp;"_SA_AZ",IF(AND(D630="Ahmad",OR(E630="Manual",E630="Assisted Manual")),A630&amp;"_AE",IF(AND(D630="Ahmad",OR(E630="De-Novo Merge",E630="Assisted Merge")),A630&amp;"_SA_AE",IF(AND(D630="Gina",OR(E630="Manual",E630="Assisted Manual")),A630&amp;"_GB",IF(AND(D630="Gina",OR(E630="De-Novo Merge",E630="Assisted Merge")),A630&amp;"_SA_GB",IF(AND(D630="Cameron",OR(E630="Manual",E630="Assisted Manual")),A630&amp;"_CA",IF(AND(D630="Cameron",OR(E630="De-Novo Merge",E630="Assisted Merge")),A630&amp;"_SA_CA",IF(AND(D630="Bruno",OR(E630="Manual",E630="Assisted Manual")),A630&amp;"_BD",IF(AND(D630="Bruno",OR(E630="De-Novo Merge",E630="Assisted Merge")),A630&amp;"_SA_BD",IF(AND(D630="Daniel",OR(E630="Manual",E630="Assisted Manual")),A630&amp;"_DR",IF(AND(D630="Daniel",OR(E630="De-Novo Merge",E630="Assisted Merge")),A630&amp;"_SA_DR",IF(AND(D630="Monet",OR(E630="Manual",E630="Assisted Manual")),A630&amp;"_MW",IF(AND(D630="Monet",OR(E630="De-Novo Merge",E630="Assisted Merge")),A630&amp;"_SA_MW",IF(AND(D630="Rinat",OR(E630="Manual",E630="Assisted Manual")),A630&amp;"_RM",IF(AND(D630="Rinat",OR(E630="De-Novo Merge",E630="Assisted Merge")),A630&amp;"_SA_RM",""))))))))))))))))</f>
        <v/>
      </c>
      <c r="G630" s="104"/>
      <c r="H630" s="104"/>
      <c r="I630" s="68"/>
      <c r="J630" s="68"/>
      <c r="K630" s="73" t="str">
        <f>IF(AND(NOT(I630=""),NOT(J630=""),NOT(H630="")),J630/I630,"")</f>
        <v/>
      </c>
      <c r="L630" s="111" t="str">
        <f>IF(AND(NOT(OR(H630="",H630="Ø")),NOT(OR(H631="",H631="Ø"))),"Needs to be Split","")</f>
        <v/>
      </c>
      <c r="M630" s="103" t="str">
        <f>IF(AND(NOT(OR(G630="",G630="Ø")),H630=""),"In Progress",IF(AND(NOT(OR(H630="Ø",H630="")),NOT(OR(G630="Ø",G630=""))),"Completed",IF(AND(NOT(A629=""),NOT(OR(D630="",D630="???")),G630=""),"Waiting",IF(D630="???","Waiting",""))))</f>
        <v/>
      </c>
      <c r="N630" s="109" t="str">
        <f>IF(AND(NOT(OR(H630="Ø",H630="")),L630="Split"),"In Progress",IF(AND(NOT(OR(H630="Ø",H630="")),L630="Needs to be Split"),"Waiting",IF(AND(M630="Review",M631="Review"),"Review",IF(OR(AND(M630="Review",M631="Incomplete"),AND(M630="Incomplete",M631="Review")),"Review",IF(OR(AND(M630="Untraceable",M631="Review"),AND(M630="Review",M631="Untraceable")),"Review",IF(OR(AND(M630="Review",M631="Completed"),AND(M630="Completed",M631="Review")),"Review",IF(OR(AND(M630="Other",M631="Review"),AND(M630="Review",M631="Other")),"Review",IF(OR(AND(M630="Other",M631="Incomplete"),AND(M630="Incomplete",M631="Other")),"Review",IF(OR(AND(M630="Other",M631="Untraceable"),AND(M630="Untraceable",M631="Other")),"Review",IF(OR(AND(M630="Other",M631="Completed"),AND(M630="Completed",M631="Other")),"Review",IF(AND(M630="Waiting",M631="Waiting"),"Waiting",IF(OR(AND(M630="Review",M631="Waiting"),AND(M630="Waiting",M631="Review")),"Waiting",IF(OR(AND(M630="Other",M631="Waiting"),AND(M630="Waiting",M631="Other")),"Waiting",IF(OR(AND(M630="Incomplete",M631="Waiting"),AND(M630="Waiting",M631="Incomplete")),"Waiting",IF(OR(AND(M630="Completed",M631="Waiting"),AND(M630="Waiting",M631="Completed")),"Waiting",IF(OR(M630="In Progress",M631="In Progress"),"In Progress",IF(OR(AND(M630="Completed",M631="Untraceable"),AND(M630="Untraceable",M631="Completed")),"Review",IF(OR(AND(M630="Completed",M631="Incomplete"),AND(M630="Incomplete",M631="Completed")),"Review",IF(OR(AND(M630="Incomplete",M631="Untraceable"),AND(M630="Untraceable",M631="Incomplete")),"Untraceable",IF(AND(NOT(OR(H630="Ø",H630="")),NOT(OR(H631="Ø",H631="")),L630=""),"In Progress",IF(AND(M630="Untraceable",M631="Untraceable"),"Untraceable",IF(AND(NOT(OR(H630="Ø",H630="")),NOT(OR(H631="Ø",H631="")),NOT(OR(L630="Ø",L630="",L630="Split",L630="Needs to be Split"))),"Completed",IF(AND(M630="Incomplete",M631="Incomplete"),"Incomplete",IF(AND(M630="Other",M631="Other"),"Review",IF(AND(M630="Untraceable",M631=""),"Untraceable","")))))))))))))))))))))))))</f>
        <v/>
      </c>
      <c r="O630" s="109" t="str">
        <f>IF(OR(N630="Untraceable",N630="Incomplete"),"Ignore",IF(N630="Completed","Waiting",IF(OR(N630="Waiting",N630="In Progress",N630="Review",N630="Other"),"HOLD","")))</f>
        <v/>
      </c>
    </row>
    <row r="631" spans="1:15" x14ac:dyDescent="0.25">
      <c r="A631" s="109"/>
      <c r="B631" s="109"/>
      <c r="C631" s="109"/>
      <c r="D631" s="103" t="str">
        <f>IF(AND(NOT(A630=""),NOT(B630=""),NOT(M630="Untraceable")),"???","")</f>
        <v/>
      </c>
      <c r="E631" s="103"/>
      <c r="F631" s="7" t="str">
        <f>IF(AND(D631="Amina",OR(E631="Manual",E631="Assisted Manual")),A630&amp;"_AZ",IF(AND(D631="Amina",OR(E631="De-Novo Merge",E631="Assisted Merge")),A630&amp;"_SA_AZ",IF(AND(D631="Ahmad",OR(E631="Manual",E631="Assisted Manual")),A630&amp;"_AE",IF(AND(D631="Ahmad",OR(E631="De-Novo Merge",E631="Assisted Merge")),A630&amp;"_SA_AE",IF(AND(D631="Gina",OR(E631="Manual",E631="Assisted Manual")),A630&amp;"_GB",IF(AND(D631="Gina",OR(E631="De-Novo Merge",E631="Assisted Merge")),A630&amp;"_SA_GB",IF(AND(D631="Cameron",OR(E631="Manual",E631="Assisted Manual")),A630&amp;"_CA",IF(AND(D631="Cameron",OR(E631="De-Novo Merge",E631="Assisted Merge")),A630&amp;"_SA_CA",IF(AND(D631="Bruno",OR(E631="Manual",E631="Assisted Manual")),A630&amp;"_BD",IF(AND(D631="Bruno",OR(E631="De-Novo Merge",E631="Assisted Merge")),A630&amp;"_SA_BD",IF(AND(D631="Daniel",OR(E631="Manual",E631="Assisted Manual")),A630&amp;"_DR",IF(AND(D631="Daniel",OR(E631="De-Novo Merge",E631="Assisted Merge")),A630&amp;"_SA_DR",IF(AND(D631="Monet",OR(E631="Manual",E631="Assisted Manual")),A630&amp;"_MW",IF(AND(D631="Monet",OR(E631="De-Novo Merge",E631="Assisted Merge")),A630&amp;"_SA_MW",IF(AND(D631="Rinat",OR(E631="Manual",E631="Assisted Manual")),A630&amp;"_RM",IF(AND(D631="Rinat",OR(E631="De-Novo Merge",E631="Assisted Merge")),A630&amp;"_SA_RM",""))))))))))))))))</f>
        <v/>
      </c>
      <c r="G631" s="104"/>
      <c r="H631" s="104"/>
      <c r="I631" s="68"/>
      <c r="J631" s="68"/>
      <c r="K631" s="73" t="str">
        <f>IF(AND(NOT(I631=""),NOT(J631=""),NOT(H631="")),J631/I631,"")</f>
        <v/>
      </c>
      <c r="L631" s="109"/>
      <c r="M631" s="103" t="str">
        <f>IF(AND(NOT(OR(G631="",G631="Ø")),H631=""),"In Progress",IF(AND(NOT(OR(H631="Ø",H631="")),NOT(OR(G631="Ø",G631=""))),"Completed",IF(AND(NOT(A630=""),NOT(OR(D631="",D631="???")),G631=""),"Waiting",IF(D631="???","Waiting",""))))</f>
        <v/>
      </c>
      <c r="N631" s="109"/>
      <c r="O631" s="109"/>
    </row>
    <row r="632" spans="1:15" x14ac:dyDescent="0.25">
      <c r="A632" s="115" t="s">
        <v>5302</v>
      </c>
      <c r="B632" s="110"/>
      <c r="C632" s="109"/>
      <c r="D632" s="103" t="str">
        <f>IF(AND(NOT(B632=""),NOT(A632="")),"???","")</f>
        <v/>
      </c>
      <c r="E632" s="103"/>
      <c r="F632" s="7" t="str">
        <f>IF(AND(D632="Amina",OR(E632="Manual",E632="Assisted Manual")),A632&amp;"_AZ",IF(AND(D632="Amina",OR(E632="De-Novo Merge",E632="Assisted Merge")),A632&amp;"_SA_AZ",IF(AND(D632="Ahmad",OR(E632="Manual",E632="Assisted Manual")),A632&amp;"_AE",IF(AND(D632="Ahmad",OR(E632="De-Novo Merge",E632="Assisted Merge")),A632&amp;"_SA_AE",IF(AND(D632="Gina",OR(E632="Manual",E632="Assisted Manual")),A632&amp;"_GB",IF(AND(D632="Gina",OR(E632="De-Novo Merge",E632="Assisted Merge")),A632&amp;"_SA_GB",IF(AND(D632="Cameron",OR(E632="Manual",E632="Assisted Manual")),A632&amp;"_CA",IF(AND(D632="Cameron",OR(E632="De-Novo Merge",E632="Assisted Merge")),A632&amp;"_SA_CA",IF(AND(D632="Bruno",OR(E632="Manual",E632="Assisted Manual")),A632&amp;"_BD",IF(AND(D632="Bruno",OR(E632="De-Novo Merge",E632="Assisted Merge")),A632&amp;"_SA_BD",IF(AND(D632="Daniel",OR(E632="Manual",E632="Assisted Manual")),A632&amp;"_DR",IF(AND(D632="Daniel",OR(E632="De-Novo Merge",E632="Assisted Merge")),A632&amp;"_SA_DR",IF(AND(D632="Monet",OR(E632="Manual",E632="Assisted Manual")),A632&amp;"_MW",IF(AND(D632="Monet",OR(E632="De-Novo Merge",E632="Assisted Merge")),A632&amp;"_SA_MW",IF(AND(D632="Rinat",OR(E632="Manual",E632="Assisted Manual")),A632&amp;"_RM",IF(AND(D632="Rinat",OR(E632="De-Novo Merge",E632="Assisted Merge")),A632&amp;"_SA_RM",""))))))))))))))))</f>
        <v/>
      </c>
      <c r="G632" s="104"/>
      <c r="H632" s="104"/>
      <c r="I632" s="68"/>
      <c r="J632" s="68"/>
      <c r="K632" s="73" t="str">
        <f>IF(AND(NOT(I632=""),NOT(J632=""),NOT(H632="")),J632/I632,"")</f>
        <v/>
      </c>
      <c r="L632" s="111" t="str">
        <f>IF(AND(NOT(OR(H632="",H632="Ø")),NOT(OR(H633="",H633="Ø"))),"Needs to be Split","")</f>
        <v/>
      </c>
      <c r="M632" s="103" t="str">
        <f>IF(AND(NOT(OR(G632="",G632="Ø")),H632=""),"In Progress",IF(AND(NOT(OR(H632="Ø",H632="")),NOT(OR(G632="Ø",G632=""))),"Completed",IF(AND(NOT(A631=""),NOT(OR(D632="",D632="???")),G632=""),"Waiting",IF(D632="???","Waiting",""))))</f>
        <v/>
      </c>
      <c r="N632" s="109" t="str">
        <f>IF(AND(NOT(OR(H632="Ø",H632="")),L632="Split"),"In Progress",IF(AND(NOT(OR(H632="Ø",H632="")),L632="Needs to be Split"),"Waiting",IF(AND(M632="Review",M633="Review"),"Review",IF(OR(AND(M632="Review",M633="Incomplete"),AND(M632="Incomplete",M633="Review")),"Review",IF(OR(AND(M632="Untraceable",M633="Review"),AND(M632="Review",M633="Untraceable")),"Review",IF(OR(AND(M632="Review",M633="Completed"),AND(M632="Completed",M633="Review")),"Review",IF(OR(AND(M632="Other",M633="Review"),AND(M632="Review",M633="Other")),"Review",IF(OR(AND(M632="Other",M633="Incomplete"),AND(M632="Incomplete",M633="Other")),"Review",IF(OR(AND(M632="Other",M633="Untraceable"),AND(M632="Untraceable",M633="Other")),"Review",IF(OR(AND(M632="Other",M633="Completed"),AND(M632="Completed",M633="Other")),"Review",IF(AND(M632="Waiting",M633="Waiting"),"Waiting",IF(OR(AND(M632="Review",M633="Waiting"),AND(M632="Waiting",M633="Review")),"Waiting",IF(OR(AND(M632="Other",M633="Waiting"),AND(M632="Waiting",M633="Other")),"Waiting",IF(OR(AND(M632="Incomplete",M633="Waiting"),AND(M632="Waiting",M633="Incomplete")),"Waiting",IF(OR(AND(M632="Completed",M633="Waiting"),AND(M632="Waiting",M633="Completed")),"Waiting",IF(OR(M632="In Progress",M633="In Progress"),"In Progress",IF(OR(AND(M632="Completed",M633="Untraceable"),AND(M632="Untraceable",M633="Completed")),"Review",IF(OR(AND(M632="Completed",M633="Incomplete"),AND(M632="Incomplete",M633="Completed")),"Review",IF(OR(AND(M632="Incomplete",M633="Untraceable"),AND(M632="Untraceable",M633="Incomplete")),"Untraceable",IF(AND(NOT(OR(H632="Ø",H632="")),NOT(OR(H633="Ø",H633="")),L632=""),"In Progress",IF(AND(M632="Untraceable",M633="Untraceable"),"Untraceable",IF(AND(NOT(OR(H632="Ø",H632="")),NOT(OR(H633="Ø",H633="")),NOT(OR(L632="Ø",L632="",L632="Split",L632="Needs to be Split"))),"Completed",IF(AND(M632="Incomplete",M633="Incomplete"),"Incomplete",IF(AND(M632="Other",M633="Other"),"Review",IF(AND(M632="Untraceable",M633=""),"Untraceable","")))))))))))))))))))))))))</f>
        <v/>
      </c>
      <c r="O632" s="109" t="str">
        <f>IF(OR(N632="Untraceable",N632="Incomplete"),"Ignore",IF(N632="Completed","Waiting",IF(OR(N632="Waiting",N632="In Progress",N632="Review",N632="Other"),"HOLD","")))</f>
        <v/>
      </c>
    </row>
    <row r="633" spans="1:15" x14ac:dyDescent="0.25">
      <c r="A633" s="109"/>
      <c r="B633" s="109"/>
      <c r="C633" s="109"/>
      <c r="D633" s="103" t="str">
        <f>IF(AND(NOT(A632=""),NOT(B632=""),NOT(M632="Untraceable")),"???","")</f>
        <v/>
      </c>
      <c r="E633" s="103"/>
      <c r="F633" s="7" t="str">
        <f>IF(AND(D633="Amina",OR(E633="Manual",E633="Assisted Manual")),A632&amp;"_AZ",IF(AND(D633="Amina",OR(E633="De-Novo Merge",E633="Assisted Merge")),A632&amp;"_SA_AZ",IF(AND(D633="Ahmad",OR(E633="Manual",E633="Assisted Manual")),A632&amp;"_AE",IF(AND(D633="Ahmad",OR(E633="De-Novo Merge",E633="Assisted Merge")),A632&amp;"_SA_AE",IF(AND(D633="Gina",OR(E633="Manual",E633="Assisted Manual")),A632&amp;"_GB",IF(AND(D633="Gina",OR(E633="De-Novo Merge",E633="Assisted Merge")),A632&amp;"_SA_GB",IF(AND(D633="Cameron",OR(E633="Manual",E633="Assisted Manual")),A632&amp;"_CA",IF(AND(D633="Cameron",OR(E633="De-Novo Merge",E633="Assisted Merge")),A632&amp;"_SA_CA",IF(AND(D633="Bruno",OR(E633="Manual",E633="Assisted Manual")),A632&amp;"_BD",IF(AND(D633="Bruno",OR(E633="De-Novo Merge",E633="Assisted Merge")),A632&amp;"_SA_BD",IF(AND(D633="Daniel",OR(E633="Manual",E633="Assisted Manual")),A632&amp;"_DR",IF(AND(D633="Daniel",OR(E633="De-Novo Merge",E633="Assisted Merge")),A632&amp;"_SA_DR",IF(AND(D633="Monet",OR(E633="Manual",E633="Assisted Manual")),A632&amp;"_MW",IF(AND(D633="Monet",OR(E633="De-Novo Merge",E633="Assisted Merge")),A632&amp;"_SA_MW",IF(AND(D633="Rinat",OR(E633="Manual",E633="Assisted Manual")),A632&amp;"_RM",IF(AND(D633="Rinat",OR(E633="De-Novo Merge",E633="Assisted Merge")),A632&amp;"_SA_RM",""))))))))))))))))</f>
        <v/>
      </c>
      <c r="G633" s="104"/>
      <c r="H633" s="104"/>
      <c r="I633" s="68"/>
      <c r="J633" s="68"/>
      <c r="K633" s="73" t="str">
        <f>IF(AND(NOT(I633=""),NOT(J633=""),NOT(H633="")),J633/I633,"")</f>
        <v/>
      </c>
      <c r="L633" s="109"/>
      <c r="M633" s="103" t="str">
        <f>IF(AND(NOT(OR(G633="",G633="Ø")),H633=""),"In Progress",IF(AND(NOT(OR(H633="Ø",H633="")),NOT(OR(G633="Ø",G633=""))),"Completed",IF(AND(NOT(A632=""),NOT(OR(D633="",D633="???")),G633=""),"Waiting",IF(D633="???","Waiting",""))))</f>
        <v/>
      </c>
      <c r="N633" s="109"/>
      <c r="O633" s="109"/>
    </row>
    <row r="634" spans="1:15" x14ac:dyDescent="0.25">
      <c r="A634" s="115" t="s">
        <v>5301</v>
      </c>
      <c r="B634" s="110"/>
      <c r="C634" s="109"/>
      <c r="D634" s="103" t="str">
        <f>IF(AND(NOT(B634=""),NOT(A634="")),"???","")</f>
        <v/>
      </c>
      <c r="E634" s="103"/>
      <c r="F634" s="7" t="str">
        <f>IF(AND(D634="Amina",OR(E634="Manual",E634="Assisted Manual")),A634&amp;"_AZ",IF(AND(D634="Amina",OR(E634="De-Novo Merge",E634="Assisted Merge")),A634&amp;"_SA_AZ",IF(AND(D634="Ahmad",OR(E634="Manual",E634="Assisted Manual")),A634&amp;"_AE",IF(AND(D634="Ahmad",OR(E634="De-Novo Merge",E634="Assisted Merge")),A634&amp;"_SA_AE",IF(AND(D634="Gina",OR(E634="Manual",E634="Assisted Manual")),A634&amp;"_GB",IF(AND(D634="Gina",OR(E634="De-Novo Merge",E634="Assisted Merge")),A634&amp;"_SA_GB",IF(AND(D634="Cameron",OR(E634="Manual",E634="Assisted Manual")),A634&amp;"_CA",IF(AND(D634="Cameron",OR(E634="De-Novo Merge",E634="Assisted Merge")),A634&amp;"_SA_CA",IF(AND(D634="Bruno",OR(E634="Manual",E634="Assisted Manual")),A634&amp;"_BD",IF(AND(D634="Bruno",OR(E634="De-Novo Merge",E634="Assisted Merge")),A634&amp;"_SA_BD",IF(AND(D634="Daniel",OR(E634="Manual",E634="Assisted Manual")),A634&amp;"_DR",IF(AND(D634="Daniel",OR(E634="De-Novo Merge",E634="Assisted Merge")),A634&amp;"_SA_DR",IF(AND(D634="Monet",OR(E634="Manual",E634="Assisted Manual")),A634&amp;"_MW",IF(AND(D634="Monet",OR(E634="De-Novo Merge",E634="Assisted Merge")),A634&amp;"_SA_MW",IF(AND(D634="Rinat",OR(E634="Manual",E634="Assisted Manual")),A634&amp;"_RM",IF(AND(D634="Rinat",OR(E634="De-Novo Merge",E634="Assisted Merge")),A634&amp;"_SA_RM",""))))))))))))))))</f>
        <v/>
      </c>
      <c r="G634" s="104"/>
      <c r="H634" s="104"/>
      <c r="I634" s="68"/>
      <c r="J634" s="68"/>
      <c r="K634" s="73" t="str">
        <f>IF(AND(NOT(I634=""),NOT(J634=""),NOT(H634="")),J634/I634,"")</f>
        <v/>
      </c>
      <c r="L634" s="111" t="str">
        <f>IF(AND(NOT(OR(H634="",H634="Ø")),NOT(OR(H635="",H635="Ø"))),"Needs to be Split","")</f>
        <v/>
      </c>
      <c r="M634" s="103" t="str">
        <f>IF(AND(NOT(OR(G634="",G634="Ø")),H634=""),"In Progress",IF(AND(NOT(OR(H634="Ø",H634="")),NOT(OR(G634="Ø",G634=""))),"Completed",IF(AND(NOT(A633=""),NOT(OR(D634="",D634="???")),G634=""),"Waiting",IF(D634="???","Waiting",""))))</f>
        <v/>
      </c>
      <c r="N634" s="109" t="str">
        <f>IF(AND(NOT(OR(H634="Ø",H634="")),L634="Split"),"In Progress",IF(AND(NOT(OR(H634="Ø",H634="")),L634="Needs to be Split"),"Waiting",IF(AND(M634="Review",M635="Review"),"Review",IF(OR(AND(M634="Review",M635="Incomplete"),AND(M634="Incomplete",M635="Review")),"Review",IF(OR(AND(M634="Untraceable",M635="Review"),AND(M634="Review",M635="Untraceable")),"Review",IF(OR(AND(M634="Review",M635="Completed"),AND(M634="Completed",M635="Review")),"Review",IF(OR(AND(M634="Other",M635="Review"),AND(M634="Review",M635="Other")),"Review",IF(OR(AND(M634="Other",M635="Incomplete"),AND(M634="Incomplete",M635="Other")),"Review",IF(OR(AND(M634="Other",M635="Untraceable"),AND(M634="Untraceable",M635="Other")),"Review",IF(OR(AND(M634="Other",M635="Completed"),AND(M634="Completed",M635="Other")),"Review",IF(AND(M634="Waiting",M635="Waiting"),"Waiting",IF(OR(AND(M634="Review",M635="Waiting"),AND(M634="Waiting",M635="Review")),"Waiting",IF(OR(AND(M634="Other",M635="Waiting"),AND(M634="Waiting",M635="Other")),"Waiting",IF(OR(AND(M634="Incomplete",M635="Waiting"),AND(M634="Waiting",M635="Incomplete")),"Waiting",IF(OR(AND(M634="Completed",M635="Waiting"),AND(M634="Waiting",M635="Completed")),"Waiting",IF(OR(M634="In Progress",M635="In Progress"),"In Progress",IF(OR(AND(M634="Completed",M635="Untraceable"),AND(M634="Untraceable",M635="Completed")),"Review",IF(OR(AND(M634="Completed",M635="Incomplete"),AND(M634="Incomplete",M635="Completed")),"Review",IF(OR(AND(M634="Incomplete",M635="Untraceable"),AND(M634="Untraceable",M635="Incomplete")),"Untraceable",IF(AND(NOT(OR(H634="Ø",H634="")),NOT(OR(H635="Ø",H635="")),L634=""),"In Progress",IF(AND(M634="Untraceable",M635="Untraceable"),"Untraceable",IF(AND(NOT(OR(H634="Ø",H634="")),NOT(OR(H635="Ø",H635="")),NOT(OR(L634="Ø",L634="",L634="Split",L634="Needs to be Split"))),"Completed",IF(AND(M634="Incomplete",M635="Incomplete"),"Incomplete",IF(AND(M634="Other",M635="Other"),"Review",IF(AND(M634="Untraceable",M635=""),"Untraceable","")))))))))))))))))))))))))</f>
        <v/>
      </c>
      <c r="O634" s="109" t="str">
        <f>IF(OR(N634="Untraceable",N634="Incomplete"),"Ignore",IF(N634="Completed","Waiting",IF(OR(N634="Waiting",N634="In Progress",N634="Review",N634="Other"),"HOLD","")))</f>
        <v/>
      </c>
    </row>
    <row r="635" spans="1:15" x14ac:dyDescent="0.25">
      <c r="A635" s="109"/>
      <c r="B635" s="109"/>
      <c r="C635" s="109"/>
      <c r="D635" s="103" t="str">
        <f>IF(AND(NOT(A634=""),NOT(B634=""),NOT(M634="Untraceable")),"???","")</f>
        <v/>
      </c>
      <c r="E635" s="103"/>
      <c r="F635" s="7" t="str">
        <f>IF(AND(D635="Amina",OR(E635="Manual",E635="Assisted Manual")),A634&amp;"_AZ",IF(AND(D635="Amina",OR(E635="De-Novo Merge",E635="Assisted Merge")),A634&amp;"_SA_AZ",IF(AND(D635="Ahmad",OR(E635="Manual",E635="Assisted Manual")),A634&amp;"_AE",IF(AND(D635="Ahmad",OR(E635="De-Novo Merge",E635="Assisted Merge")),A634&amp;"_SA_AE",IF(AND(D635="Gina",OR(E635="Manual",E635="Assisted Manual")),A634&amp;"_GB",IF(AND(D635="Gina",OR(E635="De-Novo Merge",E635="Assisted Merge")),A634&amp;"_SA_GB",IF(AND(D635="Cameron",OR(E635="Manual",E635="Assisted Manual")),A634&amp;"_CA",IF(AND(D635="Cameron",OR(E635="De-Novo Merge",E635="Assisted Merge")),A634&amp;"_SA_CA",IF(AND(D635="Bruno",OR(E635="Manual",E635="Assisted Manual")),A634&amp;"_BD",IF(AND(D635="Bruno",OR(E635="De-Novo Merge",E635="Assisted Merge")),A634&amp;"_SA_BD",IF(AND(D635="Daniel",OR(E635="Manual",E635="Assisted Manual")),A634&amp;"_DR",IF(AND(D635="Daniel",OR(E635="De-Novo Merge",E635="Assisted Merge")),A634&amp;"_SA_DR",IF(AND(D635="Monet",OR(E635="Manual",E635="Assisted Manual")),A634&amp;"_MW",IF(AND(D635="Monet",OR(E635="De-Novo Merge",E635="Assisted Merge")),A634&amp;"_SA_MW",IF(AND(D635="Rinat",OR(E635="Manual",E635="Assisted Manual")),A634&amp;"_RM",IF(AND(D635="Rinat",OR(E635="De-Novo Merge",E635="Assisted Merge")),A634&amp;"_SA_RM",""))))))))))))))))</f>
        <v/>
      </c>
      <c r="G635" s="104"/>
      <c r="H635" s="104"/>
      <c r="I635" s="68"/>
      <c r="J635" s="68"/>
      <c r="K635" s="73" t="str">
        <f>IF(AND(NOT(I635=""),NOT(J635=""),NOT(H635="")),J635/I635,"")</f>
        <v/>
      </c>
      <c r="L635" s="109"/>
      <c r="M635" s="103" t="str">
        <f>IF(AND(NOT(OR(G635="",G635="Ø")),H635=""),"In Progress",IF(AND(NOT(OR(H635="Ø",H635="")),NOT(OR(G635="Ø",G635=""))),"Completed",IF(AND(NOT(A634=""),NOT(OR(D635="",D635="???")),G635=""),"Waiting",IF(D635="???","Waiting",""))))</f>
        <v/>
      </c>
      <c r="N635" s="109"/>
      <c r="O635" s="109"/>
    </row>
    <row r="636" spans="1:15" x14ac:dyDescent="0.25">
      <c r="A636" s="115" t="s">
        <v>5300</v>
      </c>
      <c r="B636" s="110"/>
      <c r="C636" s="109"/>
      <c r="D636" s="103" t="str">
        <f>IF(AND(NOT(B636=""),NOT(A636="")),"???","")</f>
        <v/>
      </c>
      <c r="E636" s="103"/>
      <c r="F636" s="7" t="str">
        <f>IF(AND(D636="Amina",OR(E636="Manual",E636="Assisted Manual")),A636&amp;"_AZ",IF(AND(D636="Amina",OR(E636="De-Novo Merge",E636="Assisted Merge")),A636&amp;"_SA_AZ",IF(AND(D636="Ahmad",OR(E636="Manual",E636="Assisted Manual")),A636&amp;"_AE",IF(AND(D636="Ahmad",OR(E636="De-Novo Merge",E636="Assisted Merge")),A636&amp;"_SA_AE",IF(AND(D636="Gina",OR(E636="Manual",E636="Assisted Manual")),A636&amp;"_GB",IF(AND(D636="Gina",OR(E636="De-Novo Merge",E636="Assisted Merge")),A636&amp;"_SA_GB",IF(AND(D636="Cameron",OR(E636="Manual",E636="Assisted Manual")),A636&amp;"_CA",IF(AND(D636="Cameron",OR(E636="De-Novo Merge",E636="Assisted Merge")),A636&amp;"_SA_CA",IF(AND(D636="Bruno",OR(E636="Manual",E636="Assisted Manual")),A636&amp;"_BD",IF(AND(D636="Bruno",OR(E636="De-Novo Merge",E636="Assisted Merge")),A636&amp;"_SA_BD",IF(AND(D636="Daniel",OR(E636="Manual",E636="Assisted Manual")),A636&amp;"_DR",IF(AND(D636="Daniel",OR(E636="De-Novo Merge",E636="Assisted Merge")),A636&amp;"_SA_DR",IF(AND(D636="Monet",OR(E636="Manual",E636="Assisted Manual")),A636&amp;"_MW",IF(AND(D636="Monet",OR(E636="De-Novo Merge",E636="Assisted Merge")),A636&amp;"_SA_MW",IF(AND(D636="Rinat",OR(E636="Manual",E636="Assisted Manual")),A636&amp;"_RM",IF(AND(D636="Rinat",OR(E636="De-Novo Merge",E636="Assisted Merge")),A636&amp;"_SA_RM",""))))))))))))))))</f>
        <v/>
      </c>
      <c r="G636" s="104"/>
      <c r="H636" s="104"/>
      <c r="I636" s="68"/>
      <c r="J636" s="68"/>
      <c r="K636" s="73" t="str">
        <f>IF(AND(NOT(I636=""),NOT(J636=""),NOT(H636="")),J636/I636,"")</f>
        <v/>
      </c>
      <c r="L636" s="111" t="str">
        <f>IF(AND(NOT(OR(H636="",H636="Ø")),NOT(OR(H637="",H637="Ø"))),"Needs to be Split","")</f>
        <v/>
      </c>
      <c r="M636" s="103" t="str">
        <f>IF(AND(NOT(OR(G636="",G636="Ø")),H636=""),"In Progress",IF(AND(NOT(OR(H636="Ø",H636="")),NOT(OR(G636="Ø",G636=""))),"Completed",IF(AND(NOT(A635=""),NOT(OR(D636="",D636="???")),G636=""),"Waiting",IF(D636="???","Waiting",""))))</f>
        <v/>
      </c>
      <c r="N636" s="109" t="str">
        <f>IF(AND(NOT(OR(H636="Ø",H636="")),L636="Split"),"In Progress",IF(AND(NOT(OR(H636="Ø",H636="")),L636="Needs to be Split"),"Waiting",IF(AND(M636="Review",M637="Review"),"Review",IF(OR(AND(M636="Review",M637="Incomplete"),AND(M636="Incomplete",M637="Review")),"Review",IF(OR(AND(M636="Untraceable",M637="Review"),AND(M636="Review",M637="Untraceable")),"Review",IF(OR(AND(M636="Review",M637="Completed"),AND(M636="Completed",M637="Review")),"Review",IF(OR(AND(M636="Other",M637="Review"),AND(M636="Review",M637="Other")),"Review",IF(OR(AND(M636="Other",M637="Incomplete"),AND(M636="Incomplete",M637="Other")),"Review",IF(OR(AND(M636="Other",M637="Untraceable"),AND(M636="Untraceable",M637="Other")),"Review",IF(OR(AND(M636="Other",M637="Completed"),AND(M636="Completed",M637="Other")),"Review",IF(AND(M636="Waiting",M637="Waiting"),"Waiting",IF(OR(AND(M636="Review",M637="Waiting"),AND(M636="Waiting",M637="Review")),"Waiting",IF(OR(AND(M636="Other",M637="Waiting"),AND(M636="Waiting",M637="Other")),"Waiting",IF(OR(AND(M636="Incomplete",M637="Waiting"),AND(M636="Waiting",M637="Incomplete")),"Waiting",IF(OR(AND(M636="Completed",M637="Waiting"),AND(M636="Waiting",M637="Completed")),"Waiting",IF(OR(M636="In Progress",M637="In Progress"),"In Progress",IF(OR(AND(M636="Completed",M637="Untraceable"),AND(M636="Untraceable",M637="Completed")),"Review",IF(OR(AND(M636="Completed",M637="Incomplete"),AND(M636="Incomplete",M637="Completed")),"Review",IF(OR(AND(M636="Incomplete",M637="Untraceable"),AND(M636="Untraceable",M637="Incomplete")),"Untraceable",IF(AND(NOT(OR(H636="Ø",H636="")),NOT(OR(H637="Ø",H637="")),L636=""),"In Progress",IF(AND(M636="Untraceable",M637="Untraceable"),"Untraceable",IF(AND(NOT(OR(H636="Ø",H636="")),NOT(OR(H637="Ø",H637="")),NOT(OR(L636="Ø",L636="",L636="Split",L636="Needs to be Split"))),"Completed",IF(AND(M636="Incomplete",M637="Incomplete"),"Incomplete",IF(AND(M636="Other",M637="Other"),"Review",IF(AND(M636="Untraceable",M637=""),"Untraceable","")))))))))))))))))))))))))</f>
        <v/>
      </c>
      <c r="O636" s="109" t="str">
        <f>IF(OR(N636="Untraceable",N636="Incomplete"),"Ignore",IF(N636="Completed","Waiting",IF(OR(N636="Waiting",N636="In Progress",N636="Review",N636="Other"),"HOLD","")))</f>
        <v/>
      </c>
    </row>
    <row r="637" spans="1:15" x14ac:dyDescent="0.25">
      <c r="A637" s="109"/>
      <c r="B637" s="109"/>
      <c r="C637" s="109"/>
      <c r="D637" s="103" t="str">
        <f>IF(AND(NOT(A636=""),NOT(B636=""),NOT(M636="Untraceable")),"???","")</f>
        <v/>
      </c>
      <c r="E637" s="103"/>
      <c r="F637" s="7" t="str">
        <f>IF(AND(D637="Amina",OR(E637="Manual",E637="Assisted Manual")),A636&amp;"_AZ",IF(AND(D637="Amina",OR(E637="De-Novo Merge",E637="Assisted Merge")),A636&amp;"_SA_AZ",IF(AND(D637="Ahmad",OR(E637="Manual",E637="Assisted Manual")),A636&amp;"_AE",IF(AND(D637="Ahmad",OR(E637="De-Novo Merge",E637="Assisted Merge")),A636&amp;"_SA_AE",IF(AND(D637="Gina",OR(E637="Manual",E637="Assisted Manual")),A636&amp;"_GB",IF(AND(D637="Gina",OR(E637="De-Novo Merge",E637="Assisted Merge")),A636&amp;"_SA_GB",IF(AND(D637="Cameron",OR(E637="Manual",E637="Assisted Manual")),A636&amp;"_CA",IF(AND(D637="Cameron",OR(E637="De-Novo Merge",E637="Assisted Merge")),A636&amp;"_SA_CA",IF(AND(D637="Bruno",OR(E637="Manual",E637="Assisted Manual")),A636&amp;"_BD",IF(AND(D637="Bruno",OR(E637="De-Novo Merge",E637="Assisted Merge")),A636&amp;"_SA_BD",IF(AND(D637="Daniel",OR(E637="Manual",E637="Assisted Manual")),A636&amp;"_DR",IF(AND(D637="Daniel",OR(E637="De-Novo Merge",E637="Assisted Merge")),A636&amp;"_SA_DR",IF(AND(D637="Monet",OR(E637="Manual",E637="Assisted Manual")),A636&amp;"_MW",IF(AND(D637="Monet",OR(E637="De-Novo Merge",E637="Assisted Merge")),A636&amp;"_SA_MW",IF(AND(D637="Rinat",OR(E637="Manual",E637="Assisted Manual")),A636&amp;"_RM",IF(AND(D637="Rinat",OR(E637="De-Novo Merge",E637="Assisted Merge")),A636&amp;"_SA_RM",""))))))))))))))))</f>
        <v/>
      </c>
      <c r="G637" s="104"/>
      <c r="H637" s="104"/>
      <c r="I637" s="68"/>
      <c r="J637" s="68"/>
      <c r="K637" s="73" t="str">
        <f>IF(AND(NOT(I637=""),NOT(J637=""),NOT(H637="")),J637/I637,"")</f>
        <v/>
      </c>
      <c r="L637" s="109"/>
      <c r="M637" s="103" t="str">
        <f>IF(AND(NOT(OR(G637="",G637="Ø")),H637=""),"In Progress",IF(AND(NOT(OR(H637="Ø",H637="")),NOT(OR(G637="Ø",G637=""))),"Completed",IF(AND(NOT(A636=""),NOT(OR(D637="",D637="???")),G637=""),"Waiting",IF(D637="???","Waiting",""))))</f>
        <v/>
      </c>
      <c r="N637" s="109"/>
      <c r="O637" s="109"/>
    </row>
    <row r="638" spans="1:15" x14ac:dyDescent="0.25">
      <c r="A638" s="115" t="s">
        <v>5299</v>
      </c>
      <c r="B638" s="110"/>
      <c r="C638" s="109"/>
      <c r="D638" s="103" t="str">
        <f>IF(AND(NOT(B638=""),NOT(A638="")),"???","")</f>
        <v/>
      </c>
      <c r="E638" s="103"/>
      <c r="F638" s="7" t="str">
        <f>IF(AND(D638="Amina",OR(E638="Manual",E638="Assisted Manual")),A638&amp;"_AZ",IF(AND(D638="Amina",OR(E638="De-Novo Merge",E638="Assisted Merge")),A638&amp;"_SA_AZ",IF(AND(D638="Ahmad",OR(E638="Manual",E638="Assisted Manual")),A638&amp;"_AE",IF(AND(D638="Ahmad",OR(E638="De-Novo Merge",E638="Assisted Merge")),A638&amp;"_SA_AE",IF(AND(D638="Gina",OR(E638="Manual",E638="Assisted Manual")),A638&amp;"_GB",IF(AND(D638="Gina",OR(E638="De-Novo Merge",E638="Assisted Merge")),A638&amp;"_SA_GB",IF(AND(D638="Cameron",OR(E638="Manual",E638="Assisted Manual")),A638&amp;"_CA",IF(AND(D638="Cameron",OR(E638="De-Novo Merge",E638="Assisted Merge")),A638&amp;"_SA_CA",IF(AND(D638="Bruno",OR(E638="Manual",E638="Assisted Manual")),A638&amp;"_BD",IF(AND(D638="Bruno",OR(E638="De-Novo Merge",E638="Assisted Merge")),A638&amp;"_SA_BD",IF(AND(D638="Daniel",OR(E638="Manual",E638="Assisted Manual")),A638&amp;"_DR",IF(AND(D638="Daniel",OR(E638="De-Novo Merge",E638="Assisted Merge")),A638&amp;"_SA_DR",IF(AND(D638="Monet",OR(E638="Manual",E638="Assisted Manual")),A638&amp;"_MW",IF(AND(D638="Monet",OR(E638="De-Novo Merge",E638="Assisted Merge")),A638&amp;"_SA_MW",IF(AND(D638="Rinat",OR(E638="Manual",E638="Assisted Manual")),A638&amp;"_RM",IF(AND(D638="Rinat",OR(E638="De-Novo Merge",E638="Assisted Merge")),A638&amp;"_SA_RM",""))))))))))))))))</f>
        <v/>
      </c>
      <c r="G638" s="104"/>
      <c r="H638" s="104"/>
      <c r="I638" s="68"/>
      <c r="J638" s="68"/>
      <c r="K638" s="73" t="str">
        <f>IF(AND(NOT(I638=""),NOT(J638=""),NOT(H638="")),J638/I638,"")</f>
        <v/>
      </c>
      <c r="L638" s="111" t="str">
        <f>IF(AND(NOT(OR(H638="",H638="Ø")),NOT(OR(H639="",H639="Ø"))),"Needs to be Split","")</f>
        <v/>
      </c>
      <c r="M638" s="103" t="str">
        <f>IF(AND(NOT(OR(G638="",G638="Ø")),H638=""),"In Progress",IF(AND(NOT(OR(H638="Ø",H638="")),NOT(OR(G638="Ø",G638=""))),"Completed",IF(AND(NOT(A637=""),NOT(OR(D638="",D638="???")),G638=""),"Waiting",IF(D638="???","Waiting",""))))</f>
        <v/>
      </c>
      <c r="N638" s="109" t="str">
        <f>IF(AND(NOT(OR(H638="Ø",H638="")),L638="Split"),"In Progress",IF(AND(NOT(OR(H638="Ø",H638="")),L638="Needs to be Split"),"Waiting",IF(AND(M638="Review",M639="Review"),"Review",IF(OR(AND(M638="Review",M639="Incomplete"),AND(M638="Incomplete",M639="Review")),"Review",IF(OR(AND(M638="Untraceable",M639="Review"),AND(M638="Review",M639="Untraceable")),"Review",IF(OR(AND(M638="Review",M639="Completed"),AND(M638="Completed",M639="Review")),"Review",IF(OR(AND(M638="Other",M639="Review"),AND(M638="Review",M639="Other")),"Review",IF(OR(AND(M638="Other",M639="Incomplete"),AND(M638="Incomplete",M639="Other")),"Review",IF(OR(AND(M638="Other",M639="Untraceable"),AND(M638="Untraceable",M639="Other")),"Review",IF(OR(AND(M638="Other",M639="Completed"),AND(M638="Completed",M639="Other")),"Review",IF(AND(M638="Waiting",M639="Waiting"),"Waiting",IF(OR(AND(M638="Review",M639="Waiting"),AND(M638="Waiting",M639="Review")),"Waiting",IF(OR(AND(M638="Other",M639="Waiting"),AND(M638="Waiting",M639="Other")),"Waiting",IF(OR(AND(M638="Incomplete",M639="Waiting"),AND(M638="Waiting",M639="Incomplete")),"Waiting",IF(OR(AND(M638="Completed",M639="Waiting"),AND(M638="Waiting",M639="Completed")),"Waiting",IF(OR(M638="In Progress",M639="In Progress"),"In Progress",IF(OR(AND(M638="Completed",M639="Untraceable"),AND(M638="Untraceable",M639="Completed")),"Review",IF(OR(AND(M638="Completed",M639="Incomplete"),AND(M638="Incomplete",M639="Completed")),"Review",IF(OR(AND(M638="Incomplete",M639="Untraceable"),AND(M638="Untraceable",M639="Incomplete")),"Untraceable",IF(AND(NOT(OR(H638="Ø",H638="")),NOT(OR(H639="Ø",H639="")),L638=""),"In Progress",IF(AND(M638="Untraceable",M639="Untraceable"),"Untraceable",IF(AND(NOT(OR(H638="Ø",H638="")),NOT(OR(H639="Ø",H639="")),NOT(OR(L638="Ø",L638="",L638="Split",L638="Needs to be Split"))),"Completed",IF(AND(M638="Incomplete",M639="Incomplete"),"Incomplete",IF(AND(M638="Other",M639="Other"),"Review",IF(AND(M638="Untraceable",M639=""),"Untraceable","")))))))))))))))))))))))))</f>
        <v/>
      </c>
      <c r="O638" s="109" t="str">
        <f>IF(OR(N638="Untraceable",N638="Incomplete"),"Ignore",IF(N638="Completed","Waiting",IF(OR(N638="Waiting",N638="In Progress",N638="Review",N638="Other"),"HOLD","")))</f>
        <v/>
      </c>
    </row>
    <row r="639" spans="1:15" x14ac:dyDescent="0.25">
      <c r="A639" s="109"/>
      <c r="B639" s="109"/>
      <c r="C639" s="109"/>
      <c r="D639" s="103" t="str">
        <f>IF(AND(NOT(A638=""),NOT(B638=""),NOT(M638="Untraceable")),"???","")</f>
        <v/>
      </c>
      <c r="E639" s="103"/>
      <c r="F639" s="7" t="str">
        <f>IF(AND(D639="Amina",OR(E639="Manual",E639="Assisted Manual")),A638&amp;"_AZ",IF(AND(D639="Amina",OR(E639="De-Novo Merge",E639="Assisted Merge")),A638&amp;"_SA_AZ",IF(AND(D639="Ahmad",OR(E639="Manual",E639="Assisted Manual")),A638&amp;"_AE",IF(AND(D639="Ahmad",OR(E639="De-Novo Merge",E639="Assisted Merge")),A638&amp;"_SA_AE",IF(AND(D639="Gina",OR(E639="Manual",E639="Assisted Manual")),A638&amp;"_GB",IF(AND(D639="Gina",OR(E639="De-Novo Merge",E639="Assisted Merge")),A638&amp;"_SA_GB",IF(AND(D639="Cameron",OR(E639="Manual",E639="Assisted Manual")),A638&amp;"_CA",IF(AND(D639="Cameron",OR(E639="De-Novo Merge",E639="Assisted Merge")),A638&amp;"_SA_CA",IF(AND(D639="Bruno",OR(E639="Manual",E639="Assisted Manual")),A638&amp;"_BD",IF(AND(D639="Bruno",OR(E639="De-Novo Merge",E639="Assisted Merge")),A638&amp;"_SA_BD",IF(AND(D639="Daniel",OR(E639="Manual",E639="Assisted Manual")),A638&amp;"_DR",IF(AND(D639="Daniel",OR(E639="De-Novo Merge",E639="Assisted Merge")),A638&amp;"_SA_DR",IF(AND(D639="Monet",OR(E639="Manual",E639="Assisted Manual")),A638&amp;"_MW",IF(AND(D639="Monet",OR(E639="De-Novo Merge",E639="Assisted Merge")),A638&amp;"_SA_MW",IF(AND(D639="Rinat",OR(E639="Manual",E639="Assisted Manual")),A638&amp;"_RM",IF(AND(D639="Rinat",OR(E639="De-Novo Merge",E639="Assisted Merge")),A638&amp;"_SA_RM",""))))))))))))))))</f>
        <v/>
      </c>
      <c r="G639" s="104"/>
      <c r="H639" s="104"/>
      <c r="I639" s="68"/>
      <c r="J639" s="68"/>
      <c r="K639" s="73" t="str">
        <f>IF(AND(NOT(I639=""),NOT(J639=""),NOT(H639="")),J639/I639,"")</f>
        <v/>
      </c>
      <c r="L639" s="109"/>
      <c r="M639" s="103" t="str">
        <f>IF(AND(NOT(OR(G639="",G639="Ø")),H639=""),"In Progress",IF(AND(NOT(OR(H639="Ø",H639="")),NOT(OR(G639="Ø",G639=""))),"Completed",IF(AND(NOT(A638=""),NOT(OR(D639="",D639="???")),G639=""),"Waiting",IF(D639="???","Waiting",""))))</f>
        <v/>
      </c>
      <c r="N639" s="109"/>
      <c r="O639" s="109"/>
    </row>
    <row r="640" spans="1:15" x14ac:dyDescent="0.25">
      <c r="A640" s="115" t="s">
        <v>5298</v>
      </c>
      <c r="B640" s="110"/>
      <c r="C640" s="109"/>
      <c r="D640" s="103" t="str">
        <f>IF(AND(NOT(B640=""),NOT(A640="")),"???","")</f>
        <v/>
      </c>
      <c r="E640" s="103"/>
      <c r="F640" s="7" t="str">
        <f>IF(AND(D640="Amina",OR(E640="Manual",E640="Assisted Manual")),A640&amp;"_AZ",IF(AND(D640="Amina",OR(E640="De-Novo Merge",E640="Assisted Merge")),A640&amp;"_SA_AZ",IF(AND(D640="Ahmad",OR(E640="Manual",E640="Assisted Manual")),A640&amp;"_AE",IF(AND(D640="Ahmad",OR(E640="De-Novo Merge",E640="Assisted Merge")),A640&amp;"_SA_AE",IF(AND(D640="Gina",OR(E640="Manual",E640="Assisted Manual")),A640&amp;"_GB",IF(AND(D640="Gina",OR(E640="De-Novo Merge",E640="Assisted Merge")),A640&amp;"_SA_GB",IF(AND(D640="Cameron",OR(E640="Manual",E640="Assisted Manual")),A640&amp;"_CA",IF(AND(D640="Cameron",OR(E640="De-Novo Merge",E640="Assisted Merge")),A640&amp;"_SA_CA",IF(AND(D640="Bruno",OR(E640="Manual",E640="Assisted Manual")),A640&amp;"_BD",IF(AND(D640="Bruno",OR(E640="De-Novo Merge",E640="Assisted Merge")),A640&amp;"_SA_BD",IF(AND(D640="Daniel",OR(E640="Manual",E640="Assisted Manual")),A640&amp;"_DR",IF(AND(D640="Daniel",OR(E640="De-Novo Merge",E640="Assisted Merge")),A640&amp;"_SA_DR",IF(AND(D640="Monet",OR(E640="Manual",E640="Assisted Manual")),A640&amp;"_MW",IF(AND(D640="Monet",OR(E640="De-Novo Merge",E640="Assisted Merge")),A640&amp;"_SA_MW",IF(AND(D640="Rinat",OR(E640="Manual",E640="Assisted Manual")),A640&amp;"_RM",IF(AND(D640="Rinat",OR(E640="De-Novo Merge",E640="Assisted Merge")),A640&amp;"_SA_RM",""))))))))))))))))</f>
        <v/>
      </c>
      <c r="G640" s="104"/>
      <c r="H640" s="104"/>
      <c r="I640" s="68"/>
      <c r="J640" s="68"/>
      <c r="K640" s="73" t="str">
        <f>IF(AND(NOT(I640=""),NOT(J640=""),NOT(H640="")),J640/I640,"")</f>
        <v/>
      </c>
      <c r="L640" s="111" t="str">
        <f>IF(AND(NOT(OR(H640="",H640="Ø")),NOT(OR(H641="",H641="Ø"))),"Needs to be Split","")</f>
        <v/>
      </c>
      <c r="M640" s="103" t="str">
        <f>IF(AND(NOT(OR(G640="",G640="Ø")),H640=""),"In Progress",IF(AND(NOT(OR(H640="Ø",H640="")),NOT(OR(G640="Ø",G640=""))),"Completed",IF(AND(NOT(A639=""),NOT(OR(D640="",D640="???")),G640=""),"Waiting",IF(D640="???","Waiting",""))))</f>
        <v/>
      </c>
      <c r="N640" s="109" t="str">
        <f>IF(AND(NOT(OR(H640="Ø",H640="")),L640="Split"),"In Progress",IF(AND(NOT(OR(H640="Ø",H640="")),L640="Needs to be Split"),"Waiting",IF(AND(M640="Review",M641="Review"),"Review",IF(OR(AND(M640="Review",M641="Incomplete"),AND(M640="Incomplete",M641="Review")),"Review",IF(OR(AND(M640="Untraceable",M641="Review"),AND(M640="Review",M641="Untraceable")),"Review",IF(OR(AND(M640="Review",M641="Completed"),AND(M640="Completed",M641="Review")),"Review",IF(OR(AND(M640="Other",M641="Review"),AND(M640="Review",M641="Other")),"Review",IF(OR(AND(M640="Other",M641="Incomplete"),AND(M640="Incomplete",M641="Other")),"Review",IF(OR(AND(M640="Other",M641="Untraceable"),AND(M640="Untraceable",M641="Other")),"Review",IF(OR(AND(M640="Other",M641="Completed"),AND(M640="Completed",M641="Other")),"Review",IF(AND(M640="Waiting",M641="Waiting"),"Waiting",IF(OR(AND(M640="Review",M641="Waiting"),AND(M640="Waiting",M641="Review")),"Waiting",IF(OR(AND(M640="Other",M641="Waiting"),AND(M640="Waiting",M641="Other")),"Waiting",IF(OR(AND(M640="Incomplete",M641="Waiting"),AND(M640="Waiting",M641="Incomplete")),"Waiting",IF(OR(AND(M640="Completed",M641="Waiting"),AND(M640="Waiting",M641="Completed")),"Waiting",IF(OR(M640="In Progress",M641="In Progress"),"In Progress",IF(OR(AND(M640="Completed",M641="Untraceable"),AND(M640="Untraceable",M641="Completed")),"Review",IF(OR(AND(M640="Completed",M641="Incomplete"),AND(M640="Incomplete",M641="Completed")),"Review",IF(OR(AND(M640="Incomplete",M641="Untraceable"),AND(M640="Untraceable",M641="Incomplete")),"Untraceable",IF(AND(NOT(OR(H640="Ø",H640="")),NOT(OR(H641="Ø",H641="")),L640=""),"In Progress",IF(AND(M640="Untraceable",M641="Untraceable"),"Untraceable",IF(AND(NOT(OR(H640="Ø",H640="")),NOT(OR(H641="Ø",H641="")),NOT(OR(L640="Ø",L640="",L640="Split",L640="Needs to be Split"))),"Completed",IF(AND(M640="Incomplete",M641="Incomplete"),"Incomplete",IF(AND(M640="Other",M641="Other"),"Review",IF(AND(M640="Untraceable",M641=""),"Untraceable","")))))))))))))))))))))))))</f>
        <v/>
      </c>
      <c r="O640" s="109" t="str">
        <f>IF(OR(N640="Untraceable",N640="Incomplete"),"Ignore",IF(N640="Completed","Waiting",IF(OR(N640="Waiting",N640="In Progress",N640="Review",N640="Other"),"HOLD","")))</f>
        <v/>
      </c>
    </row>
    <row r="641" spans="1:15" x14ac:dyDescent="0.25">
      <c r="A641" s="109"/>
      <c r="B641" s="109"/>
      <c r="C641" s="109"/>
      <c r="D641" s="103" t="str">
        <f>IF(AND(NOT(A640=""),NOT(B640=""),NOT(M640="Untraceable")),"???","")</f>
        <v/>
      </c>
      <c r="E641" s="103"/>
      <c r="F641" s="7" t="str">
        <f>IF(AND(D641="Amina",OR(E641="Manual",E641="Assisted Manual")),A640&amp;"_AZ",IF(AND(D641="Amina",OR(E641="De-Novo Merge",E641="Assisted Merge")),A640&amp;"_SA_AZ",IF(AND(D641="Ahmad",OR(E641="Manual",E641="Assisted Manual")),A640&amp;"_AE",IF(AND(D641="Ahmad",OR(E641="De-Novo Merge",E641="Assisted Merge")),A640&amp;"_SA_AE",IF(AND(D641="Gina",OR(E641="Manual",E641="Assisted Manual")),A640&amp;"_GB",IF(AND(D641="Gina",OR(E641="De-Novo Merge",E641="Assisted Merge")),A640&amp;"_SA_GB",IF(AND(D641="Cameron",OR(E641="Manual",E641="Assisted Manual")),A640&amp;"_CA",IF(AND(D641="Cameron",OR(E641="De-Novo Merge",E641="Assisted Merge")),A640&amp;"_SA_CA",IF(AND(D641="Bruno",OR(E641="Manual",E641="Assisted Manual")),A640&amp;"_BD",IF(AND(D641="Bruno",OR(E641="De-Novo Merge",E641="Assisted Merge")),A640&amp;"_SA_BD",IF(AND(D641="Daniel",OR(E641="Manual",E641="Assisted Manual")),A640&amp;"_DR",IF(AND(D641="Daniel",OR(E641="De-Novo Merge",E641="Assisted Merge")),A640&amp;"_SA_DR",IF(AND(D641="Monet",OR(E641="Manual",E641="Assisted Manual")),A640&amp;"_MW",IF(AND(D641="Monet",OR(E641="De-Novo Merge",E641="Assisted Merge")),A640&amp;"_SA_MW",IF(AND(D641="Rinat",OR(E641="Manual",E641="Assisted Manual")),A640&amp;"_RM",IF(AND(D641="Rinat",OR(E641="De-Novo Merge",E641="Assisted Merge")),A640&amp;"_SA_RM",""))))))))))))))))</f>
        <v/>
      </c>
      <c r="G641" s="104"/>
      <c r="H641" s="104"/>
      <c r="I641" s="68"/>
      <c r="J641" s="68"/>
      <c r="K641" s="73" t="str">
        <f>IF(AND(NOT(I641=""),NOT(J641=""),NOT(H641="")),J641/I641,"")</f>
        <v/>
      </c>
      <c r="L641" s="109"/>
      <c r="M641" s="103" t="str">
        <f>IF(AND(NOT(OR(G641="",G641="Ø")),H641=""),"In Progress",IF(AND(NOT(OR(H641="Ø",H641="")),NOT(OR(G641="Ø",G641=""))),"Completed",IF(AND(NOT(A640=""),NOT(OR(D641="",D641="???")),G641=""),"Waiting",IF(D641="???","Waiting",""))))</f>
        <v/>
      </c>
      <c r="N641" s="109"/>
      <c r="O641" s="109"/>
    </row>
    <row r="642" spans="1:15" x14ac:dyDescent="0.25">
      <c r="A642" s="115" t="s">
        <v>5297</v>
      </c>
      <c r="B642" s="110"/>
      <c r="C642" s="109"/>
      <c r="D642" s="103" t="str">
        <f>IF(AND(NOT(B642=""),NOT(A642="")),"???","")</f>
        <v/>
      </c>
      <c r="E642" s="103"/>
      <c r="F642" s="7" t="str">
        <f>IF(AND(D642="Amina",OR(E642="Manual",E642="Assisted Manual")),A642&amp;"_AZ",IF(AND(D642="Amina",OR(E642="De-Novo Merge",E642="Assisted Merge")),A642&amp;"_SA_AZ",IF(AND(D642="Ahmad",OR(E642="Manual",E642="Assisted Manual")),A642&amp;"_AE",IF(AND(D642="Ahmad",OR(E642="De-Novo Merge",E642="Assisted Merge")),A642&amp;"_SA_AE",IF(AND(D642="Gina",OR(E642="Manual",E642="Assisted Manual")),A642&amp;"_GB",IF(AND(D642="Gina",OR(E642="De-Novo Merge",E642="Assisted Merge")),A642&amp;"_SA_GB",IF(AND(D642="Cameron",OR(E642="Manual",E642="Assisted Manual")),A642&amp;"_CA",IF(AND(D642="Cameron",OR(E642="De-Novo Merge",E642="Assisted Merge")),A642&amp;"_SA_CA",IF(AND(D642="Bruno",OR(E642="Manual",E642="Assisted Manual")),A642&amp;"_BD",IF(AND(D642="Bruno",OR(E642="De-Novo Merge",E642="Assisted Merge")),A642&amp;"_SA_BD",IF(AND(D642="Daniel",OR(E642="Manual",E642="Assisted Manual")),A642&amp;"_DR",IF(AND(D642="Daniel",OR(E642="De-Novo Merge",E642="Assisted Merge")),A642&amp;"_SA_DR",IF(AND(D642="Monet",OR(E642="Manual",E642="Assisted Manual")),A642&amp;"_MW",IF(AND(D642="Monet",OR(E642="De-Novo Merge",E642="Assisted Merge")),A642&amp;"_SA_MW",IF(AND(D642="Rinat",OR(E642="Manual",E642="Assisted Manual")),A642&amp;"_RM",IF(AND(D642="Rinat",OR(E642="De-Novo Merge",E642="Assisted Merge")),A642&amp;"_SA_RM",""))))))))))))))))</f>
        <v/>
      </c>
      <c r="G642" s="104"/>
      <c r="H642" s="104"/>
      <c r="I642" s="68"/>
      <c r="J642" s="68"/>
      <c r="K642" s="73" t="str">
        <f>IF(AND(NOT(I642=""),NOT(J642=""),NOT(H642="")),J642/I642,"")</f>
        <v/>
      </c>
      <c r="L642" s="111" t="str">
        <f>IF(AND(NOT(OR(H642="",H642="Ø")),NOT(OR(H643="",H643="Ø"))),"Needs to be Split","")</f>
        <v/>
      </c>
      <c r="M642" s="103" t="str">
        <f>IF(AND(NOT(OR(G642="",G642="Ø")),H642=""),"In Progress",IF(AND(NOT(OR(H642="Ø",H642="")),NOT(OR(G642="Ø",G642=""))),"Completed",IF(AND(NOT(A641=""),NOT(OR(D642="",D642="???")),G642=""),"Waiting",IF(D642="???","Waiting",""))))</f>
        <v/>
      </c>
      <c r="N642" s="109" t="str">
        <f>IF(AND(NOT(OR(H642="Ø",H642="")),L642="Split"),"In Progress",IF(AND(NOT(OR(H642="Ø",H642="")),L642="Needs to be Split"),"Waiting",IF(AND(M642="Review",M643="Review"),"Review",IF(OR(AND(M642="Review",M643="Incomplete"),AND(M642="Incomplete",M643="Review")),"Review",IF(OR(AND(M642="Untraceable",M643="Review"),AND(M642="Review",M643="Untraceable")),"Review",IF(OR(AND(M642="Review",M643="Completed"),AND(M642="Completed",M643="Review")),"Review",IF(OR(AND(M642="Other",M643="Review"),AND(M642="Review",M643="Other")),"Review",IF(OR(AND(M642="Other",M643="Incomplete"),AND(M642="Incomplete",M643="Other")),"Review",IF(OR(AND(M642="Other",M643="Untraceable"),AND(M642="Untraceable",M643="Other")),"Review",IF(OR(AND(M642="Other",M643="Completed"),AND(M642="Completed",M643="Other")),"Review",IF(AND(M642="Waiting",M643="Waiting"),"Waiting",IF(OR(AND(M642="Review",M643="Waiting"),AND(M642="Waiting",M643="Review")),"Waiting",IF(OR(AND(M642="Other",M643="Waiting"),AND(M642="Waiting",M643="Other")),"Waiting",IF(OR(AND(M642="Incomplete",M643="Waiting"),AND(M642="Waiting",M643="Incomplete")),"Waiting",IF(OR(AND(M642="Completed",M643="Waiting"),AND(M642="Waiting",M643="Completed")),"Waiting",IF(OR(M642="In Progress",M643="In Progress"),"In Progress",IF(OR(AND(M642="Completed",M643="Untraceable"),AND(M642="Untraceable",M643="Completed")),"Review",IF(OR(AND(M642="Completed",M643="Incomplete"),AND(M642="Incomplete",M643="Completed")),"Review",IF(OR(AND(M642="Incomplete",M643="Untraceable"),AND(M642="Untraceable",M643="Incomplete")),"Untraceable",IF(AND(NOT(OR(H642="Ø",H642="")),NOT(OR(H643="Ø",H643="")),L642=""),"In Progress",IF(AND(M642="Untraceable",M643="Untraceable"),"Untraceable",IF(AND(NOT(OR(H642="Ø",H642="")),NOT(OR(H643="Ø",H643="")),NOT(OR(L642="Ø",L642="",L642="Split",L642="Needs to be Split"))),"Completed",IF(AND(M642="Incomplete",M643="Incomplete"),"Incomplete",IF(AND(M642="Other",M643="Other"),"Review",IF(AND(M642="Untraceable",M643=""),"Untraceable","")))))))))))))))))))))))))</f>
        <v/>
      </c>
      <c r="O642" s="109" t="str">
        <f>IF(OR(N642="Untraceable",N642="Incomplete"),"Ignore",IF(N642="Completed","Waiting",IF(OR(N642="Waiting",N642="In Progress",N642="Review",N642="Other"),"HOLD","")))</f>
        <v/>
      </c>
    </row>
    <row r="643" spans="1:15" x14ac:dyDescent="0.25">
      <c r="A643" s="109"/>
      <c r="B643" s="109"/>
      <c r="C643" s="109"/>
      <c r="D643" s="103" t="str">
        <f>IF(AND(NOT(A642=""),NOT(B642=""),NOT(M642="Untraceable")),"???","")</f>
        <v/>
      </c>
      <c r="E643" s="103"/>
      <c r="F643" s="7" t="str">
        <f>IF(AND(D643="Amina",OR(E643="Manual",E643="Assisted Manual")),A642&amp;"_AZ",IF(AND(D643="Amina",OR(E643="De-Novo Merge",E643="Assisted Merge")),A642&amp;"_SA_AZ",IF(AND(D643="Ahmad",OR(E643="Manual",E643="Assisted Manual")),A642&amp;"_AE",IF(AND(D643="Ahmad",OR(E643="De-Novo Merge",E643="Assisted Merge")),A642&amp;"_SA_AE",IF(AND(D643="Gina",OR(E643="Manual",E643="Assisted Manual")),A642&amp;"_GB",IF(AND(D643="Gina",OR(E643="De-Novo Merge",E643="Assisted Merge")),A642&amp;"_SA_GB",IF(AND(D643="Cameron",OR(E643="Manual",E643="Assisted Manual")),A642&amp;"_CA",IF(AND(D643="Cameron",OR(E643="De-Novo Merge",E643="Assisted Merge")),A642&amp;"_SA_CA",IF(AND(D643="Bruno",OR(E643="Manual",E643="Assisted Manual")),A642&amp;"_BD",IF(AND(D643="Bruno",OR(E643="De-Novo Merge",E643="Assisted Merge")),A642&amp;"_SA_BD",IF(AND(D643="Daniel",OR(E643="Manual",E643="Assisted Manual")),A642&amp;"_DR",IF(AND(D643="Daniel",OR(E643="De-Novo Merge",E643="Assisted Merge")),A642&amp;"_SA_DR",IF(AND(D643="Monet",OR(E643="Manual",E643="Assisted Manual")),A642&amp;"_MW",IF(AND(D643="Monet",OR(E643="De-Novo Merge",E643="Assisted Merge")),A642&amp;"_SA_MW",IF(AND(D643="Rinat",OR(E643="Manual",E643="Assisted Manual")),A642&amp;"_RM",IF(AND(D643="Rinat",OR(E643="De-Novo Merge",E643="Assisted Merge")),A642&amp;"_SA_RM",""))))))))))))))))</f>
        <v/>
      </c>
      <c r="G643" s="104"/>
      <c r="H643" s="104"/>
      <c r="I643" s="68"/>
      <c r="J643" s="68"/>
      <c r="K643" s="73" t="str">
        <f>IF(AND(NOT(I643=""),NOT(J643=""),NOT(H643="")),J643/I643,"")</f>
        <v/>
      </c>
      <c r="L643" s="109"/>
      <c r="M643" s="103" t="str">
        <f>IF(AND(NOT(OR(G643="",G643="Ø")),H643=""),"In Progress",IF(AND(NOT(OR(H643="Ø",H643="")),NOT(OR(G643="Ø",G643=""))),"Completed",IF(AND(NOT(A642=""),NOT(OR(D643="",D643="???")),G643=""),"Waiting",IF(D643="???","Waiting",""))))</f>
        <v/>
      </c>
      <c r="N643" s="109"/>
      <c r="O643" s="109"/>
    </row>
    <row r="644" spans="1:15" x14ac:dyDescent="0.25">
      <c r="A644" s="115" t="s">
        <v>5296</v>
      </c>
      <c r="B644" s="110"/>
      <c r="C644" s="109"/>
      <c r="D644" s="103" t="str">
        <f>IF(AND(NOT(B644=""),NOT(A644="")),"???","")</f>
        <v/>
      </c>
      <c r="E644" s="103"/>
      <c r="F644" s="7" t="str">
        <f>IF(AND(D644="Amina",OR(E644="Manual",E644="Assisted Manual")),A644&amp;"_AZ",IF(AND(D644="Amina",OR(E644="De-Novo Merge",E644="Assisted Merge")),A644&amp;"_SA_AZ",IF(AND(D644="Ahmad",OR(E644="Manual",E644="Assisted Manual")),A644&amp;"_AE",IF(AND(D644="Ahmad",OR(E644="De-Novo Merge",E644="Assisted Merge")),A644&amp;"_SA_AE",IF(AND(D644="Gina",OR(E644="Manual",E644="Assisted Manual")),A644&amp;"_GB",IF(AND(D644="Gina",OR(E644="De-Novo Merge",E644="Assisted Merge")),A644&amp;"_SA_GB",IF(AND(D644="Cameron",OR(E644="Manual",E644="Assisted Manual")),A644&amp;"_CA",IF(AND(D644="Cameron",OR(E644="De-Novo Merge",E644="Assisted Merge")),A644&amp;"_SA_CA",IF(AND(D644="Bruno",OR(E644="Manual",E644="Assisted Manual")),A644&amp;"_BD",IF(AND(D644="Bruno",OR(E644="De-Novo Merge",E644="Assisted Merge")),A644&amp;"_SA_BD",IF(AND(D644="Daniel",OR(E644="Manual",E644="Assisted Manual")),A644&amp;"_DR",IF(AND(D644="Daniel",OR(E644="De-Novo Merge",E644="Assisted Merge")),A644&amp;"_SA_DR",IF(AND(D644="Monet",OR(E644="Manual",E644="Assisted Manual")),A644&amp;"_MW",IF(AND(D644="Monet",OR(E644="De-Novo Merge",E644="Assisted Merge")),A644&amp;"_SA_MW",IF(AND(D644="Rinat",OR(E644="Manual",E644="Assisted Manual")),A644&amp;"_RM",IF(AND(D644="Rinat",OR(E644="De-Novo Merge",E644="Assisted Merge")),A644&amp;"_SA_RM",""))))))))))))))))</f>
        <v/>
      </c>
      <c r="G644" s="104"/>
      <c r="H644" s="104"/>
      <c r="I644" s="68"/>
      <c r="J644" s="68"/>
      <c r="K644" s="73" t="str">
        <f>IF(AND(NOT(I644=""),NOT(J644=""),NOT(H644="")),J644/I644,"")</f>
        <v/>
      </c>
      <c r="L644" s="111" t="str">
        <f>IF(AND(NOT(OR(H644="",H644="Ø")),NOT(OR(H645="",H645="Ø"))),"Needs to be Split","")</f>
        <v/>
      </c>
      <c r="M644" s="103" t="str">
        <f>IF(AND(NOT(OR(G644="",G644="Ø")),H644=""),"In Progress",IF(AND(NOT(OR(H644="Ø",H644="")),NOT(OR(G644="Ø",G644=""))),"Completed",IF(AND(NOT(A643=""),NOT(OR(D644="",D644="???")),G644=""),"Waiting",IF(D644="???","Waiting",""))))</f>
        <v/>
      </c>
      <c r="N644" s="109" t="str">
        <f>IF(AND(NOT(OR(H644="Ø",H644="")),L644="Split"),"In Progress",IF(AND(NOT(OR(H644="Ø",H644="")),L644="Needs to be Split"),"Waiting",IF(AND(M644="Review",M645="Review"),"Review",IF(OR(AND(M644="Review",M645="Incomplete"),AND(M644="Incomplete",M645="Review")),"Review",IF(OR(AND(M644="Untraceable",M645="Review"),AND(M644="Review",M645="Untraceable")),"Review",IF(OR(AND(M644="Review",M645="Completed"),AND(M644="Completed",M645="Review")),"Review",IF(OR(AND(M644="Other",M645="Review"),AND(M644="Review",M645="Other")),"Review",IF(OR(AND(M644="Other",M645="Incomplete"),AND(M644="Incomplete",M645="Other")),"Review",IF(OR(AND(M644="Other",M645="Untraceable"),AND(M644="Untraceable",M645="Other")),"Review",IF(OR(AND(M644="Other",M645="Completed"),AND(M644="Completed",M645="Other")),"Review",IF(AND(M644="Waiting",M645="Waiting"),"Waiting",IF(OR(AND(M644="Review",M645="Waiting"),AND(M644="Waiting",M645="Review")),"Waiting",IF(OR(AND(M644="Other",M645="Waiting"),AND(M644="Waiting",M645="Other")),"Waiting",IF(OR(AND(M644="Incomplete",M645="Waiting"),AND(M644="Waiting",M645="Incomplete")),"Waiting",IF(OR(AND(M644="Completed",M645="Waiting"),AND(M644="Waiting",M645="Completed")),"Waiting",IF(OR(M644="In Progress",M645="In Progress"),"In Progress",IF(OR(AND(M644="Completed",M645="Untraceable"),AND(M644="Untraceable",M645="Completed")),"Review",IF(OR(AND(M644="Completed",M645="Incomplete"),AND(M644="Incomplete",M645="Completed")),"Review",IF(OR(AND(M644="Incomplete",M645="Untraceable"),AND(M644="Untraceable",M645="Incomplete")),"Untraceable",IF(AND(NOT(OR(H644="Ø",H644="")),NOT(OR(H645="Ø",H645="")),L644=""),"In Progress",IF(AND(M644="Untraceable",M645="Untraceable"),"Untraceable",IF(AND(NOT(OR(H644="Ø",H644="")),NOT(OR(H645="Ø",H645="")),NOT(OR(L644="Ø",L644="",L644="Split",L644="Needs to be Split"))),"Completed",IF(AND(M644="Incomplete",M645="Incomplete"),"Incomplete",IF(AND(M644="Other",M645="Other"),"Review",IF(AND(M644="Untraceable",M645=""),"Untraceable","")))))))))))))))))))))))))</f>
        <v/>
      </c>
      <c r="O644" s="109" t="str">
        <f>IF(OR(N644="Untraceable",N644="Incomplete"),"Ignore",IF(N644="Completed","Waiting",IF(OR(N644="Waiting",N644="In Progress",N644="Review",N644="Other"),"HOLD","")))</f>
        <v/>
      </c>
    </row>
    <row r="645" spans="1:15" x14ac:dyDescent="0.25">
      <c r="A645" s="109"/>
      <c r="B645" s="109"/>
      <c r="C645" s="109"/>
      <c r="D645" s="103" t="str">
        <f>IF(AND(NOT(A644=""),NOT(B644=""),NOT(M644="Untraceable")),"???","")</f>
        <v/>
      </c>
      <c r="E645" s="103"/>
      <c r="F645" s="7" t="str">
        <f>IF(AND(D645="Amina",OR(E645="Manual",E645="Assisted Manual")),A644&amp;"_AZ",IF(AND(D645="Amina",OR(E645="De-Novo Merge",E645="Assisted Merge")),A644&amp;"_SA_AZ",IF(AND(D645="Ahmad",OR(E645="Manual",E645="Assisted Manual")),A644&amp;"_AE",IF(AND(D645="Ahmad",OR(E645="De-Novo Merge",E645="Assisted Merge")),A644&amp;"_SA_AE",IF(AND(D645="Gina",OR(E645="Manual",E645="Assisted Manual")),A644&amp;"_GB",IF(AND(D645="Gina",OR(E645="De-Novo Merge",E645="Assisted Merge")),A644&amp;"_SA_GB",IF(AND(D645="Cameron",OR(E645="Manual",E645="Assisted Manual")),A644&amp;"_CA",IF(AND(D645="Cameron",OR(E645="De-Novo Merge",E645="Assisted Merge")),A644&amp;"_SA_CA",IF(AND(D645="Bruno",OR(E645="Manual",E645="Assisted Manual")),A644&amp;"_BD",IF(AND(D645="Bruno",OR(E645="De-Novo Merge",E645="Assisted Merge")),A644&amp;"_SA_BD",IF(AND(D645="Daniel",OR(E645="Manual",E645="Assisted Manual")),A644&amp;"_DR",IF(AND(D645="Daniel",OR(E645="De-Novo Merge",E645="Assisted Merge")),A644&amp;"_SA_DR",IF(AND(D645="Monet",OR(E645="Manual",E645="Assisted Manual")),A644&amp;"_MW",IF(AND(D645="Monet",OR(E645="De-Novo Merge",E645="Assisted Merge")),A644&amp;"_SA_MW",IF(AND(D645="Rinat",OR(E645="Manual",E645="Assisted Manual")),A644&amp;"_RM",IF(AND(D645="Rinat",OR(E645="De-Novo Merge",E645="Assisted Merge")),A644&amp;"_SA_RM",""))))))))))))))))</f>
        <v/>
      </c>
      <c r="G645" s="104"/>
      <c r="H645" s="104"/>
      <c r="I645" s="68"/>
      <c r="J645" s="68"/>
      <c r="K645" s="73" t="str">
        <f>IF(AND(NOT(I645=""),NOT(J645=""),NOT(H645="")),J645/I645,"")</f>
        <v/>
      </c>
      <c r="L645" s="109"/>
      <c r="M645" s="103" t="str">
        <f>IF(AND(NOT(OR(G645="",G645="Ø")),H645=""),"In Progress",IF(AND(NOT(OR(H645="Ø",H645="")),NOT(OR(G645="Ø",G645=""))),"Completed",IF(AND(NOT(A644=""),NOT(OR(D645="",D645="???")),G645=""),"Waiting",IF(D645="???","Waiting",""))))</f>
        <v/>
      </c>
      <c r="N645" s="109"/>
      <c r="O645" s="109"/>
    </row>
    <row r="646" spans="1:15" x14ac:dyDescent="0.25">
      <c r="A646" s="115" t="s">
        <v>5295</v>
      </c>
      <c r="B646" s="110"/>
      <c r="C646" s="109"/>
      <c r="D646" s="103" t="str">
        <f>IF(AND(NOT(B646=""),NOT(A646="")),"???","")</f>
        <v/>
      </c>
      <c r="E646" s="103"/>
      <c r="F646" s="7" t="str">
        <f>IF(AND(D646="Amina",OR(E646="Manual",E646="Assisted Manual")),A646&amp;"_AZ",IF(AND(D646="Amina",OR(E646="De-Novo Merge",E646="Assisted Merge")),A646&amp;"_SA_AZ",IF(AND(D646="Ahmad",OR(E646="Manual",E646="Assisted Manual")),A646&amp;"_AE",IF(AND(D646="Ahmad",OR(E646="De-Novo Merge",E646="Assisted Merge")),A646&amp;"_SA_AE",IF(AND(D646="Gina",OR(E646="Manual",E646="Assisted Manual")),A646&amp;"_GB",IF(AND(D646="Gina",OR(E646="De-Novo Merge",E646="Assisted Merge")),A646&amp;"_SA_GB",IF(AND(D646="Cameron",OR(E646="Manual",E646="Assisted Manual")),A646&amp;"_CA",IF(AND(D646="Cameron",OR(E646="De-Novo Merge",E646="Assisted Merge")),A646&amp;"_SA_CA",IF(AND(D646="Bruno",OR(E646="Manual",E646="Assisted Manual")),A646&amp;"_BD",IF(AND(D646="Bruno",OR(E646="De-Novo Merge",E646="Assisted Merge")),A646&amp;"_SA_BD",IF(AND(D646="Daniel",OR(E646="Manual",E646="Assisted Manual")),A646&amp;"_DR",IF(AND(D646="Daniel",OR(E646="De-Novo Merge",E646="Assisted Merge")),A646&amp;"_SA_DR",IF(AND(D646="Monet",OR(E646="Manual",E646="Assisted Manual")),A646&amp;"_MW",IF(AND(D646="Monet",OR(E646="De-Novo Merge",E646="Assisted Merge")),A646&amp;"_SA_MW",IF(AND(D646="Rinat",OR(E646="Manual",E646="Assisted Manual")),A646&amp;"_RM",IF(AND(D646="Rinat",OR(E646="De-Novo Merge",E646="Assisted Merge")),A646&amp;"_SA_RM",""))))))))))))))))</f>
        <v/>
      </c>
      <c r="G646" s="104"/>
      <c r="H646" s="104"/>
      <c r="I646" s="68"/>
      <c r="J646" s="68"/>
      <c r="K646" s="73" t="str">
        <f>IF(AND(NOT(I646=""),NOT(J646=""),NOT(H646="")),J646/I646,"")</f>
        <v/>
      </c>
      <c r="L646" s="111" t="str">
        <f>IF(AND(NOT(OR(H646="",H646="Ø")),NOT(OR(H647="",H647="Ø"))),"Needs to be Split","")</f>
        <v/>
      </c>
      <c r="M646" s="103" t="str">
        <f>IF(AND(NOT(OR(G646="",G646="Ø")),H646=""),"In Progress",IF(AND(NOT(OR(H646="Ø",H646="")),NOT(OR(G646="Ø",G646=""))),"Completed",IF(AND(NOT(A645=""),NOT(OR(D646="",D646="???")),G646=""),"Waiting",IF(D646="???","Waiting",""))))</f>
        <v/>
      </c>
      <c r="N646" s="109" t="str">
        <f>IF(AND(NOT(OR(H646="Ø",H646="")),L646="Split"),"In Progress",IF(AND(NOT(OR(H646="Ø",H646="")),L646="Needs to be Split"),"Waiting",IF(AND(M646="Review",M647="Review"),"Review",IF(OR(AND(M646="Review",M647="Incomplete"),AND(M646="Incomplete",M647="Review")),"Review",IF(OR(AND(M646="Untraceable",M647="Review"),AND(M646="Review",M647="Untraceable")),"Review",IF(OR(AND(M646="Review",M647="Completed"),AND(M646="Completed",M647="Review")),"Review",IF(OR(AND(M646="Other",M647="Review"),AND(M646="Review",M647="Other")),"Review",IF(OR(AND(M646="Other",M647="Incomplete"),AND(M646="Incomplete",M647="Other")),"Review",IF(OR(AND(M646="Other",M647="Untraceable"),AND(M646="Untraceable",M647="Other")),"Review",IF(OR(AND(M646="Other",M647="Completed"),AND(M646="Completed",M647="Other")),"Review",IF(AND(M646="Waiting",M647="Waiting"),"Waiting",IF(OR(AND(M646="Review",M647="Waiting"),AND(M646="Waiting",M647="Review")),"Waiting",IF(OR(AND(M646="Other",M647="Waiting"),AND(M646="Waiting",M647="Other")),"Waiting",IF(OR(AND(M646="Incomplete",M647="Waiting"),AND(M646="Waiting",M647="Incomplete")),"Waiting",IF(OR(AND(M646="Completed",M647="Waiting"),AND(M646="Waiting",M647="Completed")),"Waiting",IF(OR(M646="In Progress",M647="In Progress"),"In Progress",IF(OR(AND(M646="Completed",M647="Untraceable"),AND(M646="Untraceable",M647="Completed")),"Review",IF(OR(AND(M646="Completed",M647="Incomplete"),AND(M646="Incomplete",M647="Completed")),"Review",IF(OR(AND(M646="Incomplete",M647="Untraceable"),AND(M646="Untraceable",M647="Incomplete")),"Untraceable",IF(AND(NOT(OR(H646="Ø",H646="")),NOT(OR(H647="Ø",H647="")),L646=""),"In Progress",IF(AND(M646="Untraceable",M647="Untraceable"),"Untraceable",IF(AND(NOT(OR(H646="Ø",H646="")),NOT(OR(H647="Ø",H647="")),NOT(OR(L646="Ø",L646="",L646="Split",L646="Needs to be Split"))),"Completed",IF(AND(M646="Incomplete",M647="Incomplete"),"Incomplete",IF(AND(M646="Other",M647="Other"),"Review",IF(AND(M646="Untraceable",M647=""),"Untraceable","")))))))))))))))))))))))))</f>
        <v/>
      </c>
      <c r="O646" s="109" t="str">
        <f>IF(OR(N646="Untraceable",N646="Incomplete"),"Ignore",IF(N646="Completed","Waiting",IF(OR(N646="Waiting",N646="In Progress",N646="Review",N646="Other"),"HOLD","")))</f>
        <v/>
      </c>
    </row>
    <row r="647" spans="1:15" x14ac:dyDescent="0.25">
      <c r="A647" s="109"/>
      <c r="B647" s="109"/>
      <c r="C647" s="109"/>
      <c r="D647" s="103" t="str">
        <f>IF(AND(NOT(A646=""),NOT(B646=""),NOT(M646="Untraceable")),"???","")</f>
        <v/>
      </c>
      <c r="E647" s="103"/>
      <c r="F647" s="7" t="str">
        <f>IF(AND(D647="Amina",OR(E647="Manual",E647="Assisted Manual")),A646&amp;"_AZ",IF(AND(D647="Amina",OR(E647="De-Novo Merge",E647="Assisted Merge")),A646&amp;"_SA_AZ",IF(AND(D647="Ahmad",OR(E647="Manual",E647="Assisted Manual")),A646&amp;"_AE",IF(AND(D647="Ahmad",OR(E647="De-Novo Merge",E647="Assisted Merge")),A646&amp;"_SA_AE",IF(AND(D647="Gina",OR(E647="Manual",E647="Assisted Manual")),A646&amp;"_GB",IF(AND(D647="Gina",OR(E647="De-Novo Merge",E647="Assisted Merge")),A646&amp;"_SA_GB",IF(AND(D647="Cameron",OR(E647="Manual",E647="Assisted Manual")),A646&amp;"_CA",IF(AND(D647="Cameron",OR(E647="De-Novo Merge",E647="Assisted Merge")),A646&amp;"_SA_CA",IF(AND(D647="Bruno",OR(E647="Manual",E647="Assisted Manual")),A646&amp;"_BD",IF(AND(D647="Bruno",OR(E647="De-Novo Merge",E647="Assisted Merge")),A646&amp;"_SA_BD",IF(AND(D647="Daniel",OR(E647="Manual",E647="Assisted Manual")),A646&amp;"_DR",IF(AND(D647="Daniel",OR(E647="De-Novo Merge",E647="Assisted Merge")),A646&amp;"_SA_DR",IF(AND(D647="Monet",OR(E647="Manual",E647="Assisted Manual")),A646&amp;"_MW",IF(AND(D647="Monet",OR(E647="De-Novo Merge",E647="Assisted Merge")),A646&amp;"_SA_MW",IF(AND(D647="Rinat",OR(E647="Manual",E647="Assisted Manual")),A646&amp;"_RM",IF(AND(D647="Rinat",OR(E647="De-Novo Merge",E647="Assisted Merge")),A646&amp;"_SA_RM",""))))))))))))))))</f>
        <v/>
      </c>
      <c r="G647" s="104"/>
      <c r="H647" s="104"/>
      <c r="I647" s="68"/>
      <c r="J647" s="68"/>
      <c r="K647" s="73" t="str">
        <f>IF(AND(NOT(I647=""),NOT(J647=""),NOT(H647="")),J647/I647,"")</f>
        <v/>
      </c>
      <c r="L647" s="109"/>
      <c r="M647" s="103" t="str">
        <f>IF(AND(NOT(OR(G647="",G647="Ø")),H647=""),"In Progress",IF(AND(NOT(OR(H647="Ø",H647="")),NOT(OR(G647="Ø",G647=""))),"Completed",IF(AND(NOT(A646=""),NOT(OR(D647="",D647="???")),G647=""),"Waiting",IF(D647="???","Waiting",""))))</f>
        <v/>
      </c>
      <c r="N647" s="109"/>
      <c r="O647" s="109"/>
    </row>
    <row r="648" spans="1:15" x14ac:dyDescent="0.25">
      <c r="A648" s="115" t="s">
        <v>5294</v>
      </c>
      <c r="B648" s="110"/>
      <c r="C648" s="109"/>
      <c r="D648" s="103" t="str">
        <f>IF(AND(NOT(B648=""),NOT(A648="")),"???","")</f>
        <v/>
      </c>
      <c r="E648" s="103"/>
      <c r="F648" s="7" t="str">
        <f>IF(AND(D648="Amina",OR(E648="Manual",E648="Assisted Manual")),A648&amp;"_AZ",IF(AND(D648="Amina",OR(E648="De-Novo Merge",E648="Assisted Merge")),A648&amp;"_SA_AZ",IF(AND(D648="Ahmad",OR(E648="Manual",E648="Assisted Manual")),A648&amp;"_AE",IF(AND(D648="Ahmad",OR(E648="De-Novo Merge",E648="Assisted Merge")),A648&amp;"_SA_AE",IF(AND(D648="Gina",OR(E648="Manual",E648="Assisted Manual")),A648&amp;"_GB",IF(AND(D648="Gina",OR(E648="De-Novo Merge",E648="Assisted Merge")),A648&amp;"_SA_GB",IF(AND(D648="Cameron",OR(E648="Manual",E648="Assisted Manual")),A648&amp;"_CA",IF(AND(D648="Cameron",OR(E648="De-Novo Merge",E648="Assisted Merge")),A648&amp;"_SA_CA",IF(AND(D648="Bruno",OR(E648="Manual",E648="Assisted Manual")),A648&amp;"_BD",IF(AND(D648="Bruno",OR(E648="De-Novo Merge",E648="Assisted Merge")),A648&amp;"_SA_BD",IF(AND(D648="Daniel",OR(E648="Manual",E648="Assisted Manual")),A648&amp;"_DR",IF(AND(D648="Daniel",OR(E648="De-Novo Merge",E648="Assisted Merge")),A648&amp;"_SA_DR",IF(AND(D648="Monet",OR(E648="Manual",E648="Assisted Manual")),A648&amp;"_MW",IF(AND(D648="Monet",OR(E648="De-Novo Merge",E648="Assisted Merge")),A648&amp;"_SA_MW",IF(AND(D648="Rinat",OR(E648="Manual",E648="Assisted Manual")),A648&amp;"_RM",IF(AND(D648="Rinat",OR(E648="De-Novo Merge",E648="Assisted Merge")),A648&amp;"_SA_RM",""))))))))))))))))</f>
        <v/>
      </c>
      <c r="G648" s="104"/>
      <c r="H648" s="104"/>
      <c r="I648" s="68"/>
      <c r="J648" s="68"/>
      <c r="K648" s="73" t="str">
        <f>IF(AND(NOT(I648=""),NOT(J648=""),NOT(H648="")),J648/I648,"")</f>
        <v/>
      </c>
      <c r="L648" s="111" t="str">
        <f>IF(AND(NOT(OR(H648="",H648="Ø")),NOT(OR(H649="",H649="Ø"))),"Needs to be Split","")</f>
        <v/>
      </c>
      <c r="M648" s="103" t="str">
        <f>IF(AND(NOT(OR(G648="",G648="Ø")),H648=""),"In Progress",IF(AND(NOT(OR(H648="Ø",H648="")),NOT(OR(G648="Ø",G648=""))),"Completed",IF(AND(NOT(A647=""),NOT(OR(D648="",D648="???")),G648=""),"Waiting",IF(D648="???","Waiting",""))))</f>
        <v/>
      </c>
      <c r="N648" s="109" t="str">
        <f>IF(AND(NOT(OR(H648="Ø",H648="")),L648="Split"),"In Progress",IF(AND(NOT(OR(H648="Ø",H648="")),L648="Needs to be Split"),"Waiting",IF(AND(M648="Review",M649="Review"),"Review",IF(OR(AND(M648="Review",M649="Incomplete"),AND(M648="Incomplete",M649="Review")),"Review",IF(OR(AND(M648="Untraceable",M649="Review"),AND(M648="Review",M649="Untraceable")),"Review",IF(OR(AND(M648="Review",M649="Completed"),AND(M648="Completed",M649="Review")),"Review",IF(OR(AND(M648="Other",M649="Review"),AND(M648="Review",M649="Other")),"Review",IF(OR(AND(M648="Other",M649="Incomplete"),AND(M648="Incomplete",M649="Other")),"Review",IF(OR(AND(M648="Other",M649="Untraceable"),AND(M648="Untraceable",M649="Other")),"Review",IF(OR(AND(M648="Other",M649="Completed"),AND(M648="Completed",M649="Other")),"Review",IF(AND(M648="Waiting",M649="Waiting"),"Waiting",IF(OR(AND(M648="Review",M649="Waiting"),AND(M648="Waiting",M649="Review")),"Waiting",IF(OR(AND(M648="Other",M649="Waiting"),AND(M648="Waiting",M649="Other")),"Waiting",IF(OR(AND(M648="Incomplete",M649="Waiting"),AND(M648="Waiting",M649="Incomplete")),"Waiting",IF(OR(AND(M648="Completed",M649="Waiting"),AND(M648="Waiting",M649="Completed")),"Waiting",IF(OR(M648="In Progress",M649="In Progress"),"In Progress",IF(OR(AND(M648="Completed",M649="Untraceable"),AND(M648="Untraceable",M649="Completed")),"Review",IF(OR(AND(M648="Completed",M649="Incomplete"),AND(M648="Incomplete",M649="Completed")),"Review",IF(OR(AND(M648="Incomplete",M649="Untraceable"),AND(M648="Untraceable",M649="Incomplete")),"Untraceable",IF(AND(NOT(OR(H648="Ø",H648="")),NOT(OR(H649="Ø",H649="")),L648=""),"In Progress",IF(AND(M648="Untraceable",M649="Untraceable"),"Untraceable",IF(AND(NOT(OR(H648="Ø",H648="")),NOT(OR(H649="Ø",H649="")),NOT(OR(L648="Ø",L648="",L648="Split",L648="Needs to be Split"))),"Completed",IF(AND(M648="Incomplete",M649="Incomplete"),"Incomplete",IF(AND(M648="Other",M649="Other"),"Review",IF(AND(M648="Untraceable",M649=""),"Untraceable","")))))))))))))))))))))))))</f>
        <v/>
      </c>
      <c r="O648" s="109" t="str">
        <f>IF(OR(N648="Untraceable",N648="Incomplete"),"Ignore",IF(N648="Completed","Waiting",IF(OR(N648="Waiting",N648="In Progress",N648="Review",N648="Other"),"HOLD","")))</f>
        <v/>
      </c>
    </row>
    <row r="649" spans="1:15" x14ac:dyDescent="0.25">
      <c r="A649" s="109"/>
      <c r="B649" s="109"/>
      <c r="C649" s="109"/>
      <c r="D649" s="103" t="str">
        <f>IF(AND(NOT(A648=""),NOT(B648=""),NOT(M648="Untraceable")),"???","")</f>
        <v/>
      </c>
      <c r="E649" s="103"/>
      <c r="F649" s="7" t="str">
        <f>IF(AND(D649="Amina",OR(E649="Manual",E649="Assisted Manual")),A648&amp;"_AZ",IF(AND(D649="Amina",OR(E649="De-Novo Merge",E649="Assisted Merge")),A648&amp;"_SA_AZ",IF(AND(D649="Ahmad",OR(E649="Manual",E649="Assisted Manual")),A648&amp;"_AE",IF(AND(D649="Ahmad",OR(E649="De-Novo Merge",E649="Assisted Merge")),A648&amp;"_SA_AE",IF(AND(D649="Gina",OR(E649="Manual",E649="Assisted Manual")),A648&amp;"_GB",IF(AND(D649="Gina",OR(E649="De-Novo Merge",E649="Assisted Merge")),A648&amp;"_SA_GB",IF(AND(D649="Cameron",OR(E649="Manual",E649="Assisted Manual")),A648&amp;"_CA",IF(AND(D649="Cameron",OR(E649="De-Novo Merge",E649="Assisted Merge")),A648&amp;"_SA_CA",IF(AND(D649="Bruno",OR(E649="Manual",E649="Assisted Manual")),A648&amp;"_BD",IF(AND(D649="Bruno",OR(E649="De-Novo Merge",E649="Assisted Merge")),A648&amp;"_SA_BD",IF(AND(D649="Daniel",OR(E649="Manual",E649="Assisted Manual")),A648&amp;"_DR",IF(AND(D649="Daniel",OR(E649="De-Novo Merge",E649="Assisted Merge")),A648&amp;"_SA_DR",IF(AND(D649="Monet",OR(E649="Manual",E649="Assisted Manual")),A648&amp;"_MW",IF(AND(D649="Monet",OR(E649="De-Novo Merge",E649="Assisted Merge")),A648&amp;"_SA_MW",IF(AND(D649="Rinat",OR(E649="Manual",E649="Assisted Manual")),A648&amp;"_RM",IF(AND(D649="Rinat",OR(E649="De-Novo Merge",E649="Assisted Merge")),A648&amp;"_SA_RM",""))))))))))))))))</f>
        <v/>
      </c>
      <c r="G649" s="104"/>
      <c r="H649" s="104"/>
      <c r="I649" s="68"/>
      <c r="J649" s="68"/>
      <c r="K649" s="73" t="str">
        <f>IF(AND(NOT(I649=""),NOT(J649=""),NOT(H649="")),J649/I649,"")</f>
        <v/>
      </c>
      <c r="L649" s="109"/>
      <c r="M649" s="103" t="str">
        <f>IF(AND(NOT(OR(G649="",G649="Ø")),H649=""),"In Progress",IF(AND(NOT(OR(H649="Ø",H649="")),NOT(OR(G649="Ø",G649=""))),"Completed",IF(AND(NOT(A648=""),NOT(OR(D649="",D649="???")),G649=""),"Waiting",IF(D649="???","Waiting",""))))</f>
        <v/>
      </c>
      <c r="N649" s="109"/>
      <c r="O649" s="109"/>
    </row>
    <row r="650" spans="1:15" x14ac:dyDescent="0.25">
      <c r="A650" s="115" t="s">
        <v>5293</v>
      </c>
      <c r="B650" s="110"/>
      <c r="C650" s="109"/>
      <c r="D650" s="103" t="str">
        <f>IF(AND(NOT(B650=""),NOT(A650="")),"???","")</f>
        <v/>
      </c>
      <c r="E650" s="103"/>
      <c r="F650" s="7" t="str">
        <f>IF(AND(D650="Amina",OR(E650="Manual",E650="Assisted Manual")),A650&amp;"_AZ",IF(AND(D650="Amina",OR(E650="De-Novo Merge",E650="Assisted Merge")),A650&amp;"_SA_AZ",IF(AND(D650="Ahmad",OR(E650="Manual",E650="Assisted Manual")),A650&amp;"_AE",IF(AND(D650="Ahmad",OR(E650="De-Novo Merge",E650="Assisted Merge")),A650&amp;"_SA_AE",IF(AND(D650="Gina",OR(E650="Manual",E650="Assisted Manual")),A650&amp;"_GB",IF(AND(D650="Gina",OR(E650="De-Novo Merge",E650="Assisted Merge")),A650&amp;"_SA_GB",IF(AND(D650="Cameron",OR(E650="Manual",E650="Assisted Manual")),A650&amp;"_CA",IF(AND(D650="Cameron",OR(E650="De-Novo Merge",E650="Assisted Merge")),A650&amp;"_SA_CA",IF(AND(D650="Bruno",OR(E650="Manual",E650="Assisted Manual")),A650&amp;"_BD",IF(AND(D650="Bruno",OR(E650="De-Novo Merge",E650="Assisted Merge")),A650&amp;"_SA_BD",IF(AND(D650="Daniel",OR(E650="Manual",E650="Assisted Manual")),A650&amp;"_DR",IF(AND(D650="Daniel",OR(E650="De-Novo Merge",E650="Assisted Merge")),A650&amp;"_SA_DR",IF(AND(D650="Monet",OR(E650="Manual",E650="Assisted Manual")),A650&amp;"_MW",IF(AND(D650="Monet",OR(E650="De-Novo Merge",E650="Assisted Merge")),A650&amp;"_SA_MW",IF(AND(D650="Rinat",OR(E650="Manual",E650="Assisted Manual")),A650&amp;"_RM",IF(AND(D650="Rinat",OR(E650="De-Novo Merge",E650="Assisted Merge")),A650&amp;"_SA_RM",""))))))))))))))))</f>
        <v/>
      </c>
      <c r="G650" s="104"/>
      <c r="H650" s="104"/>
      <c r="I650" s="68"/>
      <c r="J650" s="68"/>
      <c r="K650" s="73" t="str">
        <f>IF(AND(NOT(I650=""),NOT(J650=""),NOT(H650="")),J650/I650,"")</f>
        <v/>
      </c>
      <c r="L650" s="111" t="str">
        <f>IF(AND(NOT(OR(H650="",H650="Ø")),NOT(OR(H651="",H651="Ø"))),"Needs to be Split","")</f>
        <v/>
      </c>
      <c r="M650" s="103" t="str">
        <f>IF(AND(NOT(OR(G650="",G650="Ø")),H650=""),"In Progress",IF(AND(NOT(OR(H650="Ø",H650="")),NOT(OR(G650="Ø",G650=""))),"Completed",IF(AND(NOT(A649=""),NOT(OR(D650="",D650="???")),G650=""),"Waiting",IF(D650="???","Waiting",""))))</f>
        <v/>
      </c>
      <c r="N650" s="109" t="str">
        <f>IF(AND(NOT(OR(H650="Ø",H650="")),L650="Split"),"In Progress",IF(AND(NOT(OR(H650="Ø",H650="")),L650="Needs to be Split"),"Waiting",IF(AND(M650="Review",M651="Review"),"Review",IF(OR(AND(M650="Review",M651="Incomplete"),AND(M650="Incomplete",M651="Review")),"Review",IF(OR(AND(M650="Untraceable",M651="Review"),AND(M650="Review",M651="Untraceable")),"Review",IF(OR(AND(M650="Review",M651="Completed"),AND(M650="Completed",M651="Review")),"Review",IF(OR(AND(M650="Other",M651="Review"),AND(M650="Review",M651="Other")),"Review",IF(OR(AND(M650="Other",M651="Incomplete"),AND(M650="Incomplete",M651="Other")),"Review",IF(OR(AND(M650="Other",M651="Untraceable"),AND(M650="Untraceable",M651="Other")),"Review",IF(OR(AND(M650="Other",M651="Completed"),AND(M650="Completed",M651="Other")),"Review",IF(AND(M650="Waiting",M651="Waiting"),"Waiting",IF(OR(AND(M650="Review",M651="Waiting"),AND(M650="Waiting",M651="Review")),"Waiting",IF(OR(AND(M650="Other",M651="Waiting"),AND(M650="Waiting",M651="Other")),"Waiting",IF(OR(AND(M650="Incomplete",M651="Waiting"),AND(M650="Waiting",M651="Incomplete")),"Waiting",IF(OR(AND(M650="Completed",M651="Waiting"),AND(M650="Waiting",M651="Completed")),"Waiting",IF(OR(M650="In Progress",M651="In Progress"),"In Progress",IF(OR(AND(M650="Completed",M651="Untraceable"),AND(M650="Untraceable",M651="Completed")),"Review",IF(OR(AND(M650="Completed",M651="Incomplete"),AND(M650="Incomplete",M651="Completed")),"Review",IF(OR(AND(M650="Incomplete",M651="Untraceable"),AND(M650="Untraceable",M651="Incomplete")),"Untraceable",IF(AND(NOT(OR(H650="Ø",H650="")),NOT(OR(H651="Ø",H651="")),L650=""),"In Progress",IF(AND(M650="Untraceable",M651="Untraceable"),"Untraceable",IF(AND(NOT(OR(H650="Ø",H650="")),NOT(OR(H651="Ø",H651="")),NOT(OR(L650="Ø",L650="",L650="Split",L650="Needs to be Split"))),"Completed",IF(AND(M650="Incomplete",M651="Incomplete"),"Incomplete",IF(AND(M650="Other",M651="Other"),"Review",IF(AND(M650="Untraceable",M651=""),"Untraceable","")))))))))))))))))))))))))</f>
        <v/>
      </c>
      <c r="O650" s="109" t="str">
        <f>IF(OR(N650="Untraceable",N650="Incomplete"),"Ignore",IF(N650="Completed","Waiting",IF(OR(N650="Waiting",N650="In Progress",N650="Review",N650="Other"),"HOLD","")))</f>
        <v/>
      </c>
    </row>
    <row r="651" spans="1:15" x14ac:dyDescent="0.25">
      <c r="A651" s="109"/>
      <c r="B651" s="109"/>
      <c r="C651" s="109"/>
      <c r="D651" s="103" t="str">
        <f>IF(AND(NOT(A650=""),NOT(B650=""),NOT(M650="Untraceable")),"???","")</f>
        <v/>
      </c>
      <c r="E651" s="103"/>
      <c r="F651" s="7" t="str">
        <f>IF(AND(D651="Amina",OR(E651="Manual",E651="Assisted Manual")),A650&amp;"_AZ",IF(AND(D651="Amina",OR(E651="De-Novo Merge",E651="Assisted Merge")),A650&amp;"_SA_AZ",IF(AND(D651="Ahmad",OR(E651="Manual",E651="Assisted Manual")),A650&amp;"_AE",IF(AND(D651="Ahmad",OR(E651="De-Novo Merge",E651="Assisted Merge")),A650&amp;"_SA_AE",IF(AND(D651="Gina",OR(E651="Manual",E651="Assisted Manual")),A650&amp;"_GB",IF(AND(D651="Gina",OR(E651="De-Novo Merge",E651="Assisted Merge")),A650&amp;"_SA_GB",IF(AND(D651="Cameron",OR(E651="Manual",E651="Assisted Manual")),A650&amp;"_CA",IF(AND(D651="Cameron",OR(E651="De-Novo Merge",E651="Assisted Merge")),A650&amp;"_SA_CA",IF(AND(D651="Bruno",OR(E651="Manual",E651="Assisted Manual")),A650&amp;"_BD",IF(AND(D651="Bruno",OR(E651="De-Novo Merge",E651="Assisted Merge")),A650&amp;"_SA_BD",IF(AND(D651="Daniel",OR(E651="Manual",E651="Assisted Manual")),A650&amp;"_DR",IF(AND(D651="Daniel",OR(E651="De-Novo Merge",E651="Assisted Merge")),A650&amp;"_SA_DR",IF(AND(D651="Monet",OR(E651="Manual",E651="Assisted Manual")),A650&amp;"_MW",IF(AND(D651="Monet",OR(E651="De-Novo Merge",E651="Assisted Merge")),A650&amp;"_SA_MW",IF(AND(D651="Rinat",OR(E651="Manual",E651="Assisted Manual")),A650&amp;"_RM",IF(AND(D651="Rinat",OR(E651="De-Novo Merge",E651="Assisted Merge")),A650&amp;"_SA_RM",""))))))))))))))))</f>
        <v/>
      </c>
      <c r="G651" s="104"/>
      <c r="H651" s="104"/>
      <c r="I651" s="68"/>
      <c r="J651" s="68"/>
      <c r="K651" s="73" t="str">
        <f>IF(AND(NOT(I651=""),NOT(J651=""),NOT(H651="")),J651/I651,"")</f>
        <v/>
      </c>
      <c r="L651" s="109"/>
      <c r="M651" s="103" t="str">
        <f>IF(AND(NOT(OR(G651="",G651="Ø")),H651=""),"In Progress",IF(AND(NOT(OR(H651="Ø",H651="")),NOT(OR(G651="Ø",G651=""))),"Completed",IF(AND(NOT(A650=""),NOT(OR(D651="",D651="???")),G651=""),"Waiting",IF(D651="???","Waiting",""))))</f>
        <v/>
      </c>
      <c r="N651" s="109"/>
      <c r="O651" s="109"/>
    </row>
    <row r="652" spans="1:15" x14ac:dyDescent="0.25">
      <c r="A652" s="115" t="s">
        <v>5292</v>
      </c>
      <c r="B652" s="110"/>
      <c r="C652" s="109"/>
      <c r="D652" s="103" t="str">
        <f>IF(AND(NOT(B652=""),NOT(A652="")),"???","")</f>
        <v/>
      </c>
      <c r="E652" s="103"/>
      <c r="F652" s="7" t="str">
        <f>IF(AND(D652="Amina",OR(E652="Manual",E652="Assisted Manual")),A652&amp;"_AZ",IF(AND(D652="Amina",OR(E652="De-Novo Merge",E652="Assisted Merge")),A652&amp;"_SA_AZ",IF(AND(D652="Ahmad",OR(E652="Manual",E652="Assisted Manual")),A652&amp;"_AE",IF(AND(D652="Ahmad",OR(E652="De-Novo Merge",E652="Assisted Merge")),A652&amp;"_SA_AE",IF(AND(D652="Gina",OR(E652="Manual",E652="Assisted Manual")),A652&amp;"_GB",IF(AND(D652="Gina",OR(E652="De-Novo Merge",E652="Assisted Merge")),A652&amp;"_SA_GB",IF(AND(D652="Cameron",OR(E652="Manual",E652="Assisted Manual")),A652&amp;"_CA",IF(AND(D652="Cameron",OR(E652="De-Novo Merge",E652="Assisted Merge")),A652&amp;"_SA_CA",IF(AND(D652="Bruno",OR(E652="Manual",E652="Assisted Manual")),A652&amp;"_BD",IF(AND(D652="Bruno",OR(E652="De-Novo Merge",E652="Assisted Merge")),A652&amp;"_SA_BD",IF(AND(D652="Daniel",OR(E652="Manual",E652="Assisted Manual")),A652&amp;"_DR",IF(AND(D652="Daniel",OR(E652="De-Novo Merge",E652="Assisted Merge")),A652&amp;"_SA_DR",IF(AND(D652="Monet",OR(E652="Manual",E652="Assisted Manual")),A652&amp;"_MW",IF(AND(D652="Monet",OR(E652="De-Novo Merge",E652="Assisted Merge")),A652&amp;"_SA_MW",IF(AND(D652="Rinat",OR(E652="Manual",E652="Assisted Manual")),A652&amp;"_RM",IF(AND(D652="Rinat",OR(E652="De-Novo Merge",E652="Assisted Merge")),A652&amp;"_SA_RM",""))))))))))))))))</f>
        <v/>
      </c>
      <c r="G652" s="104"/>
      <c r="H652" s="104"/>
      <c r="I652" s="68"/>
      <c r="J652" s="68"/>
      <c r="K652" s="73" t="str">
        <f>IF(AND(NOT(I652=""),NOT(J652=""),NOT(H652="")),J652/I652,"")</f>
        <v/>
      </c>
      <c r="L652" s="111" t="str">
        <f>IF(AND(NOT(OR(H652="",H652="Ø")),NOT(OR(H653="",H653="Ø"))),"Needs to be Split","")</f>
        <v/>
      </c>
      <c r="M652" s="103" t="str">
        <f>IF(AND(NOT(OR(G652="",G652="Ø")),H652=""),"In Progress",IF(AND(NOT(OR(H652="Ø",H652="")),NOT(OR(G652="Ø",G652=""))),"Completed",IF(AND(NOT(A651=""),NOT(OR(D652="",D652="???")),G652=""),"Waiting",IF(D652="???","Waiting",""))))</f>
        <v/>
      </c>
      <c r="N652" s="109" t="str">
        <f>IF(AND(NOT(OR(H652="Ø",H652="")),L652="Split"),"In Progress",IF(AND(NOT(OR(H652="Ø",H652="")),L652="Needs to be Split"),"Waiting",IF(AND(M652="Review",M653="Review"),"Review",IF(OR(AND(M652="Review",M653="Incomplete"),AND(M652="Incomplete",M653="Review")),"Review",IF(OR(AND(M652="Untraceable",M653="Review"),AND(M652="Review",M653="Untraceable")),"Review",IF(OR(AND(M652="Review",M653="Completed"),AND(M652="Completed",M653="Review")),"Review",IF(OR(AND(M652="Other",M653="Review"),AND(M652="Review",M653="Other")),"Review",IF(OR(AND(M652="Other",M653="Incomplete"),AND(M652="Incomplete",M653="Other")),"Review",IF(OR(AND(M652="Other",M653="Untraceable"),AND(M652="Untraceable",M653="Other")),"Review",IF(OR(AND(M652="Other",M653="Completed"),AND(M652="Completed",M653="Other")),"Review",IF(AND(M652="Waiting",M653="Waiting"),"Waiting",IF(OR(AND(M652="Review",M653="Waiting"),AND(M652="Waiting",M653="Review")),"Waiting",IF(OR(AND(M652="Other",M653="Waiting"),AND(M652="Waiting",M653="Other")),"Waiting",IF(OR(AND(M652="Incomplete",M653="Waiting"),AND(M652="Waiting",M653="Incomplete")),"Waiting",IF(OR(AND(M652="Completed",M653="Waiting"),AND(M652="Waiting",M653="Completed")),"Waiting",IF(OR(M652="In Progress",M653="In Progress"),"In Progress",IF(OR(AND(M652="Completed",M653="Untraceable"),AND(M652="Untraceable",M653="Completed")),"Review",IF(OR(AND(M652="Completed",M653="Incomplete"),AND(M652="Incomplete",M653="Completed")),"Review",IF(OR(AND(M652="Incomplete",M653="Untraceable"),AND(M652="Untraceable",M653="Incomplete")),"Untraceable",IF(AND(NOT(OR(H652="Ø",H652="")),NOT(OR(H653="Ø",H653="")),L652=""),"In Progress",IF(AND(M652="Untraceable",M653="Untraceable"),"Untraceable",IF(AND(NOT(OR(H652="Ø",H652="")),NOT(OR(H653="Ø",H653="")),NOT(OR(L652="Ø",L652="",L652="Split",L652="Needs to be Split"))),"Completed",IF(AND(M652="Incomplete",M653="Incomplete"),"Incomplete",IF(AND(M652="Other",M653="Other"),"Review",IF(AND(M652="Untraceable",M653=""),"Untraceable","")))))))))))))))))))))))))</f>
        <v/>
      </c>
      <c r="O652" s="109" t="str">
        <f>IF(OR(N652="Untraceable",N652="Incomplete"),"Ignore",IF(N652="Completed","Waiting",IF(OR(N652="Waiting",N652="In Progress",N652="Review",N652="Other"),"HOLD","")))</f>
        <v/>
      </c>
    </row>
    <row r="653" spans="1:15" x14ac:dyDescent="0.25">
      <c r="A653" s="109"/>
      <c r="B653" s="109"/>
      <c r="C653" s="109"/>
      <c r="D653" s="103" t="str">
        <f>IF(AND(NOT(A652=""),NOT(B652=""),NOT(M652="Untraceable")),"???","")</f>
        <v/>
      </c>
      <c r="E653" s="103"/>
      <c r="F653" s="7" t="str">
        <f>IF(AND(D653="Amina",OR(E653="Manual",E653="Assisted Manual")),A652&amp;"_AZ",IF(AND(D653="Amina",OR(E653="De-Novo Merge",E653="Assisted Merge")),A652&amp;"_SA_AZ",IF(AND(D653="Ahmad",OR(E653="Manual",E653="Assisted Manual")),A652&amp;"_AE",IF(AND(D653="Ahmad",OR(E653="De-Novo Merge",E653="Assisted Merge")),A652&amp;"_SA_AE",IF(AND(D653="Gina",OR(E653="Manual",E653="Assisted Manual")),A652&amp;"_GB",IF(AND(D653="Gina",OR(E653="De-Novo Merge",E653="Assisted Merge")),A652&amp;"_SA_GB",IF(AND(D653="Cameron",OR(E653="Manual",E653="Assisted Manual")),A652&amp;"_CA",IF(AND(D653="Cameron",OR(E653="De-Novo Merge",E653="Assisted Merge")),A652&amp;"_SA_CA",IF(AND(D653="Bruno",OR(E653="Manual",E653="Assisted Manual")),A652&amp;"_BD",IF(AND(D653="Bruno",OR(E653="De-Novo Merge",E653="Assisted Merge")),A652&amp;"_SA_BD",IF(AND(D653="Daniel",OR(E653="Manual",E653="Assisted Manual")),A652&amp;"_DR",IF(AND(D653="Daniel",OR(E653="De-Novo Merge",E653="Assisted Merge")),A652&amp;"_SA_DR",IF(AND(D653="Monet",OR(E653="Manual",E653="Assisted Manual")),A652&amp;"_MW",IF(AND(D653="Monet",OR(E653="De-Novo Merge",E653="Assisted Merge")),A652&amp;"_SA_MW",IF(AND(D653="Rinat",OR(E653="Manual",E653="Assisted Manual")),A652&amp;"_RM",IF(AND(D653="Rinat",OR(E653="De-Novo Merge",E653="Assisted Merge")),A652&amp;"_SA_RM",""))))))))))))))))</f>
        <v/>
      </c>
      <c r="G653" s="104"/>
      <c r="H653" s="104"/>
      <c r="I653" s="68"/>
      <c r="J653" s="68"/>
      <c r="K653" s="73" t="str">
        <f>IF(AND(NOT(I653=""),NOT(J653=""),NOT(H653="")),J653/I653,"")</f>
        <v/>
      </c>
      <c r="L653" s="109"/>
      <c r="M653" s="103" t="str">
        <f>IF(AND(NOT(OR(G653="",G653="Ø")),H653=""),"In Progress",IF(AND(NOT(OR(H653="Ø",H653="")),NOT(OR(G653="Ø",G653=""))),"Completed",IF(AND(NOT(A652=""),NOT(OR(D653="",D653="???")),G653=""),"Waiting",IF(D653="???","Waiting",""))))</f>
        <v/>
      </c>
      <c r="N653" s="109"/>
      <c r="O653" s="109"/>
    </row>
    <row r="654" spans="1:15" x14ac:dyDescent="0.25">
      <c r="A654" s="115" t="s">
        <v>5291</v>
      </c>
      <c r="B654" s="110"/>
      <c r="C654" s="109"/>
      <c r="D654" s="103" t="str">
        <f>IF(AND(NOT(B654=""),NOT(A654="")),"???","")</f>
        <v/>
      </c>
      <c r="E654" s="103"/>
      <c r="F654" s="7" t="str">
        <f>IF(AND(D654="Amina",OR(E654="Manual",E654="Assisted Manual")),A654&amp;"_AZ",IF(AND(D654="Amina",OR(E654="De-Novo Merge",E654="Assisted Merge")),A654&amp;"_SA_AZ",IF(AND(D654="Ahmad",OR(E654="Manual",E654="Assisted Manual")),A654&amp;"_AE",IF(AND(D654="Ahmad",OR(E654="De-Novo Merge",E654="Assisted Merge")),A654&amp;"_SA_AE",IF(AND(D654="Gina",OR(E654="Manual",E654="Assisted Manual")),A654&amp;"_GB",IF(AND(D654="Gina",OR(E654="De-Novo Merge",E654="Assisted Merge")),A654&amp;"_SA_GB",IF(AND(D654="Cameron",OR(E654="Manual",E654="Assisted Manual")),A654&amp;"_CA",IF(AND(D654="Cameron",OR(E654="De-Novo Merge",E654="Assisted Merge")),A654&amp;"_SA_CA",IF(AND(D654="Bruno",OR(E654="Manual",E654="Assisted Manual")),A654&amp;"_BD",IF(AND(D654="Bruno",OR(E654="De-Novo Merge",E654="Assisted Merge")),A654&amp;"_SA_BD",IF(AND(D654="Daniel",OR(E654="Manual",E654="Assisted Manual")),A654&amp;"_DR",IF(AND(D654="Daniel",OR(E654="De-Novo Merge",E654="Assisted Merge")),A654&amp;"_SA_DR",IF(AND(D654="Monet",OR(E654="Manual",E654="Assisted Manual")),A654&amp;"_MW",IF(AND(D654="Monet",OR(E654="De-Novo Merge",E654="Assisted Merge")),A654&amp;"_SA_MW",IF(AND(D654="Rinat",OR(E654="Manual",E654="Assisted Manual")),A654&amp;"_RM",IF(AND(D654="Rinat",OR(E654="De-Novo Merge",E654="Assisted Merge")),A654&amp;"_SA_RM",""))))))))))))))))</f>
        <v/>
      </c>
      <c r="G654" s="104"/>
      <c r="H654" s="104"/>
      <c r="I654" s="68"/>
      <c r="J654" s="68"/>
      <c r="K654" s="73" t="str">
        <f>IF(AND(NOT(I654=""),NOT(J654=""),NOT(H654="")),J654/I654,"")</f>
        <v/>
      </c>
      <c r="L654" s="111" t="str">
        <f>IF(AND(NOT(OR(H654="",H654="Ø")),NOT(OR(H655="",H655="Ø"))),"Needs to be Split","")</f>
        <v/>
      </c>
      <c r="M654" s="103" t="str">
        <f>IF(AND(NOT(OR(G654="",G654="Ø")),H654=""),"In Progress",IF(AND(NOT(OR(H654="Ø",H654="")),NOT(OR(G654="Ø",G654=""))),"Completed",IF(AND(NOT(A653=""),NOT(OR(D654="",D654="???")),G654=""),"Waiting",IF(D654="???","Waiting",""))))</f>
        <v/>
      </c>
      <c r="N654" s="109" t="str">
        <f>IF(AND(NOT(OR(H654="Ø",H654="")),L654="Split"),"In Progress",IF(AND(NOT(OR(H654="Ø",H654="")),L654="Needs to be Split"),"Waiting",IF(AND(M654="Review",M655="Review"),"Review",IF(OR(AND(M654="Review",M655="Incomplete"),AND(M654="Incomplete",M655="Review")),"Review",IF(OR(AND(M654="Untraceable",M655="Review"),AND(M654="Review",M655="Untraceable")),"Review",IF(OR(AND(M654="Review",M655="Completed"),AND(M654="Completed",M655="Review")),"Review",IF(OR(AND(M654="Other",M655="Review"),AND(M654="Review",M655="Other")),"Review",IF(OR(AND(M654="Other",M655="Incomplete"),AND(M654="Incomplete",M655="Other")),"Review",IF(OR(AND(M654="Other",M655="Untraceable"),AND(M654="Untraceable",M655="Other")),"Review",IF(OR(AND(M654="Other",M655="Completed"),AND(M654="Completed",M655="Other")),"Review",IF(AND(M654="Waiting",M655="Waiting"),"Waiting",IF(OR(AND(M654="Review",M655="Waiting"),AND(M654="Waiting",M655="Review")),"Waiting",IF(OR(AND(M654="Other",M655="Waiting"),AND(M654="Waiting",M655="Other")),"Waiting",IF(OR(AND(M654="Incomplete",M655="Waiting"),AND(M654="Waiting",M655="Incomplete")),"Waiting",IF(OR(AND(M654="Completed",M655="Waiting"),AND(M654="Waiting",M655="Completed")),"Waiting",IF(OR(M654="In Progress",M655="In Progress"),"In Progress",IF(OR(AND(M654="Completed",M655="Untraceable"),AND(M654="Untraceable",M655="Completed")),"Review",IF(OR(AND(M654="Completed",M655="Incomplete"),AND(M654="Incomplete",M655="Completed")),"Review",IF(OR(AND(M654="Incomplete",M655="Untraceable"),AND(M654="Untraceable",M655="Incomplete")),"Untraceable",IF(AND(NOT(OR(H654="Ø",H654="")),NOT(OR(H655="Ø",H655="")),L654=""),"In Progress",IF(AND(M654="Untraceable",M655="Untraceable"),"Untraceable",IF(AND(NOT(OR(H654="Ø",H654="")),NOT(OR(H655="Ø",H655="")),NOT(OR(L654="Ø",L654="",L654="Split",L654="Needs to be Split"))),"Completed",IF(AND(M654="Incomplete",M655="Incomplete"),"Incomplete",IF(AND(M654="Other",M655="Other"),"Review",IF(AND(M654="Untraceable",M655=""),"Untraceable","")))))))))))))))))))))))))</f>
        <v/>
      </c>
      <c r="O654" s="109" t="str">
        <f>IF(OR(N654="Untraceable",N654="Incomplete"),"Ignore",IF(N654="Completed","Waiting",IF(OR(N654="Waiting",N654="In Progress",N654="Review",N654="Other"),"HOLD","")))</f>
        <v/>
      </c>
    </row>
    <row r="655" spans="1:15" x14ac:dyDescent="0.25">
      <c r="A655" s="109"/>
      <c r="B655" s="109"/>
      <c r="C655" s="109"/>
      <c r="D655" s="103" t="str">
        <f>IF(AND(NOT(A654=""),NOT(B654=""),NOT(M654="Untraceable")),"???","")</f>
        <v/>
      </c>
      <c r="E655" s="103"/>
      <c r="F655" s="7" t="str">
        <f>IF(AND(D655="Amina",OR(E655="Manual",E655="Assisted Manual")),A654&amp;"_AZ",IF(AND(D655="Amina",OR(E655="De-Novo Merge",E655="Assisted Merge")),A654&amp;"_SA_AZ",IF(AND(D655="Ahmad",OR(E655="Manual",E655="Assisted Manual")),A654&amp;"_AE",IF(AND(D655="Ahmad",OR(E655="De-Novo Merge",E655="Assisted Merge")),A654&amp;"_SA_AE",IF(AND(D655="Gina",OR(E655="Manual",E655="Assisted Manual")),A654&amp;"_GB",IF(AND(D655="Gina",OR(E655="De-Novo Merge",E655="Assisted Merge")),A654&amp;"_SA_GB",IF(AND(D655="Cameron",OR(E655="Manual",E655="Assisted Manual")),A654&amp;"_CA",IF(AND(D655="Cameron",OR(E655="De-Novo Merge",E655="Assisted Merge")),A654&amp;"_SA_CA",IF(AND(D655="Bruno",OR(E655="Manual",E655="Assisted Manual")),A654&amp;"_BD",IF(AND(D655="Bruno",OR(E655="De-Novo Merge",E655="Assisted Merge")),A654&amp;"_SA_BD",IF(AND(D655="Daniel",OR(E655="Manual",E655="Assisted Manual")),A654&amp;"_DR",IF(AND(D655="Daniel",OR(E655="De-Novo Merge",E655="Assisted Merge")),A654&amp;"_SA_DR",IF(AND(D655="Monet",OR(E655="Manual",E655="Assisted Manual")),A654&amp;"_MW",IF(AND(D655="Monet",OR(E655="De-Novo Merge",E655="Assisted Merge")),A654&amp;"_SA_MW",IF(AND(D655="Rinat",OR(E655="Manual",E655="Assisted Manual")),A654&amp;"_RM",IF(AND(D655="Rinat",OR(E655="De-Novo Merge",E655="Assisted Merge")),A654&amp;"_SA_RM",""))))))))))))))))</f>
        <v/>
      </c>
      <c r="G655" s="104"/>
      <c r="H655" s="104"/>
      <c r="I655" s="68"/>
      <c r="J655" s="68"/>
      <c r="K655" s="73" t="str">
        <f>IF(AND(NOT(I655=""),NOT(J655=""),NOT(H655="")),J655/I655,"")</f>
        <v/>
      </c>
      <c r="L655" s="109"/>
      <c r="M655" s="103" t="str">
        <f>IF(AND(NOT(OR(G655="",G655="Ø")),H655=""),"In Progress",IF(AND(NOT(OR(H655="Ø",H655="")),NOT(OR(G655="Ø",G655=""))),"Completed",IF(AND(NOT(A654=""),NOT(OR(D655="",D655="???")),G655=""),"Waiting",IF(D655="???","Waiting",""))))</f>
        <v/>
      </c>
      <c r="N655" s="109"/>
      <c r="O655" s="109"/>
    </row>
    <row r="656" spans="1:15" x14ac:dyDescent="0.25">
      <c r="A656" s="115" t="s">
        <v>5290</v>
      </c>
      <c r="B656" s="110"/>
      <c r="C656" s="109"/>
      <c r="D656" s="103" t="str">
        <f>IF(AND(NOT(B656=""),NOT(A656="")),"???","")</f>
        <v/>
      </c>
      <c r="E656" s="103"/>
      <c r="F656" s="7" t="str">
        <f>IF(AND(D656="Amina",OR(E656="Manual",E656="Assisted Manual")),A656&amp;"_AZ",IF(AND(D656="Amina",OR(E656="De-Novo Merge",E656="Assisted Merge")),A656&amp;"_SA_AZ",IF(AND(D656="Ahmad",OR(E656="Manual",E656="Assisted Manual")),A656&amp;"_AE",IF(AND(D656="Ahmad",OR(E656="De-Novo Merge",E656="Assisted Merge")),A656&amp;"_SA_AE",IF(AND(D656="Gina",OR(E656="Manual",E656="Assisted Manual")),A656&amp;"_GB",IF(AND(D656="Gina",OR(E656="De-Novo Merge",E656="Assisted Merge")),A656&amp;"_SA_GB",IF(AND(D656="Cameron",OR(E656="Manual",E656="Assisted Manual")),A656&amp;"_CA",IF(AND(D656="Cameron",OR(E656="De-Novo Merge",E656="Assisted Merge")),A656&amp;"_SA_CA",IF(AND(D656="Bruno",OR(E656="Manual",E656="Assisted Manual")),A656&amp;"_BD",IF(AND(D656="Bruno",OR(E656="De-Novo Merge",E656="Assisted Merge")),A656&amp;"_SA_BD",IF(AND(D656="Daniel",OR(E656="Manual",E656="Assisted Manual")),A656&amp;"_DR",IF(AND(D656="Daniel",OR(E656="De-Novo Merge",E656="Assisted Merge")),A656&amp;"_SA_DR",IF(AND(D656="Monet",OR(E656="Manual",E656="Assisted Manual")),A656&amp;"_MW",IF(AND(D656="Monet",OR(E656="De-Novo Merge",E656="Assisted Merge")),A656&amp;"_SA_MW",IF(AND(D656="Rinat",OR(E656="Manual",E656="Assisted Manual")),A656&amp;"_RM",IF(AND(D656="Rinat",OR(E656="De-Novo Merge",E656="Assisted Merge")),A656&amp;"_SA_RM",""))))))))))))))))</f>
        <v/>
      </c>
      <c r="G656" s="104"/>
      <c r="H656" s="104"/>
      <c r="I656" s="68"/>
      <c r="J656" s="68"/>
      <c r="K656" s="73" t="str">
        <f>IF(AND(NOT(I656=""),NOT(J656=""),NOT(H656="")),J656/I656,"")</f>
        <v/>
      </c>
      <c r="L656" s="111" t="str">
        <f>IF(AND(NOT(OR(H656="",H656="Ø")),NOT(OR(H657="",H657="Ø"))),"Needs to be Split","")</f>
        <v/>
      </c>
      <c r="M656" s="103" t="str">
        <f>IF(AND(NOT(OR(G656="",G656="Ø")),H656=""),"In Progress",IF(AND(NOT(OR(H656="Ø",H656="")),NOT(OR(G656="Ø",G656=""))),"Completed",IF(AND(NOT(A655=""),NOT(OR(D656="",D656="???")),G656=""),"Waiting",IF(D656="???","Waiting",""))))</f>
        <v/>
      </c>
      <c r="N656" s="109" t="str">
        <f>IF(AND(NOT(OR(H656="Ø",H656="")),L656="Split"),"In Progress",IF(AND(NOT(OR(H656="Ø",H656="")),L656="Needs to be Split"),"Waiting",IF(AND(M656="Review",M657="Review"),"Review",IF(OR(AND(M656="Review",M657="Incomplete"),AND(M656="Incomplete",M657="Review")),"Review",IF(OR(AND(M656="Untraceable",M657="Review"),AND(M656="Review",M657="Untraceable")),"Review",IF(OR(AND(M656="Review",M657="Completed"),AND(M656="Completed",M657="Review")),"Review",IF(OR(AND(M656="Other",M657="Review"),AND(M656="Review",M657="Other")),"Review",IF(OR(AND(M656="Other",M657="Incomplete"),AND(M656="Incomplete",M657="Other")),"Review",IF(OR(AND(M656="Other",M657="Untraceable"),AND(M656="Untraceable",M657="Other")),"Review",IF(OR(AND(M656="Other",M657="Completed"),AND(M656="Completed",M657="Other")),"Review",IF(AND(M656="Waiting",M657="Waiting"),"Waiting",IF(OR(AND(M656="Review",M657="Waiting"),AND(M656="Waiting",M657="Review")),"Waiting",IF(OR(AND(M656="Other",M657="Waiting"),AND(M656="Waiting",M657="Other")),"Waiting",IF(OR(AND(M656="Incomplete",M657="Waiting"),AND(M656="Waiting",M657="Incomplete")),"Waiting",IF(OR(AND(M656="Completed",M657="Waiting"),AND(M656="Waiting",M657="Completed")),"Waiting",IF(OR(M656="In Progress",M657="In Progress"),"In Progress",IF(OR(AND(M656="Completed",M657="Untraceable"),AND(M656="Untraceable",M657="Completed")),"Review",IF(OR(AND(M656="Completed",M657="Incomplete"),AND(M656="Incomplete",M657="Completed")),"Review",IF(OR(AND(M656="Incomplete",M657="Untraceable"),AND(M656="Untraceable",M657="Incomplete")),"Untraceable",IF(AND(NOT(OR(H656="Ø",H656="")),NOT(OR(H657="Ø",H657="")),L656=""),"In Progress",IF(AND(M656="Untraceable",M657="Untraceable"),"Untraceable",IF(AND(NOT(OR(H656="Ø",H656="")),NOT(OR(H657="Ø",H657="")),NOT(OR(L656="Ø",L656="",L656="Split",L656="Needs to be Split"))),"Completed",IF(AND(M656="Incomplete",M657="Incomplete"),"Incomplete",IF(AND(M656="Other",M657="Other"),"Review",IF(AND(M656="Untraceable",M657=""),"Untraceable","")))))))))))))))))))))))))</f>
        <v/>
      </c>
      <c r="O656" s="109" t="str">
        <f>IF(OR(N656="Untraceable",N656="Incomplete"),"Ignore",IF(N656="Completed","Waiting",IF(OR(N656="Waiting",N656="In Progress",N656="Review",N656="Other"),"HOLD","")))</f>
        <v/>
      </c>
    </row>
    <row r="657" spans="1:15" x14ac:dyDescent="0.25">
      <c r="A657" s="109"/>
      <c r="B657" s="109"/>
      <c r="C657" s="109"/>
      <c r="D657" s="103" t="str">
        <f>IF(AND(NOT(A656=""),NOT(B656=""),NOT(M656="Untraceable")),"???","")</f>
        <v/>
      </c>
      <c r="E657" s="103"/>
      <c r="F657" s="7" t="str">
        <f>IF(AND(D657="Amina",OR(E657="Manual",E657="Assisted Manual")),A656&amp;"_AZ",IF(AND(D657="Amina",OR(E657="De-Novo Merge",E657="Assisted Merge")),A656&amp;"_SA_AZ",IF(AND(D657="Ahmad",OR(E657="Manual",E657="Assisted Manual")),A656&amp;"_AE",IF(AND(D657="Ahmad",OR(E657="De-Novo Merge",E657="Assisted Merge")),A656&amp;"_SA_AE",IF(AND(D657="Gina",OR(E657="Manual",E657="Assisted Manual")),A656&amp;"_GB",IF(AND(D657="Gina",OR(E657="De-Novo Merge",E657="Assisted Merge")),A656&amp;"_SA_GB",IF(AND(D657="Cameron",OR(E657="Manual",E657="Assisted Manual")),A656&amp;"_CA",IF(AND(D657="Cameron",OR(E657="De-Novo Merge",E657="Assisted Merge")),A656&amp;"_SA_CA",IF(AND(D657="Bruno",OR(E657="Manual",E657="Assisted Manual")),A656&amp;"_BD",IF(AND(D657="Bruno",OR(E657="De-Novo Merge",E657="Assisted Merge")),A656&amp;"_SA_BD",IF(AND(D657="Daniel",OR(E657="Manual",E657="Assisted Manual")),A656&amp;"_DR",IF(AND(D657="Daniel",OR(E657="De-Novo Merge",E657="Assisted Merge")),A656&amp;"_SA_DR",IF(AND(D657="Monet",OR(E657="Manual",E657="Assisted Manual")),A656&amp;"_MW",IF(AND(D657="Monet",OR(E657="De-Novo Merge",E657="Assisted Merge")),A656&amp;"_SA_MW",IF(AND(D657="Rinat",OR(E657="Manual",E657="Assisted Manual")),A656&amp;"_RM",IF(AND(D657="Rinat",OR(E657="De-Novo Merge",E657="Assisted Merge")),A656&amp;"_SA_RM",""))))))))))))))))</f>
        <v/>
      </c>
      <c r="G657" s="104"/>
      <c r="H657" s="104"/>
      <c r="I657" s="68"/>
      <c r="J657" s="68"/>
      <c r="K657" s="73" t="str">
        <f>IF(AND(NOT(I657=""),NOT(J657=""),NOT(H657="")),J657/I657,"")</f>
        <v/>
      </c>
      <c r="L657" s="109"/>
      <c r="M657" s="103" t="str">
        <f>IF(AND(NOT(OR(G657="",G657="Ø")),H657=""),"In Progress",IF(AND(NOT(OR(H657="Ø",H657="")),NOT(OR(G657="Ø",G657=""))),"Completed",IF(AND(NOT(A656=""),NOT(OR(D657="",D657="???")),G657=""),"Waiting",IF(D657="???","Waiting",""))))</f>
        <v/>
      </c>
      <c r="N657" s="109"/>
      <c r="O657" s="109"/>
    </row>
    <row r="658" spans="1:15" x14ac:dyDescent="0.25">
      <c r="A658" s="115" t="s">
        <v>5289</v>
      </c>
      <c r="B658" s="110"/>
      <c r="C658" s="109"/>
      <c r="D658" s="103" t="str">
        <f>IF(AND(NOT(B658=""),NOT(A658="")),"???","")</f>
        <v/>
      </c>
      <c r="E658" s="103"/>
      <c r="F658" s="7" t="str">
        <f>IF(AND(D658="Amina",OR(E658="Manual",E658="Assisted Manual")),A658&amp;"_AZ",IF(AND(D658="Amina",OR(E658="De-Novo Merge",E658="Assisted Merge")),A658&amp;"_SA_AZ",IF(AND(D658="Ahmad",OR(E658="Manual",E658="Assisted Manual")),A658&amp;"_AE",IF(AND(D658="Ahmad",OR(E658="De-Novo Merge",E658="Assisted Merge")),A658&amp;"_SA_AE",IF(AND(D658="Gina",OR(E658="Manual",E658="Assisted Manual")),A658&amp;"_GB",IF(AND(D658="Gina",OR(E658="De-Novo Merge",E658="Assisted Merge")),A658&amp;"_SA_GB",IF(AND(D658="Cameron",OR(E658="Manual",E658="Assisted Manual")),A658&amp;"_CA",IF(AND(D658="Cameron",OR(E658="De-Novo Merge",E658="Assisted Merge")),A658&amp;"_SA_CA",IF(AND(D658="Bruno",OR(E658="Manual",E658="Assisted Manual")),A658&amp;"_BD",IF(AND(D658="Bruno",OR(E658="De-Novo Merge",E658="Assisted Merge")),A658&amp;"_SA_BD",IF(AND(D658="Daniel",OR(E658="Manual",E658="Assisted Manual")),A658&amp;"_DR",IF(AND(D658="Daniel",OR(E658="De-Novo Merge",E658="Assisted Merge")),A658&amp;"_SA_DR",IF(AND(D658="Monet",OR(E658="Manual",E658="Assisted Manual")),A658&amp;"_MW",IF(AND(D658="Monet",OR(E658="De-Novo Merge",E658="Assisted Merge")),A658&amp;"_SA_MW",IF(AND(D658="Rinat",OR(E658="Manual",E658="Assisted Manual")),A658&amp;"_RM",IF(AND(D658="Rinat",OR(E658="De-Novo Merge",E658="Assisted Merge")),A658&amp;"_SA_RM",""))))))))))))))))</f>
        <v/>
      </c>
      <c r="G658" s="104"/>
      <c r="H658" s="104"/>
      <c r="I658" s="68"/>
      <c r="J658" s="68"/>
      <c r="K658" s="73" t="str">
        <f>IF(AND(NOT(I658=""),NOT(J658=""),NOT(H658="")),J658/I658,"")</f>
        <v/>
      </c>
      <c r="L658" s="111" t="str">
        <f>IF(AND(NOT(OR(H658="",H658="Ø")),NOT(OR(H659="",H659="Ø"))),"Needs to be Split","")</f>
        <v/>
      </c>
      <c r="M658" s="103" t="str">
        <f>IF(AND(NOT(OR(G658="",G658="Ø")),H658=""),"In Progress",IF(AND(NOT(OR(H658="Ø",H658="")),NOT(OR(G658="Ø",G658=""))),"Completed",IF(AND(NOT(A657=""),NOT(OR(D658="",D658="???")),G658=""),"Waiting",IF(D658="???","Waiting",""))))</f>
        <v/>
      </c>
      <c r="N658" s="109" t="str">
        <f>IF(AND(NOT(OR(H658="Ø",H658="")),L658="Split"),"In Progress",IF(AND(NOT(OR(H658="Ø",H658="")),L658="Needs to be Split"),"Waiting",IF(AND(M658="Review",M659="Review"),"Review",IF(OR(AND(M658="Review",M659="Incomplete"),AND(M658="Incomplete",M659="Review")),"Review",IF(OR(AND(M658="Untraceable",M659="Review"),AND(M658="Review",M659="Untraceable")),"Review",IF(OR(AND(M658="Review",M659="Completed"),AND(M658="Completed",M659="Review")),"Review",IF(OR(AND(M658="Other",M659="Review"),AND(M658="Review",M659="Other")),"Review",IF(OR(AND(M658="Other",M659="Incomplete"),AND(M658="Incomplete",M659="Other")),"Review",IF(OR(AND(M658="Other",M659="Untraceable"),AND(M658="Untraceable",M659="Other")),"Review",IF(OR(AND(M658="Other",M659="Completed"),AND(M658="Completed",M659="Other")),"Review",IF(AND(M658="Waiting",M659="Waiting"),"Waiting",IF(OR(AND(M658="Review",M659="Waiting"),AND(M658="Waiting",M659="Review")),"Waiting",IF(OR(AND(M658="Other",M659="Waiting"),AND(M658="Waiting",M659="Other")),"Waiting",IF(OR(AND(M658="Incomplete",M659="Waiting"),AND(M658="Waiting",M659="Incomplete")),"Waiting",IF(OR(AND(M658="Completed",M659="Waiting"),AND(M658="Waiting",M659="Completed")),"Waiting",IF(OR(M658="In Progress",M659="In Progress"),"In Progress",IF(OR(AND(M658="Completed",M659="Untraceable"),AND(M658="Untraceable",M659="Completed")),"Review",IF(OR(AND(M658="Completed",M659="Incomplete"),AND(M658="Incomplete",M659="Completed")),"Review",IF(OR(AND(M658="Incomplete",M659="Untraceable"),AND(M658="Untraceable",M659="Incomplete")),"Untraceable",IF(AND(NOT(OR(H658="Ø",H658="")),NOT(OR(H659="Ø",H659="")),L658=""),"In Progress",IF(AND(M658="Untraceable",M659="Untraceable"),"Untraceable",IF(AND(NOT(OR(H658="Ø",H658="")),NOT(OR(H659="Ø",H659="")),NOT(OR(L658="Ø",L658="",L658="Split",L658="Needs to be Split"))),"Completed",IF(AND(M658="Incomplete",M659="Incomplete"),"Incomplete",IF(AND(M658="Other",M659="Other"),"Review",IF(AND(M658="Untraceable",M659=""),"Untraceable","")))))))))))))))))))))))))</f>
        <v/>
      </c>
      <c r="O658" s="109" t="str">
        <f>IF(OR(N658="Untraceable",N658="Incomplete"),"Ignore",IF(N658="Completed","Waiting",IF(OR(N658="Waiting",N658="In Progress",N658="Review",N658="Other"),"HOLD","")))</f>
        <v/>
      </c>
    </row>
    <row r="659" spans="1:15" x14ac:dyDescent="0.25">
      <c r="A659" s="109"/>
      <c r="B659" s="109"/>
      <c r="C659" s="109"/>
      <c r="D659" s="103" t="str">
        <f>IF(AND(NOT(A658=""),NOT(B658=""),NOT(M658="Untraceable")),"???","")</f>
        <v/>
      </c>
      <c r="E659" s="103"/>
      <c r="F659" s="7" t="str">
        <f>IF(AND(D659="Amina",OR(E659="Manual",E659="Assisted Manual")),A658&amp;"_AZ",IF(AND(D659="Amina",OR(E659="De-Novo Merge",E659="Assisted Merge")),A658&amp;"_SA_AZ",IF(AND(D659="Ahmad",OR(E659="Manual",E659="Assisted Manual")),A658&amp;"_AE",IF(AND(D659="Ahmad",OR(E659="De-Novo Merge",E659="Assisted Merge")),A658&amp;"_SA_AE",IF(AND(D659="Gina",OR(E659="Manual",E659="Assisted Manual")),A658&amp;"_GB",IF(AND(D659="Gina",OR(E659="De-Novo Merge",E659="Assisted Merge")),A658&amp;"_SA_GB",IF(AND(D659="Cameron",OR(E659="Manual",E659="Assisted Manual")),A658&amp;"_CA",IF(AND(D659="Cameron",OR(E659="De-Novo Merge",E659="Assisted Merge")),A658&amp;"_SA_CA",IF(AND(D659="Bruno",OR(E659="Manual",E659="Assisted Manual")),A658&amp;"_BD",IF(AND(D659="Bruno",OR(E659="De-Novo Merge",E659="Assisted Merge")),A658&amp;"_SA_BD",IF(AND(D659="Daniel",OR(E659="Manual",E659="Assisted Manual")),A658&amp;"_DR",IF(AND(D659="Daniel",OR(E659="De-Novo Merge",E659="Assisted Merge")),A658&amp;"_SA_DR",IF(AND(D659="Monet",OR(E659="Manual",E659="Assisted Manual")),A658&amp;"_MW",IF(AND(D659="Monet",OR(E659="De-Novo Merge",E659="Assisted Merge")),A658&amp;"_SA_MW",IF(AND(D659="Rinat",OR(E659="Manual",E659="Assisted Manual")),A658&amp;"_RM",IF(AND(D659="Rinat",OR(E659="De-Novo Merge",E659="Assisted Merge")),A658&amp;"_SA_RM",""))))))))))))))))</f>
        <v/>
      </c>
      <c r="G659" s="104"/>
      <c r="H659" s="104"/>
      <c r="I659" s="68"/>
      <c r="J659" s="68"/>
      <c r="K659" s="73" t="str">
        <f>IF(AND(NOT(I659=""),NOT(J659=""),NOT(H659="")),J659/I659,"")</f>
        <v/>
      </c>
      <c r="L659" s="109"/>
      <c r="M659" s="103" t="str">
        <f>IF(AND(NOT(OR(G659="",G659="Ø")),H659=""),"In Progress",IF(AND(NOT(OR(H659="Ø",H659="")),NOT(OR(G659="Ø",G659=""))),"Completed",IF(AND(NOT(A658=""),NOT(OR(D659="",D659="???")),G659=""),"Waiting",IF(D659="???","Waiting",""))))</f>
        <v/>
      </c>
      <c r="N659" s="109"/>
      <c r="O659" s="109"/>
    </row>
  </sheetData>
  <autoFilter ref="A1:R581"/>
  <mergeCells count="2560">
    <mergeCell ref="A658:A659"/>
    <mergeCell ref="B658:B659"/>
    <mergeCell ref="C658:C659"/>
    <mergeCell ref="L658:L659"/>
    <mergeCell ref="N658:N659"/>
    <mergeCell ref="O658:O659"/>
    <mergeCell ref="A656:A657"/>
    <mergeCell ref="B656:B657"/>
    <mergeCell ref="C656:C657"/>
    <mergeCell ref="L656:L657"/>
    <mergeCell ref="N656:N657"/>
    <mergeCell ref="O656:O657"/>
    <mergeCell ref="A654:A655"/>
    <mergeCell ref="B654:B655"/>
    <mergeCell ref="C654:C655"/>
    <mergeCell ref="L654:L655"/>
    <mergeCell ref="N654:N655"/>
    <mergeCell ref="O654:O655"/>
    <mergeCell ref="A652:A653"/>
    <mergeCell ref="B652:B653"/>
    <mergeCell ref="C652:C653"/>
    <mergeCell ref="L652:L653"/>
    <mergeCell ref="N652:N653"/>
    <mergeCell ref="O652:O653"/>
    <mergeCell ref="A650:A651"/>
    <mergeCell ref="B650:B651"/>
    <mergeCell ref="C650:C651"/>
    <mergeCell ref="L650:L651"/>
    <mergeCell ref="N650:N651"/>
    <mergeCell ref="O650:O651"/>
    <mergeCell ref="A648:A649"/>
    <mergeCell ref="B648:B649"/>
    <mergeCell ref="C648:C649"/>
    <mergeCell ref="L648:L649"/>
    <mergeCell ref="N648:N649"/>
    <mergeCell ref="O648:O649"/>
    <mergeCell ref="A646:A647"/>
    <mergeCell ref="B646:B647"/>
    <mergeCell ref="C646:C647"/>
    <mergeCell ref="L646:L647"/>
    <mergeCell ref="N646:N647"/>
    <mergeCell ref="O646:O647"/>
    <mergeCell ref="A644:A645"/>
    <mergeCell ref="B644:B645"/>
    <mergeCell ref="C644:C645"/>
    <mergeCell ref="L644:L645"/>
    <mergeCell ref="N644:N645"/>
    <mergeCell ref="O644:O645"/>
    <mergeCell ref="A642:A643"/>
    <mergeCell ref="B642:B643"/>
    <mergeCell ref="C642:C643"/>
    <mergeCell ref="L642:L643"/>
    <mergeCell ref="N642:N643"/>
    <mergeCell ref="O642:O643"/>
    <mergeCell ref="A640:A641"/>
    <mergeCell ref="B640:B641"/>
    <mergeCell ref="C640:C641"/>
    <mergeCell ref="L640:L641"/>
    <mergeCell ref="N640:N641"/>
    <mergeCell ref="O640:O641"/>
    <mergeCell ref="A638:A639"/>
    <mergeCell ref="B638:B639"/>
    <mergeCell ref="C638:C639"/>
    <mergeCell ref="L638:L639"/>
    <mergeCell ref="N638:N639"/>
    <mergeCell ref="O638:O639"/>
    <mergeCell ref="A636:A637"/>
    <mergeCell ref="B636:B637"/>
    <mergeCell ref="C636:C637"/>
    <mergeCell ref="L636:L637"/>
    <mergeCell ref="N636:N637"/>
    <mergeCell ref="O636:O637"/>
    <mergeCell ref="A634:A635"/>
    <mergeCell ref="B634:B635"/>
    <mergeCell ref="C634:C635"/>
    <mergeCell ref="L634:L635"/>
    <mergeCell ref="N634:N635"/>
    <mergeCell ref="O634:O635"/>
    <mergeCell ref="A632:A633"/>
    <mergeCell ref="B632:B633"/>
    <mergeCell ref="C632:C633"/>
    <mergeCell ref="L632:L633"/>
    <mergeCell ref="N632:N633"/>
    <mergeCell ref="O632:O633"/>
    <mergeCell ref="A630:A631"/>
    <mergeCell ref="B630:B631"/>
    <mergeCell ref="C630:C631"/>
    <mergeCell ref="L630:L631"/>
    <mergeCell ref="N630:N631"/>
    <mergeCell ref="O630:O631"/>
    <mergeCell ref="A628:A629"/>
    <mergeCell ref="B628:B629"/>
    <mergeCell ref="C628:C629"/>
    <mergeCell ref="L628:L629"/>
    <mergeCell ref="N628:N629"/>
    <mergeCell ref="O628:O629"/>
    <mergeCell ref="A626:A627"/>
    <mergeCell ref="B626:B627"/>
    <mergeCell ref="C626:C627"/>
    <mergeCell ref="L626:L627"/>
    <mergeCell ref="N626:N627"/>
    <mergeCell ref="O626:O627"/>
    <mergeCell ref="A624:A625"/>
    <mergeCell ref="B624:B625"/>
    <mergeCell ref="C624:C625"/>
    <mergeCell ref="L624:L625"/>
    <mergeCell ref="N624:N625"/>
    <mergeCell ref="O624:O625"/>
    <mergeCell ref="A622:A623"/>
    <mergeCell ref="B622:B623"/>
    <mergeCell ref="C622:C623"/>
    <mergeCell ref="L622:L623"/>
    <mergeCell ref="N622:N623"/>
    <mergeCell ref="O622:O623"/>
    <mergeCell ref="A620:A621"/>
    <mergeCell ref="B620:B621"/>
    <mergeCell ref="C620:C621"/>
    <mergeCell ref="L620:L621"/>
    <mergeCell ref="N620:N621"/>
    <mergeCell ref="O620:O621"/>
    <mergeCell ref="A618:A619"/>
    <mergeCell ref="B618:B619"/>
    <mergeCell ref="C618:C619"/>
    <mergeCell ref="L618:L619"/>
    <mergeCell ref="N618:N619"/>
    <mergeCell ref="O618:O619"/>
    <mergeCell ref="A616:A617"/>
    <mergeCell ref="B616:B617"/>
    <mergeCell ref="C616:C617"/>
    <mergeCell ref="L616:L617"/>
    <mergeCell ref="N616:N617"/>
    <mergeCell ref="O616:O617"/>
    <mergeCell ref="A614:A615"/>
    <mergeCell ref="B614:B615"/>
    <mergeCell ref="C614:C615"/>
    <mergeCell ref="L614:L615"/>
    <mergeCell ref="N614:N615"/>
    <mergeCell ref="O614:O615"/>
    <mergeCell ref="A612:A613"/>
    <mergeCell ref="B612:B613"/>
    <mergeCell ref="C612:C613"/>
    <mergeCell ref="L612:L613"/>
    <mergeCell ref="N612:N613"/>
    <mergeCell ref="O612:O613"/>
    <mergeCell ref="A610:A611"/>
    <mergeCell ref="B610:B611"/>
    <mergeCell ref="C610:C611"/>
    <mergeCell ref="L610:L611"/>
    <mergeCell ref="N610:N611"/>
    <mergeCell ref="O610:O611"/>
    <mergeCell ref="A608:A609"/>
    <mergeCell ref="B608:B609"/>
    <mergeCell ref="C608:C609"/>
    <mergeCell ref="L608:L609"/>
    <mergeCell ref="N608:N609"/>
    <mergeCell ref="O608:O609"/>
    <mergeCell ref="A606:A607"/>
    <mergeCell ref="B606:B607"/>
    <mergeCell ref="C606:C607"/>
    <mergeCell ref="L606:L607"/>
    <mergeCell ref="N606:N607"/>
    <mergeCell ref="O606:O607"/>
    <mergeCell ref="A604:A605"/>
    <mergeCell ref="B604:B605"/>
    <mergeCell ref="C604:C605"/>
    <mergeCell ref="L604:L605"/>
    <mergeCell ref="N604:N605"/>
    <mergeCell ref="O604:O605"/>
    <mergeCell ref="A602:A603"/>
    <mergeCell ref="B602:B603"/>
    <mergeCell ref="C602:C603"/>
    <mergeCell ref="L602:L603"/>
    <mergeCell ref="N602:N603"/>
    <mergeCell ref="O602:O603"/>
    <mergeCell ref="A600:A601"/>
    <mergeCell ref="B600:B601"/>
    <mergeCell ref="C600:C601"/>
    <mergeCell ref="L600:L601"/>
    <mergeCell ref="N600:N601"/>
    <mergeCell ref="O600:O601"/>
    <mergeCell ref="A598:A599"/>
    <mergeCell ref="B598:B599"/>
    <mergeCell ref="C598:C599"/>
    <mergeCell ref="L598:L599"/>
    <mergeCell ref="N598:N599"/>
    <mergeCell ref="O598:O599"/>
    <mergeCell ref="A596:A597"/>
    <mergeCell ref="B596:B597"/>
    <mergeCell ref="C596:C597"/>
    <mergeCell ref="L596:L597"/>
    <mergeCell ref="N596:N597"/>
    <mergeCell ref="O596:O597"/>
    <mergeCell ref="A594:A595"/>
    <mergeCell ref="B594:B595"/>
    <mergeCell ref="C594:C595"/>
    <mergeCell ref="L594:L595"/>
    <mergeCell ref="N594:N595"/>
    <mergeCell ref="O594:O595"/>
    <mergeCell ref="A592:A593"/>
    <mergeCell ref="B592:B593"/>
    <mergeCell ref="C592:C593"/>
    <mergeCell ref="L592:L593"/>
    <mergeCell ref="N592:N593"/>
    <mergeCell ref="O592:O593"/>
    <mergeCell ref="A590:A591"/>
    <mergeCell ref="B590:B591"/>
    <mergeCell ref="C590:C591"/>
    <mergeCell ref="L590:L591"/>
    <mergeCell ref="N590:N591"/>
    <mergeCell ref="O590:O591"/>
    <mergeCell ref="A588:A589"/>
    <mergeCell ref="B588:B589"/>
    <mergeCell ref="C588:C589"/>
    <mergeCell ref="L588:L589"/>
    <mergeCell ref="N588:N589"/>
    <mergeCell ref="O588:O589"/>
    <mergeCell ref="A586:A587"/>
    <mergeCell ref="B586:B587"/>
    <mergeCell ref="C586:C587"/>
    <mergeCell ref="L586:L587"/>
    <mergeCell ref="N586:N587"/>
    <mergeCell ref="O586:O587"/>
    <mergeCell ref="A584:A585"/>
    <mergeCell ref="B584:B585"/>
    <mergeCell ref="C584:C585"/>
    <mergeCell ref="L584:L585"/>
    <mergeCell ref="N584:N585"/>
    <mergeCell ref="O584:O585"/>
    <mergeCell ref="A582:A583"/>
    <mergeCell ref="B582:B583"/>
    <mergeCell ref="C582:C583"/>
    <mergeCell ref="L582:L583"/>
    <mergeCell ref="N582:N583"/>
    <mergeCell ref="O582:O583"/>
    <mergeCell ref="A576:A577"/>
    <mergeCell ref="B576:B577"/>
    <mergeCell ref="C576:C577"/>
    <mergeCell ref="L576:L577"/>
    <mergeCell ref="N576:N577"/>
    <mergeCell ref="O576:O577"/>
    <mergeCell ref="A574:A575"/>
    <mergeCell ref="B574:B575"/>
    <mergeCell ref="C574:C575"/>
    <mergeCell ref="L574:L575"/>
    <mergeCell ref="N574:N575"/>
    <mergeCell ref="O574:O575"/>
    <mergeCell ref="A572:A573"/>
    <mergeCell ref="B572:B573"/>
    <mergeCell ref="C572:C573"/>
    <mergeCell ref="L572:L573"/>
    <mergeCell ref="N572:N573"/>
    <mergeCell ref="O572:O573"/>
    <mergeCell ref="A580:A581"/>
    <mergeCell ref="B580:B581"/>
    <mergeCell ref="C580:C581"/>
    <mergeCell ref="L580:L581"/>
    <mergeCell ref="N580:N581"/>
    <mergeCell ref="O580:O581"/>
    <mergeCell ref="A578:A579"/>
    <mergeCell ref="B578:B579"/>
    <mergeCell ref="C578:C579"/>
    <mergeCell ref="L578:L579"/>
    <mergeCell ref="N578:N579"/>
    <mergeCell ref="O578:O579"/>
    <mergeCell ref="A570:A571"/>
    <mergeCell ref="B570:B571"/>
    <mergeCell ref="C570:C571"/>
    <mergeCell ref="L570:L571"/>
    <mergeCell ref="N570:N571"/>
    <mergeCell ref="O570:O571"/>
    <mergeCell ref="A568:A569"/>
    <mergeCell ref="B568:B569"/>
    <mergeCell ref="C568:C569"/>
    <mergeCell ref="L568:L569"/>
    <mergeCell ref="N568:N569"/>
    <mergeCell ref="O568:O569"/>
    <mergeCell ref="A566:A567"/>
    <mergeCell ref="B566:B567"/>
    <mergeCell ref="C566:C567"/>
    <mergeCell ref="L566:L567"/>
    <mergeCell ref="N566:N567"/>
    <mergeCell ref="O566:O567"/>
    <mergeCell ref="A564:A565"/>
    <mergeCell ref="B564:B565"/>
    <mergeCell ref="C564:C565"/>
    <mergeCell ref="L564:L565"/>
    <mergeCell ref="N564:N565"/>
    <mergeCell ref="O564:O565"/>
    <mergeCell ref="A562:A563"/>
    <mergeCell ref="B562:B563"/>
    <mergeCell ref="C562:C563"/>
    <mergeCell ref="L562:L563"/>
    <mergeCell ref="N562:N563"/>
    <mergeCell ref="O562:O563"/>
    <mergeCell ref="A560:A561"/>
    <mergeCell ref="B560:B561"/>
    <mergeCell ref="C560:C561"/>
    <mergeCell ref="L560:L561"/>
    <mergeCell ref="N560:N561"/>
    <mergeCell ref="O560:O561"/>
    <mergeCell ref="A558:A559"/>
    <mergeCell ref="B558:B559"/>
    <mergeCell ref="C558:C559"/>
    <mergeCell ref="L558:L559"/>
    <mergeCell ref="N558:N559"/>
    <mergeCell ref="O558:O559"/>
    <mergeCell ref="A556:A557"/>
    <mergeCell ref="B556:B557"/>
    <mergeCell ref="C556:C557"/>
    <mergeCell ref="L556:L557"/>
    <mergeCell ref="N556:N557"/>
    <mergeCell ref="O556:O557"/>
    <mergeCell ref="A554:A555"/>
    <mergeCell ref="B554:B555"/>
    <mergeCell ref="C554:C555"/>
    <mergeCell ref="L554:L555"/>
    <mergeCell ref="N554:N555"/>
    <mergeCell ref="O554:O555"/>
    <mergeCell ref="A552:A553"/>
    <mergeCell ref="B552:B553"/>
    <mergeCell ref="C552:C553"/>
    <mergeCell ref="L552:L553"/>
    <mergeCell ref="N552:N553"/>
    <mergeCell ref="O552:O553"/>
    <mergeCell ref="A550:A551"/>
    <mergeCell ref="B550:B551"/>
    <mergeCell ref="C550:C551"/>
    <mergeCell ref="L550:L551"/>
    <mergeCell ref="N550:N551"/>
    <mergeCell ref="O550:O551"/>
    <mergeCell ref="A548:A549"/>
    <mergeCell ref="B548:B549"/>
    <mergeCell ref="C548:C549"/>
    <mergeCell ref="L548:L549"/>
    <mergeCell ref="N548:N549"/>
    <mergeCell ref="O548:O549"/>
    <mergeCell ref="A546:A547"/>
    <mergeCell ref="B546:B547"/>
    <mergeCell ref="C546:C547"/>
    <mergeCell ref="L546:L547"/>
    <mergeCell ref="N546:N547"/>
    <mergeCell ref="O546:O547"/>
    <mergeCell ref="A544:A545"/>
    <mergeCell ref="B544:B545"/>
    <mergeCell ref="C544:C545"/>
    <mergeCell ref="L544:L545"/>
    <mergeCell ref="N544:N545"/>
    <mergeCell ref="O544:O545"/>
    <mergeCell ref="A542:A543"/>
    <mergeCell ref="B542:B543"/>
    <mergeCell ref="C542:C543"/>
    <mergeCell ref="L542:L543"/>
    <mergeCell ref="N542:N543"/>
    <mergeCell ref="O542:O543"/>
    <mergeCell ref="A540:A541"/>
    <mergeCell ref="B540:B541"/>
    <mergeCell ref="C540:C541"/>
    <mergeCell ref="L540:L541"/>
    <mergeCell ref="N540:N541"/>
    <mergeCell ref="O540:O541"/>
    <mergeCell ref="A538:A539"/>
    <mergeCell ref="B538:B539"/>
    <mergeCell ref="C538:C539"/>
    <mergeCell ref="L538:L539"/>
    <mergeCell ref="N538:N539"/>
    <mergeCell ref="O538:O539"/>
    <mergeCell ref="A536:A537"/>
    <mergeCell ref="B536:B537"/>
    <mergeCell ref="C536:C537"/>
    <mergeCell ref="L536:L537"/>
    <mergeCell ref="N536:N537"/>
    <mergeCell ref="O536:O537"/>
    <mergeCell ref="A534:A535"/>
    <mergeCell ref="B534:B535"/>
    <mergeCell ref="C534:C535"/>
    <mergeCell ref="L534:L535"/>
    <mergeCell ref="N534:N535"/>
    <mergeCell ref="O534:O535"/>
    <mergeCell ref="A532:A533"/>
    <mergeCell ref="B532:B533"/>
    <mergeCell ref="C532:C533"/>
    <mergeCell ref="L532:L533"/>
    <mergeCell ref="N532:N533"/>
    <mergeCell ref="O532:O533"/>
    <mergeCell ref="A530:A531"/>
    <mergeCell ref="B530:B531"/>
    <mergeCell ref="C530:C531"/>
    <mergeCell ref="L530:L531"/>
    <mergeCell ref="N530:N531"/>
    <mergeCell ref="O530:O531"/>
    <mergeCell ref="A528:A529"/>
    <mergeCell ref="B528:B529"/>
    <mergeCell ref="C528:C529"/>
    <mergeCell ref="L528:L529"/>
    <mergeCell ref="N528:N529"/>
    <mergeCell ref="O528:O529"/>
    <mergeCell ref="A526:A527"/>
    <mergeCell ref="B526:B527"/>
    <mergeCell ref="C526:C527"/>
    <mergeCell ref="L526:L527"/>
    <mergeCell ref="N526:N527"/>
    <mergeCell ref="O526:O527"/>
    <mergeCell ref="A524:A525"/>
    <mergeCell ref="B524:B525"/>
    <mergeCell ref="C524:C525"/>
    <mergeCell ref="L524:L525"/>
    <mergeCell ref="N524:N525"/>
    <mergeCell ref="O524:O525"/>
    <mergeCell ref="A522:A523"/>
    <mergeCell ref="B522:B523"/>
    <mergeCell ref="C522:C523"/>
    <mergeCell ref="L522:L523"/>
    <mergeCell ref="N522:N523"/>
    <mergeCell ref="O522:O523"/>
    <mergeCell ref="A520:A521"/>
    <mergeCell ref="B520:B521"/>
    <mergeCell ref="C520:C521"/>
    <mergeCell ref="L520:L521"/>
    <mergeCell ref="N520:N521"/>
    <mergeCell ref="O520:O521"/>
    <mergeCell ref="A518:A519"/>
    <mergeCell ref="B518:B519"/>
    <mergeCell ref="C518:C519"/>
    <mergeCell ref="L518:L519"/>
    <mergeCell ref="N518:N519"/>
    <mergeCell ref="O518:O519"/>
    <mergeCell ref="A516:A517"/>
    <mergeCell ref="B516:B517"/>
    <mergeCell ref="C516:C517"/>
    <mergeCell ref="L516:L517"/>
    <mergeCell ref="N516:N517"/>
    <mergeCell ref="O516:O517"/>
    <mergeCell ref="A514:A515"/>
    <mergeCell ref="B514:B515"/>
    <mergeCell ref="C514:C515"/>
    <mergeCell ref="L514:L515"/>
    <mergeCell ref="N514:N515"/>
    <mergeCell ref="O514:O515"/>
    <mergeCell ref="A512:A513"/>
    <mergeCell ref="B512:B513"/>
    <mergeCell ref="C512:C513"/>
    <mergeCell ref="L512:L513"/>
    <mergeCell ref="N512:N513"/>
    <mergeCell ref="O512:O513"/>
    <mergeCell ref="A510:A511"/>
    <mergeCell ref="B510:B511"/>
    <mergeCell ref="C510:C511"/>
    <mergeCell ref="L510:L511"/>
    <mergeCell ref="N510:N511"/>
    <mergeCell ref="O510:O511"/>
    <mergeCell ref="A508:A509"/>
    <mergeCell ref="B508:B509"/>
    <mergeCell ref="C508:C509"/>
    <mergeCell ref="L508:L509"/>
    <mergeCell ref="N508:N509"/>
    <mergeCell ref="O508:O509"/>
    <mergeCell ref="A506:A507"/>
    <mergeCell ref="B506:B507"/>
    <mergeCell ref="C506:C507"/>
    <mergeCell ref="L506:L507"/>
    <mergeCell ref="N506:N507"/>
    <mergeCell ref="O506:O507"/>
    <mergeCell ref="A504:A505"/>
    <mergeCell ref="B504:B505"/>
    <mergeCell ref="C504:C505"/>
    <mergeCell ref="L504:L505"/>
    <mergeCell ref="N504:N505"/>
    <mergeCell ref="O504:O505"/>
    <mergeCell ref="A502:A503"/>
    <mergeCell ref="B502:B503"/>
    <mergeCell ref="C502:C503"/>
    <mergeCell ref="L502:L503"/>
    <mergeCell ref="N502:N503"/>
    <mergeCell ref="O502:O503"/>
    <mergeCell ref="A500:A501"/>
    <mergeCell ref="B500:B501"/>
    <mergeCell ref="C500:C501"/>
    <mergeCell ref="L500:L501"/>
    <mergeCell ref="N500:N501"/>
    <mergeCell ref="O500:O501"/>
    <mergeCell ref="L496:L497"/>
    <mergeCell ref="N496:N497"/>
    <mergeCell ref="O496:O497"/>
    <mergeCell ref="L498:L499"/>
    <mergeCell ref="N498:N499"/>
    <mergeCell ref="O498:O499"/>
    <mergeCell ref="L492:L493"/>
    <mergeCell ref="N492:N493"/>
    <mergeCell ref="O492:O493"/>
    <mergeCell ref="L494:L495"/>
    <mergeCell ref="N494:N495"/>
    <mergeCell ref="O494:O495"/>
    <mergeCell ref="L488:L489"/>
    <mergeCell ref="N488:N489"/>
    <mergeCell ref="O488:O489"/>
    <mergeCell ref="L490:L491"/>
    <mergeCell ref="N490:N491"/>
    <mergeCell ref="O490:O491"/>
    <mergeCell ref="L484:L485"/>
    <mergeCell ref="N484:N485"/>
    <mergeCell ref="O484:O485"/>
    <mergeCell ref="L486:L487"/>
    <mergeCell ref="N486:N487"/>
    <mergeCell ref="O486:O487"/>
    <mergeCell ref="L480:L481"/>
    <mergeCell ref="N480:N481"/>
    <mergeCell ref="O480:O481"/>
    <mergeCell ref="L482:L483"/>
    <mergeCell ref="N482:N483"/>
    <mergeCell ref="O482:O483"/>
    <mergeCell ref="L476:L477"/>
    <mergeCell ref="N476:N477"/>
    <mergeCell ref="O476:O477"/>
    <mergeCell ref="L478:L479"/>
    <mergeCell ref="N478:N479"/>
    <mergeCell ref="O478:O479"/>
    <mergeCell ref="L472:L473"/>
    <mergeCell ref="N472:N473"/>
    <mergeCell ref="O472:O473"/>
    <mergeCell ref="L474:L475"/>
    <mergeCell ref="N474:N475"/>
    <mergeCell ref="O474:O475"/>
    <mergeCell ref="L468:L469"/>
    <mergeCell ref="N468:N469"/>
    <mergeCell ref="O468:O469"/>
    <mergeCell ref="L470:L471"/>
    <mergeCell ref="N470:N471"/>
    <mergeCell ref="O470:O471"/>
    <mergeCell ref="C498:C499"/>
    <mergeCell ref="L462:L463"/>
    <mergeCell ref="N462:N463"/>
    <mergeCell ref="O462:O463"/>
    <mergeCell ref="L464:L465"/>
    <mergeCell ref="N464:N465"/>
    <mergeCell ref="O464:O465"/>
    <mergeCell ref="L466:L467"/>
    <mergeCell ref="N466:N467"/>
    <mergeCell ref="O466:O467"/>
    <mergeCell ref="C486:C487"/>
    <mergeCell ref="C488:C489"/>
    <mergeCell ref="C490:C491"/>
    <mergeCell ref="C492:C493"/>
    <mergeCell ref="C494:C495"/>
    <mergeCell ref="C496:C497"/>
    <mergeCell ref="B492:B493"/>
    <mergeCell ref="B494:B495"/>
    <mergeCell ref="B496:B497"/>
    <mergeCell ref="B498:B499"/>
    <mergeCell ref="C474:C475"/>
    <mergeCell ref="C476:C477"/>
    <mergeCell ref="C478:C479"/>
    <mergeCell ref="C480:C481"/>
    <mergeCell ref="C482:C483"/>
    <mergeCell ref="C484:C485"/>
    <mergeCell ref="A498:A499"/>
    <mergeCell ref="B474:B475"/>
    <mergeCell ref="B476:B477"/>
    <mergeCell ref="B478:B479"/>
    <mergeCell ref="B480:B481"/>
    <mergeCell ref="B482:B483"/>
    <mergeCell ref="B484:B485"/>
    <mergeCell ref="B486:B487"/>
    <mergeCell ref="B488:B489"/>
    <mergeCell ref="B490:B491"/>
    <mergeCell ref="A486:A487"/>
    <mergeCell ref="A488:A489"/>
    <mergeCell ref="A490:A491"/>
    <mergeCell ref="A492:A493"/>
    <mergeCell ref="A494:A495"/>
    <mergeCell ref="A496:A497"/>
    <mergeCell ref="A474:A475"/>
    <mergeCell ref="A476:A477"/>
    <mergeCell ref="A478:A479"/>
    <mergeCell ref="A480:A481"/>
    <mergeCell ref="A482:A483"/>
    <mergeCell ref="A484:A485"/>
    <mergeCell ref="A462:A463"/>
    <mergeCell ref="A464:A465"/>
    <mergeCell ref="A466:A467"/>
    <mergeCell ref="A468:A469"/>
    <mergeCell ref="A470:A471"/>
    <mergeCell ref="A472:A473"/>
    <mergeCell ref="C470:C471"/>
    <mergeCell ref="C472:C473"/>
    <mergeCell ref="B462:B463"/>
    <mergeCell ref="B464:B465"/>
    <mergeCell ref="B466:B467"/>
    <mergeCell ref="B468:B469"/>
    <mergeCell ref="B470:B471"/>
    <mergeCell ref="B472:B473"/>
    <mergeCell ref="B430:B431"/>
    <mergeCell ref="B432:B433"/>
    <mergeCell ref="C462:C463"/>
    <mergeCell ref="C464:C465"/>
    <mergeCell ref="C466:C467"/>
    <mergeCell ref="C468:C469"/>
    <mergeCell ref="L430:L431"/>
    <mergeCell ref="N430:N431"/>
    <mergeCell ref="O430:O431"/>
    <mergeCell ref="L432:L433"/>
    <mergeCell ref="N432:N433"/>
    <mergeCell ref="O432:O433"/>
    <mergeCell ref="B440:B441"/>
    <mergeCell ref="C440:C441"/>
    <mergeCell ref="L440:L441"/>
    <mergeCell ref="N440:N441"/>
    <mergeCell ref="O440:O441"/>
    <mergeCell ref="L426:L427"/>
    <mergeCell ref="N426:N427"/>
    <mergeCell ref="O426:O427"/>
    <mergeCell ref="L428:L429"/>
    <mergeCell ref="N428:N429"/>
    <mergeCell ref="B436:B437"/>
    <mergeCell ref="C436:C437"/>
    <mergeCell ref="L436:L437"/>
    <mergeCell ref="N436:N437"/>
    <mergeCell ref="O436:O437"/>
    <mergeCell ref="B438:B439"/>
    <mergeCell ref="C438:C439"/>
    <mergeCell ref="L438:L439"/>
    <mergeCell ref="N438:N439"/>
    <mergeCell ref="O438:O439"/>
    <mergeCell ref="B442:B443"/>
    <mergeCell ref="C442:C443"/>
    <mergeCell ref="L442:L443"/>
    <mergeCell ref="N442:N443"/>
    <mergeCell ref="O442:O443"/>
    <mergeCell ref="B434:B435"/>
    <mergeCell ref="C434:C435"/>
    <mergeCell ref="L434:L435"/>
    <mergeCell ref="N434:N435"/>
    <mergeCell ref="O434:O435"/>
    <mergeCell ref="L422:L423"/>
    <mergeCell ref="N422:N423"/>
    <mergeCell ref="O422:O423"/>
    <mergeCell ref="L424:L425"/>
    <mergeCell ref="N424:N425"/>
    <mergeCell ref="O424:O425"/>
    <mergeCell ref="L418:L419"/>
    <mergeCell ref="N418:N419"/>
    <mergeCell ref="O418:O419"/>
    <mergeCell ref="L420:L421"/>
    <mergeCell ref="N420:N421"/>
    <mergeCell ref="O420:O421"/>
    <mergeCell ref="L414:L415"/>
    <mergeCell ref="N414:N415"/>
    <mergeCell ref="O414:O415"/>
    <mergeCell ref="L416:L417"/>
    <mergeCell ref="N416:N417"/>
    <mergeCell ref="O416:O417"/>
    <mergeCell ref="L410:L411"/>
    <mergeCell ref="N410:N411"/>
    <mergeCell ref="O410:O411"/>
    <mergeCell ref="L412:L413"/>
    <mergeCell ref="N412:N413"/>
    <mergeCell ref="O412:O413"/>
    <mergeCell ref="L408:L409"/>
    <mergeCell ref="N408:N409"/>
    <mergeCell ref="O408:O409"/>
    <mergeCell ref="C402:C403"/>
    <mergeCell ref="C404:C405"/>
    <mergeCell ref="C406:C407"/>
    <mergeCell ref="C408:C409"/>
    <mergeCell ref="L404:L405"/>
    <mergeCell ref="N404:N405"/>
    <mergeCell ref="O404:O405"/>
    <mergeCell ref="L406:L407"/>
    <mergeCell ref="N406:N407"/>
    <mergeCell ref="O406:O407"/>
    <mergeCell ref="C396:C397"/>
    <mergeCell ref="C398:C399"/>
    <mergeCell ref="C400:C401"/>
    <mergeCell ref="L402:L403"/>
    <mergeCell ref="N402:N403"/>
    <mergeCell ref="O402:O403"/>
    <mergeCell ref="N384:N385"/>
    <mergeCell ref="O394:O395"/>
    <mergeCell ref="L396:L397"/>
    <mergeCell ref="N396:N397"/>
    <mergeCell ref="O396:O397"/>
    <mergeCell ref="L398:L399"/>
    <mergeCell ref="N398:N399"/>
    <mergeCell ref="O398:O399"/>
    <mergeCell ref="O378:O379"/>
    <mergeCell ref="L380:L381"/>
    <mergeCell ref="N380:N381"/>
    <mergeCell ref="O380:O381"/>
    <mergeCell ref="L382:L383"/>
    <mergeCell ref="N382:N383"/>
    <mergeCell ref="O382:O383"/>
    <mergeCell ref="B384:B385"/>
    <mergeCell ref="B386:B387"/>
    <mergeCell ref="L374:L375"/>
    <mergeCell ref="O374:O375"/>
    <mergeCell ref="N374:N375"/>
    <mergeCell ref="L376:L377"/>
    <mergeCell ref="N376:N377"/>
    <mergeCell ref="O376:O377"/>
    <mergeCell ref="L378:L379"/>
    <mergeCell ref="N378:N379"/>
    <mergeCell ref="C414:C415"/>
    <mergeCell ref="A408:A409"/>
    <mergeCell ref="A410:A411"/>
    <mergeCell ref="A412:A413"/>
    <mergeCell ref="A414:A415"/>
    <mergeCell ref="A416:A417"/>
    <mergeCell ref="C410:C411"/>
    <mergeCell ref="C412:C413"/>
    <mergeCell ref="C428:C429"/>
    <mergeCell ref="C430:C431"/>
    <mergeCell ref="C432:C433"/>
    <mergeCell ref="B412:B413"/>
    <mergeCell ref="B414:B415"/>
    <mergeCell ref="B416:B417"/>
    <mergeCell ref="B418:B419"/>
    <mergeCell ref="B420:B421"/>
    <mergeCell ref="B422:B423"/>
    <mergeCell ref="B424:B425"/>
    <mergeCell ref="C416:C417"/>
    <mergeCell ref="C418:C419"/>
    <mergeCell ref="C420:C421"/>
    <mergeCell ref="C422:C423"/>
    <mergeCell ref="C424:C425"/>
    <mergeCell ref="C426:C427"/>
    <mergeCell ref="A426:A427"/>
    <mergeCell ref="A428:A429"/>
    <mergeCell ref="A430:A431"/>
    <mergeCell ref="A432:A433"/>
    <mergeCell ref="B408:B409"/>
    <mergeCell ref="B410:B411"/>
    <mergeCell ref="B426:B427"/>
    <mergeCell ref="A418:A419"/>
    <mergeCell ref="A420:A421"/>
    <mergeCell ref="B428:B429"/>
    <mergeCell ref="N394:N395"/>
    <mergeCell ref="A392:A393"/>
    <mergeCell ref="A394:A395"/>
    <mergeCell ref="A396:A397"/>
    <mergeCell ref="A398:A399"/>
    <mergeCell ref="A400:A401"/>
    <mergeCell ref="L400:L401"/>
    <mergeCell ref="N400:N401"/>
    <mergeCell ref="C392:C393"/>
    <mergeCell ref="C394:C395"/>
    <mergeCell ref="A422:A423"/>
    <mergeCell ref="A424:A425"/>
    <mergeCell ref="C374:C375"/>
    <mergeCell ref="L390:L391"/>
    <mergeCell ref="N390:N391"/>
    <mergeCell ref="O390:O391"/>
    <mergeCell ref="L392:L393"/>
    <mergeCell ref="N392:N393"/>
    <mergeCell ref="O392:O393"/>
    <mergeCell ref="L394:L395"/>
    <mergeCell ref="B404:B405"/>
    <mergeCell ref="B406:B407"/>
    <mergeCell ref="A366:A367"/>
    <mergeCell ref="B366:B367"/>
    <mergeCell ref="C366:C367"/>
    <mergeCell ref="L366:L367"/>
    <mergeCell ref="A402:A403"/>
    <mergeCell ref="A404:A405"/>
    <mergeCell ref="A406:A407"/>
    <mergeCell ref="B374:B375"/>
    <mergeCell ref="B392:B393"/>
    <mergeCell ref="B394:B395"/>
    <mergeCell ref="B396:B397"/>
    <mergeCell ref="B398:B399"/>
    <mergeCell ref="B400:B401"/>
    <mergeCell ref="B402:B403"/>
    <mergeCell ref="B388:B389"/>
    <mergeCell ref="B390:B391"/>
    <mergeCell ref="Q374:Q375"/>
    <mergeCell ref="R374:R375"/>
    <mergeCell ref="Q376:Q377"/>
    <mergeCell ref="R376:R377"/>
    <mergeCell ref="Q378:Q379"/>
    <mergeCell ref="B376:B377"/>
    <mergeCell ref="B378:B379"/>
    <mergeCell ref="B380:B381"/>
    <mergeCell ref="C388:C389"/>
    <mergeCell ref="C390:C391"/>
    <mergeCell ref="O384:O385"/>
    <mergeCell ref="L386:L387"/>
    <mergeCell ref="N386:N387"/>
    <mergeCell ref="O386:O387"/>
    <mergeCell ref="L388:L389"/>
    <mergeCell ref="N388:N389"/>
    <mergeCell ref="O388:O389"/>
    <mergeCell ref="L384:L385"/>
    <mergeCell ref="A384:A385"/>
    <mergeCell ref="A386:A387"/>
    <mergeCell ref="A388:A389"/>
    <mergeCell ref="A390:A391"/>
    <mergeCell ref="C376:C377"/>
    <mergeCell ref="C378:C379"/>
    <mergeCell ref="C380:C381"/>
    <mergeCell ref="C382:C383"/>
    <mergeCell ref="C384:C385"/>
    <mergeCell ref="C386:C387"/>
    <mergeCell ref="R366:R367"/>
    <mergeCell ref="A374:A375"/>
    <mergeCell ref="A376:A377"/>
    <mergeCell ref="A378:A379"/>
    <mergeCell ref="A380:A381"/>
    <mergeCell ref="A382:A383"/>
    <mergeCell ref="N366:N367"/>
    <mergeCell ref="O366:O367"/>
    <mergeCell ref="Q366:Q367"/>
    <mergeCell ref="B382:B383"/>
    <mergeCell ref="Q372:Q373"/>
    <mergeCell ref="R372:R373"/>
    <mergeCell ref="A364:A365"/>
    <mergeCell ref="B364:B365"/>
    <mergeCell ref="C364:C365"/>
    <mergeCell ref="L364:L365"/>
    <mergeCell ref="N364:N365"/>
    <mergeCell ref="O364:O365"/>
    <mergeCell ref="Q364:Q365"/>
    <mergeCell ref="R364:R365"/>
    <mergeCell ref="A372:A373"/>
    <mergeCell ref="B372:B373"/>
    <mergeCell ref="C372:C373"/>
    <mergeCell ref="L372:L373"/>
    <mergeCell ref="N372:N373"/>
    <mergeCell ref="O372:O373"/>
    <mergeCell ref="Q362:Q363"/>
    <mergeCell ref="R362:R363"/>
    <mergeCell ref="A370:A371"/>
    <mergeCell ref="B370:B371"/>
    <mergeCell ref="C370:C371"/>
    <mergeCell ref="L370:L371"/>
    <mergeCell ref="N370:N371"/>
    <mergeCell ref="O370:O371"/>
    <mergeCell ref="Q370:Q371"/>
    <mergeCell ref="R370:R371"/>
    <mergeCell ref="A362:A363"/>
    <mergeCell ref="B362:B363"/>
    <mergeCell ref="C362:C363"/>
    <mergeCell ref="L362:L363"/>
    <mergeCell ref="N362:N363"/>
    <mergeCell ref="O362:O363"/>
    <mergeCell ref="Q358:Q359"/>
    <mergeCell ref="R358:R359"/>
    <mergeCell ref="A360:A361"/>
    <mergeCell ref="B360:B361"/>
    <mergeCell ref="C360:C361"/>
    <mergeCell ref="L360:L361"/>
    <mergeCell ref="N360:N361"/>
    <mergeCell ref="O360:O361"/>
    <mergeCell ref="Q360:Q361"/>
    <mergeCell ref="R360:R361"/>
    <mergeCell ref="A358:A359"/>
    <mergeCell ref="B358:B359"/>
    <mergeCell ref="C358:C359"/>
    <mergeCell ref="L358:L359"/>
    <mergeCell ref="N358:N359"/>
    <mergeCell ref="O358:O359"/>
    <mergeCell ref="Q356:Q357"/>
    <mergeCell ref="R356:R357"/>
    <mergeCell ref="A368:A369"/>
    <mergeCell ref="B368:B369"/>
    <mergeCell ref="C368:C369"/>
    <mergeCell ref="L368:L369"/>
    <mergeCell ref="N368:N369"/>
    <mergeCell ref="O368:O369"/>
    <mergeCell ref="Q368:Q369"/>
    <mergeCell ref="R368:R369"/>
    <mergeCell ref="A356:A357"/>
    <mergeCell ref="B356:B357"/>
    <mergeCell ref="C356:C357"/>
    <mergeCell ref="L356:L357"/>
    <mergeCell ref="N356:N357"/>
    <mergeCell ref="O356:O357"/>
    <mergeCell ref="R352:R353"/>
    <mergeCell ref="A354:A355"/>
    <mergeCell ref="B354:B355"/>
    <mergeCell ref="C354:C355"/>
    <mergeCell ref="L354:L355"/>
    <mergeCell ref="N354:N355"/>
    <mergeCell ref="O354:O355"/>
    <mergeCell ref="Q354:Q355"/>
    <mergeCell ref="R354:R355"/>
    <mergeCell ref="O350:O351"/>
    <mergeCell ref="Q350:Q351"/>
    <mergeCell ref="R350:R351"/>
    <mergeCell ref="A352:A353"/>
    <mergeCell ref="B352:B353"/>
    <mergeCell ref="C352:C353"/>
    <mergeCell ref="L352:L353"/>
    <mergeCell ref="N352:N353"/>
    <mergeCell ref="O352:O353"/>
    <mergeCell ref="Q352:Q353"/>
    <mergeCell ref="A344:A345"/>
    <mergeCell ref="A350:A351"/>
    <mergeCell ref="B350:B351"/>
    <mergeCell ref="C350:C351"/>
    <mergeCell ref="L350:L351"/>
    <mergeCell ref="N350:N351"/>
    <mergeCell ref="Q346:Q347"/>
    <mergeCell ref="R346:R347"/>
    <mergeCell ref="A348:A349"/>
    <mergeCell ref="B348:B349"/>
    <mergeCell ref="C348:C349"/>
    <mergeCell ref="L348:L349"/>
    <mergeCell ref="N348:N349"/>
    <mergeCell ref="O348:O349"/>
    <mergeCell ref="Q348:Q349"/>
    <mergeCell ref="R348:R349"/>
    <mergeCell ref="A346:A347"/>
    <mergeCell ref="B346:B347"/>
    <mergeCell ref="C346:C347"/>
    <mergeCell ref="L346:L347"/>
    <mergeCell ref="N346:N347"/>
    <mergeCell ref="O346:O347"/>
    <mergeCell ref="Q342:Q343"/>
    <mergeCell ref="R342:R343"/>
    <mergeCell ref="B344:B345"/>
    <mergeCell ref="C344:C345"/>
    <mergeCell ref="L344:L345"/>
    <mergeCell ref="N344:N345"/>
    <mergeCell ref="O344:O345"/>
    <mergeCell ref="Q344:Q345"/>
    <mergeCell ref="R344:R345"/>
    <mergeCell ref="A342:A343"/>
    <mergeCell ref="B342:B343"/>
    <mergeCell ref="C342:C343"/>
    <mergeCell ref="L342:L343"/>
    <mergeCell ref="N342:N343"/>
    <mergeCell ref="O342:O343"/>
    <mergeCell ref="Q338:Q339"/>
    <mergeCell ref="R338:R339"/>
    <mergeCell ref="A340:A341"/>
    <mergeCell ref="B340:B341"/>
    <mergeCell ref="C340:C341"/>
    <mergeCell ref="L340:L341"/>
    <mergeCell ref="N340:N341"/>
    <mergeCell ref="O340:O341"/>
    <mergeCell ref="Q340:Q341"/>
    <mergeCell ref="R340:R341"/>
    <mergeCell ref="A338:A339"/>
    <mergeCell ref="B338:B339"/>
    <mergeCell ref="C338:C339"/>
    <mergeCell ref="L338:L339"/>
    <mergeCell ref="N338:N339"/>
    <mergeCell ref="O338:O339"/>
    <mergeCell ref="Q334:Q335"/>
    <mergeCell ref="R334:R335"/>
    <mergeCell ref="A336:A337"/>
    <mergeCell ref="B336:B337"/>
    <mergeCell ref="C336:C337"/>
    <mergeCell ref="L336:L337"/>
    <mergeCell ref="N336:N337"/>
    <mergeCell ref="O336:O337"/>
    <mergeCell ref="Q336:Q337"/>
    <mergeCell ref="R336:R337"/>
    <mergeCell ref="A334:A335"/>
    <mergeCell ref="B334:B335"/>
    <mergeCell ref="C334:C335"/>
    <mergeCell ref="L334:L335"/>
    <mergeCell ref="N334:N335"/>
    <mergeCell ref="O334:O335"/>
    <mergeCell ref="Q330:Q331"/>
    <mergeCell ref="R330:R331"/>
    <mergeCell ref="A332:A333"/>
    <mergeCell ref="B332:B333"/>
    <mergeCell ref="C332:C333"/>
    <mergeCell ref="L332:L333"/>
    <mergeCell ref="N332:N333"/>
    <mergeCell ref="O332:O333"/>
    <mergeCell ref="Q332:Q333"/>
    <mergeCell ref="R332:R333"/>
    <mergeCell ref="A330:A331"/>
    <mergeCell ref="B330:B331"/>
    <mergeCell ref="C330:C331"/>
    <mergeCell ref="L330:L331"/>
    <mergeCell ref="N330:N331"/>
    <mergeCell ref="O330:O331"/>
    <mergeCell ref="Q326:Q327"/>
    <mergeCell ref="R326:R327"/>
    <mergeCell ref="A328:A329"/>
    <mergeCell ref="B328:B329"/>
    <mergeCell ref="C328:C329"/>
    <mergeCell ref="L328:L329"/>
    <mergeCell ref="N328:N329"/>
    <mergeCell ref="O328:O329"/>
    <mergeCell ref="Q328:Q329"/>
    <mergeCell ref="R328:R329"/>
    <mergeCell ref="A326:A327"/>
    <mergeCell ref="B326:B327"/>
    <mergeCell ref="C326:C327"/>
    <mergeCell ref="L326:L327"/>
    <mergeCell ref="N326:N327"/>
    <mergeCell ref="O326:O327"/>
    <mergeCell ref="Q322:Q323"/>
    <mergeCell ref="R322:R323"/>
    <mergeCell ref="A324:A325"/>
    <mergeCell ref="B324:B325"/>
    <mergeCell ref="C324:C325"/>
    <mergeCell ref="L324:L325"/>
    <mergeCell ref="N324:N325"/>
    <mergeCell ref="O324:O325"/>
    <mergeCell ref="Q324:Q325"/>
    <mergeCell ref="R324:R325"/>
    <mergeCell ref="A322:A323"/>
    <mergeCell ref="B322:B323"/>
    <mergeCell ref="C322:C323"/>
    <mergeCell ref="L322:L323"/>
    <mergeCell ref="N322:N323"/>
    <mergeCell ref="O322:O323"/>
    <mergeCell ref="Q318:Q319"/>
    <mergeCell ref="R318:R319"/>
    <mergeCell ref="A320:A321"/>
    <mergeCell ref="B320:B321"/>
    <mergeCell ref="C320:C321"/>
    <mergeCell ref="L320:L321"/>
    <mergeCell ref="N320:N321"/>
    <mergeCell ref="O320:O321"/>
    <mergeCell ref="Q320:Q321"/>
    <mergeCell ref="R320:R321"/>
    <mergeCell ref="A318:A319"/>
    <mergeCell ref="B318:B319"/>
    <mergeCell ref="C318:C319"/>
    <mergeCell ref="L318:L319"/>
    <mergeCell ref="N318:N319"/>
    <mergeCell ref="O318:O319"/>
    <mergeCell ref="Q314:Q315"/>
    <mergeCell ref="R314:R315"/>
    <mergeCell ref="A316:A317"/>
    <mergeCell ref="B316:B317"/>
    <mergeCell ref="C316:C317"/>
    <mergeCell ref="L316:L317"/>
    <mergeCell ref="N316:N317"/>
    <mergeCell ref="O316:O317"/>
    <mergeCell ref="Q316:Q317"/>
    <mergeCell ref="R316:R317"/>
    <mergeCell ref="A314:A315"/>
    <mergeCell ref="B314:B315"/>
    <mergeCell ref="C314:C315"/>
    <mergeCell ref="L314:L315"/>
    <mergeCell ref="N314:N315"/>
    <mergeCell ref="O314:O315"/>
    <mergeCell ref="Q310:Q311"/>
    <mergeCell ref="R310:R311"/>
    <mergeCell ref="A312:A313"/>
    <mergeCell ref="B312:B313"/>
    <mergeCell ref="C312:C313"/>
    <mergeCell ref="L312:L313"/>
    <mergeCell ref="N312:N313"/>
    <mergeCell ref="O312:O313"/>
    <mergeCell ref="Q312:Q313"/>
    <mergeCell ref="R312:R313"/>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02:Q303"/>
    <mergeCell ref="R302:R30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Q298:Q299"/>
    <mergeCell ref="R298:R299"/>
    <mergeCell ref="A300:A301"/>
    <mergeCell ref="B300:B301"/>
    <mergeCell ref="C300:C301"/>
    <mergeCell ref="L300:L301"/>
    <mergeCell ref="N300:N301"/>
    <mergeCell ref="O300:O301"/>
    <mergeCell ref="Q300:Q301"/>
    <mergeCell ref="R300:R301"/>
    <mergeCell ref="A298:A299"/>
    <mergeCell ref="B298:B299"/>
    <mergeCell ref="C298:C299"/>
    <mergeCell ref="L298:L299"/>
    <mergeCell ref="N298:N299"/>
    <mergeCell ref="O298:O299"/>
    <mergeCell ref="Q294:Q295"/>
    <mergeCell ref="R294:R295"/>
    <mergeCell ref="A296:A297"/>
    <mergeCell ref="B296:B297"/>
    <mergeCell ref="C296:C297"/>
    <mergeCell ref="L296:L297"/>
    <mergeCell ref="N296:N297"/>
    <mergeCell ref="O296:O297"/>
    <mergeCell ref="Q296:Q297"/>
    <mergeCell ref="R296:R297"/>
    <mergeCell ref="A294:A295"/>
    <mergeCell ref="B294:B295"/>
    <mergeCell ref="C294:C295"/>
    <mergeCell ref="L294:L295"/>
    <mergeCell ref="N294:N295"/>
    <mergeCell ref="O294:O295"/>
    <mergeCell ref="Q290:Q291"/>
    <mergeCell ref="R290:R291"/>
    <mergeCell ref="A292:A293"/>
    <mergeCell ref="B292:B293"/>
    <mergeCell ref="C292:C293"/>
    <mergeCell ref="L292:L293"/>
    <mergeCell ref="N292:N293"/>
    <mergeCell ref="O292:O293"/>
    <mergeCell ref="Q292:Q293"/>
    <mergeCell ref="R292:R293"/>
    <mergeCell ref="A290:A291"/>
    <mergeCell ref="B290:B291"/>
    <mergeCell ref="C290:C291"/>
    <mergeCell ref="L290:L291"/>
    <mergeCell ref="N290:N291"/>
    <mergeCell ref="O290:O291"/>
    <mergeCell ref="Q286:Q287"/>
    <mergeCell ref="R286:R287"/>
    <mergeCell ref="A288:A289"/>
    <mergeCell ref="B288:B289"/>
    <mergeCell ref="C288:C289"/>
    <mergeCell ref="L288:L289"/>
    <mergeCell ref="N288:N289"/>
    <mergeCell ref="O288:O289"/>
    <mergeCell ref="Q288:Q289"/>
    <mergeCell ref="R288:R289"/>
    <mergeCell ref="A286:A287"/>
    <mergeCell ref="B286:B287"/>
    <mergeCell ref="C286:C287"/>
    <mergeCell ref="L286:L287"/>
    <mergeCell ref="N286:N287"/>
    <mergeCell ref="O286:O287"/>
    <mergeCell ref="Q282:Q283"/>
    <mergeCell ref="R282:R283"/>
    <mergeCell ref="A284:A285"/>
    <mergeCell ref="B284:B285"/>
    <mergeCell ref="C284:C285"/>
    <mergeCell ref="L284:L285"/>
    <mergeCell ref="N284:N285"/>
    <mergeCell ref="O284:O285"/>
    <mergeCell ref="Q284:Q285"/>
    <mergeCell ref="R284:R285"/>
    <mergeCell ref="A282:A283"/>
    <mergeCell ref="B282:B283"/>
    <mergeCell ref="C282:C283"/>
    <mergeCell ref="L282:L283"/>
    <mergeCell ref="N282:N283"/>
    <mergeCell ref="O282:O283"/>
    <mergeCell ref="R278:R279"/>
    <mergeCell ref="A280:A281"/>
    <mergeCell ref="B280:B281"/>
    <mergeCell ref="C280:C281"/>
    <mergeCell ref="L280:L281"/>
    <mergeCell ref="N280:N281"/>
    <mergeCell ref="O280:O281"/>
    <mergeCell ref="Q280:Q281"/>
    <mergeCell ref="R280:R281"/>
    <mergeCell ref="B278:B279"/>
    <mergeCell ref="C278:C279"/>
    <mergeCell ref="L278:L279"/>
    <mergeCell ref="N278:N279"/>
    <mergeCell ref="O278:O279"/>
    <mergeCell ref="Q278:Q279"/>
    <mergeCell ref="R274:R275"/>
    <mergeCell ref="A276:A277"/>
    <mergeCell ref="B276:B277"/>
    <mergeCell ref="C276:C277"/>
    <mergeCell ref="L276:L277"/>
    <mergeCell ref="N276:N277"/>
    <mergeCell ref="O276:O277"/>
    <mergeCell ref="Q276:Q277"/>
    <mergeCell ref="R276:R277"/>
    <mergeCell ref="B274:B275"/>
    <mergeCell ref="C274:C275"/>
    <mergeCell ref="L274:L275"/>
    <mergeCell ref="N274:N275"/>
    <mergeCell ref="O274:O275"/>
    <mergeCell ref="Q274:Q275"/>
    <mergeCell ref="R270:R271"/>
    <mergeCell ref="A272:A273"/>
    <mergeCell ref="B272:B273"/>
    <mergeCell ref="C272:C273"/>
    <mergeCell ref="L272:L273"/>
    <mergeCell ref="N272:N273"/>
    <mergeCell ref="O272:O273"/>
    <mergeCell ref="Q272:Q273"/>
    <mergeCell ref="R272:R273"/>
    <mergeCell ref="B270:B271"/>
    <mergeCell ref="C270:C271"/>
    <mergeCell ref="L270:L271"/>
    <mergeCell ref="N270:N271"/>
    <mergeCell ref="O270:O271"/>
    <mergeCell ref="Q270:Q271"/>
    <mergeCell ref="R266:R267"/>
    <mergeCell ref="A268:A269"/>
    <mergeCell ref="B268:B269"/>
    <mergeCell ref="C268:C269"/>
    <mergeCell ref="L268:L269"/>
    <mergeCell ref="N268:N269"/>
    <mergeCell ref="O268:O269"/>
    <mergeCell ref="Q268:Q269"/>
    <mergeCell ref="R268:R2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56:Q57"/>
    <mergeCell ref="R56:R57"/>
    <mergeCell ref="Q68:Q69"/>
    <mergeCell ref="R68:R69"/>
    <mergeCell ref="A66:A67"/>
    <mergeCell ref="B66:B67"/>
    <mergeCell ref="C66:C67"/>
    <mergeCell ref="L66:L67"/>
    <mergeCell ref="N66:N67"/>
    <mergeCell ref="O66:O67"/>
    <mergeCell ref="A56:A57"/>
    <mergeCell ref="B56:B57"/>
    <mergeCell ref="C56:C57"/>
    <mergeCell ref="L56:L57"/>
    <mergeCell ref="N56:N57"/>
    <mergeCell ref="O56:O57"/>
    <mergeCell ref="Q66:Q67"/>
    <mergeCell ref="R66:R67"/>
    <mergeCell ref="A68:A69"/>
    <mergeCell ref="B68:B69"/>
    <mergeCell ref="C68:C69"/>
    <mergeCell ref="L68:L69"/>
    <mergeCell ref="N68:N69"/>
    <mergeCell ref="O68:O69"/>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Q8:Q9"/>
    <mergeCell ref="R8:R9"/>
    <mergeCell ref="A6:A7"/>
    <mergeCell ref="B6:B7"/>
    <mergeCell ref="C6:C7"/>
    <mergeCell ref="L6:L7"/>
    <mergeCell ref="N6:N7"/>
    <mergeCell ref="O6:O7"/>
    <mergeCell ref="A8:A9"/>
    <mergeCell ref="B8:B9"/>
    <mergeCell ref="C8:C9"/>
    <mergeCell ref="L8:L9"/>
    <mergeCell ref="N8:N9"/>
    <mergeCell ref="O8:O9"/>
    <mergeCell ref="A2:A3"/>
    <mergeCell ref="B2:B3"/>
    <mergeCell ref="C2:C3"/>
    <mergeCell ref="L2:L3"/>
    <mergeCell ref="N2:N3"/>
    <mergeCell ref="O2:O3"/>
    <mergeCell ref="A4:A5"/>
    <mergeCell ref="B4:B5"/>
    <mergeCell ref="C4:C5"/>
    <mergeCell ref="L4:L5"/>
    <mergeCell ref="N4:N5"/>
    <mergeCell ref="O4:O5"/>
    <mergeCell ref="C72:C73"/>
    <mergeCell ref="C74:C75"/>
    <mergeCell ref="C76:C77"/>
    <mergeCell ref="C78:C79"/>
    <mergeCell ref="Q2:Q3"/>
    <mergeCell ref="R2:R3"/>
    <mergeCell ref="Q4:Q5"/>
    <mergeCell ref="R4:R5"/>
    <mergeCell ref="Q6:Q7"/>
    <mergeCell ref="R6:R7"/>
    <mergeCell ref="B94:B95"/>
    <mergeCell ref="B96:B97"/>
    <mergeCell ref="A72:A73"/>
    <mergeCell ref="A74:A75"/>
    <mergeCell ref="A76:A77"/>
    <mergeCell ref="A78:A79"/>
    <mergeCell ref="B72:B73"/>
    <mergeCell ref="B74:B75"/>
    <mergeCell ref="B76:B77"/>
    <mergeCell ref="B78:B79"/>
    <mergeCell ref="A92:A93"/>
    <mergeCell ref="A94:A95"/>
    <mergeCell ref="A96:A97"/>
    <mergeCell ref="B80:B81"/>
    <mergeCell ref="B82:B83"/>
    <mergeCell ref="B84:B85"/>
    <mergeCell ref="B86:B87"/>
    <mergeCell ref="B88:B89"/>
    <mergeCell ref="B90:B91"/>
    <mergeCell ref="B92:B93"/>
    <mergeCell ref="C92:C93"/>
    <mergeCell ref="C94:C95"/>
    <mergeCell ref="C96:C97"/>
    <mergeCell ref="B110:B111"/>
    <mergeCell ref="A80:A81"/>
    <mergeCell ref="A82:A83"/>
    <mergeCell ref="A84:A85"/>
    <mergeCell ref="A86:A87"/>
    <mergeCell ref="A88:A89"/>
    <mergeCell ref="A90:A91"/>
    <mergeCell ref="C80:C81"/>
    <mergeCell ref="C82:C83"/>
    <mergeCell ref="C84:C85"/>
    <mergeCell ref="C86:C87"/>
    <mergeCell ref="C88:C89"/>
    <mergeCell ref="C90:C91"/>
    <mergeCell ref="A108:A109"/>
    <mergeCell ref="A110:A111"/>
    <mergeCell ref="B98:B99"/>
    <mergeCell ref="B100:B101"/>
    <mergeCell ref="B102:B103"/>
    <mergeCell ref="B104:B105"/>
    <mergeCell ref="B106:B107"/>
    <mergeCell ref="B108:B109"/>
    <mergeCell ref="C110:C111"/>
    <mergeCell ref="A112:A113"/>
    <mergeCell ref="A114:A115"/>
    <mergeCell ref="C112:C113"/>
    <mergeCell ref="C114:C115"/>
    <mergeCell ref="A98:A99"/>
    <mergeCell ref="A100:A101"/>
    <mergeCell ref="A102:A103"/>
    <mergeCell ref="A104:A105"/>
    <mergeCell ref="A106:A107"/>
    <mergeCell ref="C98:C99"/>
    <mergeCell ref="C100:C101"/>
    <mergeCell ref="C102:C103"/>
    <mergeCell ref="C104:C105"/>
    <mergeCell ref="C106:C107"/>
    <mergeCell ref="C108:C109"/>
    <mergeCell ref="A126:A127"/>
    <mergeCell ref="B112:B113"/>
    <mergeCell ref="B114:B115"/>
    <mergeCell ref="B116:B117"/>
    <mergeCell ref="B118:B119"/>
    <mergeCell ref="B120:B121"/>
    <mergeCell ref="B122:B123"/>
    <mergeCell ref="B124:B125"/>
    <mergeCell ref="B126:B127"/>
    <mergeCell ref="O124:O125"/>
    <mergeCell ref="A116:A117"/>
    <mergeCell ref="A118:A119"/>
    <mergeCell ref="A120:A121"/>
    <mergeCell ref="A122:A123"/>
    <mergeCell ref="A124:A125"/>
    <mergeCell ref="N80:N81"/>
    <mergeCell ref="O80:O81"/>
    <mergeCell ref="L108:L109"/>
    <mergeCell ref="N108:N109"/>
    <mergeCell ref="O108:O109"/>
    <mergeCell ref="L116:L117"/>
    <mergeCell ref="N116:N117"/>
    <mergeCell ref="O116:O117"/>
    <mergeCell ref="N84:N85"/>
    <mergeCell ref="O84:O85"/>
    <mergeCell ref="L90:L91"/>
    <mergeCell ref="N90:N91"/>
    <mergeCell ref="O90:O91"/>
    <mergeCell ref="L96:L97"/>
    <mergeCell ref="N96:N97"/>
    <mergeCell ref="O96:O97"/>
    <mergeCell ref="Q88:Q89"/>
    <mergeCell ref="R88:R89"/>
    <mergeCell ref="Q78:Q79"/>
    <mergeCell ref="R78:R79"/>
    <mergeCell ref="L80:L81"/>
    <mergeCell ref="C126:C127"/>
    <mergeCell ref="L78:L79"/>
    <mergeCell ref="N78:N79"/>
    <mergeCell ref="O78:O79"/>
    <mergeCell ref="L84:L85"/>
    <mergeCell ref="C118:C119"/>
    <mergeCell ref="C120:C121"/>
    <mergeCell ref="C122:C123"/>
    <mergeCell ref="C124:C125"/>
    <mergeCell ref="Q84:Q85"/>
    <mergeCell ref="R84:R85"/>
    <mergeCell ref="L86:L87"/>
    <mergeCell ref="N86:N87"/>
    <mergeCell ref="O86:O87"/>
    <mergeCell ref="Q86:Q87"/>
    <mergeCell ref="L76:L77"/>
    <mergeCell ref="N76:N77"/>
    <mergeCell ref="O76:O77"/>
    <mergeCell ref="Q76:Q77"/>
    <mergeCell ref="R76:R77"/>
    <mergeCell ref="C116:C117"/>
    <mergeCell ref="R86:R87"/>
    <mergeCell ref="L88:L89"/>
    <mergeCell ref="N88:N89"/>
    <mergeCell ref="O88:O89"/>
    <mergeCell ref="Q72:Q73"/>
    <mergeCell ref="R72:R73"/>
    <mergeCell ref="L74:L75"/>
    <mergeCell ref="N74:N75"/>
    <mergeCell ref="O74:O75"/>
    <mergeCell ref="Q74:Q75"/>
    <mergeCell ref="R74:R75"/>
    <mergeCell ref="L72:L73"/>
    <mergeCell ref="N72:N73"/>
    <mergeCell ref="O72:O73"/>
    <mergeCell ref="R92:R93"/>
    <mergeCell ref="L94:L95"/>
    <mergeCell ref="N94:N95"/>
    <mergeCell ref="O94:O95"/>
    <mergeCell ref="Q94:Q95"/>
    <mergeCell ref="R94:R95"/>
    <mergeCell ref="L100:L101"/>
    <mergeCell ref="N100:N101"/>
    <mergeCell ref="O100:O101"/>
    <mergeCell ref="Q100:Q101"/>
    <mergeCell ref="R100:R101"/>
    <mergeCell ref="Q90:Q91"/>
    <mergeCell ref="R90:R91"/>
    <mergeCell ref="L92:L93"/>
    <mergeCell ref="N92:N93"/>
    <mergeCell ref="O92:O93"/>
    <mergeCell ref="Q82:Q83"/>
    <mergeCell ref="R82:R83"/>
    <mergeCell ref="Q96:Q97"/>
    <mergeCell ref="R96:R97"/>
    <mergeCell ref="L98:L99"/>
    <mergeCell ref="N98:N99"/>
    <mergeCell ref="O98:O99"/>
    <mergeCell ref="Q98:Q99"/>
    <mergeCell ref="R98:R99"/>
    <mergeCell ref="Q92:Q93"/>
    <mergeCell ref="L106:L107"/>
    <mergeCell ref="N106:N107"/>
    <mergeCell ref="O106:O107"/>
    <mergeCell ref="Q106:Q107"/>
    <mergeCell ref="R106:R107"/>
    <mergeCell ref="Q80:Q81"/>
    <mergeCell ref="R80:R81"/>
    <mergeCell ref="L82:L83"/>
    <mergeCell ref="N82:N83"/>
    <mergeCell ref="O82:O83"/>
    <mergeCell ref="Q102:Q103"/>
    <mergeCell ref="R102:R103"/>
    <mergeCell ref="L104:L105"/>
    <mergeCell ref="N104:N105"/>
    <mergeCell ref="O104:O105"/>
    <mergeCell ref="Q104:Q105"/>
    <mergeCell ref="R104:R105"/>
    <mergeCell ref="L102:L103"/>
    <mergeCell ref="N102:N103"/>
    <mergeCell ref="O102:O103"/>
    <mergeCell ref="Q108:Q109"/>
    <mergeCell ref="R108:R109"/>
    <mergeCell ref="L110:L111"/>
    <mergeCell ref="N110:N111"/>
    <mergeCell ref="O110:O111"/>
    <mergeCell ref="Q110:Q111"/>
    <mergeCell ref="R110:R111"/>
    <mergeCell ref="L112:L113"/>
    <mergeCell ref="N112:N113"/>
    <mergeCell ref="O112:O113"/>
    <mergeCell ref="Q112:Q113"/>
    <mergeCell ref="R112:R113"/>
    <mergeCell ref="L114:L115"/>
    <mergeCell ref="N114:N115"/>
    <mergeCell ref="O114:O115"/>
    <mergeCell ref="Q114:Q115"/>
    <mergeCell ref="R114:R115"/>
    <mergeCell ref="Q116:Q117"/>
    <mergeCell ref="R116:R117"/>
    <mergeCell ref="L118:L119"/>
    <mergeCell ref="N118:N119"/>
    <mergeCell ref="O118:O119"/>
    <mergeCell ref="Q118:Q119"/>
    <mergeCell ref="R118:R119"/>
    <mergeCell ref="L120:L121"/>
    <mergeCell ref="N120:N121"/>
    <mergeCell ref="O120:O121"/>
    <mergeCell ref="Q120:Q121"/>
    <mergeCell ref="R120:R121"/>
    <mergeCell ref="L122:L123"/>
    <mergeCell ref="N122:N123"/>
    <mergeCell ref="O122:O123"/>
    <mergeCell ref="Q122:Q123"/>
    <mergeCell ref="R122:R123"/>
    <mergeCell ref="R130:R131"/>
    <mergeCell ref="Q124:Q125"/>
    <mergeCell ref="R124:R125"/>
    <mergeCell ref="L126:L127"/>
    <mergeCell ref="N126:N127"/>
    <mergeCell ref="O126:O127"/>
    <mergeCell ref="Q126:Q127"/>
    <mergeCell ref="R126:R127"/>
    <mergeCell ref="L124:L125"/>
    <mergeCell ref="N124:N125"/>
    <mergeCell ref="B130:B131"/>
    <mergeCell ref="C130:C131"/>
    <mergeCell ref="L130:L131"/>
    <mergeCell ref="N130:N131"/>
    <mergeCell ref="O130:O131"/>
    <mergeCell ref="Q130:Q131"/>
    <mergeCell ref="R134:R135"/>
    <mergeCell ref="A128:A129"/>
    <mergeCell ref="B128:B129"/>
    <mergeCell ref="C128:C129"/>
    <mergeCell ref="L128:L129"/>
    <mergeCell ref="N128:N129"/>
    <mergeCell ref="O128:O129"/>
    <mergeCell ref="Q128:Q129"/>
    <mergeCell ref="R128:R129"/>
    <mergeCell ref="A130:A131"/>
    <mergeCell ref="B134:B135"/>
    <mergeCell ref="C134:C135"/>
    <mergeCell ref="L134:L135"/>
    <mergeCell ref="N134:N135"/>
    <mergeCell ref="O134:O135"/>
    <mergeCell ref="Q134:Q135"/>
    <mergeCell ref="R138:R139"/>
    <mergeCell ref="A132:A133"/>
    <mergeCell ref="B132:B133"/>
    <mergeCell ref="C132:C133"/>
    <mergeCell ref="L132:L133"/>
    <mergeCell ref="N132:N133"/>
    <mergeCell ref="O132:O133"/>
    <mergeCell ref="Q132:Q133"/>
    <mergeCell ref="R132:R133"/>
    <mergeCell ref="A134:A135"/>
    <mergeCell ref="B138:B139"/>
    <mergeCell ref="C138:C139"/>
    <mergeCell ref="L138:L139"/>
    <mergeCell ref="N138:N139"/>
    <mergeCell ref="O138:O139"/>
    <mergeCell ref="Q138:Q139"/>
    <mergeCell ref="R142:R143"/>
    <mergeCell ref="A136:A137"/>
    <mergeCell ref="B136:B137"/>
    <mergeCell ref="C136:C137"/>
    <mergeCell ref="L136:L137"/>
    <mergeCell ref="N136:N137"/>
    <mergeCell ref="O136:O137"/>
    <mergeCell ref="Q136:Q137"/>
    <mergeCell ref="R136:R137"/>
    <mergeCell ref="A138:A139"/>
    <mergeCell ref="B142:B143"/>
    <mergeCell ref="C142:C143"/>
    <mergeCell ref="L142:L143"/>
    <mergeCell ref="N142:N143"/>
    <mergeCell ref="O142:O143"/>
    <mergeCell ref="Q142:Q143"/>
    <mergeCell ref="R146:R147"/>
    <mergeCell ref="A140:A141"/>
    <mergeCell ref="B140:B141"/>
    <mergeCell ref="C140:C141"/>
    <mergeCell ref="L140:L141"/>
    <mergeCell ref="N140:N141"/>
    <mergeCell ref="O140:O141"/>
    <mergeCell ref="Q140:Q141"/>
    <mergeCell ref="R140:R141"/>
    <mergeCell ref="A142:A143"/>
    <mergeCell ref="B146:B147"/>
    <mergeCell ref="C146:C147"/>
    <mergeCell ref="L146:L147"/>
    <mergeCell ref="N146:N147"/>
    <mergeCell ref="O146:O147"/>
    <mergeCell ref="Q146:Q147"/>
    <mergeCell ref="R150:R151"/>
    <mergeCell ref="A144:A145"/>
    <mergeCell ref="B144:B145"/>
    <mergeCell ref="C144:C145"/>
    <mergeCell ref="L144:L145"/>
    <mergeCell ref="N144:N145"/>
    <mergeCell ref="O144:O145"/>
    <mergeCell ref="Q144:Q145"/>
    <mergeCell ref="R144:R145"/>
    <mergeCell ref="A146:A147"/>
    <mergeCell ref="B150:B151"/>
    <mergeCell ref="C150:C151"/>
    <mergeCell ref="L150:L151"/>
    <mergeCell ref="N150:N151"/>
    <mergeCell ref="O150:O151"/>
    <mergeCell ref="Q150:Q151"/>
    <mergeCell ref="R154:R155"/>
    <mergeCell ref="A148:A149"/>
    <mergeCell ref="B148:B149"/>
    <mergeCell ref="C148:C149"/>
    <mergeCell ref="L148:L149"/>
    <mergeCell ref="N148:N149"/>
    <mergeCell ref="O148:O149"/>
    <mergeCell ref="Q148:Q149"/>
    <mergeCell ref="R148:R149"/>
    <mergeCell ref="A150:A151"/>
    <mergeCell ref="B154:B155"/>
    <mergeCell ref="C154:C155"/>
    <mergeCell ref="L154:L155"/>
    <mergeCell ref="N154:N155"/>
    <mergeCell ref="O154:O155"/>
    <mergeCell ref="Q154:Q155"/>
    <mergeCell ref="R158:R159"/>
    <mergeCell ref="A152:A153"/>
    <mergeCell ref="B152:B153"/>
    <mergeCell ref="C152:C153"/>
    <mergeCell ref="L152:L153"/>
    <mergeCell ref="N152:N153"/>
    <mergeCell ref="O152:O153"/>
    <mergeCell ref="Q152:Q153"/>
    <mergeCell ref="R152:R153"/>
    <mergeCell ref="A154:A155"/>
    <mergeCell ref="B158:B159"/>
    <mergeCell ref="C158:C159"/>
    <mergeCell ref="L158:L159"/>
    <mergeCell ref="N158:N159"/>
    <mergeCell ref="O158:O159"/>
    <mergeCell ref="Q158:Q159"/>
    <mergeCell ref="R162:R163"/>
    <mergeCell ref="A156:A157"/>
    <mergeCell ref="B156:B157"/>
    <mergeCell ref="C156:C157"/>
    <mergeCell ref="L156:L157"/>
    <mergeCell ref="N156:N157"/>
    <mergeCell ref="O156:O157"/>
    <mergeCell ref="Q156:Q157"/>
    <mergeCell ref="R156:R157"/>
    <mergeCell ref="A158:A159"/>
    <mergeCell ref="B162:B163"/>
    <mergeCell ref="C162:C163"/>
    <mergeCell ref="L162:L163"/>
    <mergeCell ref="N162:N163"/>
    <mergeCell ref="O162:O163"/>
    <mergeCell ref="Q162:Q163"/>
    <mergeCell ref="R166:R167"/>
    <mergeCell ref="A160:A161"/>
    <mergeCell ref="B160:B161"/>
    <mergeCell ref="C160:C161"/>
    <mergeCell ref="L160:L161"/>
    <mergeCell ref="N160:N161"/>
    <mergeCell ref="O160:O161"/>
    <mergeCell ref="Q160:Q161"/>
    <mergeCell ref="R160:R161"/>
    <mergeCell ref="A162:A163"/>
    <mergeCell ref="B166:B167"/>
    <mergeCell ref="C166:C167"/>
    <mergeCell ref="L166:L167"/>
    <mergeCell ref="N166:N167"/>
    <mergeCell ref="O166:O167"/>
    <mergeCell ref="Q166:Q167"/>
    <mergeCell ref="R170:R171"/>
    <mergeCell ref="A164:A165"/>
    <mergeCell ref="B164:B165"/>
    <mergeCell ref="C164:C165"/>
    <mergeCell ref="L164:L165"/>
    <mergeCell ref="N164:N165"/>
    <mergeCell ref="O164:O165"/>
    <mergeCell ref="Q164:Q165"/>
    <mergeCell ref="R164:R165"/>
    <mergeCell ref="A166:A167"/>
    <mergeCell ref="B170:B171"/>
    <mergeCell ref="C170:C171"/>
    <mergeCell ref="L170:L171"/>
    <mergeCell ref="N170:N171"/>
    <mergeCell ref="O170:O171"/>
    <mergeCell ref="Q170:Q171"/>
    <mergeCell ref="R174:R175"/>
    <mergeCell ref="A168:A169"/>
    <mergeCell ref="B168:B169"/>
    <mergeCell ref="C168:C169"/>
    <mergeCell ref="L168:L169"/>
    <mergeCell ref="N168:N169"/>
    <mergeCell ref="O168:O169"/>
    <mergeCell ref="Q168:Q169"/>
    <mergeCell ref="R168:R169"/>
    <mergeCell ref="A170:A171"/>
    <mergeCell ref="B174:B175"/>
    <mergeCell ref="C174:C175"/>
    <mergeCell ref="L174:L175"/>
    <mergeCell ref="N174:N175"/>
    <mergeCell ref="O174:O175"/>
    <mergeCell ref="Q174:Q175"/>
    <mergeCell ref="R178:R179"/>
    <mergeCell ref="A172:A173"/>
    <mergeCell ref="B172:B173"/>
    <mergeCell ref="C172:C173"/>
    <mergeCell ref="L172:L173"/>
    <mergeCell ref="N172:N173"/>
    <mergeCell ref="O172:O173"/>
    <mergeCell ref="Q172:Q173"/>
    <mergeCell ref="R172:R173"/>
    <mergeCell ref="A174:A175"/>
    <mergeCell ref="B178:B179"/>
    <mergeCell ref="C178:C179"/>
    <mergeCell ref="L178:L179"/>
    <mergeCell ref="N178:N179"/>
    <mergeCell ref="O178:O179"/>
    <mergeCell ref="Q178:Q179"/>
    <mergeCell ref="R182:R183"/>
    <mergeCell ref="A176:A177"/>
    <mergeCell ref="B176:B177"/>
    <mergeCell ref="C176:C177"/>
    <mergeCell ref="L176:L177"/>
    <mergeCell ref="N176:N177"/>
    <mergeCell ref="O176:O177"/>
    <mergeCell ref="Q176:Q177"/>
    <mergeCell ref="R176:R177"/>
    <mergeCell ref="A178:A179"/>
    <mergeCell ref="B182:B183"/>
    <mergeCell ref="C182:C183"/>
    <mergeCell ref="L182:L183"/>
    <mergeCell ref="N182:N183"/>
    <mergeCell ref="O182:O183"/>
    <mergeCell ref="Q182:Q183"/>
    <mergeCell ref="R186:R187"/>
    <mergeCell ref="A180:A181"/>
    <mergeCell ref="B180:B181"/>
    <mergeCell ref="C180:C181"/>
    <mergeCell ref="L180:L181"/>
    <mergeCell ref="N180:N181"/>
    <mergeCell ref="O180:O181"/>
    <mergeCell ref="Q180:Q181"/>
    <mergeCell ref="R180:R181"/>
    <mergeCell ref="A182:A183"/>
    <mergeCell ref="B186:B187"/>
    <mergeCell ref="C186:C187"/>
    <mergeCell ref="L186:L187"/>
    <mergeCell ref="N186:N187"/>
    <mergeCell ref="O186:O187"/>
    <mergeCell ref="Q186:Q187"/>
    <mergeCell ref="R190:R191"/>
    <mergeCell ref="A184:A185"/>
    <mergeCell ref="B184:B185"/>
    <mergeCell ref="C184:C185"/>
    <mergeCell ref="L184:L185"/>
    <mergeCell ref="N184:N185"/>
    <mergeCell ref="O184:O185"/>
    <mergeCell ref="Q184:Q185"/>
    <mergeCell ref="R184:R185"/>
    <mergeCell ref="A186:A187"/>
    <mergeCell ref="B190:B191"/>
    <mergeCell ref="C190:C191"/>
    <mergeCell ref="L190:L191"/>
    <mergeCell ref="N190:N191"/>
    <mergeCell ref="O190:O191"/>
    <mergeCell ref="Q190:Q191"/>
    <mergeCell ref="R194:R195"/>
    <mergeCell ref="A188:A189"/>
    <mergeCell ref="B188:B189"/>
    <mergeCell ref="C188:C189"/>
    <mergeCell ref="L188:L189"/>
    <mergeCell ref="N188:N189"/>
    <mergeCell ref="O188:O189"/>
    <mergeCell ref="Q188:Q189"/>
    <mergeCell ref="R188:R189"/>
    <mergeCell ref="A190:A191"/>
    <mergeCell ref="B194:B195"/>
    <mergeCell ref="C194:C195"/>
    <mergeCell ref="L194:L195"/>
    <mergeCell ref="N194:N195"/>
    <mergeCell ref="O194:O195"/>
    <mergeCell ref="Q194:Q195"/>
    <mergeCell ref="R198:R199"/>
    <mergeCell ref="A192:A193"/>
    <mergeCell ref="B192:B193"/>
    <mergeCell ref="C192:C193"/>
    <mergeCell ref="L192:L193"/>
    <mergeCell ref="N192:N193"/>
    <mergeCell ref="O192:O193"/>
    <mergeCell ref="Q192:Q193"/>
    <mergeCell ref="R192:R193"/>
    <mergeCell ref="A194:A195"/>
    <mergeCell ref="B198:B199"/>
    <mergeCell ref="C198:C199"/>
    <mergeCell ref="L198:L199"/>
    <mergeCell ref="N198:N199"/>
    <mergeCell ref="O198:O199"/>
    <mergeCell ref="Q198:Q199"/>
    <mergeCell ref="R202:R203"/>
    <mergeCell ref="A196:A197"/>
    <mergeCell ref="B196:B197"/>
    <mergeCell ref="C196:C197"/>
    <mergeCell ref="L196:L197"/>
    <mergeCell ref="N196:N197"/>
    <mergeCell ref="O196:O197"/>
    <mergeCell ref="Q196:Q197"/>
    <mergeCell ref="R196:R197"/>
    <mergeCell ref="A198:A199"/>
    <mergeCell ref="B202:B203"/>
    <mergeCell ref="C202:C203"/>
    <mergeCell ref="L202:L203"/>
    <mergeCell ref="N202:N203"/>
    <mergeCell ref="O202:O203"/>
    <mergeCell ref="Q202:Q203"/>
    <mergeCell ref="R206:R207"/>
    <mergeCell ref="A200:A201"/>
    <mergeCell ref="B200:B201"/>
    <mergeCell ref="C200:C201"/>
    <mergeCell ref="L200:L201"/>
    <mergeCell ref="N200:N201"/>
    <mergeCell ref="O200:O201"/>
    <mergeCell ref="Q200:Q201"/>
    <mergeCell ref="R200:R201"/>
    <mergeCell ref="A202:A203"/>
    <mergeCell ref="B206:B207"/>
    <mergeCell ref="C206:C207"/>
    <mergeCell ref="L206:L207"/>
    <mergeCell ref="N206:N207"/>
    <mergeCell ref="O206:O207"/>
    <mergeCell ref="Q206:Q207"/>
    <mergeCell ref="R210:R211"/>
    <mergeCell ref="A204:A205"/>
    <mergeCell ref="B204:B205"/>
    <mergeCell ref="C204:C205"/>
    <mergeCell ref="L204:L205"/>
    <mergeCell ref="N204:N205"/>
    <mergeCell ref="O204:O205"/>
    <mergeCell ref="Q204:Q205"/>
    <mergeCell ref="R204:R205"/>
    <mergeCell ref="A206:A207"/>
    <mergeCell ref="B210:B211"/>
    <mergeCell ref="C210:C211"/>
    <mergeCell ref="L210:L211"/>
    <mergeCell ref="N210:N211"/>
    <mergeCell ref="O210:O211"/>
    <mergeCell ref="Q210:Q211"/>
    <mergeCell ref="R214:R215"/>
    <mergeCell ref="A208:A209"/>
    <mergeCell ref="B208:B209"/>
    <mergeCell ref="C208:C209"/>
    <mergeCell ref="L208:L209"/>
    <mergeCell ref="N208:N209"/>
    <mergeCell ref="O208:O209"/>
    <mergeCell ref="Q208:Q209"/>
    <mergeCell ref="R208:R209"/>
    <mergeCell ref="A210:A211"/>
    <mergeCell ref="B214:B215"/>
    <mergeCell ref="C214:C215"/>
    <mergeCell ref="L214:L215"/>
    <mergeCell ref="N214:N215"/>
    <mergeCell ref="O214:O215"/>
    <mergeCell ref="Q214:Q215"/>
    <mergeCell ref="R218:R219"/>
    <mergeCell ref="A212:A213"/>
    <mergeCell ref="B212:B213"/>
    <mergeCell ref="C212:C213"/>
    <mergeCell ref="L212:L213"/>
    <mergeCell ref="N212:N213"/>
    <mergeCell ref="O212:O213"/>
    <mergeCell ref="Q212:Q213"/>
    <mergeCell ref="R212:R213"/>
    <mergeCell ref="A214:A215"/>
    <mergeCell ref="B218:B219"/>
    <mergeCell ref="C218:C219"/>
    <mergeCell ref="L218:L219"/>
    <mergeCell ref="N218:N219"/>
    <mergeCell ref="O218:O219"/>
    <mergeCell ref="Q218:Q219"/>
    <mergeCell ref="R222:R223"/>
    <mergeCell ref="A216:A217"/>
    <mergeCell ref="B216:B217"/>
    <mergeCell ref="C216:C217"/>
    <mergeCell ref="L216:L217"/>
    <mergeCell ref="N216:N217"/>
    <mergeCell ref="O216:O217"/>
    <mergeCell ref="Q216:Q217"/>
    <mergeCell ref="R216:R217"/>
    <mergeCell ref="A218:A219"/>
    <mergeCell ref="B222:B223"/>
    <mergeCell ref="C222:C223"/>
    <mergeCell ref="L222:L223"/>
    <mergeCell ref="N222:N223"/>
    <mergeCell ref="O222:O223"/>
    <mergeCell ref="Q222:Q223"/>
    <mergeCell ref="R226:R227"/>
    <mergeCell ref="A220:A221"/>
    <mergeCell ref="B220:B221"/>
    <mergeCell ref="C220:C221"/>
    <mergeCell ref="L220:L221"/>
    <mergeCell ref="N220:N221"/>
    <mergeCell ref="O220:O221"/>
    <mergeCell ref="Q220:Q221"/>
    <mergeCell ref="R220:R221"/>
    <mergeCell ref="A222:A223"/>
    <mergeCell ref="B226:B227"/>
    <mergeCell ref="C226:C227"/>
    <mergeCell ref="L226:L227"/>
    <mergeCell ref="N226:N227"/>
    <mergeCell ref="O226:O227"/>
    <mergeCell ref="Q226:Q227"/>
    <mergeCell ref="R230:R231"/>
    <mergeCell ref="A224:A225"/>
    <mergeCell ref="B224:B225"/>
    <mergeCell ref="C224:C225"/>
    <mergeCell ref="L224:L225"/>
    <mergeCell ref="N224:N225"/>
    <mergeCell ref="O224:O225"/>
    <mergeCell ref="Q224:Q225"/>
    <mergeCell ref="R224:R225"/>
    <mergeCell ref="A226:A227"/>
    <mergeCell ref="B230:B231"/>
    <mergeCell ref="C230:C231"/>
    <mergeCell ref="L230:L231"/>
    <mergeCell ref="N230:N231"/>
    <mergeCell ref="O230:O231"/>
    <mergeCell ref="Q230:Q231"/>
    <mergeCell ref="R234:R235"/>
    <mergeCell ref="A228:A229"/>
    <mergeCell ref="B228:B229"/>
    <mergeCell ref="C228:C229"/>
    <mergeCell ref="L228:L229"/>
    <mergeCell ref="N228:N229"/>
    <mergeCell ref="O228:O229"/>
    <mergeCell ref="Q228:Q229"/>
    <mergeCell ref="R228:R229"/>
    <mergeCell ref="A230:A231"/>
    <mergeCell ref="B234:B235"/>
    <mergeCell ref="C234:C235"/>
    <mergeCell ref="L234:L235"/>
    <mergeCell ref="N234:N235"/>
    <mergeCell ref="O234:O235"/>
    <mergeCell ref="Q234:Q235"/>
    <mergeCell ref="R238:R239"/>
    <mergeCell ref="A232:A233"/>
    <mergeCell ref="B232:B233"/>
    <mergeCell ref="C232:C233"/>
    <mergeCell ref="L232:L233"/>
    <mergeCell ref="N232:N233"/>
    <mergeCell ref="O232:O233"/>
    <mergeCell ref="Q232:Q233"/>
    <mergeCell ref="R232:R233"/>
    <mergeCell ref="A234:A235"/>
    <mergeCell ref="B238:B239"/>
    <mergeCell ref="C238:C239"/>
    <mergeCell ref="L238:L239"/>
    <mergeCell ref="N238:N239"/>
    <mergeCell ref="O238:O239"/>
    <mergeCell ref="Q238:Q239"/>
    <mergeCell ref="R242:R243"/>
    <mergeCell ref="A236:A237"/>
    <mergeCell ref="B236:B237"/>
    <mergeCell ref="C236:C237"/>
    <mergeCell ref="L236:L237"/>
    <mergeCell ref="N236:N237"/>
    <mergeCell ref="O236:O237"/>
    <mergeCell ref="Q236:Q237"/>
    <mergeCell ref="R236:R237"/>
    <mergeCell ref="A238:A239"/>
    <mergeCell ref="B242:B243"/>
    <mergeCell ref="C242:C243"/>
    <mergeCell ref="L242:L243"/>
    <mergeCell ref="N242:N243"/>
    <mergeCell ref="O242:O243"/>
    <mergeCell ref="Q242:Q243"/>
    <mergeCell ref="R246:R247"/>
    <mergeCell ref="A240:A241"/>
    <mergeCell ref="B240:B241"/>
    <mergeCell ref="C240:C241"/>
    <mergeCell ref="L240:L241"/>
    <mergeCell ref="N240:N241"/>
    <mergeCell ref="O240:O241"/>
    <mergeCell ref="Q240:Q241"/>
    <mergeCell ref="R240:R241"/>
    <mergeCell ref="A242:A243"/>
    <mergeCell ref="B246:B247"/>
    <mergeCell ref="C246:C247"/>
    <mergeCell ref="L246:L247"/>
    <mergeCell ref="N246:N247"/>
    <mergeCell ref="O246:O247"/>
    <mergeCell ref="Q246:Q247"/>
    <mergeCell ref="R250:R251"/>
    <mergeCell ref="A244:A245"/>
    <mergeCell ref="B244:B245"/>
    <mergeCell ref="C244:C245"/>
    <mergeCell ref="L244:L245"/>
    <mergeCell ref="N244:N245"/>
    <mergeCell ref="O244:O245"/>
    <mergeCell ref="Q244:Q245"/>
    <mergeCell ref="R244:R245"/>
    <mergeCell ref="A246:A247"/>
    <mergeCell ref="B250:B251"/>
    <mergeCell ref="C250:C251"/>
    <mergeCell ref="L250:L251"/>
    <mergeCell ref="N250:N251"/>
    <mergeCell ref="O250:O251"/>
    <mergeCell ref="Q250:Q251"/>
    <mergeCell ref="R254:R255"/>
    <mergeCell ref="A248:A249"/>
    <mergeCell ref="B248:B249"/>
    <mergeCell ref="C248:C249"/>
    <mergeCell ref="L248:L249"/>
    <mergeCell ref="N248:N249"/>
    <mergeCell ref="O248:O249"/>
    <mergeCell ref="Q248:Q249"/>
    <mergeCell ref="R248:R249"/>
    <mergeCell ref="A250:A251"/>
    <mergeCell ref="B254:B255"/>
    <mergeCell ref="C254:C255"/>
    <mergeCell ref="L254:L255"/>
    <mergeCell ref="N254:N255"/>
    <mergeCell ref="O254:O255"/>
    <mergeCell ref="Q254:Q255"/>
    <mergeCell ref="R262:R263"/>
    <mergeCell ref="A252:A253"/>
    <mergeCell ref="B252:B253"/>
    <mergeCell ref="C252:C253"/>
    <mergeCell ref="L252:L253"/>
    <mergeCell ref="N252:N253"/>
    <mergeCell ref="O252:O253"/>
    <mergeCell ref="Q252:Q253"/>
    <mergeCell ref="R252:R253"/>
    <mergeCell ref="A254:A255"/>
    <mergeCell ref="B262:B263"/>
    <mergeCell ref="C262:C263"/>
    <mergeCell ref="L262:L263"/>
    <mergeCell ref="N262:N263"/>
    <mergeCell ref="O262:O263"/>
    <mergeCell ref="Q262:Q263"/>
    <mergeCell ref="Q256:Q257"/>
    <mergeCell ref="R256:R257"/>
    <mergeCell ref="A258:A259"/>
    <mergeCell ref="B258:B259"/>
    <mergeCell ref="C258:C259"/>
    <mergeCell ref="L258:L259"/>
    <mergeCell ref="N258:N259"/>
    <mergeCell ref="O258:O259"/>
    <mergeCell ref="Q258:Q259"/>
    <mergeCell ref="R258:R259"/>
    <mergeCell ref="A256:A257"/>
    <mergeCell ref="B256:B257"/>
    <mergeCell ref="C256:C257"/>
    <mergeCell ref="L256:L257"/>
    <mergeCell ref="N256:N257"/>
    <mergeCell ref="O256:O257"/>
    <mergeCell ref="B266:B267"/>
    <mergeCell ref="C266:C267"/>
    <mergeCell ref="L266:L267"/>
    <mergeCell ref="N266:N267"/>
    <mergeCell ref="O266:O267"/>
    <mergeCell ref="Q266:Q267"/>
    <mergeCell ref="R260:R261"/>
    <mergeCell ref="A264:A265"/>
    <mergeCell ref="B264:B265"/>
    <mergeCell ref="C264:C265"/>
    <mergeCell ref="L264:L265"/>
    <mergeCell ref="N264:N265"/>
    <mergeCell ref="O264:O265"/>
    <mergeCell ref="Q264:Q265"/>
    <mergeCell ref="R264:R265"/>
    <mergeCell ref="A262:A263"/>
    <mergeCell ref="B260:B261"/>
    <mergeCell ref="C260:C261"/>
    <mergeCell ref="L260:L261"/>
    <mergeCell ref="N260:N261"/>
    <mergeCell ref="O260:O261"/>
    <mergeCell ref="Q260:Q261"/>
    <mergeCell ref="A434:A435"/>
    <mergeCell ref="A436:A437"/>
    <mergeCell ref="A438:A439"/>
    <mergeCell ref="A440:A441"/>
    <mergeCell ref="A442:A443"/>
    <mergeCell ref="A260:A261"/>
    <mergeCell ref="A266:A267"/>
    <mergeCell ref="A270:A271"/>
    <mergeCell ref="A274:A275"/>
    <mergeCell ref="A278:A279"/>
    <mergeCell ref="B454:B455"/>
    <mergeCell ref="B456:B457"/>
    <mergeCell ref="B458:B459"/>
    <mergeCell ref="B460:B461"/>
    <mergeCell ref="C452:C453"/>
    <mergeCell ref="C454:C455"/>
    <mergeCell ref="C456:C457"/>
    <mergeCell ref="C458:C459"/>
    <mergeCell ref="A452:A453"/>
    <mergeCell ref="A454:A455"/>
    <mergeCell ref="A456:A457"/>
    <mergeCell ref="A458:A459"/>
    <mergeCell ref="A460:A461"/>
    <mergeCell ref="B444:B445"/>
    <mergeCell ref="B446:B447"/>
    <mergeCell ref="B448:B449"/>
    <mergeCell ref="B450:B451"/>
    <mergeCell ref="B452:B453"/>
    <mergeCell ref="C444:C445"/>
    <mergeCell ref="C446:C447"/>
    <mergeCell ref="C448:C449"/>
    <mergeCell ref="C450:C451"/>
    <mergeCell ref="A444:A445"/>
    <mergeCell ref="A446:A447"/>
    <mergeCell ref="A448:A449"/>
    <mergeCell ref="A450:A451"/>
    <mergeCell ref="L460:L461"/>
    <mergeCell ref="N444:N445"/>
    <mergeCell ref="N446:N447"/>
    <mergeCell ref="N448:N449"/>
    <mergeCell ref="N450:N451"/>
    <mergeCell ref="N452:N453"/>
    <mergeCell ref="N454:N455"/>
    <mergeCell ref="N456:N457"/>
    <mergeCell ref="N458:N459"/>
    <mergeCell ref="N460:N461"/>
    <mergeCell ref="O460:O461"/>
    <mergeCell ref="C460:C461"/>
    <mergeCell ref="L444:L445"/>
    <mergeCell ref="L446:L447"/>
    <mergeCell ref="L448:L449"/>
    <mergeCell ref="L450:L451"/>
    <mergeCell ref="L452:L453"/>
    <mergeCell ref="L454:L455"/>
    <mergeCell ref="L456:L457"/>
    <mergeCell ref="L458:L459"/>
    <mergeCell ref="O448:O449"/>
    <mergeCell ref="O450:O451"/>
    <mergeCell ref="O452:O453"/>
    <mergeCell ref="O454:O455"/>
    <mergeCell ref="O456:O457"/>
    <mergeCell ref="O458:O459"/>
    <mergeCell ref="Q392:Q393"/>
    <mergeCell ref="R392:R393"/>
    <mergeCell ref="Q394:Q395"/>
    <mergeCell ref="R394:R395"/>
    <mergeCell ref="O444:O445"/>
    <mergeCell ref="O446:O447"/>
    <mergeCell ref="O400:O401"/>
    <mergeCell ref="O428:O429"/>
    <mergeCell ref="Q386:Q387"/>
    <mergeCell ref="R386:R387"/>
    <mergeCell ref="Q388:Q389"/>
    <mergeCell ref="R388:R389"/>
    <mergeCell ref="Q390:Q391"/>
    <mergeCell ref="R390:R391"/>
    <mergeCell ref="R378:R379"/>
    <mergeCell ref="Q380:Q381"/>
    <mergeCell ref="R380:R381"/>
    <mergeCell ref="Q382:Q383"/>
    <mergeCell ref="R382:R383"/>
    <mergeCell ref="Q384:Q385"/>
    <mergeCell ref="R384:R385"/>
    <mergeCell ref="Q408:Q409"/>
    <mergeCell ref="R408:R409"/>
    <mergeCell ref="Q410:Q411"/>
    <mergeCell ref="R410:R411"/>
    <mergeCell ref="Q412:Q413"/>
    <mergeCell ref="R412:R413"/>
    <mergeCell ref="Q402:Q403"/>
    <mergeCell ref="R402:R403"/>
    <mergeCell ref="Q404:Q405"/>
    <mergeCell ref="R404:R405"/>
    <mergeCell ref="Q406:Q407"/>
    <mergeCell ref="R406:R407"/>
    <mergeCell ref="Q396:Q397"/>
    <mergeCell ref="R396:R397"/>
    <mergeCell ref="Q398:Q399"/>
    <mergeCell ref="R398:R399"/>
    <mergeCell ref="Q400:Q401"/>
    <mergeCell ref="R400:R401"/>
    <mergeCell ref="Q426:Q427"/>
    <mergeCell ref="R426:R427"/>
    <mergeCell ref="Q428:Q429"/>
    <mergeCell ref="R428:R429"/>
    <mergeCell ref="Q430:Q431"/>
    <mergeCell ref="R430:R431"/>
    <mergeCell ref="Q420:Q421"/>
    <mergeCell ref="R420:R421"/>
    <mergeCell ref="Q422:Q423"/>
    <mergeCell ref="R422:R423"/>
    <mergeCell ref="Q424:Q425"/>
    <mergeCell ref="R424:R425"/>
    <mergeCell ref="Q414:Q415"/>
    <mergeCell ref="R414:R415"/>
    <mergeCell ref="Q416:Q417"/>
    <mergeCell ref="R416:R417"/>
    <mergeCell ref="Q418:Q419"/>
    <mergeCell ref="R418:R419"/>
    <mergeCell ref="Q444:Q445"/>
    <mergeCell ref="R444:R445"/>
    <mergeCell ref="Q446:Q447"/>
    <mergeCell ref="R446:R447"/>
    <mergeCell ref="Q448:Q449"/>
    <mergeCell ref="R448:R449"/>
    <mergeCell ref="Q438:Q439"/>
    <mergeCell ref="R438:R439"/>
    <mergeCell ref="Q440:Q441"/>
    <mergeCell ref="R440:R441"/>
    <mergeCell ref="Q442:Q443"/>
    <mergeCell ref="R442:R443"/>
    <mergeCell ref="Q432:Q433"/>
    <mergeCell ref="R432:R433"/>
    <mergeCell ref="Q434:Q435"/>
    <mergeCell ref="R434:R435"/>
    <mergeCell ref="Q436:Q437"/>
    <mergeCell ref="R436:R437"/>
    <mergeCell ref="Q456:Q457"/>
    <mergeCell ref="R456:R457"/>
    <mergeCell ref="Q458:Q459"/>
    <mergeCell ref="R458:R459"/>
    <mergeCell ref="Q460:Q461"/>
    <mergeCell ref="R460:R461"/>
    <mergeCell ref="Q450:Q451"/>
    <mergeCell ref="R450:R451"/>
    <mergeCell ref="Q452:Q453"/>
    <mergeCell ref="R452:R453"/>
    <mergeCell ref="Q454:Q455"/>
    <mergeCell ref="R454:R455"/>
    <mergeCell ref="Q474:Q475"/>
    <mergeCell ref="R474:R475"/>
    <mergeCell ref="Q476:Q477"/>
    <mergeCell ref="R476:R477"/>
    <mergeCell ref="Q478:Q479"/>
    <mergeCell ref="R478:R479"/>
    <mergeCell ref="Q468:Q469"/>
    <mergeCell ref="R468:R469"/>
    <mergeCell ref="Q470:Q471"/>
    <mergeCell ref="R470:R471"/>
    <mergeCell ref="Q472:Q473"/>
    <mergeCell ref="R472:R473"/>
    <mergeCell ref="Q462:Q463"/>
    <mergeCell ref="R462:R463"/>
    <mergeCell ref="Q464:Q465"/>
    <mergeCell ref="R464:R465"/>
    <mergeCell ref="Q466:Q467"/>
    <mergeCell ref="R466:R467"/>
    <mergeCell ref="Q492:Q493"/>
    <mergeCell ref="R492:R493"/>
    <mergeCell ref="Q494:Q495"/>
    <mergeCell ref="R494:R495"/>
    <mergeCell ref="Q496:Q497"/>
    <mergeCell ref="R496:R497"/>
    <mergeCell ref="Q486:Q487"/>
    <mergeCell ref="R486:R487"/>
    <mergeCell ref="Q488:Q489"/>
    <mergeCell ref="R488:R489"/>
    <mergeCell ref="Q490:Q491"/>
    <mergeCell ref="R490:R491"/>
    <mergeCell ref="Q504:Q505"/>
    <mergeCell ref="R504:R505"/>
    <mergeCell ref="Q506:Q507"/>
    <mergeCell ref="R506:R507"/>
    <mergeCell ref="Q480:Q481"/>
    <mergeCell ref="R480:R481"/>
    <mergeCell ref="Q482:Q483"/>
    <mergeCell ref="R482:R483"/>
    <mergeCell ref="Q484:Q485"/>
    <mergeCell ref="R484:R485"/>
    <mergeCell ref="Q498:Q499"/>
    <mergeCell ref="R498:R499"/>
    <mergeCell ref="Q500:Q501"/>
    <mergeCell ref="R500:R501"/>
    <mergeCell ref="Q502:Q503"/>
    <mergeCell ref="R502:R503"/>
    <mergeCell ref="Q520:Q521"/>
    <mergeCell ref="R520:R521"/>
    <mergeCell ref="Q522:Q523"/>
    <mergeCell ref="R522:R523"/>
    <mergeCell ref="Q524:Q525"/>
    <mergeCell ref="R524:R525"/>
    <mergeCell ref="Q514:Q515"/>
    <mergeCell ref="R514:R515"/>
    <mergeCell ref="Q516:Q517"/>
    <mergeCell ref="R516:R517"/>
    <mergeCell ref="Q518:Q519"/>
    <mergeCell ref="R518:R519"/>
    <mergeCell ref="Q508:Q509"/>
    <mergeCell ref="R508:R509"/>
    <mergeCell ref="Q510:Q511"/>
    <mergeCell ref="R510:R511"/>
    <mergeCell ref="Q512:Q513"/>
    <mergeCell ref="R512:R513"/>
    <mergeCell ref="Q538:Q539"/>
    <mergeCell ref="R538:R539"/>
    <mergeCell ref="Q540:Q541"/>
    <mergeCell ref="R540:R541"/>
    <mergeCell ref="Q542:Q543"/>
    <mergeCell ref="R542:R543"/>
    <mergeCell ref="Q532:Q533"/>
    <mergeCell ref="R532:R533"/>
    <mergeCell ref="Q534:Q535"/>
    <mergeCell ref="R534:R535"/>
    <mergeCell ref="Q536:Q537"/>
    <mergeCell ref="R536:R537"/>
    <mergeCell ref="Q526:Q527"/>
    <mergeCell ref="R526:R527"/>
    <mergeCell ref="Q528:Q529"/>
    <mergeCell ref="R528:R529"/>
    <mergeCell ref="Q530:Q531"/>
    <mergeCell ref="R530:R531"/>
    <mergeCell ref="Q556:Q557"/>
    <mergeCell ref="R556:R557"/>
    <mergeCell ref="Q558:Q559"/>
    <mergeCell ref="R558:R559"/>
    <mergeCell ref="Q560:Q561"/>
    <mergeCell ref="R560:R561"/>
    <mergeCell ref="Q550:Q551"/>
    <mergeCell ref="R550:R551"/>
    <mergeCell ref="Q552:Q553"/>
    <mergeCell ref="R552:R553"/>
    <mergeCell ref="Q554:Q555"/>
    <mergeCell ref="R554:R555"/>
    <mergeCell ref="Q576:Q577"/>
    <mergeCell ref="R576:R577"/>
    <mergeCell ref="Q578:Q579"/>
    <mergeCell ref="R578:R579"/>
    <mergeCell ref="Q544:Q545"/>
    <mergeCell ref="R544:R545"/>
    <mergeCell ref="Q546:Q547"/>
    <mergeCell ref="R546:R547"/>
    <mergeCell ref="Q548:Q549"/>
    <mergeCell ref="R548:R549"/>
    <mergeCell ref="Q570:Q571"/>
    <mergeCell ref="R570:R571"/>
    <mergeCell ref="Q572:Q573"/>
    <mergeCell ref="R572:R573"/>
    <mergeCell ref="Q574:Q575"/>
    <mergeCell ref="R574:R575"/>
    <mergeCell ref="Q586:Q587"/>
    <mergeCell ref="R586:R587"/>
    <mergeCell ref="Q562:Q563"/>
    <mergeCell ref="R562:R563"/>
    <mergeCell ref="Q564:Q565"/>
    <mergeCell ref="R564:R565"/>
    <mergeCell ref="Q566:Q567"/>
    <mergeCell ref="R566:R567"/>
    <mergeCell ref="Q568:Q569"/>
    <mergeCell ref="R568:R569"/>
    <mergeCell ref="Q580:Q581"/>
    <mergeCell ref="R580:R581"/>
    <mergeCell ref="Q582:Q583"/>
    <mergeCell ref="R582:R583"/>
    <mergeCell ref="Q584:Q585"/>
    <mergeCell ref="R584:R585"/>
  </mergeCells>
  <conditionalFormatting sqref="O1">
    <cfRule type="containsText" dxfId="752" priority="744" operator="containsText" text="HOLD">
      <formula>NOT(ISERROR(SEARCH("HOLD",O1)))</formula>
    </cfRule>
    <cfRule type="containsText" dxfId="751" priority="753" operator="containsText" text="Ignore">
      <formula>NOT(ISERROR(SEARCH("Ignore",O1)))</formula>
    </cfRule>
  </conditionalFormatting>
  <conditionalFormatting sqref="M1:O1 M2:N373">
    <cfRule type="containsText" dxfId="750" priority="743" operator="containsText" text="Waiting">
      <formula>NOT(ISERROR(SEARCH("Waiting",M1)))</formula>
    </cfRule>
    <cfRule type="containsText" dxfId="749" priority="747" operator="containsText" text="Review">
      <formula>NOT(ISERROR(SEARCH("Review",M1)))</formula>
    </cfRule>
    <cfRule type="containsText" dxfId="748" priority="748" operator="containsText" text="Other">
      <formula>NOT(ISERROR(SEARCH("Other",M1)))</formula>
    </cfRule>
    <cfRule type="containsText" dxfId="747" priority="749" operator="containsText" text="Incomplete">
      <formula>NOT(ISERROR(SEARCH("Incomplete",M1)))</formula>
    </cfRule>
    <cfRule type="containsText" dxfId="746" priority="750" operator="containsText" text="Untraceable">
      <formula>NOT(ISERROR(SEARCH("Untraceable",M1)))</formula>
    </cfRule>
    <cfRule type="containsText" dxfId="745" priority="751" operator="containsText" text="Completed">
      <formula>NOT(ISERROR(SEARCH("Completed",M1)))</formula>
    </cfRule>
  </conditionalFormatting>
  <conditionalFormatting sqref="M1:O1 M2:N373 Q1:Q587">
    <cfRule type="containsText" dxfId="744" priority="752" operator="containsText" text="In Progress">
      <formula>NOT(ISERROR(SEARCH("In Progress",M1)))</formula>
    </cfRule>
  </conditionalFormatting>
  <conditionalFormatting sqref="Q1:Q587">
    <cfRule type="containsText" dxfId="743" priority="745" operator="containsText" text="No">
      <formula>NOT(ISERROR(SEARCH("No",Q1)))</formula>
    </cfRule>
    <cfRule type="containsText" dxfId="742" priority="746" operator="containsText" text="Yes">
      <formula>NOT(ISERROR(SEARCH("Yes",Q1)))</formula>
    </cfRule>
  </conditionalFormatting>
  <conditionalFormatting sqref="L1">
    <cfRule type="containsText" dxfId="741" priority="742" operator="containsText" text="Needs to be">
      <formula>NOT(ISERROR(SEARCH("Needs to be",L1)))</formula>
    </cfRule>
  </conditionalFormatting>
  <conditionalFormatting sqref="I1:K373">
    <cfRule type="containsText" dxfId="740" priority="741" operator="containsText" text="Please Enter Tracing Time">
      <formula>NOT(ISERROR(SEARCH("Please Enter Tracing Time",I1)))</formula>
    </cfRule>
  </conditionalFormatting>
  <conditionalFormatting sqref="O2:O373">
    <cfRule type="containsText" dxfId="739" priority="733" operator="containsText" text="HOLD">
      <formula>NOT(ISERROR(SEARCH("HOLD",O2)))</formula>
    </cfRule>
    <cfRule type="containsText" dxfId="738" priority="740" operator="containsText" text="Ignore">
      <formula>NOT(ISERROR(SEARCH("Ignore",O2)))</formula>
    </cfRule>
  </conditionalFormatting>
  <conditionalFormatting sqref="O2:O373">
    <cfRule type="containsText" dxfId="737" priority="732" operator="containsText" text="Waiting">
      <formula>NOT(ISERROR(SEARCH("Waiting",O2)))</formula>
    </cfRule>
    <cfRule type="containsText" dxfId="736" priority="734" operator="containsText" text="Review">
      <formula>NOT(ISERROR(SEARCH("Review",O2)))</formula>
    </cfRule>
    <cfRule type="containsText" dxfId="735" priority="735" operator="containsText" text="Other">
      <formula>NOT(ISERROR(SEARCH("Other",O2)))</formula>
    </cfRule>
    <cfRule type="containsText" dxfId="734" priority="736" operator="containsText" text="Incomplete">
      <formula>NOT(ISERROR(SEARCH("Incomplete",O2)))</formula>
    </cfRule>
    <cfRule type="containsText" dxfId="733" priority="737" operator="containsText" text="Untraceable">
      <formula>NOT(ISERROR(SEARCH("Untraceable",O2)))</formula>
    </cfRule>
    <cfRule type="containsText" dxfId="732" priority="738" operator="containsText" text="Completed">
      <formula>NOT(ISERROR(SEARCH("Completed",O2)))</formula>
    </cfRule>
  </conditionalFormatting>
  <conditionalFormatting sqref="O2:O373">
    <cfRule type="containsText" dxfId="731" priority="739" operator="containsText" text="In Progress">
      <formula>NOT(ISERROR(SEARCH("In Progress",O2)))</formula>
    </cfRule>
  </conditionalFormatting>
  <conditionalFormatting sqref="L2:L373">
    <cfRule type="containsText" dxfId="730" priority="731" operator="containsText" text="Needs to be">
      <formula>NOT(ISERROR(SEARCH("Needs to be",L2)))</formula>
    </cfRule>
  </conditionalFormatting>
  <conditionalFormatting sqref="A2:A344 A346:A439 A452:A1048576">
    <cfRule type="cellIs" dxfId="729" priority="730" operator="equal">
      <formula>"R"</formula>
    </cfRule>
  </conditionalFormatting>
  <conditionalFormatting sqref="A2:A344 A346:A439 A452:A1048576">
    <cfRule type="cellIs" dxfId="728" priority="729" operator="equal">
      <formula>"G"</formula>
    </cfRule>
  </conditionalFormatting>
  <conditionalFormatting sqref="M374:N375">
    <cfRule type="containsText" dxfId="727" priority="719" operator="containsText" text="Waiting">
      <formula>NOT(ISERROR(SEARCH("Waiting",M374)))</formula>
    </cfRule>
    <cfRule type="containsText" dxfId="726" priority="720" operator="containsText" text="Review">
      <formula>NOT(ISERROR(SEARCH("Review",M374)))</formula>
    </cfRule>
    <cfRule type="containsText" dxfId="725" priority="721" operator="containsText" text="Other">
      <formula>NOT(ISERROR(SEARCH("Other",M374)))</formula>
    </cfRule>
    <cfRule type="containsText" dxfId="724" priority="722" operator="containsText" text="Incomplete">
      <formula>NOT(ISERROR(SEARCH("Incomplete",M374)))</formula>
    </cfRule>
    <cfRule type="containsText" dxfId="723" priority="723" operator="containsText" text="Untraceable">
      <formula>NOT(ISERROR(SEARCH("Untraceable",M374)))</formula>
    </cfRule>
    <cfRule type="containsText" dxfId="722" priority="724" operator="containsText" text="Completed">
      <formula>NOT(ISERROR(SEARCH("Completed",M374)))</formula>
    </cfRule>
  </conditionalFormatting>
  <conditionalFormatting sqref="M374:N375">
    <cfRule type="containsText" dxfId="721" priority="725" operator="containsText" text="In Progress">
      <formula>NOT(ISERROR(SEARCH("In Progress",M374)))</formula>
    </cfRule>
  </conditionalFormatting>
  <conditionalFormatting sqref="I374:K375">
    <cfRule type="containsText" dxfId="720" priority="718" operator="containsText" text="Please Enter Tracing Time">
      <formula>NOT(ISERROR(SEARCH("Please Enter Tracing Time",I374)))</formula>
    </cfRule>
  </conditionalFormatting>
  <conditionalFormatting sqref="O374:O375">
    <cfRule type="containsText" dxfId="719" priority="710" operator="containsText" text="HOLD">
      <formula>NOT(ISERROR(SEARCH("HOLD",O374)))</formula>
    </cfRule>
    <cfRule type="containsText" dxfId="718" priority="717" operator="containsText" text="Ignore">
      <formula>NOT(ISERROR(SEARCH("Ignore",O374)))</formula>
    </cfRule>
  </conditionalFormatting>
  <conditionalFormatting sqref="O374:O375">
    <cfRule type="containsText" dxfId="717" priority="709" operator="containsText" text="Waiting">
      <formula>NOT(ISERROR(SEARCH("Waiting",O374)))</formula>
    </cfRule>
    <cfRule type="containsText" dxfId="716" priority="711" operator="containsText" text="Review">
      <formula>NOT(ISERROR(SEARCH("Review",O374)))</formula>
    </cfRule>
    <cfRule type="containsText" dxfId="715" priority="712" operator="containsText" text="Other">
      <formula>NOT(ISERROR(SEARCH("Other",O374)))</formula>
    </cfRule>
    <cfRule type="containsText" dxfId="714" priority="713" operator="containsText" text="Incomplete">
      <formula>NOT(ISERROR(SEARCH("Incomplete",O374)))</formula>
    </cfRule>
    <cfRule type="containsText" dxfId="713" priority="714" operator="containsText" text="Untraceable">
      <formula>NOT(ISERROR(SEARCH("Untraceable",O374)))</formula>
    </cfRule>
    <cfRule type="containsText" dxfId="712" priority="715" operator="containsText" text="Completed">
      <formula>NOT(ISERROR(SEARCH("Completed",O374)))</formula>
    </cfRule>
  </conditionalFormatting>
  <conditionalFormatting sqref="O374:O375">
    <cfRule type="containsText" dxfId="711" priority="716" operator="containsText" text="In Progress">
      <formula>NOT(ISERROR(SEARCH("In Progress",O374)))</formula>
    </cfRule>
  </conditionalFormatting>
  <conditionalFormatting sqref="L374:L375">
    <cfRule type="containsText" dxfId="710" priority="708" operator="containsText" text="Needs to be">
      <formula>NOT(ISERROR(SEARCH("Needs to be",L374)))</formula>
    </cfRule>
  </conditionalFormatting>
  <conditionalFormatting sqref="M376:N377">
    <cfRule type="containsText" dxfId="709" priority="701" operator="containsText" text="Waiting">
      <formula>NOT(ISERROR(SEARCH("Waiting",M376)))</formula>
    </cfRule>
    <cfRule type="containsText" dxfId="708" priority="702" operator="containsText" text="Review">
      <formula>NOT(ISERROR(SEARCH("Review",M376)))</formula>
    </cfRule>
    <cfRule type="containsText" dxfId="707" priority="703" operator="containsText" text="Other">
      <formula>NOT(ISERROR(SEARCH("Other",M376)))</formula>
    </cfRule>
    <cfRule type="containsText" dxfId="706" priority="704" operator="containsText" text="Incomplete">
      <formula>NOT(ISERROR(SEARCH("Incomplete",M376)))</formula>
    </cfRule>
    <cfRule type="containsText" dxfId="705" priority="705" operator="containsText" text="Untraceable">
      <formula>NOT(ISERROR(SEARCH("Untraceable",M376)))</formula>
    </cfRule>
    <cfRule type="containsText" dxfId="704" priority="706" operator="containsText" text="Completed">
      <formula>NOT(ISERROR(SEARCH("Completed",M376)))</formula>
    </cfRule>
  </conditionalFormatting>
  <conditionalFormatting sqref="M376:N377">
    <cfRule type="containsText" dxfId="703" priority="707" operator="containsText" text="In Progress">
      <formula>NOT(ISERROR(SEARCH("In Progress",M376)))</formula>
    </cfRule>
  </conditionalFormatting>
  <conditionalFormatting sqref="I376:K377">
    <cfRule type="containsText" dxfId="702" priority="700" operator="containsText" text="Please Enter Tracing Time">
      <formula>NOT(ISERROR(SEARCH("Please Enter Tracing Time",I376)))</formula>
    </cfRule>
  </conditionalFormatting>
  <conditionalFormatting sqref="O376:O377">
    <cfRule type="containsText" dxfId="701" priority="692" operator="containsText" text="HOLD">
      <formula>NOT(ISERROR(SEARCH("HOLD",O376)))</formula>
    </cfRule>
    <cfRule type="containsText" dxfId="700" priority="699" operator="containsText" text="Ignore">
      <formula>NOT(ISERROR(SEARCH("Ignore",O376)))</formula>
    </cfRule>
  </conditionalFormatting>
  <conditionalFormatting sqref="O376:O377">
    <cfRule type="containsText" dxfId="699" priority="691" operator="containsText" text="Waiting">
      <formula>NOT(ISERROR(SEARCH("Waiting",O376)))</formula>
    </cfRule>
    <cfRule type="containsText" dxfId="698" priority="693" operator="containsText" text="Review">
      <formula>NOT(ISERROR(SEARCH("Review",O376)))</formula>
    </cfRule>
    <cfRule type="containsText" dxfId="697" priority="694" operator="containsText" text="Other">
      <formula>NOT(ISERROR(SEARCH("Other",O376)))</formula>
    </cfRule>
    <cfRule type="containsText" dxfId="696" priority="695" operator="containsText" text="Incomplete">
      <formula>NOT(ISERROR(SEARCH("Incomplete",O376)))</formula>
    </cfRule>
    <cfRule type="containsText" dxfId="695" priority="696" operator="containsText" text="Untraceable">
      <formula>NOT(ISERROR(SEARCH("Untraceable",O376)))</formula>
    </cfRule>
    <cfRule type="containsText" dxfId="694" priority="697" operator="containsText" text="Completed">
      <formula>NOT(ISERROR(SEARCH("Completed",O376)))</formula>
    </cfRule>
  </conditionalFormatting>
  <conditionalFormatting sqref="O376:O377">
    <cfRule type="containsText" dxfId="693" priority="698" operator="containsText" text="In Progress">
      <formula>NOT(ISERROR(SEARCH("In Progress",O376)))</formula>
    </cfRule>
  </conditionalFormatting>
  <conditionalFormatting sqref="L376:L377">
    <cfRule type="containsText" dxfId="692" priority="690" operator="containsText" text="Needs to be">
      <formula>NOT(ISERROR(SEARCH("Needs to be",L376)))</formula>
    </cfRule>
  </conditionalFormatting>
  <conditionalFormatting sqref="M378:N379">
    <cfRule type="containsText" dxfId="691" priority="683" operator="containsText" text="Waiting">
      <formula>NOT(ISERROR(SEARCH("Waiting",M378)))</formula>
    </cfRule>
    <cfRule type="containsText" dxfId="690" priority="684" operator="containsText" text="Review">
      <formula>NOT(ISERROR(SEARCH("Review",M378)))</formula>
    </cfRule>
    <cfRule type="containsText" dxfId="689" priority="685" operator="containsText" text="Other">
      <formula>NOT(ISERROR(SEARCH("Other",M378)))</formula>
    </cfRule>
    <cfRule type="containsText" dxfId="688" priority="686" operator="containsText" text="Incomplete">
      <formula>NOT(ISERROR(SEARCH("Incomplete",M378)))</formula>
    </cfRule>
    <cfRule type="containsText" dxfId="687" priority="687" operator="containsText" text="Untraceable">
      <formula>NOT(ISERROR(SEARCH("Untraceable",M378)))</formula>
    </cfRule>
    <cfRule type="containsText" dxfId="686" priority="688" operator="containsText" text="Completed">
      <formula>NOT(ISERROR(SEARCH("Completed",M378)))</formula>
    </cfRule>
  </conditionalFormatting>
  <conditionalFormatting sqref="M378:N379">
    <cfRule type="containsText" dxfId="685" priority="689" operator="containsText" text="In Progress">
      <formula>NOT(ISERROR(SEARCH("In Progress",M378)))</formula>
    </cfRule>
  </conditionalFormatting>
  <conditionalFormatting sqref="I378:K379">
    <cfRule type="containsText" dxfId="684" priority="682" operator="containsText" text="Please Enter Tracing Time">
      <formula>NOT(ISERROR(SEARCH("Please Enter Tracing Time",I378)))</formula>
    </cfRule>
  </conditionalFormatting>
  <conditionalFormatting sqref="O378:O379">
    <cfRule type="containsText" dxfId="683" priority="674" operator="containsText" text="HOLD">
      <formula>NOT(ISERROR(SEARCH("HOLD",O378)))</formula>
    </cfRule>
    <cfRule type="containsText" dxfId="682" priority="681" operator="containsText" text="Ignore">
      <formula>NOT(ISERROR(SEARCH("Ignore",O378)))</formula>
    </cfRule>
  </conditionalFormatting>
  <conditionalFormatting sqref="O378:O379">
    <cfRule type="containsText" dxfId="681" priority="673" operator="containsText" text="Waiting">
      <formula>NOT(ISERROR(SEARCH("Waiting",O378)))</formula>
    </cfRule>
    <cfRule type="containsText" dxfId="680" priority="675" operator="containsText" text="Review">
      <formula>NOT(ISERROR(SEARCH("Review",O378)))</formula>
    </cfRule>
    <cfRule type="containsText" dxfId="679" priority="676" operator="containsText" text="Other">
      <formula>NOT(ISERROR(SEARCH("Other",O378)))</formula>
    </cfRule>
    <cfRule type="containsText" dxfId="678" priority="677" operator="containsText" text="Incomplete">
      <formula>NOT(ISERROR(SEARCH("Incomplete",O378)))</formula>
    </cfRule>
    <cfRule type="containsText" dxfId="677" priority="678" operator="containsText" text="Untraceable">
      <formula>NOT(ISERROR(SEARCH("Untraceable",O378)))</formula>
    </cfRule>
    <cfRule type="containsText" dxfId="676" priority="679" operator="containsText" text="Completed">
      <formula>NOT(ISERROR(SEARCH("Completed",O378)))</formula>
    </cfRule>
  </conditionalFormatting>
  <conditionalFormatting sqref="O378:O379">
    <cfRule type="containsText" dxfId="675" priority="680" operator="containsText" text="In Progress">
      <formula>NOT(ISERROR(SEARCH("In Progress",O378)))</formula>
    </cfRule>
  </conditionalFormatting>
  <conditionalFormatting sqref="L378:L379">
    <cfRule type="containsText" dxfId="674" priority="672" operator="containsText" text="Needs to be">
      <formula>NOT(ISERROR(SEARCH("Needs to be",L378)))</formula>
    </cfRule>
  </conditionalFormatting>
  <conditionalFormatting sqref="M380:N381">
    <cfRule type="containsText" dxfId="673" priority="665" operator="containsText" text="Waiting">
      <formula>NOT(ISERROR(SEARCH("Waiting",M380)))</formula>
    </cfRule>
    <cfRule type="containsText" dxfId="672" priority="666" operator="containsText" text="Review">
      <formula>NOT(ISERROR(SEARCH("Review",M380)))</formula>
    </cfRule>
    <cfRule type="containsText" dxfId="671" priority="667" operator="containsText" text="Other">
      <formula>NOT(ISERROR(SEARCH("Other",M380)))</formula>
    </cfRule>
    <cfRule type="containsText" dxfId="670" priority="668" operator="containsText" text="Incomplete">
      <formula>NOT(ISERROR(SEARCH("Incomplete",M380)))</formula>
    </cfRule>
    <cfRule type="containsText" dxfId="669" priority="669" operator="containsText" text="Untraceable">
      <formula>NOT(ISERROR(SEARCH("Untraceable",M380)))</formula>
    </cfRule>
    <cfRule type="containsText" dxfId="668" priority="670" operator="containsText" text="Completed">
      <formula>NOT(ISERROR(SEARCH("Completed",M380)))</formula>
    </cfRule>
  </conditionalFormatting>
  <conditionalFormatting sqref="M380:N381">
    <cfRule type="containsText" dxfId="667" priority="671" operator="containsText" text="In Progress">
      <formula>NOT(ISERROR(SEARCH("In Progress",M380)))</formula>
    </cfRule>
  </conditionalFormatting>
  <conditionalFormatting sqref="I380:K381">
    <cfRule type="containsText" dxfId="666" priority="664" operator="containsText" text="Please Enter Tracing Time">
      <formula>NOT(ISERROR(SEARCH("Please Enter Tracing Time",I380)))</formula>
    </cfRule>
  </conditionalFormatting>
  <conditionalFormatting sqref="O380:O381">
    <cfRule type="containsText" dxfId="665" priority="656" operator="containsText" text="HOLD">
      <formula>NOT(ISERROR(SEARCH("HOLD",O380)))</formula>
    </cfRule>
    <cfRule type="containsText" dxfId="664" priority="663" operator="containsText" text="Ignore">
      <formula>NOT(ISERROR(SEARCH("Ignore",O380)))</formula>
    </cfRule>
  </conditionalFormatting>
  <conditionalFormatting sqref="O380:O381">
    <cfRule type="containsText" dxfId="663" priority="655" operator="containsText" text="Waiting">
      <formula>NOT(ISERROR(SEARCH("Waiting",O380)))</formula>
    </cfRule>
    <cfRule type="containsText" dxfId="662" priority="657" operator="containsText" text="Review">
      <formula>NOT(ISERROR(SEARCH("Review",O380)))</formula>
    </cfRule>
    <cfRule type="containsText" dxfId="661" priority="658" operator="containsText" text="Other">
      <formula>NOT(ISERROR(SEARCH("Other",O380)))</formula>
    </cfRule>
    <cfRule type="containsText" dxfId="660" priority="659" operator="containsText" text="Incomplete">
      <formula>NOT(ISERROR(SEARCH("Incomplete",O380)))</formula>
    </cfRule>
    <cfRule type="containsText" dxfId="659" priority="660" operator="containsText" text="Untraceable">
      <formula>NOT(ISERROR(SEARCH("Untraceable",O380)))</formula>
    </cfRule>
    <cfRule type="containsText" dxfId="658" priority="661" operator="containsText" text="Completed">
      <formula>NOT(ISERROR(SEARCH("Completed",O380)))</formula>
    </cfRule>
  </conditionalFormatting>
  <conditionalFormatting sqref="O380:O381">
    <cfRule type="containsText" dxfId="657" priority="662" operator="containsText" text="In Progress">
      <formula>NOT(ISERROR(SEARCH("In Progress",O380)))</formula>
    </cfRule>
  </conditionalFormatting>
  <conditionalFormatting sqref="L380:L381">
    <cfRule type="containsText" dxfId="656" priority="654" operator="containsText" text="Needs to be">
      <formula>NOT(ISERROR(SEARCH("Needs to be",L380)))</formula>
    </cfRule>
  </conditionalFormatting>
  <conditionalFormatting sqref="M382:N383">
    <cfRule type="containsText" dxfId="655" priority="647" operator="containsText" text="Waiting">
      <formula>NOT(ISERROR(SEARCH("Waiting",M382)))</formula>
    </cfRule>
    <cfRule type="containsText" dxfId="654" priority="648" operator="containsText" text="Review">
      <formula>NOT(ISERROR(SEARCH("Review",M382)))</formula>
    </cfRule>
    <cfRule type="containsText" dxfId="653" priority="649" operator="containsText" text="Other">
      <formula>NOT(ISERROR(SEARCH("Other",M382)))</formula>
    </cfRule>
    <cfRule type="containsText" dxfId="652" priority="650" operator="containsText" text="Incomplete">
      <formula>NOT(ISERROR(SEARCH("Incomplete",M382)))</formula>
    </cfRule>
    <cfRule type="containsText" dxfId="651" priority="651" operator="containsText" text="Untraceable">
      <formula>NOT(ISERROR(SEARCH("Untraceable",M382)))</formula>
    </cfRule>
    <cfRule type="containsText" dxfId="650" priority="652" operator="containsText" text="Completed">
      <formula>NOT(ISERROR(SEARCH("Completed",M382)))</formula>
    </cfRule>
  </conditionalFormatting>
  <conditionalFormatting sqref="M382:N383">
    <cfRule type="containsText" dxfId="649" priority="653" operator="containsText" text="In Progress">
      <formula>NOT(ISERROR(SEARCH("In Progress",M382)))</formula>
    </cfRule>
  </conditionalFormatting>
  <conditionalFormatting sqref="I382:K383">
    <cfRule type="containsText" dxfId="648" priority="646" operator="containsText" text="Please Enter Tracing Time">
      <formula>NOT(ISERROR(SEARCH("Please Enter Tracing Time",I382)))</formula>
    </cfRule>
  </conditionalFormatting>
  <conditionalFormatting sqref="O382:O383">
    <cfRule type="containsText" dxfId="647" priority="638" operator="containsText" text="HOLD">
      <formula>NOT(ISERROR(SEARCH("HOLD",O382)))</formula>
    </cfRule>
    <cfRule type="containsText" dxfId="646" priority="645" operator="containsText" text="Ignore">
      <formula>NOT(ISERROR(SEARCH("Ignore",O382)))</formula>
    </cfRule>
  </conditionalFormatting>
  <conditionalFormatting sqref="O382:O383">
    <cfRule type="containsText" dxfId="645" priority="637" operator="containsText" text="Waiting">
      <formula>NOT(ISERROR(SEARCH("Waiting",O382)))</formula>
    </cfRule>
    <cfRule type="containsText" dxfId="644" priority="639" operator="containsText" text="Review">
      <formula>NOT(ISERROR(SEARCH("Review",O382)))</formula>
    </cfRule>
    <cfRule type="containsText" dxfId="643" priority="640" operator="containsText" text="Other">
      <formula>NOT(ISERROR(SEARCH("Other",O382)))</formula>
    </cfRule>
    <cfRule type="containsText" dxfId="642" priority="641" operator="containsText" text="Incomplete">
      <formula>NOT(ISERROR(SEARCH("Incomplete",O382)))</formula>
    </cfRule>
    <cfRule type="containsText" dxfId="641" priority="642" operator="containsText" text="Untraceable">
      <formula>NOT(ISERROR(SEARCH("Untraceable",O382)))</formula>
    </cfRule>
    <cfRule type="containsText" dxfId="640" priority="643" operator="containsText" text="Completed">
      <formula>NOT(ISERROR(SEARCH("Completed",O382)))</formula>
    </cfRule>
  </conditionalFormatting>
  <conditionalFormatting sqref="O382:O383">
    <cfRule type="containsText" dxfId="639" priority="644" operator="containsText" text="In Progress">
      <formula>NOT(ISERROR(SEARCH("In Progress",O382)))</formula>
    </cfRule>
  </conditionalFormatting>
  <conditionalFormatting sqref="L382:L383">
    <cfRule type="containsText" dxfId="638" priority="636" operator="containsText" text="Needs to be">
      <formula>NOT(ISERROR(SEARCH("Needs to be",L382)))</formula>
    </cfRule>
  </conditionalFormatting>
  <conditionalFormatting sqref="M384:N385">
    <cfRule type="containsText" dxfId="637" priority="629" operator="containsText" text="Waiting">
      <formula>NOT(ISERROR(SEARCH("Waiting",M384)))</formula>
    </cfRule>
    <cfRule type="containsText" dxfId="636" priority="630" operator="containsText" text="Review">
      <formula>NOT(ISERROR(SEARCH("Review",M384)))</formula>
    </cfRule>
    <cfRule type="containsText" dxfId="635" priority="631" operator="containsText" text="Other">
      <formula>NOT(ISERROR(SEARCH("Other",M384)))</formula>
    </cfRule>
    <cfRule type="containsText" dxfId="634" priority="632" operator="containsText" text="Incomplete">
      <formula>NOT(ISERROR(SEARCH("Incomplete",M384)))</formula>
    </cfRule>
    <cfRule type="containsText" dxfId="633" priority="633" operator="containsText" text="Untraceable">
      <formula>NOT(ISERROR(SEARCH("Untraceable",M384)))</formula>
    </cfRule>
    <cfRule type="containsText" dxfId="632" priority="634" operator="containsText" text="Completed">
      <formula>NOT(ISERROR(SEARCH("Completed",M384)))</formula>
    </cfRule>
  </conditionalFormatting>
  <conditionalFormatting sqref="M384:N385">
    <cfRule type="containsText" dxfId="631" priority="635" operator="containsText" text="In Progress">
      <formula>NOT(ISERROR(SEARCH("In Progress",M384)))</formula>
    </cfRule>
  </conditionalFormatting>
  <conditionalFormatting sqref="I384:K385">
    <cfRule type="containsText" dxfId="630" priority="628" operator="containsText" text="Please Enter Tracing Time">
      <formula>NOT(ISERROR(SEARCH("Please Enter Tracing Time",I384)))</formula>
    </cfRule>
  </conditionalFormatting>
  <conditionalFormatting sqref="O384:O385">
    <cfRule type="containsText" dxfId="629" priority="620" operator="containsText" text="HOLD">
      <formula>NOT(ISERROR(SEARCH("HOLD",O384)))</formula>
    </cfRule>
    <cfRule type="containsText" dxfId="628" priority="627" operator="containsText" text="Ignore">
      <formula>NOT(ISERROR(SEARCH("Ignore",O384)))</formula>
    </cfRule>
  </conditionalFormatting>
  <conditionalFormatting sqref="O384:O385">
    <cfRule type="containsText" dxfId="627" priority="619" operator="containsText" text="Waiting">
      <formula>NOT(ISERROR(SEARCH("Waiting",O384)))</formula>
    </cfRule>
    <cfRule type="containsText" dxfId="626" priority="621" operator="containsText" text="Review">
      <formula>NOT(ISERROR(SEARCH("Review",O384)))</formula>
    </cfRule>
    <cfRule type="containsText" dxfId="625" priority="622" operator="containsText" text="Other">
      <formula>NOT(ISERROR(SEARCH("Other",O384)))</formula>
    </cfRule>
    <cfRule type="containsText" dxfId="624" priority="623" operator="containsText" text="Incomplete">
      <formula>NOT(ISERROR(SEARCH("Incomplete",O384)))</formula>
    </cfRule>
    <cfRule type="containsText" dxfId="623" priority="624" operator="containsText" text="Untraceable">
      <formula>NOT(ISERROR(SEARCH("Untraceable",O384)))</formula>
    </cfRule>
    <cfRule type="containsText" dxfId="622" priority="625" operator="containsText" text="Completed">
      <formula>NOT(ISERROR(SEARCH("Completed",O384)))</formula>
    </cfRule>
  </conditionalFormatting>
  <conditionalFormatting sqref="O384:O385">
    <cfRule type="containsText" dxfId="621" priority="626" operator="containsText" text="In Progress">
      <formula>NOT(ISERROR(SEARCH("In Progress",O384)))</formula>
    </cfRule>
  </conditionalFormatting>
  <conditionalFormatting sqref="L384:L385">
    <cfRule type="containsText" dxfId="620" priority="618" operator="containsText" text="Needs to be">
      <formula>NOT(ISERROR(SEARCH("Needs to be",L384)))</formula>
    </cfRule>
  </conditionalFormatting>
  <conditionalFormatting sqref="M386:N387">
    <cfRule type="containsText" dxfId="619" priority="611" operator="containsText" text="Waiting">
      <formula>NOT(ISERROR(SEARCH("Waiting",M386)))</formula>
    </cfRule>
    <cfRule type="containsText" dxfId="618" priority="612" operator="containsText" text="Review">
      <formula>NOT(ISERROR(SEARCH("Review",M386)))</formula>
    </cfRule>
    <cfRule type="containsText" dxfId="617" priority="613" operator="containsText" text="Other">
      <formula>NOT(ISERROR(SEARCH("Other",M386)))</formula>
    </cfRule>
    <cfRule type="containsText" dxfId="616" priority="614" operator="containsText" text="Incomplete">
      <formula>NOT(ISERROR(SEARCH("Incomplete",M386)))</formula>
    </cfRule>
    <cfRule type="containsText" dxfId="615" priority="615" operator="containsText" text="Untraceable">
      <formula>NOT(ISERROR(SEARCH("Untraceable",M386)))</formula>
    </cfRule>
    <cfRule type="containsText" dxfId="614" priority="616" operator="containsText" text="Completed">
      <formula>NOT(ISERROR(SEARCH("Completed",M386)))</formula>
    </cfRule>
  </conditionalFormatting>
  <conditionalFormatting sqref="M386:N387">
    <cfRule type="containsText" dxfId="613" priority="617" operator="containsText" text="In Progress">
      <formula>NOT(ISERROR(SEARCH("In Progress",M386)))</formula>
    </cfRule>
  </conditionalFormatting>
  <conditionalFormatting sqref="I386:K387">
    <cfRule type="containsText" dxfId="612" priority="610" operator="containsText" text="Please Enter Tracing Time">
      <formula>NOT(ISERROR(SEARCH("Please Enter Tracing Time",I386)))</formula>
    </cfRule>
  </conditionalFormatting>
  <conditionalFormatting sqref="O386:O387">
    <cfRule type="containsText" dxfId="611" priority="602" operator="containsText" text="HOLD">
      <formula>NOT(ISERROR(SEARCH("HOLD",O386)))</formula>
    </cfRule>
    <cfRule type="containsText" dxfId="610" priority="609" operator="containsText" text="Ignore">
      <formula>NOT(ISERROR(SEARCH("Ignore",O386)))</formula>
    </cfRule>
  </conditionalFormatting>
  <conditionalFormatting sqref="O386:O387">
    <cfRule type="containsText" dxfId="609" priority="601" operator="containsText" text="Waiting">
      <formula>NOT(ISERROR(SEARCH("Waiting",O386)))</formula>
    </cfRule>
    <cfRule type="containsText" dxfId="608" priority="603" operator="containsText" text="Review">
      <formula>NOT(ISERROR(SEARCH("Review",O386)))</formula>
    </cfRule>
    <cfRule type="containsText" dxfId="607" priority="604" operator="containsText" text="Other">
      <formula>NOT(ISERROR(SEARCH("Other",O386)))</formula>
    </cfRule>
    <cfRule type="containsText" dxfId="606" priority="605" operator="containsText" text="Incomplete">
      <formula>NOT(ISERROR(SEARCH("Incomplete",O386)))</formula>
    </cfRule>
    <cfRule type="containsText" dxfId="605" priority="606" operator="containsText" text="Untraceable">
      <formula>NOT(ISERROR(SEARCH("Untraceable",O386)))</formula>
    </cfRule>
    <cfRule type="containsText" dxfId="604" priority="607" operator="containsText" text="Completed">
      <formula>NOT(ISERROR(SEARCH("Completed",O386)))</formula>
    </cfRule>
  </conditionalFormatting>
  <conditionalFormatting sqref="O386:O387">
    <cfRule type="containsText" dxfId="603" priority="608" operator="containsText" text="In Progress">
      <formula>NOT(ISERROR(SEARCH("In Progress",O386)))</formula>
    </cfRule>
  </conditionalFormatting>
  <conditionalFormatting sqref="L386:L387">
    <cfRule type="containsText" dxfId="602" priority="600" operator="containsText" text="Needs to be">
      <formula>NOT(ISERROR(SEARCH("Needs to be",L386)))</formula>
    </cfRule>
  </conditionalFormatting>
  <conditionalFormatting sqref="M388:N389">
    <cfRule type="containsText" dxfId="601" priority="593" operator="containsText" text="Waiting">
      <formula>NOT(ISERROR(SEARCH("Waiting",M388)))</formula>
    </cfRule>
    <cfRule type="containsText" dxfId="600" priority="594" operator="containsText" text="Review">
      <formula>NOT(ISERROR(SEARCH("Review",M388)))</formula>
    </cfRule>
    <cfRule type="containsText" dxfId="599" priority="595" operator="containsText" text="Other">
      <formula>NOT(ISERROR(SEARCH("Other",M388)))</formula>
    </cfRule>
    <cfRule type="containsText" dxfId="598" priority="596" operator="containsText" text="Incomplete">
      <formula>NOT(ISERROR(SEARCH("Incomplete",M388)))</formula>
    </cfRule>
    <cfRule type="containsText" dxfId="597" priority="597" operator="containsText" text="Untraceable">
      <formula>NOT(ISERROR(SEARCH("Untraceable",M388)))</formula>
    </cfRule>
    <cfRule type="containsText" dxfId="596" priority="598" operator="containsText" text="Completed">
      <formula>NOT(ISERROR(SEARCH("Completed",M388)))</formula>
    </cfRule>
  </conditionalFormatting>
  <conditionalFormatting sqref="M388:N389">
    <cfRule type="containsText" dxfId="595" priority="599" operator="containsText" text="In Progress">
      <formula>NOT(ISERROR(SEARCH("In Progress",M388)))</formula>
    </cfRule>
  </conditionalFormatting>
  <conditionalFormatting sqref="I388:K389">
    <cfRule type="containsText" dxfId="594" priority="592" operator="containsText" text="Please Enter Tracing Time">
      <formula>NOT(ISERROR(SEARCH("Please Enter Tracing Time",I388)))</formula>
    </cfRule>
  </conditionalFormatting>
  <conditionalFormatting sqref="O388:O389">
    <cfRule type="containsText" dxfId="593" priority="584" operator="containsText" text="HOLD">
      <formula>NOT(ISERROR(SEARCH("HOLD",O388)))</formula>
    </cfRule>
    <cfRule type="containsText" dxfId="592" priority="591" operator="containsText" text="Ignore">
      <formula>NOT(ISERROR(SEARCH("Ignore",O388)))</formula>
    </cfRule>
  </conditionalFormatting>
  <conditionalFormatting sqref="O388:O389">
    <cfRule type="containsText" dxfId="591" priority="583" operator="containsText" text="Waiting">
      <formula>NOT(ISERROR(SEARCH("Waiting",O388)))</formula>
    </cfRule>
    <cfRule type="containsText" dxfId="590" priority="585" operator="containsText" text="Review">
      <formula>NOT(ISERROR(SEARCH("Review",O388)))</formula>
    </cfRule>
    <cfRule type="containsText" dxfId="589" priority="586" operator="containsText" text="Other">
      <formula>NOT(ISERROR(SEARCH("Other",O388)))</formula>
    </cfRule>
    <cfRule type="containsText" dxfId="588" priority="587" operator="containsText" text="Incomplete">
      <formula>NOT(ISERROR(SEARCH("Incomplete",O388)))</formula>
    </cfRule>
    <cfRule type="containsText" dxfId="587" priority="588" operator="containsText" text="Untraceable">
      <formula>NOT(ISERROR(SEARCH("Untraceable",O388)))</formula>
    </cfRule>
    <cfRule type="containsText" dxfId="586" priority="589" operator="containsText" text="Completed">
      <formula>NOT(ISERROR(SEARCH("Completed",O388)))</formula>
    </cfRule>
  </conditionalFormatting>
  <conditionalFormatting sqref="O388:O389">
    <cfRule type="containsText" dxfId="585" priority="590" operator="containsText" text="In Progress">
      <formula>NOT(ISERROR(SEARCH("In Progress",O388)))</formula>
    </cfRule>
  </conditionalFormatting>
  <conditionalFormatting sqref="L388:L389">
    <cfRule type="containsText" dxfId="584" priority="582" operator="containsText" text="Needs to be">
      <formula>NOT(ISERROR(SEARCH("Needs to be",L388)))</formula>
    </cfRule>
  </conditionalFormatting>
  <conditionalFormatting sqref="M390:N391">
    <cfRule type="containsText" dxfId="583" priority="575" operator="containsText" text="Waiting">
      <formula>NOT(ISERROR(SEARCH("Waiting",M390)))</formula>
    </cfRule>
    <cfRule type="containsText" dxfId="582" priority="576" operator="containsText" text="Review">
      <formula>NOT(ISERROR(SEARCH("Review",M390)))</formula>
    </cfRule>
    <cfRule type="containsText" dxfId="581" priority="577" operator="containsText" text="Other">
      <formula>NOT(ISERROR(SEARCH("Other",M390)))</formula>
    </cfRule>
    <cfRule type="containsText" dxfId="580" priority="578" operator="containsText" text="Incomplete">
      <formula>NOT(ISERROR(SEARCH("Incomplete",M390)))</formula>
    </cfRule>
    <cfRule type="containsText" dxfId="579" priority="579" operator="containsText" text="Untraceable">
      <formula>NOT(ISERROR(SEARCH("Untraceable",M390)))</formula>
    </cfRule>
    <cfRule type="containsText" dxfId="578" priority="580" operator="containsText" text="Completed">
      <formula>NOT(ISERROR(SEARCH("Completed",M390)))</formula>
    </cfRule>
  </conditionalFormatting>
  <conditionalFormatting sqref="M390:N391">
    <cfRule type="containsText" dxfId="577" priority="581" operator="containsText" text="In Progress">
      <formula>NOT(ISERROR(SEARCH("In Progress",M390)))</formula>
    </cfRule>
  </conditionalFormatting>
  <conditionalFormatting sqref="I390:K391">
    <cfRule type="containsText" dxfId="576" priority="574" operator="containsText" text="Please Enter Tracing Time">
      <formula>NOT(ISERROR(SEARCH("Please Enter Tracing Time",I390)))</formula>
    </cfRule>
  </conditionalFormatting>
  <conditionalFormatting sqref="O390:O391">
    <cfRule type="containsText" dxfId="575" priority="566" operator="containsText" text="HOLD">
      <formula>NOT(ISERROR(SEARCH("HOLD",O390)))</formula>
    </cfRule>
    <cfRule type="containsText" dxfId="574" priority="573" operator="containsText" text="Ignore">
      <formula>NOT(ISERROR(SEARCH("Ignore",O390)))</formula>
    </cfRule>
  </conditionalFormatting>
  <conditionalFormatting sqref="O390:O391">
    <cfRule type="containsText" dxfId="573" priority="565" operator="containsText" text="Waiting">
      <formula>NOT(ISERROR(SEARCH("Waiting",O390)))</formula>
    </cfRule>
    <cfRule type="containsText" dxfId="572" priority="567" operator="containsText" text="Review">
      <formula>NOT(ISERROR(SEARCH("Review",O390)))</formula>
    </cfRule>
    <cfRule type="containsText" dxfId="571" priority="568" operator="containsText" text="Other">
      <formula>NOT(ISERROR(SEARCH("Other",O390)))</formula>
    </cfRule>
    <cfRule type="containsText" dxfId="570" priority="569" operator="containsText" text="Incomplete">
      <formula>NOT(ISERROR(SEARCH("Incomplete",O390)))</formula>
    </cfRule>
    <cfRule type="containsText" dxfId="569" priority="570" operator="containsText" text="Untraceable">
      <formula>NOT(ISERROR(SEARCH("Untraceable",O390)))</formula>
    </cfRule>
    <cfRule type="containsText" dxfId="568" priority="571" operator="containsText" text="Completed">
      <formula>NOT(ISERROR(SEARCH("Completed",O390)))</formula>
    </cfRule>
  </conditionalFormatting>
  <conditionalFormatting sqref="O390:O391">
    <cfRule type="containsText" dxfId="567" priority="572" operator="containsText" text="In Progress">
      <formula>NOT(ISERROR(SEARCH("In Progress",O390)))</formula>
    </cfRule>
  </conditionalFormatting>
  <conditionalFormatting sqref="L390:L391">
    <cfRule type="containsText" dxfId="566" priority="564" operator="containsText" text="Needs to be">
      <formula>NOT(ISERROR(SEARCH("Needs to be",L390)))</formula>
    </cfRule>
  </conditionalFormatting>
  <conditionalFormatting sqref="M392:N393">
    <cfRule type="containsText" dxfId="565" priority="557" operator="containsText" text="Waiting">
      <formula>NOT(ISERROR(SEARCH("Waiting",M392)))</formula>
    </cfRule>
    <cfRule type="containsText" dxfId="564" priority="558" operator="containsText" text="Review">
      <formula>NOT(ISERROR(SEARCH("Review",M392)))</formula>
    </cfRule>
    <cfRule type="containsText" dxfId="563" priority="559" operator="containsText" text="Other">
      <formula>NOT(ISERROR(SEARCH("Other",M392)))</formula>
    </cfRule>
    <cfRule type="containsText" dxfId="562" priority="560" operator="containsText" text="Incomplete">
      <formula>NOT(ISERROR(SEARCH("Incomplete",M392)))</formula>
    </cfRule>
    <cfRule type="containsText" dxfId="561" priority="561" operator="containsText" text="Untraceable">
      <formula>NOT(ISERROR(SEARCH("Untraceable",M392)))</formula>
    </cfRule>
    <cfRule type="containsText" dxfId="560" priority="562" operator="containsText" text="Completed">
      <formula>NOT(ISERROR(SEARCH("Completed",M392)))</formula>
    </cfRule>
  </conditionalFormatting>
  <conditionalFormatting sqref="M392:N393">
    <cfRule type="containsText" dxfId="559" priority="563" operator="containsText" text="In Progress">
      <formula>NOT(ISERROR(SEARCH("In Progress",M392)))</formula>
    </cfRule>
  </conditionalFormatting>
  <conditionalFormatting sqref="I392:K393">
    <cfRule type="containsText" dxfId="558" priority="556" operator="containsText" text="Please Enter Tracing Time">
      <formula>NOT(ISERROR(SEARCH("Please Enter Tracing Time",I392)))</formula>
    </cfRule>
  </conditionalFormatting>
  <conditionalFormatting sqref="O392:O393">
    <cfRule type="containsText" dxfId="557" priority="548" operator="containsText" text="HOLD">
      <formula>NOT(ISERROR(SEARCH("HOLD",O392)))</formula>
    </cfRule>
    <cfRule type="containsText" dxfId="556" priority="555" operator="containsText" text="Ignore">
      <formula>NOT(ISERROR(SEARCH("Ignore",O392)))</formula>
    </cfRule>
  </conditionalFormatting>
  <conditionalFormatting sqref="O392:O393">
    <cfRule type="containsText" dxfId="555" priority="547" operator="containsText" text="Waiting">
      <formula>NOT(ISERROR(SEARCH("Waiting",O392)))</formula>
    </cfRule>
    <cfRule type="containsText" dxfId="554" priority="549" operator="containsText" text="Review">
      <formula>NOT(ISERROR(SEARCH("Review",O392)))</formula>
    </cfRule>
    <cfRule type="containsText" dxfId="553" priority="550" operator="containsText" text="Other">
      <formula>NOT(ISERROR(SEARCH("Other",O392)))</formula>
    </cfRule>
    <cfRule type="containsText" dxfId="552" priority="551" operator="containsText" text="Incomplete">
      <formula>NOT(ISERROR(SEARCH("Incomplete",O392)))</formula>
    </cfRule>
    <cfRule type="containsText" dxfId="551" priority="552" operator="containsText" text="Untraceable">
      <formula>NOT(ISERROR(SEARCH("Untraceable",O392)))</formula>
    </cfRule>
    <cfRule type="containsText" dxfId="550" priority="553" operator="containsText" text="Completed">
      <formula>NOT(ISERROR(SEARCH("Completed",O392)))</formula>
    </cfRule>
  </conditionalFormatting>
  <conditionalFormatting sqref="O392:O393">
    <cfRule type="containsText" dxfId="549" priority="554" operator="containsText" text="In Progress">
      <formula>NOT(ISERROR(SEARCH("In Progress",O392)))</formula>
    </cfRule>
  </conditionalFormatting>
  <conditionalFormatting sqref="L392:L393">
    <cfRule type="containsText" dxfId="548" priority="546" operator="containsText" text="Needs to be">
      <formula>NOT(ISERROR(SEARCH("Needs to be",L392)))</formula>
    </cfRule>
  </conditionalFormatting>
  <conditionalFormatting sqref="M394:N395">
    <cfRule type="containsText" dxfId="547" priority="539" operator="containsText" text="Waiting">
      <formula>NOT(ISERROR(SEARCH("Waiting",M394)))</formula>
    </cfRule>
    <cfRule type="containsText" dxfId="546" priority="540" operator="containsText" text="Review">
      <formula>NOT(ISERROR(SEARCH("Review",M394)))</formula>
    </cfRule>
    <cfRule type="containsText" dxfId="545" priority="541" operator="containsText" text="Other">
      <formula>NOT(ISERROR(SEARCH("Other",M394)))</formula>
    </cfRule>
    <cfRule type="containsText" dxfId="544" priority="542" operator="containsText" text="Incomplete">
      <formula>NOT(ISERROR(SEARCH("Incomplete",M394)))</formula>
    </cfRule>
    <cfRule type="containsText" dxfId="543" priority="543" operator="containsText" text="Untraceable">
      <formula>NOT(ISERROR(SEARCH("Untraceable",M394)))</formula>
    </cfRule>
    <cfRule type="containsText" dxfId="542" priority="544" operator="containsText" text="Completed">
      <formula>NOT(ISERROR(SEARCH("Completed",M394)))</formula>
    </cfRule>
  </conditionalFormatting>
  <conditionalFormatting sqref="M394:N395">
    <cfRule type="containsText" dxfId="541" priority="545" operator="containsText" text="In Progress">
      <formula>NOT(ISERROR(SEARCH("In Progress",M394)))</formula>
    </cfRule>
  </conditionalFormatting>
  <conditionalFormatting sqref="I394:K395">
    <cfRule type="containsText" dxfId="540" priority="538" operator="containsText" text="Please Enter Tracing Time">
      <formula>NOT(ISERROR(SEARCH("Please Enter Tracing Time",I394)))</formula>
    </cfRule>
  </conditionalFormatting>
  <conditionalFormatting sqref="O394:O395">
    <cfRule type="containsText" dxfId="539" priority="530" operator="containsText" text="HOLD">
      <formula>NOT(ISERROR(SEARCH("HOLD",O394)))</formula>
    </cfRule>
    <cfRule type="containsText" dxfId="538" priority="537" operator="containsText" text="Ignore">
      <formula>NOT(ISERROR(SEARCH("Ignore",O394)))</formula>
    </cfRule>
  </conditionalFormatting>
  <conditionalFormatting sqref="O394:O395">
    <cfRule type="containsText" dxfId="537" priority="529" operator="containsText" text="Waiting">
      <formula>NOT(ISERROR(SEARCH("Waiting",O394)))</formula>
    </cfRule>
    <cfRule type="containsText" dxfId="536" priority="531" operator="containsText" text="Review">
      <formula>NOT(ISERROR(SEARCH("Review",O394)))</formula>
    </cfRule>
    <cfRule type="containsText" dxfId="535" priority="532" operator="containsText" text="Other">
      <formula>NOT(ISERROR(SEARCH("Other",O394)))</formula>
    </cfRule>
    <cfRule type="containsText" dxfId="534" priority="533" operator="containsText" text="Incomplete">
      <formula>NOT(ISERROR(SEARCH("Incomplete",O394)))</formula>
    </cfRule>
    <cfRule type="containsText" dxfId="533" priority="534" operator="containsText" text="Untraceable">
      <formula>NOT(ISERROR(SEARCH("Untraceable",O394)))</formula>
    </cfRule>
    <cfRule type="containsText" dxfId="532" priority="535" operator="containsText" text="Completed">
      <formula>NOT(ISERROR(SEARCH("Completed",O394)))</formula>
    </cfRule>
  </conditionalFormatting>
  <conditionalFormatting sqref="O394:O395">
    <cfRule type="containsText" dxfId="531" priority="536" operator="containsText" text="In Progress">
      <formula>NOT(ISERROR(SEARCH("In Progress",O394)))</formula>
    </cfRule>
  </conditionalFormatting>
  <conditionalFormatting sqref="L394:L395">
    <cfRule type="containsText" dxfId="530" priority="528" operator="containsText" text="Needs to be">
      <formula>NOT(ISERROR(SEARCH("Needs to be",L394)))</formula>
    </cfRule>
  </conditionalFormatting>
  <conditionalFormatting sqref="M396:N397">
    <cfRule type="containsText" dxfId="529" priority="521" operator="containsText" text="Waiting">
      <formula>NOT(ISERROR(SEARCH("Waiting",M396)))</formula>
    </cfRule>
    <cfRule type="containsText" dxfId="528" priority="522" operator="containsText" text="Review">
      <formula>NOT(ISERROR(SEARCH("Review",M396)))</formula>
    </cfRule>
    <cfRule type="containsText" dxfId="527" priority="523" operator="containsText" text="Other">
      <formula>NOT(ISERROR(SEARCH("Other",M396)))</formula>
    </cfRule>
    <cfRule type="containsText" dxfId="526" priority="524" operator="containsText" text="Incomplete">
      <formula>NOT(ISERROR(SEARCH("Incomplete",M396)))</formula>
    </cfRule>
    <cfRule type="containsText" dxfId="525" priority="525" operator="containsText" text="Untraceable">
      <formula>NOT(ISERROR(SEARCH("Untraceable",M396)))</formula>
    </cfRule>
    <cfRule type="containsText" dxfId="524" priority="526" operator="containsText" text="Completed">
      <formula>NOT(ISERROR(SEARCH("Completed",M396)))</formula>
    </cfRule>
  </conditionalFormatting>
  <conditionalFormatting sqref="M396:N397">
    <cfRule type="containsText" dxfId="523" priority="527" operator="containsText" text="In Progress">
      <formula>NOT(ISERROR(SEARCH("In Progress",M396)))</formula>
    </cfRule>
  </conditionalFormatting>
  <conditionalFormatting sqref="I396:K397">
    <cfRule type="containsText" dxfId="522" priority="520" operator="containsText" text="Please Enter Tracing Time">
      <formula>NOT(ISERROR(SEARCH("Please Enter Tracing Time",I396)))</formula>
    </cfRule>
  </conditionalFormatting>
  <conditionalFormatting sqref="O396:O397">
    <cfRule type="containsText" dxfId="521" priority="512" operator="containsText" text="HOLD">
      <formula>NOT(ISERROR(SEARCH("HOLD",O396)))</formula>
    </cfRule>
    <cfRule type="containsText" dxfId="520" priority="519" operator="containsText" text="Ignore">
      <formula>NOT(ISERROR(SEARCH("Ignore",O396)))</formula>
    </cfRule>
  </conditionalFormatting>
  <conditionalFormatting sqref="O396:O397">
    <cfRule type="containsText" dxfId="519" priority="511" operator="containsText" text="Waiting">
      <formula>NOT(ISERROR(SEARCH("Waiting",O396)))</formula>
    </cfRule>
    <cfRule type="containsText" dxfId="518" priority="513" operator="containsText" text="Review">
      <formula>NOT(ISERROR(SEARCH("Review",O396)))</formula>
    </cfRule>
    <cfRule type="containsText" dxfId="517" priority="514" operator="containsText" text="Other">
      <formula>NOT(ISERROR(SEARCH("Other",O396)))</formula>
    </cfRule>
    <cfRule type="containsText" dxfId="516" priority="515" operator="containsText" text="Incomplete">
      <formula>NOT(ISERROR(SEARCH("Incomplete",O396)))</formula>
    </cfRule>
    <cfRule type="containsText" dxfId="515" priority="516" operator="containsText" text="Untraceable">
      <formula>NOT(ISERROR(SEARCH("Untraceable",O396)))</formula>
    </cfRule>
    <cfRule type="containsText" dxfId="514" priority="517" operator="containsText" text="Completed">
      <formula>NOT(ISERROR(SEARCH("Completed",O396)))</formula>
    </cfRule>
  </conditionalFormatting>
  <conditionalFormatting sqref="O396:O397">
    <cfRule type="containsText" dxfId="513" priority="518" operator="containsText" text="In Progress">
      <formula>NOT(ISERROR(SEARCH("In Progress",O396)))</formula>
    </cfRule>
  </conditionalFormatting>
  <conditionalFormatting sqref="L396:L397">
    <cfRule type="containsText" dxfId="512" priority="510" operator="containsText" text="Needs to be">
      <formula>NOT(ISERROR(SEARCH("Needs to be",L396)))</formula>
    </cfRule>
  </conditionalFormatting>
  <conditionalFormatting sqref="M398:N399">
    <cfRule type="containsText" dxfId="511" priority="503" operator="containsText" text="Waiting">
      <formula>NOT(ISERROR(SEARCH("Waiting",M398)))</formula>
    </cfRule>
    <cfRule type="containsText" dxfId="510" priority="504" operator="containsText" text="Review">
      <formula>NOT(ISERROR(SEARCH("Review",M398)))</formula>
    </cfRule>
    <cfRule type="containsText" dxfId="509" priority="505" operator="containsText" text="Other">
      <formula>NOT(ISERROR(SEARCH("Other",M398)))</formula>
    </cfRule>
    <cfRule type="containsText" dxfId="508" priority="506" operator="containsText" text="Incomplete">
      <formula>NOT(ISERROR(SEARCH("Incomplete",M398)))</formula>
    </cfRule>
    <cfRule type="containsText" dxfId="507" priority="507" operator="containsText" text="Untraceable">
      <formula>NOT(ISERROR(SEARCH("Untraceable",M398)))</formula>
    </cfRule>
    <cfRule type="containsText" dxfId="506" priority="508" operator="containsText" text="Completed">
      <formula>NOT(ISERROR(SEARCH("Completed",M398)))</formula>
    </cfRule>
  </conditionalFormatting>
  <conditionalFormatting sqref="M398:N399">
    <cfRule type="containsText" dxfId="505" priority="509" operator="containsText" text="In Progress">
      <formula>NOT(ISERROR(SEARCH("In Progress",M398)))</formula>
    </cfRule>
  </conditionalFormatting>
  <conditionalFormatting sqref="I398:K399">
    <cfRule type="containsText" dxfId="504" priority="502" operator="containsText" text="Please Enter Tracing Time">
      <formula>NOT(ISERROR(SEARCH("Please Enter Tracing Time",I398)))</formula>
    </cfRule>
  </conditionalFormatting>
  <conditionalFormatting sqref="O398:O399">
    <cfRule type="containsText" dxfId="503" priority="494" operator="containsText" text="HOLD">
      <formula>NOT(ISERROR(SEARCH("HOLD",O398)))</formula>
    </cfRule>
    <cfRule type="containsText" dxfId="502" priority="501" operator="containsText" text="Ignore">
      <formula>NOT(ISERROR(SEARCH("Ignore",O398)))</formula>
    </cfRule>
  </conditionalFormatting>
  <conditionalFormatting sqref="O398:O399">
    <cfRule type="containsText" dxfId="501" priority="493" operator="containsText" text="Waiting">
      <formula>NOT(ISERROR(SEARCH("Waiting",O398)))</formula>
    </cfRule>
    <cfRule type="containsText" dxfId="500" priority="495" operator="containsText" text="Review">
      <formula>NOT(ISERROR(SEARCH("Review",O398)))</formula>
    </cfRule>
    <cfRule type="containsText" dxfId="499" priority="496" operator="containsText" text="Other">
      <formula>NOT(ISERROR(SEARCH("Other",O398)))</formula>
    </cfRule>
    <cfRule type="containsText" dxfId="498" priority="497" operator="containsText" text="Incomplete">
      <formula>NOT(ISERROR(SEARCH("Incomplete",O398)))</formula>
    </cfRule>
    <cfRule type="containsText" dxfId="497" priority="498" operator="containsText" text="Untraceable">
      <formula>NOT(ISERROR(SEARCH("Untraceable",O398)))</formula>
    </cfRule>
    <cfRule type="containsText" dxfId="496" priority="499" operator="containsText" text="Completed">
      <formula>NOT(ISERROR(SEARCH("Completed",O398)))</formula>
    </cfRule>
  </conditionalFormatting>
  <conditionalFormatting sqref="O398:O399">
    <cfRule type="containsText" dxfId="495" priority="500" operator="containsText" text="In Progress">
      <formula>NOT(ISERROR(SEARCH("In Progress",O398)))</formula>
    </cfRule>
  </conditionalFormatting>
  <conditionalFormatting sqref="L398:L399">
    <cfRule type="containsText" dxfId="494" priority="492" operator="containsText" text="Needs to be">
      <formula>NOT(ISERROR(SEARCH("Needs to be",L398)))</formula>
    </cfRule>
  </conditionalFormatting>
  <conditionalFormatting sqref="M400:N401">
    <cfRule type="containsText" dxfId="493" priority="485" operator="containsText" text="Waiting">
      <formula>NOT(ISERROR(SEARCH("Waiting",M400)))</formula>
    </cfRule>
    <cfRule type="containsText" dxfId="492" priority="486" operator="containsText" text="Review">
      <formula>NOT(ISERROR(SEARCH("Review",M400)))</formula>
    </cfRule>
    <cfRule type="containsText" dxfId="491" priority="487" operator="containsText" text="Other">
      <formula>NOT(ISERROR(SEARCH("Other",M400)))</formula>
    </cfRule>
    <cfRule type="containsText" dxfId="490" priority="488" operator="containsText" text="Incomplete">
      <formula>NOT(ISERROR(SEARCH("Incomplete",M400)))</formula>
    </cfRule>
    <cfRule type="containsText" dxfId="489" priority="489" operator="containsText" text="Untraceable">
      <formula>NOT(ISERROR(SEARCH("Untraceable",M400)))</formula>
    </cfRule>
    <cfRule type="containsText" dxfId="488" priority="490" operator="containsText" text="Completed">
      <formula>NOT(ISERROR(SEARCH("Completed",M400)))</formula>
    </cfRule>
  </conditionalFormatting>
  <conditionalFormatting sqref="M400:N401">
    <cfRule type="containsText" dxfId="487" priority="491" operator="containsText" text="In Progress">
      <formula>NOT(ISERROR(SEARCH("In Progress",M400)))</formula>
    </cfRule>
  </conditionalFormatting>
  <conditionalFormatting sqref="I400:K401">
    <cfRule type="containsText" dxfId="486" priority="484" operator="containsText" text="Please Enter Tracing Time">
      <formula>NOT(ISERROR(SEARCH("Please Enter Tracing Time",I400)))</formula>
    </cfRule>
  </conditionalFormatting>
  <conditionalFormatting sqref="O400:O401">
    <cfRule type="containsText" dxfId="485" priority="476" operator="containsText" text="HOLD">
      <formula>NOT(ISERROR(SEARCH("HOLD",O400)))</formula>
    </cfRule>
    <cfRule type="containsText" dxfId="484" priority="483" operator="containsText" text="Ignore">
      <formula>NOT(ISERROR(SEARCH("Ignore",O400)))</formula>
    </cfRule>
  </conditionalFormatting>
  <conditionalFormatting sqref="O400:O401">
    <cfRule type="containsText" dxfId="483" priority="475" operator="containsText" text="Waiting">
      <formula>NOT(ISERROR(SEARCH("Waiting",O400)))</formula>
    </cfRule>
    <cfRule type="containsText" dxfId="482" priority="477" operator="containsText" text="Review">
      <formula>NOT(ISERROR(SEARCH("Review",O400)))</formula>
    </cfRule>
    <cfRule type="containsText" dxfId="481" priority="478" operator="containsText" text="Other">
      <formula>NOT(ISERROR(SEARCH("Other",O400)))</formula>
    </cfRule>
    <cfRule type="containsText" dxfId="480" priority="479" operator="containsText" text="Incomplete">
      <formula>NOT(ISERROR(SEARCH("Incomplete",O400)))</formula>
    </cfRule>
    <cfRule type="containsText" dxfId="479" priority="480" operator="containsText" text="Untraceable">
      <formula>NOT(ISERROR(SEARCH("Untraceable",O400)))</formula>
    </cfRule>
    <cfRule type="containsText" dxfId="478" priority="481" operator="containsText" text="Completed">
      <formula>NOT(ISERROR(SEARCH("Completed",O400)))</formula>
    </cfRule>
  </conditionalFormatting>
  <conditionalFormatting sqref="O400:O401">
    <cfRule type="containsText" dxfId="477" priority="482" operator="containsText" text="In Progress">
      <formula>NOT(ISERROR(SEARCH("In Progress",O400)))</formula>
    </cfRule>
  </conditionalFormatting>
  <conditionalFormatting sqref="L400:L401">
    <cfRule type="containsText" dxfId="476" priority="474" operator="containsText" text="Needs to be">
      <formula>NOT(ISERROR(SEARCH("Needs to be",L400)))</formula>
    </cfRule>
  </conditionalFormatting>
  <conditionalFormatting sqref="M402:N403">
    <cfRule type="containsText" dxfId="475" priority="467" operator="containsText" text="Waiting">
      <formula>NOT(ISERROR(SEARCH("Waiting",M402)))</formula>
    </cfRule>
    <cfRule type="containsText" dxfId="474" priority="468" operator="containsText" text="Review">
      <formula>NOT(ISERROR(SEARCH("Review",M402)))</formula>
    </cfRule>
    <cfRule type="containsText" dxfId="473" priority="469" operator="containsText" text="Other">
      <formula>NOT(ISERROR(SEARCH("Other",M402)))</formula>
    </cfRule>
    <cfRule type="containsText" dxfId="472" priority="470" operator="containsText" text="Incomplete">
      <formula>NOT(ISERROR(SEARCH("Incomplete",M402)))</formula>
    </cfRule>
    <cfRule type="containsText" dxfId="471" priority="471" operator="containsText" text="Untraceable">
      <formula>NOT(ISERROR(SEARCH("Untraceable",M402)))</formula>
    </cfRule>
    <cfRule type="containsText" dxfId="470" priority="472" operator="containsText" text="Completed">
      <formula>NOT(ISERROR(SEARCH("Completed",M402)))</formula>
    </cfRule>
  </conditionalFormatting>
  <conditionalFormatting sqref="M402:N403">
    <cfRule type="containsText" dxfId="469" priority="473" operator="containsText" text="In Progress">
      <formula>NOT(ISERROR(SEARCH("In Progress",M402)))</formula>
    </cfRule>
  </conditionalFormatting>
  <conditionalFormatting sqref="I402:K403">
    <cfRule type="containsText" dxfId="468" priority="466" operator="containsText" text="Please Enter Tracing Time">
      <formula>NOT(ISERROR(SEARCH("Please Enter Tracing Time",I402)))</formula>
    </cfRule>
  </conditionalFormatting>
  <conditionalFormatting sqref="O402:O403">
    <cfRule type="containsText" dxfId="467" priority="458" operator="containsText" text="HOLD">
      <formula>NOT(ISERROR(SEARCH("HOLD",O402)))</formula>
    </cfRule>
    <cfRule type="containsText" dxfId="466" priority="465" operator="containsText" text="Ignore">
      <formula>NOT(ISERROR(SEARCH("Ignore",O402)))</formula>
    </cfRule>
  </conditionalFormatting>
  <conditionalFormatting sqref="O402:O403">
    <cfRule type="containsText" dxfId="465" priority="457" operator="containsText" text="Waiting">
      <formula>NOT(ISERROR(SEARCH("Waiting",O402)))</formula>
    </cfRule>
    <cfRule type="containsText" dxfId="464" priority="459" operator="containsText" text="Review">
      <formula>NOT(ISERROR(SEARCH("Review",O402)))</formula>
    </cfRule>
    <cfRule type="containsText" dxfId="463" priority="460" operator="containsText" text="Other">
      <formula>NOT(ISERROR(SEARCH("Other",O402)))</formula>
    </cfRule>
    <cfRule type="containsText" dxfId="462" priority="461" operator="containsText" text="Incomplete">
      <formula>NOT(ISERROR(SEARCH("Incomplete",O402)))</formula>
    </cfRule>
    <cfRule type="containsText" dxfId="461" priority="462" operator="containsText" text="Untraceable">
      <formula>NOT(ISERROR(SEARCH("Untraceable",O402)))</formula>
    </cfRule>
    <cfRule type="containsText" dxfId="460" priority="463" operator="containsText" text="Completed">
      <formula>NOT(ISERROR(SEARCH("Completed",O402)))</formula>
    </cfRule>
  </conditionalFormatting>
  <conditionalFormatting sqref="O402:O403">
    <cfRule type="containsText" dxfId="459" priority="464" operator="containsText" text="In Progress">
      <formula>NOT(ISERROR(SEARCH("In Progress",O402)))</formula>
    </cfRule>
  </conditionalFormatting>
  <conditionalFormatting sqref="L402:L403">
    <cfRule type="containsText" dxfId="458" priority="456" operator="containsText" text="Needs to be">
      <formula>NOT(ISERROR(SEARCH("Needs to be",L402)))</formula>
    </cfRule>
  </conditionalFormatting>
  <conditionalFormatting sqref="M404:N405">
    <cfRule type="containsText" dxfId="457" priority="449" operator="containsText" text="Waiting">
      <formula>NOT(ISERROR(SEARCH("Waiting",M404)))</formula>
    </cfRule>
    <cfRule type="containsText" dxfId="456" priority="450" operator="containsText" text="Review">
      <formula>NOT(ISERROR(SEARCH("Review",M404)))</formula>
    </cfRule>
    <cfRule type="containsText" dxfId="455" priority="451" operator="containsText" text="Other">
      <formula>NOT(ISERROR(SEARCH("Other",M404)))</formula>
    </cfRule>
    <cfRule type="containsText" dxfId="454" priority="452" operator="containsText" text="Incomplete">
      <formula>NOT(ISERROR(SEARCH("Incomplete",M404)))</formula>
    </cfRule>
    <cfRule type="containsText" dxfId="453" priority="453" operator="containsText" text="Untraceable">
      <formula>NOT(ISERROR(SEARCH("Untraceable",M404)))</formula>
    </cfRule>
    <cfRule type="containsText" dxfId="452" priority="454" operator="containsText" text="Completed">
      <formula>NOT(ISERROR(SEARCH("Completed",M404)))</formula>
    </cfRule>
  </conditionalFormatting>
  <conditionalFormatting sqref="M404:N405">
    <cfRule type="containsText" dxfId="451" priority="455" operator="containsText" text="In Progress">
      <formula>NOT(ISERROR(SEARCH("In Progress",M404)))</formula>
    </cfRule>
  </conditionalFormatting>
  <conditionalFormatting sqref="I404:K405">
    <cfRule type="containsText" dxfId="450" priority="448" operator="containsText" text="Please Enter Tracing Time">
      <formula>NOT(ISERROR(SEARCH("Please Enter Tracing Time",I404)))</formula>
    </cfRule>
  </conditionalFormatting>
  <conditionalFormatting sqref="O404:O405">
    <cfRule type="containsText" dxfId="449" priority="440" operator="containsText" text="HOLD">
      <formula>NOT(ISERROR(SEARCH("HOLD",O404)))</formula>
    </cfRule>
    <cfRule type="containsText" dxfId="448" priority="447" operator="containsText" text="Ignore">
      <formula>NOT(ISERROR(SEARCH("Ignore",O404)))</formula>
    </cfRule>
  </conditionalFormatting>
  <conditionalFormatting sqref="O404:O405">
    <cfRule type="containsText" dxfId="447" priority="439" operator="containsText" text="Waiting">
      <formula>NOT(ISERROR(SEARCH("Waiting",O404)))</formula>
    </cfRule>
    <cfRule type="containsText" dxfId="446" priority="441" operator="containsText" text="Review">
      <formula>NOT(ISERROR(SEARCH("Review",O404)))</formula>
    </cfRule>
    <cfRule type="containsText" dxfId="445" priority="442" operator="containsText" text="Other">
      <formula>NOT(ISERROR(SEARCH("Other",O404)))</formula>
    </cfRule>
    <cfRule type="containsText" dxfId="444" priority="443" operator="containsText" text="Incomplete">
      <formula>NOT(ISERROR(SEARCH("Incomplete",O404)))</formula>
    </cfRule>
    <cfRule type="containsText" dxfId="443" priority="444" operator="containsText" text="Untraceable">
      <formula>NOT(ISERROR(SEARCH("Untraceable",O404)))</formula>
    </cfRule>
    <cfRule type="containsText" dxfId="442" priority="445" operator="containsText" text="Completed">
      <formula>NOT(ISERROR(SEARCH("Completed",O404)))</formula>
    </cfRule>
  </conditionalFormatting>
  <conditionalFormatting sqref="O404:O405">
    <cfRule type="containsText" dxfId="441" priority="446" operator="containsText" text="In Progress">
      <formula>NOT(ISERROR(SEARCH("In Progress",O404)))</formula>
    </cfRule>
  </conditionalFormatting>
  <conditionalFormatting sqref="L404:L405">
    <cfRule type="containsText" dxfId="440" priority="438" operator="containsText" text="Needs to be">
      <formula>NOT(ISERROR(SEARCH("Needs to be",L404)))</formula>
    </cfRule>
  </conditionalFormatting>
  <conditionalFormatting sqref="M406:N407">
    <cfRule type="containsText" dxfId="439" priority="431" operator="containsText" text="Waiting">
      <formula>NOT(ISERROR(SEARCH("Waiting",M406)))</formula>
    </cfRule>
    <cfRule type="containsText" dxfId="438" priority="432" operator="containsText" text="Review">
      <formula>NOT(ISERROR(SEARCH("Review",M406)))</formula>
    </cfRule>
    <cfRule type="containsText" dxfId="437" priority="433" operator="containsText" text="Other">
      <formula>NOT(ISERROR(SEARCH("Other",M406)))</formula>
    </cfRule>
    <cfRule type="containsText" dxfId="436" priority="434" operator="containsText" text="Incomplete">
      <formula>NOT(ISERROR(SEARCH("Incomplete",M406)))</formula>
    </cfRule>
    <cfRule type="containsText" dxfId="435" priority="435" operator="containsText" text="Untraceable">
      <formula>NOT(ISERROR(SEARCH("Untraceable",M406)))</formula>
    </cfRule>
    <cfRule type="containsText" dxfId="434" priority="436" operator="containsText" text="Completed">
      <formula>NOT(ISERROR(SEARCH("Completed",M406)))</formula>
    </cfRule>
  </conditionalFormatting>
  <conditionalFormatting sqref="M406:N407">
    <cfRule type="containsText" dxfId="433" priority="437" operator="containsText" text="In Progress">
      <formula>NOT(ISERROR(SEARCH("In Progress",M406)))</formula>
    </cfRule>
  </conditionalFormatting>
  <conditionalFormatting sqref="I406:K407">
    <cfRule type="containsText" dxfId="432" priority="430" operator="containsText" text="Please Enter Tracing Time">
      <formula>NOT(ISERROR(SEARCH("Please Enter Tracing Time",I406)))</formula>
    </cfRule>
  </conditionalFormatting>
  <conditionalFormatting sqref="O406:O407">
    <cfRule type="containsText" dxfId="431" priority="422" operator="containsText" text="HOLD">
      <formula>NOT(ISERROR(SEARCH("HOLD",O406)))</formula>
    </cfRule>
    <cfRule type="containsText" dxfId="430" priority="429" operator="containsText" text="Ignore">
      <formula>NOT(ISERROR(SEARCH("Ignore",O406)))</formula>
    </cfRule>
  </conditionalFormatting>
  <conditionalFormatting sqref="O406:O407">
    <cfRule type="containsText" dxfId="429" priority="421" operator="containsText" text="Waiting">
      <formula>NOT(ISERROR(SEARCH("Waiting",O406)))</formula>
    </cfRule>
    <cfRule type="containsText" dxfId="428" priority="423" operator="containsText" text="Review">
      <formula>NOT(ISERROR(SEARCH("Review",O406)))</formula>
    </cfRule>
    <cfRule type="containsText" dxfId="427" priority="424" operator="containsText" text="Other">
      <formula>NOT(ISERROR(SEARCH("Other",O406)))</formula>
    </cfRule>
    <cfRule type="containsText" dxfId="426" priority="425" operator="containsText" text="Incomplete">
      <formula>NOT(ISERROR(SEARCH("Incomplete",O406)))</formula>
    </cfRule>
    <cfRule type="containsText" dxfId="425" priority="426" operator="containsText" text="Untraceable">
      <formula>NOT(ISERROR(SEARCH("Untraceable",O406)))</formula>
    </cfRule>
    <cfRule type="containsText" dxfId="424" priority="427" operator="containsText" text="Completed">
      <formula>NOT(ISERROR(SEARCH("Completed",O406)))</formula>
    </cfRule>
  </conditionalFormatting>
  <conditionalFormatting sqref="O406:O407">
    <cfRule type="containsText" dxfId="423" priority="428" operator="containsText" text="In Progress">
      <formula>NOT(ISERROR(SEARCH("In Progress",O406)))</formula>
    </cfRule>
  </conditionalFormatting>
  <conditionalFormatting sqref="L406:L407">
    <cfRule type="containsText" dxfId="422" priority="420" operator="containsText" text="Needs to be">
      <formula>NOT(ISERROR(SEARCH("Needs to be",L406)))</formula>
    </cfRule>
  </conditionalFormatting>
  <conditionalFormatting sqref="M408:N409">
    <cfRule type="containsText" dxfId="421" priority="413" operator="containsText" text="Waiting">
      <formula>NOT(ISERROR(SEARCH("Waiting",M408)))</formula>
    </cfRule>
    <cfRule type="containsText" dxfId="420" priority="414" operator="containsText" text="Review">
      <formula>NOT(ISERROR(SEARCH("Review",M408)))</formula>
    </cfRule>
    <cfRule type="containsText" dxfId="419" priority="415" operator="containsText" text="Other">
      <formula>NOT(ISERROR(SEARCH("Other",M408)))</formula>
    </cfRule>
    <cfRule type="containsText" dxfId="418" priority="416" operator="containsText" text="Incomplete">
      <formula>NOT(ISERROR(SEARCH("Incomplete",M408)))</formula>
    </cfRule>
    <cfRule type="containsText" dxfId="417" priority="417" operator="containsText" text="Untraceable">
      <formula>NOT(ISERROR(SEARCH("Untraceable",M408)))</formula>
    </cfRule>
    <cfRule type="containsText" dxfId="416" priority="418" operator="containsText" text="Completed">
      <formula>NOT(ISERROR(SEARCH("Completed",M408)))</formula>
    </cfRule>
  </conditionalFormatting>
  <conditionalFormatting sqref="M408:N409">
    <cfRule type="containsText" dxfId="415" priority="419" operator="containsText" text="In Progress">
      <formula>NOT(ISERROR(SEARCH("In Progress",M408)))</formula>
    </cfRule>
  </conditionalFormatting>
  <conditionalFormatting sqref="I408:K409">
    <cfRule type="containsText" dxfId="414" priority="412" operator="containsText" text="Please Enter Tracing Time">
      <formula>NOT(ISERROR(SEARCH("Please Enter Tracing Time",I408)))</formula>
    </cfRule>
  </conditionalFormatting>
  <conditionalFormatting sqref="O408:O409">
    <cfRule type="containsText" dxfId="413" priority="404" operator="containsText" text="HOLD">
      <formula>NOT(ISERROR(SEARCH("HOLD",O408)))</formula>
    </cfRule>
    <cfRule type="containsText" dxfId="412" priority="411" operator="containsText" text="Ignore">
      <formula>NOT(ISERROR(SEARCH("Ignore",O408)))</formula>
    </cfRule>
  </conditionalFormatting>
  <conditionalFormatting sqref="O408:O409">
    <cfRule type="containsText" dxfId="411" priority="403" operator="containsText" text="Waiting">
      <formula>NOT(ISERROR(SEARCH("Waiting",O408)))</formula>
    </cfRule>
    <cfRule type="containsText" dxfId="410" priority="405" operator="containsText" text="Review">
      <formula>NOT(ISERROR(SEARCH("Review",O408)))</formula>
    </cfRule>
    <cfRule type="containsText" dxfId="409" priority="406" operator="containsText" text="Other">
      <formula>NOT(ISERROR(SEARCH("Other",O408)))</formula>
    </cfRule>
    <cfRule type="containsText" dxfId="408" priority="407" operator="containsText" text="Incomplete">
      <formula>NOT(ISERROR(SEARCH("Incomplete",O408)))</formula>
    </cfRule>
    <cfRule type="containsText" dxfId="407" priority="408" operator="containsText" text="Untraceable">
      <formula>NOT(ISERROR(SEARCH("Untraceable",O408)))</formula>
    </cfRule>
    <cfRule type="containsText" dxfId="406" priority="409" operator="containsText" text="Completed">
      <formula>NOT(ISERROR(SEARCH("Completed",O408)))</formula>
    </cfRule>
  </conditionalFormatting>
  <conditionalFormatting sqref="O408:O409">
    <cfRule type="containsText" dxfId="405" priority="410" operator="containsText" text="In Progress">
      <formula>NOT(ISERROR(SEARCH("In Progress",O408)))</formula>
    </cfRule>
  </conditionalFormatting>
  <conditionalFormatting sqref="L408:L409">
    <cfRule type="containsText" dxfId="404" priority="402" operator="containsText" text="Needs to be">
      <formula>NOT(ISERROR(SEARCH("Needs to be",L408)))</formula>
    </cfRule>
  </conditionalFormatting>
  <conditionalFormatting sqref="M410:N411">
    <cfRule type="containsText" dxfId="403" priority="395" operator="containsText" text="Waiting">
      <formula>NOT(ISERROR(SEARCH("Waiting",M410)))</formula>
    </cfRule>
    <cfRule type="containsText" dxfId="402" priority="396" operator="containsText" text="Review">
      <formula>NOT(ISERROR(SEARCH("Review",M410)))</formula>
    </cfRule>
    <cfRule type="containsText" dxfId="401" priority="397" operator="containsText" text="Other">
      <formula>NOT(ISERROR(SEARCH("Other",M410)))</formula>
    </cfRule>
    <cfRule type="containsText" dxfId="400" priority="398" operator="containsText" text="Incomplete">
      <formula>NOT(ISERROR(SEARCH("Incomplete",M410)))</formula>
    </cfRule>
    <cfRule type="containsText" dxfId="399" priority="399" operator="containsText" text="Untraceable">
      <formula>NOT(ISERROR(SEARCH("Untraceable",M410)))</formula>
    </cfRule>
    <cfRule type="containsText" dxfId="398" priority="400" operator="containsText" text="Completed">
      <formula>NOT(ISERROR(SEARCH("Completed",M410)))</formula>
    </cfRule>
  </conditionalFormatting>
  <conditionalFormatting sqref="M410:N411">
    <cfRule type="containsText" dxfId="397" priority="401" operator="containsText" text="In Progress">
      <formula>NOT(ISERROR(SEARCH("In Progress",M410)))</formula>
    </cfRule>
  </conditionalFormatting>
  <conditionalFormatting sqref="I410:K411">
    <cfRule type="containsText" dxfId="396" priority="394" operator="containsText" text="Please Enter Tracing Time">
      <formula>NOT(ISERROR(SEARCH("Please Enter Tracing Time",I410)))</formula>
    </cfRule>
  </conditionalFormatting>
  <conditionalFormatting sqref="O410:O411">
    <cfRule type="containsText" dxfId="395" priority="386" operator="containsText" text="HOLD">
      <formula>NOT(ISERROR(SEARCH("HOLD",O410)))</formula>
    </cfRule>
    <cfRule type="containsText" dxfId="394" priority="393" operator="containsText" text="Ignore">
      <formula>NOT(ISERROR(SEARCH("Ignore",O410)))</formula>
    </cfRule>
  </conditionalFormatting>
  <conditionalFormatting sqref="O410:O411">
    <cfRule type="containsText" dxfId="393" priority="385" operator="containsText" text="Waiting">
      <formula>NOT(ISERROR(SEARCH("Waiting",O410)))</formula>
    </cfRule>
    <cfRule type="containsText" dxfId="392" priority="387" operator="containsText" text="Review">
      <formula>NOT(ISERROR(SEARCH("Review",O410)))</formula>
    </cfRule>
    <cfRule type="containsText" dxfId="391" priority="388" operator="containsText" text="Other">
      <formula>NOT(ISERROR(SEARCH("Other",O410)))</formula>
    </cfRule>
    <cfRule type="containsText" dxfId="390" priority="389" operator="containsText" text="Incomplete">
      <formula>NOT(ISERROR(SEARCH("Incomplete",O410)))</formula>
    </cfRule>
    <cfRule type="containsText" dxfId="389" priority="390" operator="containsText" text="Untraceable">
      <formula>NOT(ISERROR(SEARCH("Untraceable",O410)))</formula>
    </cfRule>
    <cfRule type="containsText" dxfId="388" priority="391" operator="containsText" text="Completed">
      <formula>NOT(ISERROR(SEARCH("Completed",O410)))</formula>
    </cfRule>
  </conditionalFormatting>
  <conditionalFormatting sqref="O410:O411">
    <cfRule type="containsText" dxfId="387" priority="392" operator="containsText" text="In Progress">
      <formula>NOT(ISERROR(SEARCH("In Progress",O410)))</formula>
    </cfRule>
  </conditionalFormatting>
  <conditionalFormatting sqref="L410:L411">
    <cfRule type="containsText" dxfId="386" priority="384" operator="containsText" text="Needs to be">
      <formula>NOT(ISERROR(SEARCH("Needs to be",L410)))</formula>
    </cfRule>
  </conditionalFormatting>
  <conditionalFormatting sqref="M412:N413">
    <cfRule type="containsText" dxfId="385" priority="377" operator="containsText" text="Waiting">
      <formula>NOT(ISERROR(SEARCH("Waiting",M412)))</formula>
    </cfRule>
    <cfRule type="containsText" dxfId="384" priority="378" operator="containsText" text="Review">
      <formula>NOT(ISERROR(SEARCH("Review",M412)))</formula>
    </cfRule>
    <cfRule type="containsText" dxfId="383" priority="379" operator="containsText" text="Other">
      <formula>NOT(ISERROR(SEARCH("Other",M412)))</formula>
    </cfRule>
    <cfRule type="containsText" dxfId="382" priority="380" operator="containsText" text="Incomplete">
      <formula>NOT(ISERROR(SEARCH("Incomplete",M412)))</formula>
    </cfRule>
    <cfRule type="containsText" dxfId="381" priority="381" operator="containsText" text="Untraceable">
      <formula>NOT(ISERROR(SEARCH("Untraceable",M412)))</formula>
    </cfRule>
    <cfRule type="containsText" dxfId="380" priority="382" operator="containsText" text="Completed">
      <formula>NOT(ISERROR(SEARCH("Completed",M412)))</formula>
    </cfRule>
  </conditionalFormatting>
  <conditionalFormatting sqref="M412:N413">
    <cfRule type="containsText" dxfId="379" priority="383" operator="containsText" text="In Progress">
      <formula>NOT(ISERROR(SEARCH("In Progress",M412)))</formula>
    </cfRule>
  </conditionalFormatting>
  <conditionalFormatting sqref="I412:K413">
    <cfRule type="containsText" dxfId="378" priority="376" operator="containsText" text="Please Enter Tracing Time">
      <formula>NOT(ISERROR(SEARCH("Please Enter Tracing Time",I412)))</formula>
    </cfRule>
  </conditionalFormatting>
  <conditionalFormatting sqref="O412:O413">
    <cfRule type="containsText" dxfId="377" priority="368" operator="containsText" text="HOLD">
      <formula>NOT(ISERROR(SEARCH("HOLD",O412)))</formula>
    </cfRule>
    <cfRule type="containsText" dxfId="376" priority="375" operator="containsText" text="Ignore">
      <formula>NOT(ISERROR(SEARCH("Ignore",O412)))</formula>
    </cfRule>
  </conditionalFormatting>
  <conditionalFormatting sqref="O412:O413">
    <cfRule type="containsText" dxfId="375" priority="367" operator="containsText" text="Waiting">
      <formula>NOT(ISERROR(SEARCH("Waiting",O412)))</formula>
    </cfRule>
    <cfRule type="containsText" dxfId="374" priority="369" operator="containsText" text="Review">
      <formula>NOT(ISERROR(SEARCH("Review",O412)))</formula>
    </cfRule>
    <cfRule type="containsText" dxfId="373" priority="370" operator="containsText" text="Other">
      <formula>NOT(ISERROR(SEARCH("Other",O412)))</formula>
    </cfRule>
    <cfRule type="containsText" dxfId="372" priority="371" operator="containsText" text="Incomplete">
      <formula>NOT(ISERROR(SEARCH("Incomplete",O412)))</formula>
    </cfRule>
    <cfRule type="containsText" dxfId="371" priority="372" operator="containsText" text="Untraceable">
      <formula>NOT(ISERROR(SEARCH("Untraceable",O412)))</formula>
    </cfRule>
    <cfRule type="containsText" dxfId="370" priority="373" operator="containsText" text="Completed">
      <formula>NOT(ISERROR(SEARCH("Completed",O412)))</formula>
    </cfRule>
  </conditionalFormatting>
  <conditionalFormatting sqref="O412:O413">
    <cfRule type="containsText" dxfId="369" priority="374" operator="containsText" text="In Progress">
      <formula>NOT(ISERROR(SEARCH("In Progress",O412)))</formula>
    </cfRule>
  </conditionalFormatting>
  <conditionalFormatting sqref="L412:L413">
    <cfRule type="containsText" dxfId="368" priority="366" operator="containsText" text="Needs to be">
      <formula>NOT(ISERROR(SEARCH("Needs to be",L412)))</formula>
    </cfRule>
  </conditionalFormatting>
  <conditionalFormatting sqref="M414:N415">
    <cfRule type="containsText" dxfId="367" priority="359" operator="containsText" text="Waiting">
      <formula>NOT(ISERROR(SEARCH("Waiting",M414)))</formula>
    </cfRule>
    <cfRule type="containsText" dxfId="366" priority="360" operator="containsText" text="Review">
      <formula>NOT(ISERROR(SEARCH("Review",M414)))</formula>
    </cfRule>
    <cfRule type="containsText" dxfId="365" priority="361" operator="containsText" text="Other">
      <formula>NOT(ISERROR(SEARCH("Other",M414)))</formula>
    </cfRule>
    <cfRule type="containsText" dxfId="364" priority="362" operator="containsText" text="Incomplete">
      <formula>NOT(ISERROR(SEARCH("Incomplete",M414)))</formula>
    </cfRule>
    <cfRule type="containsText" dxfId="363" priority="363" operator="containsText" text="Untraceable">
      <formula>NOT(ISERROR(SEARCH("Untraceable",M414)))</formula>
    </cfRule>
    <cfRule type="containsText" dxfId="362" priority="364" operator="containsText" text="Completed">
      <formula>NOT(ISERROR(SEARCH("Completed",M414)))</formula>
    </cfRule>
  </conditionalFormatting>
  <conditionalFormatting sqref="M414:N415">
    <cfRule type="containsText" dxfId="361" priority="365" operator="containsText" text="In Progress">
      <formula>NOT(ISERROR(SEARCH("In Progress",M414)))</formula>
    </cfRule>
  </conditionalFormatting>
  <conditionalFormatting sqref="I414:K415">
    <cfRule type="containsText" dxfId="360" priority="358" operator="containsText" text="Please Enter Tracing Time">
      <formula>NOT(ISERROR(SEARCH("Please Enter Tracing Time",I414)))</formula>
    </cfRule>
  </conditionalFormatting>
  <conditionalFormatting sqref="O414:O415">
    <cfRule type="containsText" dxfId="359" priority="350" operator="containsText" text="HOLD">
      <formula>NOT(ISERROR(SEARCH("HOLD",O414)))</formula>
    </cfRule>
    <cfRule type="containsText" dxfId="358" priority="357" operator="containsText" text="Ignore">
      <formula>NOT(ISERROR(SEARCH("Ignore",O414)))</formula>
    </cfRule>
  </conditionalFormatting>
  <conditionalFormatting sqref="O414:O415">
    <cfRule type="containsText" dxfId="357" priority="349" operator="containsText" text="Waiting">
      <formula>NOT(ISERROR(SEARCH("Waiting",O414)))</formula>
    </cfRule>
    <cfRule type="containsText" dxfId="356" priority="351" operator="containsText" text="Review">
      <formula>NOT(ISERROR(SEARCH("Review",O414)))</formula>
    </cfRule>
    <cfRule type="containsText" dxfId="355" priority="352" operator="containsText" text="Other">
      <formula>NOT(ISERROR(SEARCH("Other",O414)))</formula>
    </cfRule>
    <cfRule type="containsText" dxfId="354" priority="353" operator="containsText" text="Incomplete">
      <formula>NOT(ISERROR(SEARCH("Incomplete",O414)))</formula>
    </cfRule>
    <cfRule type="containsText" dxfId="353" priority="354" operator="containsText" text="Untraceable">
      <formula>NOT(ISERROR(SEARCH("Untraceable",O414)))</formula>
    </cfRule>
    <cfRule type="containsText" dxfId="352" priority="355" operator="containsText" text="Completed">
      <formula>NOT(ISERROR(SEARCH("Completed",O414)))</formula>
    </cfRule>
  </conditionalFormatting>
  <conditionalFormatting sqref="O414:O415">
    <cfRule type="containsText" dxfId="351" priority="356" operator="containsText" text="In Progress">
      <formula>NOT(ISERROR(SEARCH("In Progress",O414)))</formula>
    </cfRule>
  </conditionalFormatting>
  <conditionalFormatting sqref="L414:L415">
    <cfRule type="containsText" dxfId="350" priority="348" operator="containsText" text="Needs to be">
      <formula>NOT(ISERROR(SEARCH("Needs to be",L414)))</formula>
    </cfRule>
  </conditionalFormatting>
  <conditionalFormatting sqref="M416:N417">
    <cfRule type="containsText" dxfId="349" priority="341" operator="containsText" text="Waiting">
      <formula>NOT(ISERROR(SEARCH("Waiting",M416)))</formula>
    </cfRule>
    <cfRule type="containsText" dxfId="348" priority="342" operator="containsText" text="Review">
      <formula>NOT(ISERROR(SEARCH("Review",M416)))</formula>
    </cfRule>
    <cfRule type="containsText" dxfId="347" priority="343" operator="containsText" text="Other">
      <formula>NOT(ISERROR(SEARCH("Other",M416)))</formula>
    </cfRule>
    <cfRule type="containsText" dxfId="346" priority="344" operator="containsText" text="Incomplete">
      <formula>NOT(ISERROR(SEARCH("Incomplete",M416)))</formula>
    </cfRule>
    <cfRule type="containsText" dxfId="345" priority="345" operator="containsText" text="Untraceable">
      <formula>NOT(ISERROR(SEARCH("Untraceable",M416)))</formula>
    </cfRule>
    <cfRule type="containsText" dxfId="344" priority="346" operator="containsText" text="Completed">
      <formula>NOT(ISERROR(SEARCH("Completed",M416)))</formula>
    </cfRule>
  </conditionalFormatting>
  <conditionalFormatting sqref="M416:N417">
    <cfRule type="containsText" dxfId="343" priority="347" operator="containsText" text="In Progress">
      <formula>NOT(ISERROR(SEARCH("In Progress",M416)))</formula>
    </cfRule>
  </conditionalFormatting>
  <conditionalFormatting sqref="I416:K417">
    <cfRule type="containsText" dxfId="342" priority="340" operator="containsText" text="Please Enter Tracing Time">
      <formula>NOT(ISERROR(SEARCH("Please Enter Tracing Time",I416)))</formula>
    </cfRule>
  </conditionalFormatting>
  <conditionalFormatting sqref="O416:O417">
    <cfRule type="containsText" dxfId="341" priority="332" operator="containsText" text="HOLD">
      <formula>NOT(ISERROR(SEARCH("HOLD",O416)))</formula>
    </cfRule>
    <cfRule type="containsText" dxfId="340" priority="339" operator="containsText" text="Ignore">
      <formula>NOT(ISERROR(SEARCH("Ignore",O416)))</formula>
    </cfRule>
  </conditionalFormatting>
  <conditionalFormatting sqref="O416:O417">
    <cfRule type="containsText" dxfId="339" priority="331" operator="containsText" text="Waiting">
      <formula>NOT(ISERROR(SEARCH("Waiting",O416)))</formula>
    </cfRule>
    <cfRule type="containsText" dxfId="338" priority="333" operator="containsText" text="Review">
      <formula>NOT(ISERROR(SEARCH("Review",O416)))</formula>
    </cfRule>
    <cfRule type="containsText" dxfId="337" priority="334" operator="containsText" text="Other">
      <formula>NOT(ISERROR(SEARCH("Other",O416)))</formula>
    </cfRule>
    <cfRule type="containsText" dxfId="336" priority="335" operator="containsText" text="Incomplete">
      <formula>NOT(ISERROR(SEARCH("Incomplete",O416)))</formula>
    </cfRule>
    <cfRule type="containsText" dxfId="335" priority="336" operator="containsText" text="Untraceable">
      <formula>NOT(ISERROR(SEARCH("Untraceable",O416)))</formula>
    </cfRule>
    <cfRule type="containsText" dxfId="334" priority="337" operator="containsText" text="Completed">
      <formula>NOT(ISERROR(SEARCH("Completed",O416)))</formula>
    </cfRule>
  </conditionalFormatting>
  <conditionalFormatting sqref="O416:O417">
    <cfRule type="containsText" dxfId="333" priority="338" operator="containsText" text="In Progress">
      <formula>NOT(ISERROR(SEARCH("In Progress",O416)))</formula>
    </cfRule>
  </conditionalFormatting>
  <conditionalFormatting sqref="L416:L417">
    <cfRule type="containsText" dxfId="332" priority="330" operator="containsText" text="Needs to be">
      <formula>NOT(ISERROR(SEARCH("Needs to be",L416)))</formula>
    </cfRule>
  </conditionalFormatting>
  <conditionalFormatting sqref="M418:N419">
    <cfRule type="containsText" dxfId="331" priority="323" operator="containsText" text="Waiting">
      <formula>NOT(ISERROR(SEARCH("Waiting",M418)))</formula>
    </cfRule>
    <cfRule type="containsText" dxfId="330" priority="324" operator="containsText" text="Review">
      <formula>NOT(ISERROR(SEARCH("Review",M418)))</formula>
    </cfRule>
    <cfRule type="containsText" dxfId="329" priority="325" operator="containsText" text="Other">
      <formula>NOT(ISERROR(SEARCH("Other",M418)))</formula>
    </cfRule>
    <cfRule type="containsText" dxfId="328" priority="326" operator="containsText" text="Incomplete">
      <formula>NOT(ISERROR(SEARCH("Incomplete",M418)))</formula>
    </cfRule>
    <cfRule type="containsText" dxfId="327" priority="327" operator="containsText" text="Untraceable">
      <formula>NOT(ISERROR(SEARCH("Untraceable",M418)))</formula>
    </cfRule>
    <cfRule type="containsText" dxfId="326" priority="328" operator="containsText" text="Completed">
      <formula>NOT(ISERROR(SEARCH("Completed",M418)))</formula>
    </cfRule>
  </conditionalFormatting>
  <conditionalFormatting sqref="M418:N419">
    <cfRule type="containsText" dxfId="325" priority="329" operator="containsText" text="In Progress">
      <formula>NOT(ISERROR(SEARCH("In Progress",M418)))</formula>
    </cfRule>
  </conditionalFormatting>
  <conditionalFormatting sqref="I418:K419">
    <cfRule type="containsText" dxfId="324" priority="322" operator="containsText" text="Please Enter Tracing Time">
      <formula>NOT(ISERROR(SEARCH("Please Enter Tracing Time",I418)))</formula>
    </cfRule>
  </conditionalFormatting>
  <conditionalFormatting sqref="O418:O419">
    <cfRule type="containsText" dxfId="323" priority="314" operator="containsText" text="HOLD">
      <formula>NOT(ISERROR(SEARCH("HOLD",O418)))</formula>
    </cfRule>
    <cfRule type="containsText" dxfId="322" priority="321" operator="containsText" text="Ignore">
      <formula>NOT(ISERROR(SEARCH("Ignore",O418)))</formula>
    </cfRule>
  </conditionalFormatting>
  <conditionalFormatting sqref="O418:O419">
    <cfRule type="containsText" dxfId="321" priority="313" operator="containsText" text="Waiting">
      <formula>NOT(ISERROR(SEARCH("Waiting",O418)))</formula>
    </cfRule>
    <cfRule type="containsText" dxfId="320" priority="315" operator="containsText" text="Review">
      <formula>NOT(ISERROR(SEARCH("Review",O418)))</formula>
    </cfRule>
    <cfRule type="containsText" dxfId="319" priority="316" operator="containsText" text="Other">
      <formula>NOT(ISERROR(SEARCH("Other",O418)))</formula>
    </cfRule>
    <cfRule type="containsText" dxfId="318" priority="317" operator="containsText" text="Incomplete">
      <formula>NOT(ISERROR(SEARCH("Incomplete",O418)))</formula>
    </cfRule>
    <cfRule type="containsText" dxfId="317" priority="318" operator="containsText" text="Untraceable">
      <formula>NOT(ISERROR(SEARCH("Untraceable",O418)))</formula>
    </cfRule>
    <cfRule type="containsText" dxfId="316" priority="319" operator="containsText" text="Completed">
      <formula>NOT(ISERROR(SEARCH("Completed",O418)))</formula>
    </cfRule>
  </conditionalFormatting>
  <conditionalFormatting sqref="O418:O419">
    <cfRule type="containsText" dxfId="315" priority="320" operator="containsText" text="In Progress">
      <formula>NOT(ISERROR(SEARCH("In Progress",O418)))</formula>
    </cfRule>
  </conditionalFormatting>
  <conditionalFormatting sqref="L418:L419">
    <cfRule type="containsText" dxfId="314" priority="312" operator="containsText" text="Needs to be">
      <formula>NOT(ISERROR(SEARCH("Needs to be",L418)))</formula>
    </cfRule>
  </conditionalFormatting>
  <conditionalFormatting sqref="M420:N421">
    <cfRule type="containsText" dxfId="313" priority="305" operator="containsText" text="Waiting">
      <formula>NOT(ISERROR(SEARCH("Waiting",M420)))</formula>
    </cfRule>
    <cfRule type="containsText" dxfId="312" priority="306" operator="containsText" text="Review">
      <formula>NOT(ISERROR(SEARCH("Review",M420)))</formula>
    </cfRule>
    <cfRule type="containsText" dxfId="311" priority="307" operator="containsText" text="Other">
      <formula>NOT(ISERROR(SEARCH("Other",M420)))</formula>
    </cfRule>
    <cfRule type="containsText" dxfId="310" priority="308" operator="containsText" text="Incomplete">
      <formula>NOT(ISERROR(SEARCH("Incomplete",M420)))</formula>
    </cfRule>
    <cfRule type="containsText" dxfId="309" priority="309" operator="containsText" text="Untraceable">
      <formula>NOT(ISERROR(SEARCH("Untraceable",M420)))</formula>
    </cfRule>
    <cfRule type="containsText" dxfId="308" priority="310" operator="containsText" text="Completed">
      <formula>NOT(ISERROR(SEARCH("Completed",M420)))</formula>
    </cfRule>
  </conditionalFormatting>
  <conditionalFormatting sqref="M420:N421">
    <cfRule type="containsText" dxfId="307" priority="311" operator="containsText" text="In Progress">
      <formula>NOT(ISERROR(SEARCH("In Progress",M420)))</formula>
    </cfRule>
  </conditionalFormatting>
  <conditionalFormatting sqref="I420:K421">
    <cfRule type="containsText" dxfId="306" priority="304" operator="containsText" text="Please Enter Tracing Time">
      <formula>NOT(ISERROR(SEARCH("Please Enter Tracing Time",I420)))</formula>
    </cfRule>
  </conditionalFormatting>
  <conditionalFormatting sqref="O420:O421">
    <cfRule type="containsText" dxfId="305" priority="296" operator="containsText" text="HOLD">
      <formula>NOT(ISERROR(SEARCH("HOLD",O420)))</formula>
    </cfRule>
    <cfRule type="containsText" dxfId="304" priority="303" operator="containsText" text="Ignore">
      <formula>NOT(ISERROR(SEARCH("Ignore",O420)))</formula>
    </cfRule>
  </conditionalFormatting>
  <conditionalFormatting sqref="O420:O421">
    <cfRule type="containsText" dxfId="303" priority="295" operator="containsText" text="Waiting">
      <formula>NOT(ISERROR(SEARCH("Waiting",O420)))</formula>
    </cfRule>
    <cfRule type="containsText" dxfId="302" priority="297" operator="containsText" text="Review">
      <formula>NOT(ISERROR(SEARCH("Review",O420)))</formula>
    </cfRule>
    <cfRule type="containsText" dxfId="301" priority="298" operator="containsText" text="Other">
      <formula>NOT(ISERROR(SEARCH("Other",O420)))</formula>
    </cfRule>
    <cfRule type="containsText" dxfId="300" priority="299" operator="containsText" text="Incomplete">
      <formula>NOT(ISERROR(SEARCH("Incomplete",O420)))</formula>
    </cfRule>
    <cfRule type="containsText" dxfId="299" priority="300" operator="containsText" text="Untraceable">
      <formula>NOT(ISERROR(SEARCH("Untraceable",O420)))</formula>
    </cfRule>
    <cfRule type="containsText" dxfId="298" priority="301" operator="containsText" text="Completed">
      <formula>NOT(ISERROR(SEARCH("Completed",O420)))</formula>
    </cfRule>
  </conditionalFormatting>
  <conditionalFormatting sqref="O420:O421">
    <cfRule type="containsText" dxfId="297" priority="302" operator="containsText" text="In Progress">
      <formula>NOT(ISERROR(SEARCH("In Progress",O420)))</formula>
    </cfRule>
  </conditionalFormatting>
  <conditionalFormatting sqref="L420:L421">
    <cfRule type="containsText" dxfId="296" priority="294" operator="containsText" text="Needs to be">
      <formula>NOT(ISERROR(SEARCH("Needs to be",L420)))</formula>
    </cfRule>
  </conditionalFormatting>
  <conditionalFormatting sqref="M422:N423">
    <cfRule type="containsText" dxfId="295" priority="287" operator="containsText" text="Waiting">
      <formula>NOT(ISERROR(SEARCH("Waiting",M422)))</formula>
    </cfRule>
    <cfRule type="containsText" dxfId="294" priority="288" operator="containsText" text="Review">
      <formula>NOT(ISERROR(SEARCH("Review",M422)))</formula>
    </cfRule>
    <cfRule type="containsText" dxfId="293" priority="289" operator="containsText" text="Other">
      <formula>NOT(ISERROR(SEARCH("Other",M422)))</formula>
    </cfRule>
    <cfRule type="containsText" dxfId="292" priority="290" operator="containsText" text="Incomplete">
      <formula>NOT(ISERROR(SEARCH("Incomplete",M422)))</formula>
    </cfRule>
    <cfRule type="containsText" dxfId="291" priority="291" operator="containsText" text="Untraceable">
      <formula>NOT(ISERROR(SEARCH("Untraceable",M422)))</formula>
    </cfRule>
    <cfRule type="containsText" dxfId="290" priority="292" operator="containsText" text="Completed">
      <formula>NOT(ISERROR(SEARCH("Completed",M422)))</formula>
    </cfRule>
  </conditionalFormatting>
  <conditionalFormatting sqref="M422:N423">
    <cfRule type="containsText" dxfId="289" priority="293" operator="containsText" text="In Progress">
      <formula>NOT(ISERROR(SEARCH("In Progress",M422)))</formula>
    </cfRule>
  </conditionalFormatting>
  <conditionalFormatting sqref="I422:K423">
    <cfRule type="containsText" dxfId="288" priority="286" operator="containsText" text="Please Enter Tracing Time">
      <formula>NOT(ISERROR(SEARCH("Please Enter Tracing Time",I422)))</formula>
    </cfRule>
  </conditionalFormatting>
  <conditionalFormatting sqref="O422:O423">
    <cfRule type="containsText" dxfId="287" priority="278" operator="containsText" text="HOLD">
      <formula>NOT(ISERROR(SEARCH("HOLD",O422)))</formula>
    </cfRule>
    <cfRule type="containsText" dxfId="286" priority="285" operator="containsText" text="Ignore">
      <formula>NOT(ISERROR(SEARCH("Ignore",O422)))</formula>
    </cfRule>
  </conditionalFormatting>
  <conditionalFormatting sqref="O422:O423">
    <cfRule type="containsText" dxfId="285" priority="277" operator="containsText" text="Waiting">
      <formula>NOT(ISERROR(SEARCH("Waiting",O422)))</formula>
    </cfRule>
    <cfRule type="containsText" dxfId="284" priority="279" operator="containsText" text="Review">
      <formula>NOT(ISERROR(SEARCH("Review",O422)))</formula>
    </cfRule>
    <cfRule type="containsText" dxfId="283" priority="280" operator="containsText" text="Other">
      <formula>NOT(ISERROR(SEARCH("Other",O422)))</formula>
    </cfRule>
    <cfRule type="containsText" dxfId="282" priority="281" operator="containsText" text="Incomplete">
      <formula>NOT(ISERROR(SEARCH("Incomplete",O422)))</formula>
    </cfRule>
    <cfRule type="containsText" dxfId="281" priority="282" operator="containsText" text="Untraceable">
      <formula>NOT(ISERROR(SEARCH("Untraceable",O422)))</formula>
    </cfRule>
    <cfRule type="containsText" dxfId="280" priority="283" operator="containsText" text="Completed">
      <formula>NOT(ISERROR(SEARCH("Completed",O422)))</formula>
    </cfRule>
  </conditionalFormatting>
  <conditionalFormatting sqref="O422:O423">
    <cfRule type="containsText" dxfId="279" priority="284" operator="containsText" text="In Progress">
      <formula>NOT(ISERROR(SEARCH("In Progress",O422)))</formula>
    </cfRule>
  </conditionalFormatting>
  <conditionalFormatting sqref="L422:L423">
    <cfRule type="containsText" dxfId="278" priority="276" operator="containsText" text="Needs to be">
      <formula>NOT(ISERROR(SEARCH("Needs to be",L422)))</formula>
    </cfRule>
  </conditionalFormatting>
  <conditionalFormatting sqref="M424:N425">
    <cfRule type="containsText" dxfId="277" priority="269" operator="containsText" text="Waiting">
      <formula>NOT(ISERROR(SEARCH("Waiting",M424)))</formula>
    </cfRule>
    <cfRule type="containsText" dxfId="276" priority="270" operator="containsText" text="Review">
      <formula>NOT(ISERROR(SEARCH("Review",M424)))</formula>
    </cfRule>
    <cfRule type="containsText" dxfId="275" priority="271" operator="containsText" text="Other">
      <formula>NOT(ISERROR(SEARCH("Other",M424)))</formula>
    </cfRule>
    <cfRule type="containsText" dxfId="274" priority="272" operator="containsText" text="Incomplete">
      <formula>NOT(ISERROR(SEARCH("Incomplete",M424)))</formula>
    </cfRule>
    <cfRule type="containsText" dxfId="273" priority="273" operator="containsText" text="Untraceable">
      <formula>NOT(ISERROR(SEARCH("Untraceable",M424)))</formula>
    </cfRule>
    <cfRule type="containsText" dxfId="272" priority="274" operator="containsText" text="Completed">
      <formula>NOT(ISERROR(SEARCH("Completed",M424)))</formula>
    </cfRule>
  </conditionalFormatting>
  <conditionalFormatting sqref="M424:N425">
    <cfRule type="containsText" dxfId="271" priority="275" operator="containsText" text="In Progress">
      <formula>NOT(ISERROR(SEARCH("In Progress",M424)))</formula>
    </cfRule>
  </conditionalFormatting>
  <conditionalFormatting sqref="I424:K425">
    <cfRule type="containsText" dxfId="270" priority="268" operator="containsText" text="Please Enter Tracing Time">
      <formula>NOT(ISERROR(SEARCH("Please Enter Tracing Time",I424)))</formula>
    </cfRule>
  </conditionalFormatting>
  <conditionalFormatting sqref="O424:O425">
    <cfRule type="containsText" dxfId="269" priority="260" operator="containsText" text="HOLD">
      <formula>NOT(ISERROR(SEARCH("HOLD",O424)))</formula>
    </cfRule>
    <cfRule type="containsText" dxfId="268" priority="267" operator="containsText" text="Ignore">
      <formula>NOT(ISERROR(SEARCH("Ignore",O424)))</formula>
    </cfRule>
  </conditionalFormatting>
  <conditionalFormatting sqref="O424:O425">
    <cfRule type="containsText" dxfId="267" priority="259" operator="containsText" text="Waiting">
      <formula>NOT(ISERROR(SEARCH("Waiting",O424)))</formula>
    </cfRule>
    <cfRule type="containsText" dxfId="266" priority="261" operator="containsText" text="Review">
      <formula>NOT(ISERROR(SEARCH("Review",O424)))</formula>
    </cfRule>
    <cfRule type="containsText" dxfId="265" priority="262" operator="containsText" text="Other">
      <formula>NOT(ISERROR(SEARCH("Other",O424)))</formula>
    </cfRule>
    <cfRule type="containsText" dxfId="264" priority="263" operator="containsText" text="Incomplete">
      <formula>NOT(ISERROR(SEARCH("Incomplete",O424)))</formula>
    </cfRule>
    <cfRule type="containsText" dxfId="263" priority="264" operator="containsText" text="Untraceable">
      <formula>NOT(ISERROR(SEARCH("Untraceable",O424)))</formula>
    </cfRule>
    <cfRule type="containsText" dxfId="262" priority="265" operator="containsText" text="Completed">
      <formula>NOT(ISERROR(SEARCH("Completed",O424)))</formula>
    </cfRule>
  </conditionalFormatting>
  <conditionalFormatting sqref="O424:O425">
    <cfRule type="containsText" dxfId="261" priority="266" operator="containsText" text="In Progress">
      <formula>NOT(ISERROR(SEARCH("In Progress",O424)))</formula>
    </cfRule>
  </conditionalFormatting>
  <conditionalFormatting sqref="L424:L425">
    <cfRule type="containsText" dxfId="260" priority="258" operator="containsText" text="Needs to be">
      <formula>NOT(ISERROR(SEARCH("Needs to be",L424)))</formula>
    </cfRule>
  </conditionalFormatting>
  <conditionalFormatting sqref="M426:N427">
    <cfRule type="containsText" dxfId="259" priority="251" operator="containsText" text="Waiting">
      <formula>NOT(ISERROR(SEARCH("Waiting",M426)))</formula>
    </cfRule>
    <cfRule type="containsText" dxfId="258" priority="252" operator="containsText" text="Review">
      <formula>NOT(ISERROR(SEARCH("Review",M426)))</formula>
    </cfRule>
    <cfRule type="containsText" dxfId="257" priority="253" operator="containsText" text="Other">
      <formula>NOT(ISERROR(SEARCH("Other",M426)))</formula>
    </cfRule>
    <cfRule type="containsText" dxfId="256" priority="254" operator="containsText" text="Incomplete">
      <formula>NOT(ISERROR(SEARCH("Incomplete",M426)))</formula>
    </cfRule>
    <cfRule type="containsText" dxfId="255" priority="255" operator="containsText" text="Untraceable">
      <formula>NOT(ISERROR(SEARCH("Untraceable",M426)))</formula>
    </cfRule>
    <cfRule type="containsText" dxfId="254" priority="256" operator="containsText" text="Completed">
      <formula>NOT(ISERROR(SEARCH("Completed",M426)))</formula>
    </cfRule>
  </conditionalFormatting>
  <conditionalFormatting sqref="M426:N427">
    <cfRule type="containsText" dxfId="253" priority="257" operator="containsText" text="In Progress">
      <formula>NOT(ISERROR(SEARCH("In Progress",M426)))</formula>
    </cfRule>
  </conditionalFormatting>
  <conditionalFormatting sqref="I426:K427">
    <cfRule type="containsText" dxfId="252" priority="250" operator="containsText" text="Please Enter Tracing Time">
      <formula>NOT(ISERROR(SEARCH("Please Enter Tracing Time",I426)))</formula>
    </cfRule>
  </conditionalFormatting>
  <conditionalFormatting sqref="O426:O427">
    <cfRule type="containsText" dxfId="251" priority="242" operator="containsText" text="HOLD">
      <formula>NOT(ISERROR(SEARCH("HOLD",O426)))</formula>
    </cfRule>
    <cfRule type="containsText" dxfId="250" priority="249" operator="containsText" text="Ignore">
      <formula>NOT(ISERROR(SEARCH("Ignore",O426)))</formula>
    </cfRule>
  </conditionalFormatting>
  <conditionalFormatting sqref="O426:O427">
    <cfRule type="containsText" dxfId="249" priority="241" operator="containsText" text="Waiting">
      <formula>NOT(ISERROR(SEARCH("Waiting",O426)))</formula>
    </cfRule>
    <cfRule type="containsText" dxfId="248" priority="243" operator="containsText" text="Review">
      <formula>NOT(ISERROR(SEARCH("Review",O426)))</formula>
    </cfRule>
    <cfRule type="containsText" dxfId="247" priority="244" operator="containsText" text="Other">
      <formula>NOT(ISERROR(SEARCH("Other",O426)))</formula>
    </cfRule>
    <cfRule type="containsText" dxfId="246" priority="245" operator="containsText" text="Incomplete">
      <formula>NOT(ISERROR(SEARCH("Incomplete",O426)))</formula>
    </cfRule>
    <cfRule type="containsText" dxfId="245" priority="246" operator="containsText" text="Untraceable">
      <formula>NOT(ISERROR(SEARCH("Untraceable",O426)))</formula>
    </cfRule>
    <cfRule type="containsText" dxfId="244" priority="247" operator="containsText" text="Completed">
      <formula>NOT(ISERROR(SEARCH("Completed",O426)))</formula>
    </cfRule>
  </conditionalFormatting>
  <conditionalFormatting sqref="O426:O427">
    <cfRule type="containsText" dxfId="243" priority="248" operator="containsText" text="In Progress">
      <formula>NOT(ISERROR(SEARCH("In Progress",O426)))</formula>
    </cfRule>
  </conditionalFormatting>
  <conditionalFormatting sqref="L426:L427">
    <cfRule type="containsText" dxfId="242" priority="240" operator="containsText" text="Needs to be">
      <formula>NOT(ISERROR(SEARCH("Needs to be",L426)))</formula>
    </cfRule>
  </conditionalFormatting>
  <conditionalFormatting sqref="M428:N429">
    <cfRule type="containsText" dxfId="241" priority="233" operator="containsText" text="Waiting">
      <formula>NOT(ISERROR(SEARCH("Waiting",M428)))</formula>
    </cfRule>
    <cfRule type="containsText" dxfId="240" priority="234" operator="containsText" text="Review">
      <formula>NOT(ISERROR(SEARCH("Review",M428)))</formula>
    </cfRule>
    <cfRule type="containsText" dxfId="239" priority="235" operator="containsText" text="Other">
      <formula>NOT(ISERROR(SEARCH("Other",M428)))</formula>
    </cfRule>
    <cfRule type="containsText" dxfId="238" priority="236" operator="containsText" text="Incomplete">
      <formula>NOT(ISERROR(SEARCH("Incomplete",M428)))</formula>
    </cfRule>
    <cfRule type="containsText" dxfId="237" priority="237" operator="containsText" text="Untraceable">
      <formula>NOT(ISERROR(SEARCH("Untraceable",M428)))</formula>
    </cfRule>
    <cfRule type="containsText" dxfId="236" priority="238" operator="containsText" text="Completed">
      <formula>NOT(ISERROR(SEARCH("Completed",M428)))</formula>
    </cfRule>
  </conditionalFormatting>
  <conditionalFormatting sqref="M428:N429">
    <cfRule type="containsText" dxfId="235" priority="239" operator="containsText" text="In Progress">
      <formula>NOT(ISERROR(SEARCH("In Progress",M428)))</formula>
    </cfRule>
  </conditionalFormatting>
  <conditionalFormatting sqref="I428:K429">
    <cfRule type="containsText" dxfId="234" priority="232" operator="containsText" text="Please Enter Tracing Time">
      <formula>NOT(ISERROR(SEARCH("Please Enter Tracing Time",I428)))</formula>
    </cfRule>
  </conditionalFormatting>
  <conditionalFormatting sqref="O428:O429">
    <cfRule type="containsText" dxfId="233" priority="224" operator="containsText" text="HOLD">
      <formula>NOT(ISERROR(SEARCH("HOLD",O428)))</formula>
    </cfRule>
    <cfRule type="containsText" dxfId="232" priority="231" operator="containsText" text="Ignore">
      <formula>NOT(ISERROR(SEARCH("Ignore",O428)))</formula>
    </cfRule>
  </conditionalFormatting>
  <conditionalFormatting sqref="O428:O429">
    <cfRule type="containsText" dxfId="231" priority="223" operator="containsText" text="Waiting">
      <formula>NOT(ISERROR(SEARCH("Waiting",O428)))</formula>
    </cfRule>
    <cfRule type="containsText" dxfId="230" priority="225" operator="containsText" text="Review">
      <formula>NOT(ISERROR(SEARCH("Review",O428)))</formula>
    </cfRule>
    <cfRule type="containsText" dxfId="229" priority="226" operator="containsText" text="Other">
      <formula>NOT(ISERROR(SEARCH("Other",O428)))</formula>
    </cfRule>
    <cfRule type="containsText" dxfId="228" priority="227" operator="containsText" text="Incomplete">
      <formula>NOT(ISERROR(SEARCH("Incomplete",O428)))</formula>
    </cfRule>
    <cfRule type="containsText" dxfId="227" priority="228" operator="containsText" text="Untraceable">
      <formula>NOT(ISERROR(SEARCH("Untraceable",O428)))</formula>
    </cfRule>
    <cfRule type="containsText" dxfId="226" priority="229" operator="containsText" text="Completed">
      <formula>NOT(ISERROR(SEARCH("Completed",O428)))</formula>
    </cfRule>
  </conditionalFormatting>
  <conditionalFormatting sqref="O428:O429">
    <cfRule type="containsText" dxfId="225" priority="230" operator="containsText" text="In Progress">
      <formula>NOT(ISERROR(SEARCH("In Progress",O428)))</formula>
    </cfRule>
  </conditionalFormatting>
  <conditionalFormatting sqref="L428:L429">
    <cfRule type="containsText" dxfId="224" priority="222" operator="containsText" text="Needs to be">
      <formula>NOT(ISERROR(SEARCH("Needs to be",L428)))</formula>
    </cfRule>
  </conditionalFormatting>
  <conditionalFormatting sqref="M430:N431">
    <cfRule type="containsText" dxfId="223" priority="215" operator="containsText" text="Waiting">
      <formula>NOT(ISERROR(SEARCH("Waiting",M430)))</formula>
    </cfRule>
    <cfRule type="containsText" dxfId="222" priority="216" operator="containsText" text="Review">
      <formula>NOT(ISERROR(SEARCH("Review",M430)))</formula>
    </cfRule>
    <cfRule type="containsText" dxfId="221" priority="217" operator="containsText" text="Other">
      <formula>NOT(ISERROR(SEARCH("Other",M430)))</formula>
    </cfRule>
    <cfRule type="containsText" dxfId="220" priority="218" operator="containsText" text="Incomplete">
      <formula>NOT(ISERROR(SEARCH("Incomplete",M430)))</formula>
    </cfRule>
    <cfRule type="containsText" dxfId="219" priority="219" operator="containsText" text="Untraceable">
      <formula>NOT(ISERROR(SEARCH("Untraceable",M430)))</formula>
    </cfRule>
    <cfRule type="containsText" dxfId="218" priority="220" operator="containsText" text="Completed">
      <formula>NOT(ISERROR(SEARCH("Completed",M430)))</formula>
    </cfRule>
  </conditionalFormatting>
  <conditionalFormatting sqref="M430:N431">
    <cfRule type="containsText" dxfId="217" priority="221" operator="containsText" text="In Progress">
      <formula>NOT(ISERROR(SEARCH("In Progress",M430)))</formula>
    </cfRule>
  </conditionalFormatting>
  <conditionalFormatting sqref="I430:K431">
    <cfRule type="containsText" dxfId="216" priority="214" operator="containsText" text="Please Enter Tracing Time">
      <formula>NOT(ISERROR(SEARCH("Please Enter Tracing Time",I430)))</formula>
    </cfRule>
  </conditionalFormatting>
  <conditionalFormatting sqref="O430:O431">
    <cfRule type="containsText" dxfId="215" priority="206" operator="containsText" text="HOLD">
      <formula>NOT(ISERROR(SEARCH("HOLD",O430)))</formula>
    </cfRule>
    <cfRule type="containsText" dxfId="214" priority="213" operator="containsText" text="Ignore">
      <formula>NOT(ISERROR(SEARCH("Ignore",O430)))</formula>
    </cfRule>
  </conditionalFormatting>
  <conditionalFormatting sqref="O430:O431">
    <cfRule type="containsText" dxfId="213" priority="205" operator="containsText" text="Waiting">
      <formula>NOT(ISERROR(SEARCH("Waiting",O430)))</formula>
    </cfRule>
    <cfRule type="containsText" dxfId="212" priority="207" operator="containsText" text="Review">
      <formula>NOT(ISERROR(SEARCH("Review",O430)))</formula>
    </cfRule>
    <cfRule type="containsText" dxfId="211" priority="208" operator="containsText" text="Other">
      <formula>NOT(ISERROR(SEARCH("Other",O430)))</formula>
    </cfRule>
    <cfRule type="containsText" dxfId="210" priority="209" operator="containsText" text="Incomplete">
      <formula>NOT(ISERROR(SEARCH("Incomplete",O430)))</formula>
    </cfRule>
    <cfRule type="containsText" dxfId="209" priority="210" operator="containsText" text="Untraceable">
      <formula>NOT(ISERROR(SEARCH("Untraceable",O430)))</formula>
    </cfRule>
    <cfRule type="containsText" dxfId="208" priority="211" operator="containsText" text="Completed">
      <formula>NOT(ISERROR(SEARCH("Completed",O430)))</formula>
    </cfRule>
  </conditionalFormatting>
  <conditionalFormatting sqref="O430:O431">
    <cfRule type="containsText" dxfId="207" priority="212" operator="containsText" text="In Progress">
      <formula>NOT(ISERROR(SEARCH("In Progress",O430)))</formula>
    </cfRule>
  </conditionalFormatting>
  <conditionalFormatting sqref="L430:L431">
    <cfRule type="containsText" dxfId="206" priority="204" operator="containsText" text="Needs to be">
      <formula>NOT(ISERROR(SEARCH("Needs to be",L430)))</formula>
    </cfRule>
  </conditionalFormatting>
  <conditionalFormatting sqref="M432:N433">
    <cfRule type="containsText" dxfId="205" priority="197" operator="containsText" text="Waiting">
      <formula>NOT(ISERROR(SEARCH("Waiting",M432)))</formula>
    </cfRule>
    <cfRule type="containsText" dxfId="204" priority="198" operator="containsText" text="Review">
      <formula>NOT(ISERROR(SEARCH("Review",M432)))</formula>
    </cfRule>
    <cfRule type="containsText" dxfId="203" priority="199" operator="containsText" text="Other">
      <formula>NOT(ISERROR(SEARCH("Other",M432)))</formula>
    </cfRule>
    <cfRule type="containsText" dxfId="202" priority="200" operator="containsText" text="Incomplete">
      <formula>NOT(ISERROR(SEARCH("Incomplete",M432)))</formula>
    </cfRule>
    <cfRule type="containsText" dxfId="201" priority="201" operator="containsText" text="Untraceable">
      <formula>NOT(ISERROR(SEARCH("Untraceable",M432)))</formula>
    </cfRule>
    <cfRule type="containsText" dxfId="200" priority="202" operator="containsText" text="Completed">
      <formula>NOT(ISERROR(SEARCH("Completed",M432)))</formula>
    </cfRule>
  </conditionalFormatting>
  <conditionalFormatting sqref="M432:N433">
    <cfRule type="containsText" dxfId="199" priority="203" operator="containsText" text="In Progress">
      <formula>NOT(ISERROR(SEARCH("In Progress",M432)))</formula>
    </cfRule>
  </conditionalFormatting>
  <conditionalFormatting sqref="I432:K433">
    <cfRule type="containsText" dxfId="198" priority="196" operator="containsText" text="Please Enter Tracing Time">
      <formula>NOT(ISERROR(SEARCH("Please Enter Tracing Time",I432)))</formula>
    </cfRule>
  </conditionalFormatting>
  <conditionalFormatting sqref="O432:O433">
    <cfRule type="containsText" dxfId="197" priority="188" operator="containsText" text="HOLD">
      <formula>NOT(ISERROR(SEARCH("HOLD",O432)))</formula>
    </cfRule>
    <cfRule type="containsText" dxfId="196" priority="195" operator="containsText" text="Ignore">
      <formula>NOT(ISERROR(SEARCH("Ignore",O432)))</formula>
    </cfRule>
  </conditionalFormatting>
  <conditionalFormatting sqref="O432:O433">
    <cfRule type="containsText" dxfId="195" priority="187" operator="containsText" text="Waiting">
      <formula>NOT(ISERROR(SEARCH("Waiting",O432)))</formula>
    </cfRule>
    <cfRule type="containsText" dxfId="194" priority="189" operator="containsText" text="Review">
      <formula>NOT(ISERROR(SEARCH("Review",O432)))</formula>
    </cfRule>
    <cfRule type="containsText" dxfId="193" priority="190" operator="containsText" text="Other">
      <formula>NOT(ISERROR(SEARCH("Other",O432)))</formula>
    </cfRule>
    <cfRule type="containsText" dxfId="192" priority="191" operator="containsText" text="Incomplete">
      <formula>NOT(ISERROR(SEARCH("Incomplete",O432)))</formula>
    </cfRule>
    <cfRule type="containsText" dxfId="191" priority="192" operator="containsText" text="Untraceable">
      <formula>NOT(ISERROR(SEARCH("Untraceable",O432)))</formula>
    </cfRule>
    <cfRule type="containsText" dxfId="190" priority="193" operator="containsText" text="Completed">
      <formula>NOT(ISERROR(SEARCH("Completed",O432)))</formula>
    </cfRule>
  </conditionalFormatting>
  <conditionalFormatting sqref="O432:O433">
    <cfRule type="containsText" dxfId="189" priority="194" operator="containsText" text="In Progress">
      <formula>NOT(ISERROR(SEARCH("In Progress",O432)))</formula>
    </cfRule>
  </conditionalFormatting>
  <conditionalFormatting sqref="L432:L433">
    <cfRule type="containsText" dxfId="188" priority="186" operator="containsText" text="Needs to be">
      <formula>NOT(ISERROR(SEARCH("Needs to be",L432)))</formula>
    </cfRule>
  </conditionalFormatting>
  <conditionalFormatting sqref="M434:N435">
    <cfRule type="containsText" dxfId="187" priority="179" operator="containsText" text="Waiting">
      <formula>NOT(ISERROR(SEARCH("Waiting",M434)))</formula>
    </cfRule>
    <cfRule type="containsText" dxfId="186" priority="180" operator="containsText" text="Review">
      <formula>NOT(ISERROR(SEARCH("Review",M434)))</formula>
    </cfRule>
    <cfRule type="containsText" dxfId="185" priority="181" operator="containsText" text="Other">
      <formula>NOT(ISERROR(SEARCH("Other",M434)))</formula>
    </cfRule>
    <cfRule type="containsText" dxfId="184" priority="182" operator="containsText" text="Incomplete">
      <formula>NOT(ISERROR(SEARCH("Incomplete",M434)))</formula>
    </cfRule>
    <cfRule type="containsText" dxfId="183" priority="183" operator="containsText" text="Untraceable">
      <formula>NOT(ISERROR(SEARCH("Untraceable",M434)))</formula>
    </cfRule>
    <cfRule type="containsText" dxfId="182" priority="184" operator="containsText" text="Completed">
      <formula>NOT(ISERROR(SEARCH("Completed",M434)))</formula>
    </cfRule>
  </conditionalFormatting>
  <conditionalFormatting sqref="M434:N435">
    <cfRule type="containsText" dxfId="181" priority="185" operator="containsText" text="In Progress">
      <formula>NOT(ISERROR(SEARCH("In Progress",M434)))</formula>
    </cfRule>
  </conditionalFormatting>
  <conditionalFormatting sqref="I434:K435">
    <cfRule type="containsText" dxfId="180" priority="178" operator="containsText" text="Please Enter Tracing Time">
      <formula>NOT(ISERROR(SEARCH("Please Enter Tracing Time",I434)))</formula>
    </cfRule>
  </conditionalFormatting>
  <conditionalFormatting sqref="O434:O435">
    <cfRule type="containsText" dxfId="179" priority="170" operator="containsText" text="HOLD">
      <formula>NOT(ISERROR(SEARCH("HOLD",O434)))</formula>
    </cfRule>
    <cfRule type="containsText" dxfId="178" priority="177" operator="containsText" text="Ignore">
      <formula>NOT(ISERROR(SEARCH("Ignore",O434)))</formula>
    </cfRule>
  </conditionalFormatting>
  <conditionalFormatting sqref="O434:O435">
    <cfRule type="containsText" dxfId="177" priority="169" operator="containsText" text="Waiting">
      <formula>NOT(ISERROR(SEARCH("Waiting",O434)))</formula>
    </cfRule>
    <cfRule type="containsText" dxfId="176" priority="171" operator="containsText" text="Review">
      <formula>NOT(ISERROR(SEARCH("Review",O434)))</formula>
    </cfRule>
    <cfRule type="containsText" dxfId="175" priority="172" operator="containsText" text="Other">
      <formula>NOT(ISERROR(SEARCH("Other",O434)))</formula>
    </cfRule>
    <cfRule type="containsText" dxfId="174" priority="173" operator="containsText" text="Incomplete">
      <formula>NOT(ISERROR(SEARCH("Incomplete",O434)))</formula>
    </cfRule>
    <cfRule type="containsText" dxfId="173" priority="174" operator="containsText" text="Untraceable">
      <formula>NOT(ISERROR(SEARCH("Untraceable",O434)))</formula>
    </cfRule>
    <cfRule type="containsText" dxfId="172" priority="175" operator="containsText" text="Completed">
      <formula>NOT(ISERROR(SEARCH("Completed",O434)))</formula>
    </cfRule>
  </conditionalFormatting>
  <conditionalFormatting sqref="O434:O435">
    <cfRule type="containsText" dxfId="171" priority="176" operator="containsText" text="In Progress">
      <formula>NOT(ISERROR(SEARCH("In Progress",O434)))</formula>
    </cfRule>
  </conditionalFormatting>
  <conditionalFormatting sqref="L434:L435">
    <cfRule type="containsText" dxfId="170" priority="168" operator="containsText" text="Needs to be">
      <formula>NOT(ISERROR(SEARCH("Needs to be",L434)))</formula>
    </cfRule>
  </conditionalFormatting>
  <conditionalFormatting sqref="M436:N437">
    <cfRule type="containsText" dxfId="169" priority="161" operator="containsText" text="Waiting">
      <formula>NOT(ISERROR(SEARCH("Waiting",M436)))</formula>
    </cfRule>
    <cfRule type="containsText" dxfId="168" priority="162" operator="containsText" text="Review">
      <formula>NOT(ISERROR(SEARCH("Review",M436)))</formula>
    </cfRule>
    <cfRule type="containsText" dxfId="167" priority="163" operator="containsText" text="Other">
      <formula>NOT(ISERROR(SEARCH("Other",M436)))</formula>
    </cfRule>
    <cfRule type="containsText" dxfId="166" priority="164" operator="containsText" text="Incomplete">
      <formula>NOT(ISERROR(SEARCH("Incomplete",M436)))</formula>
    </cfRule>
    <cfRule type="containsText" dxfId="165" priority="165" operator="containsText" text="Untraceable">
      <formula>NOT(ISERROR(SEARCH("Untraceable",M436)))</formula>
    </cfRule>
    <cfRule type="containsText" dxfId="164" priority="166" operator="containsText" text="Completed">
      <formula>NOT(ISERROR(SEARCH("Completed",M436)))</formula>
    </cfRule>
  </conditionalFormatting>
  <conditionalFormatting sqref="M436:N437">
    <cfRule type="containsText" dxfId="163" priority="167" operator="containsText" text="In Progress">
      <formula>NOT(ISERROR(SEARCH("In Progress",M436)))</formula>
    </cfRule>
  </conditionalFormatting>
  <conditionalFormatting sqref="I436:K437">
    <cfRule type="containsText" dxfId="162" priority="160" operator="containsText" text="Please Enter Tracing Time">
      <formula>NOT(ISERROR(SEARCH("Please Enter Tracing Time",I436)))</formula>
    </cfRule>
  </conditionalFormatting>
  <conditionalFormatting sqref="O436:O437">
    <cfRule type="containsText" dxfId="161" priority="152" operator="containsText" text="HOLD">
      <formula>NOT(ISERROR(SEARCH("HOLD",O436)))</formula>
    </cfRule>
    <cfRule type="containsText" dxfId="160" priority="159" operator="containsText" text="Ignore">
      <formula>NOT(ISERROR(SEARCH("Ignore",O436)))</formula>
    </cfRule>
  </conditionalFormatting>
  <conditionalFormatting sqref="O436:O437">
    <cfRule type="containsText" dxfId="159" priority="151" operator="containsText" text="Waiting">
      <formula>NOT(ISERROR(SEARCH("Waiting",O436)))</formula>
    </cfRule>
    <cfRule type="containsText" dxfId="158" priority="153" operator="containsText" text="Review">
      <formula>NOT(ISERROR(SEARCH("Review",O436)))</formula>
    </cfRule>
    <cfRule type="containsText" dxfId="157" priority="154" operator="containsText" text="Other">
      <formula>NOT(ISERROR(SEARCH("Other",O436)))</formula>
    </cfRule>
    <cfRule type="containsText" dxfId="156" priority="155" operator="containsText" text="Incomplete">
      <formula>NOT(ISERROR(SEARCH("Incomplete",O436)))</formula>
    </cfRule>
    <cfRule type="containsText" dxfId="155" priority="156" operator="containsText" text="Untraceable">
      <formula>NOT(ISERROR(SEARCH("Untraceable",O436)))</formula>
    </cfRule>
    <cfRule type="containsText" dxfId="154" priority="157" operator="containsText" text="Completed">
      <formula>NOT(ISERROR(SEARCH("Completed",O436)))</formula>
    </cfRule>
  </conditionalFormatting>
  <conditionalFormatting sqref="O436:O437">
    <cfRule type="containsText" dxfId="153" priority="158" operator="containsText" text="In Progress">
      <formula>NOT(ISERROR(SEARCH("In Progress",O436)))</formula>
    </cfRule>
  </conditionalFormatting>
  <conditionalFormatting sqref="L436:L437">
    <cfRule type="containsText" dxfId="152" priority="150" operator="containsText" text="Needs to be">
      <formula>NOT(ISERROR(SEARCH("Needs to be",L436)))</formula>
    </cfRule>
  </conditionalFormatting>
  <conditionalFormatting sqref="M438:N439">
    <cfRule type="containsText" dxfId="151" priority="143" operator="containsText" text="Waiting">
      <formula>NOT(ISERROR(SEARCH("Waiting",M438)))</formula>
    </cfRule>
    <cfRule type="containsText" dxfId="150" priority="144" operator="containsText" text="Review">
      <formula>NOT(ISERROR(SEARCH("Review",M438)))</formula>
    </cfRule>
    <cfRule type="containsText" dxfId="149" priority="145" operator="containsText" text="Other">
      <formula>NOT(ISERROR(SEARCH("Other",M438)))</formula>
    </cfRule>
    <cfRule type="containsText" dxfId="148" priority="146" operator="containsText" text="Incomplete">
      <formula>NOT(ISERROR(SEARCH("Incomplete",M438)))</formula>
    </cfRule>
    <cfRule type="containsText" dxfId="147" priority="147" operator="containsText" text="Untraceable">
      <formula>NOT(ISERROR(SEARCH("Untraceable",M438)))</formula>
    </cfRule>
    <cfRule type="containsText" dxfId="146" priority="148" operator="containsText" text="Completed">
      <formula>NOT(ISERROR(SEARCH("Completed",M438)))</formula>
    </cfRule>
  </conditionalFormatting>
  <conditionalFormatting sqref="M438:N439">
    <cfRule type="containsText" dxfId="145" priority="149" operator="containsText" text="In Progress">
      <formula>NOT(ISERROR(SEARCH("In Progress",M438)))</formula>
    </cfRule>
  </conditionalFormatting>
  <conditionalFormatting sqref="I438:K439">
    <cfRule type="containsText" dxfId="144" priority="142" operator="containsText" text="Please Enter Tracing Time">
      <formula>NOT(ISERROR(SEARCH("Please Enter Tracing Time",I438)))</formula>
    </cfRule>
  </conditionalFormatting>
  <conditionalFormatting sqref="O438:O439">
    <cfRule type="containsText" dxfId="143" priority="134" operator="containsText" text="HOLD">
      <formula>NOT(ISERROR(SEARCH("HOLD",O438)))</formula>
    </cfRule>
    <cfRule type="containsText" dxfId="142" priority="141" operator="containsText" text="Ignore">
      <formula>NOT(ISERROR(SEARCH("Ignore",O438)))</formula>
    </cfRule>
  </conditionalFormatting>
  <conditionalFormatting sqref="O438:O439">
    <cfRule type="containsText" dxfId="141" priority="133" operator="containsText" text="Waiting">
      <formula>NOT(ISERROR(SEARCH("Waiting",O438)))</formula>
    </cfRule>
    <cfRule type="containsText" dxfId="140" priority="135" operator="containsText" text="Review">
      <formula>NOT(ISERROR(SEARCH("Review",O438)))</formula>
    </cfRule>
    <cfRule type="containsText" dxfId="139" priority="136" operator="containsText" text="Other">
      <formula>NOT(ISERROR(SEARCH("Other",O438)))</formula>
    </cfRule>
    <cfRule type="containsText" dxfId="138" priority="137" operator="containsText" text="Incomplete">
      <formula>NOT(ISERROR(SEARCH("Incomplete",O438)))</formula>
    </cfRule>
    <cfRule type="containsText" dxfId="137" priority="138" operator="containsText" text="Untraceable">
      <formula>NOT(ISERROR(SEARCH("Untraceable",O438)))</formula>
    </cfRule>
    <cfRule type="containsText" dxfId="136" priority="139" operator="containsText" text="Completed">
      <formula>NOT(ISERROR(SEARCH("Completed",O438)))</formula>
    </cfRule>
  </conditionalFormatting>
  <conditionalFormatting sqref="O438:O439">
    <cfRule type="containsText" dxfId="135" priority="140" operator="containsText" text="In Progress">
      <formula>NOT(ISERROR(SEARCH("In Progress",O438)))</formula>
    </cfRule>
  </conditionalFormatting>
  <conditionalFormatting sqref="L438:L439">
    <cfRule type="containsText" dxfId="134" priority="132" operator="containsText" text="Needs to be">
      <formula>NOT(ISERROR(SEARCH("Needs to be",L438)))</formula>
    </cfRule>
  </conditionalFormatting>
  <conditionalFormatting sqref="M452:N659">
    <cfRule type="containsText" dxfId="133" priority="125" operator="containsText" text="Waiting">
      <formula>NOT(ISERROR(SEARCH("Waiting",M452)))</formula>
    </cfRule>
    <cfRule type="containsText" dxfId="132" priority="126" operator="containsText" text="Review">
      <formula>NOT(ISERROR(SEARCH("Review",M452)))</formula>
    </cfRule>
    <cfRule type="containsText" dxfId="131" priority="127" operator="containsText" text="Other">
      <formula>NOT(ISERROR(SEARCH("Other",M452)))</formula>
    </cfRule>
    <cfRule type="containsText" dxfId="130" priority="128" operator="containsText" text="Incomplete">
      <formula>NOT(ISERROR(SEARCH("Incomplete",M452)))</formula>
    </cfRule>
    <cfRule type="containsText" dxfId="129" priority="129" operator="containsText" text="Untraceable">
      <formula>NOT(ISERROR(SEARCH("Untraceable",M452)))</formula>
    </cfRule>
    <cfRule type="containsText" dxfId="128" priority="130" operator="containsText" text="Completed">
      <formula>NOT(ISERROR(SEARCH("Completed",M452)))</formula>
    </cfRule>
  </conditionalFormatting>
  <conditionalFormatting sqref="M452:N659">
    <cfRule type="containsText" dxfId="127" priority="131" operator="containsText" text="In Progress">
      <formula>NOT(ISERROR(SEARCH("In Progress",M452)))</formula>
    </cfRule>
  </conditionalFormatting>
  <conditionalFormatting sqref="I452:K659">
    <cfRule type="containsText" dxfId="126" priority="124" operator="containsText" text="Please Enter Tracing Time">
      <formula>NOT(ISERROR(SEARCH("Please Enter Tracing Time",I452)))</formula>
    </cfRule>
  </conditionalFormatting>
  <conditionalFormatting sqref="O452:O659">
    <cfRule type="containsText" dxfId="125" priority="116" operator="containsText" text="HOLD">
      <formula>NOT(ISERROR(SEARCH("HOLD",O452)))</formula>
    </cfRule>
    <cfRule type="containsText" dxfId="124" priority="123" operator="containsText" text="Ignore">
      <formula>NOT(ISERROR(SEARCH("Ignore",O452)))</formula>
    </cfRule>
  </conditionalFormatting>
  <conditionalFormatting sqref="O452:O659">
    <cfRule type="containsText" dxfId="123" priority="115" operator="containsText" text="Waiting">
      <formula>NOT(ISERROR(SEARCH("Waiting",O452)))</formula>
    </cfRule>
    <cfRule type="containsText" dxfId="122" priority="117" operator="containsText" text="Review">
      <formula>NOT(ISERROR(SEARCH("Review",O452)))</formula>
    </cfRule>
    <cfRule type="containsText" dxfId="121" priority="118" operator="containsText" text="Other">
      <formula>NOT(ISERROR(SEARCH("Other",O452)))</formula>
    </cfRule>
    <cfRule type="containsText" dxfId="120" priority="119" operator="containsText" text="Incomplete">
      <formula>NOT(ISERROR(SEARCH("Incomplete",O452)))</formula>
    </cfRule>
    <cfRule type="containsText" dxfId="119" priority="120" operator="containsText" text="Untraceable">
      <formula>NOT(ISERROR(SEARCH("Untraceable",O452)))</formula>
    </cfRule>
    <cfRule type="containsText" dxfId="118" priority="121" operator="containsText" text="Completed">
      <formula>NOT(ISERROR(SEARCH("Completed",O452)))</formula>
    </cfRule>
  </conditionalFormatting>
  <conditionalFormatting sqref="O452:O659">
    <cfRule type="containsText" dxfId="117" priority="122" operator="containsText" text="In Progress">
      <formula>NOT(ISERROR(SEARCH("In Progress",O452)))</formula>
    </cfRule>
  </conditionalFormatting>
  <conditionalFormatting sqref="L452:L659">
    <cfRule type="containsText" dxfId="116" priority="114" operator="containsText" text="Needs to be">
      <formula>NOT(ISERROR(SEARCH("Needs to be",L452)))</formula>
    </cfRule>
  </conditionalFormatting>
  <conditionalFormatting sqref="A440:A451">
    <cfRule type="cellIs" dxfId="115" priority="113" operator="equal">
      <formula>"R"</formula>
    </cfRule>
  </conditionalFormatting>
  <conditionalFormatting sqref="A440:A451">
    <cfRule type="cellIs" dxfId="114" priority="112" operator="equal">
      <formula>"G"</formula>
    </cfRule>
  </conditionalFormatting>
  <conditionalFormatting sqref="M440:N441">
    <cfRule type="containsText" dxfId="113" priority="102" operator="containsText" text="Waiting">
      <formula>NOT(ISERROR(SEARCH("Waiting",M440)))</formula>
    </cfRule>
    <cfRule type="containsText" dxfId="112" priority="103" operator="containsText" text="Review">
      <formula>NOT(ISERROR(SEARCH("Review",M440)))</formula>
    </cfRule>
    <cfRule type="containsText" dxfId="111" priority="104" operator="containsText" text="Other">
      <formula>NOT(ISERROR(SEARCH("Other",M440)))</formula>
    </cfRule>
    <cfRule type="containsText" dxfId="110" priority="105" operator="containsText" text="Incomplete">
      <formula>NOT(ISERROR(SEARCH("Incomplete",M440)))</formula>
    </cfRule>
    <cfRule type="containsText" dxfId="109" priority="106" operator="containsText" text="Untraceable">
      <formula>NOT(ISERROR(SEARCH("Untraceable",M440)))</formula>
    </cfRule>
    <cfRule type="containsText" dxfId="108" priority="107" operator="containsText" text="Completed">
      <formula>NOT(ISERROR(SEARCH("Completed",M440)))</formula>
    </cfRule>
  </conditionalFormatting>
  <conditionalFormatting sqref="M440:N441">
    <cfRule type="containsText" dxfId="107" priority="108" operator="containsText" text="In Progress">
      <formula>NOT(ISERROR(SEARCH("In Progress",M440)))</formula>
    </cfRule>
  </conditionalFormatting>
  <conditionalFormatting sqref="I440:K441">
    <cfRule type="containsText" dxfId="106" priority="101" operator="containsText" text="Please Enter Tracing Time">
      <formula>NOT(ISERROR(SEARCH("Please Enter Tracing Time",I440)))</formula>
    </cfRule>
  </conditionalFormatting>
  <conditionalFormatting sqref="O440:O441">
    <cfRule type="containsText" dxfId="105" priority="93" operator="containsText" text="HOLD">
      <formula>NOT(ISERROR(SEARCH("HOLD",O440)))</formula>
    </cfRule>
    <cfRule type="containsText" dxfId="104" priority="100" operator="containsText" text="Ignore">
      <formula>NOT(ISERROR(SEARCH("Ignore",O440)))</formula>
    </cfRule>
  </conditionalFormatting>
  <conditionalFormatting sqref="O440:O441">
    <cfRule type="containsText" dxfId="103" priority="92" operator="containsText" text="Waiting">
      <formula>NOT(ISERROR(SEARCH("Waiting",O440)))</formula>
    </cfRule>
    <cfRule type="containsText" dxfId="102" priority="94" operator="containsText" text="Review">
      <formula>NOT(ISERROR(SEARCH("Review",O440)))</formula>
    </cfRule>
    <cfRule type="containsText" dxfId="101" priority="95" operator="containsText" text="Other">
      <formula>NOT(ISERROR(SEARCH("Other",O440)))</formula>
    </cfRule>
    <cfRule type="containsText" dxfId="100" priority="96" operator="containsText" text="Incomplete">
      <formula>NOT(ISERROR(SEARCH("Incomplete",O440)))</formula>
    </cfRule>
    <cfRule type="containsText" dxfId="99" priority="97" operator="containsText" text="Untraceable">
      <formula>NOT(ISERROR(SEARCH("Untraceable",O440)))</formula>
    </cfRule>
    <cfRule type="containsText" dxfId="98" priority="98" operator="containsText" text="Completed">
      <formula>NOT(ISERROR(SEARCH("Completed",O440)))</formula>
    </cfRule>
  </conditionalFormatting>
  <conditionalFormatting sqref="O440:O441">
    <cfRule type="containsText" dxfId="97" priority="99" operator="containsText" text="In Progress">
      <formula>NOT(ISERROR(SEARCH("In Progress",O440)))</formula>
    </cfRule>
  </conditionalFormatting>
  <conditionalFormatting sqref="L440:L441">
    <cfRule type="containsText" dxfId="96" priority="91" operator="containsText" text="Needs to be">
      <formula>NOT(ISERROR(SEARCH("Needs to be",L440)))</formula>
    </cfRule>
  </conditionalFormatting>
  <conditionalFormatting sqref="M442:N443">
    <cfRule type="containsText" dxfId="95" priority="84" operator="containsText" text="Waiting">
      <formula>NOT(ISERROR(SEARCH("Waiting",M442)))</formula>
    </cfRule>
    <cfRule type="containsText" dxfId="94" priority="85" operator="containsText" text="Review">
      <formula>NOT(ISERROR(SEARCH("Review",M442)))</formula>
    </cfRule>
    <cfRule type="containsText" dxfId="93" priority="86" operator="containsText" text="Other">
      <formula>NOT(ISERROR(SEARCH("Other",M442)))</formula>
    </cfRule>
    <cfRule type="containsText" dxfId="92" priority="87" operator="containsText" text="Incomplete">
      <formula>NOT(ISERROR(SEARCH("Incomplete",M442)))</formula>
    </cfRule>
    <cfRule type="containsText" dxfId="91" priority="88" operator="containsText" text="Untraceable">
      <formula>NOT(ISERROR(SEARCH("Untraceable",M442)))</formula>
    </cfRule>
    <cfRule type="containsText" dxfId="90" priority="89" operator="containsText" text="Completed">
      <formula>NOT(ISERROR(SEARCH("Completed",M442)))</formula>
    </cfRule>
  </conditionalFormatting>
  <conditionalFormatting sqref="M442:N443">
    <cfRule type="containsText" dxfId="89" priority="90" operator="containsText" text="In Progress">
      <formula>NOT(ISERROR(SEARCH("In Progress",M442)))</formula>
    </cfRule>
  </conditionalFormatting>
  <conditionalFormatting sqref="I442:K443">
    <cfRule type="containsText" dxfId="88" priority="83" operator="containsText" text="Please Enter Tracing Time">
      <formula>NOT(ISERROR(SEARCH("Please Enter Tracing Time",I442)))</formula>
    </cfRule>
  </conditionalFormatting>
  <conditionalFormatting sqref="O442:O443">
    <cfRule type="containsText" dxfId="87" priority="75" operator="containsText" text="HOLD">
      <formula>NOT(ISERROR(SEARCH("HOLD",O442)))</formula>
    </cfRule>
    <cfRule type="containsText" dxfId="86" priority="82" operator="containsText" text="Ignore">
      <formula>NOT(ISERROR(SEARCH("Ignore",O442)))</formula>
    </cfRule>
  </conditionalFormatting>
  <conditionalFormatting sqref="O442:O443">
    <cfRule type="containsText" dxfId="85" priority="74" operator="containsText" text="Waiting">
      <formula>NOT(ISERROR(SEARCH("Waiting",O442)))</formula>
    </cfRule>
    <cfRule type="containsText" dxfId="84" priority="76" operator="containsText" text="Review">
      <formula>NOT(ISERROR(SEARCH("Review",O442)))</formula>
    </cfRule>
    <cfRule type="containsText" dxfId="83" priority="77" operator="containsText" text="Other">
      <formula>NOT(ISERROR(SEARCH("Other",O442)))</formula>
    </cfRule>
    <cfRule type="containsText" dxfId="82" priority="78" operator="containsText" text="Incomplete">
      <formula>NOT(ISERROR(SEARCH("Incomplete",O442)))</formula>
    </cfRule>
    <cfRule type="containsText" dxfId="81" priority="79" operator="containsText" text="Untraceable">
      <formula>NOT(ISERROR(SEARCH("Untraceable",O442)))</formula>
    </cfRule>
    <cfRule type="containsText" dxfId="80" priority="80" operator="containsText" text="Completed">
      <formula>NOT(ISERROR(SEARCH("Completed",O442)))</formula>
    </cfRule>
  </conditionalFormatting>
  <conditionalFormatting sqref="O442:O443">
    <cfRule type="containsText" dxfId="79" priority="81" operator="containsText" text="In Progress">
      <formula>NOT(ISERROR(SEARCH("In Progress",O442)))</formula>
    </cfRule>
  </conditionalFormatting>
  <conditionalFormatting sqref="L442:L443">
    <cfRule type="containsText" dxfId="78" priority="73" operator="containsText" text="Needs to be">
      <formula>NOT(ISERROR(SEARCH("Needs to be",L442)))</formula>
    </cfRule>
  </conditionalFormatting>
  <conditionalFormatting sqref="M444:N445">
    <cfRule type="containsText" dxfId="77" priority="66" operator="containsText" text="Waiting">
      <formula>NOT(ISERROR(SEARCH("Waiting",M444)))</formula>
    </cfRule>
    <cfRule type="containsText" dxfId="76" priority="67" operator="containsText" text="Review">
      <formula>NOT(ISERROR(SEARCH("Review",M444)))</formula>
    </cfRule>
    <cfRule type="containsText" dxfId="75" priority="68" operator="containsText" text="Other">
      <formula>NOT(ISERROR(SEARCH("Other",M444)))</formula>
    </cfRule>
    <cfRule type="containsText" dxfId="74" priority="69" operator="containsText" text="Incomplete">
      <formula>NOT(ISERROR(SEARCH("Incomplete",M444)))</formula>
    </cfRule>
    <cfRule type="containsText" dxfId="73" priority="70" operator="containsText" text="Untraceable">
      <formula>NOT(ISERROR(SEARCH("Untraceable",M444)))</formula>
    </cfRule>
    <cfRule type="containsText" dxfId="72" priority="71" operator="containsText" text="Completed">
      <formula>NOT(ISERROR(SEARCH("Completed",M444)))</formula>
    </cfRule>
  </conditionalFormatting>
  <conditionalFormatting sqref="M444:N445">
    <cfRule type="containsText" dxfId="71" priority="72" operator="containsText" text="In Progress">
      <formula>NOT(ISERROR(SEARCH("In Progress",M444)))</formula>
    </cfRule>
  </conditionalFormatting>
  <conditionalFormatting sqref="I444:K445">
    <cfRule type="containsText" dxfId="70" priority="65" operator="containsText" text="Please Enter Tracing Time">
      <formula>NOT(ISERROR(SEARCH("Please Enter Tracing Time",I444)))</formula>
    </cfRule>
  </conditionalFormatting>
  <conditionalFormatting sqref="O444:O445">
    <cfRule type="containsText" dxfId="69" priority="57" operator="containsText" text="HOLD">
      <formula>NOT(ISERROR(SEARCH("HOLD",O444)))</formula>
    </cfRule>
    <cfRule type="containsText" dxfId="68" priority="64" operator="containsText" text="Ignore">
      <formula>NOT(ISERROR(SEARCH("Ignore",O444)))</formula>
    </cfRule>
  </conditionalFormatting>
  <conditionalFormatting sqref="O444:O445">
    <cfRule type="containsText" dxfId="67" priority="56" operator="containsText" text="Waiting">
      <formula>NOT(ISERROR(SEARCH("Waiting",O444)))</formula>
    </cfRule>
    <cfRule type="containsText" dxfId="66" priority="58" operator="containsText" text="Review">
      <formula>NOT(ISERROR(SEARCH("Review",O444)))</formula>
    </cfRule>
    <cfRule type="containsText" dxfId="65" priority="59" operator="containsText" text="Other">
      <formula>NOT(ISERROR(SEARCH("Other",O444)))</formula>
    </cfRule>
    <cfRule type="containsText" dxfId="64" priority="60" operator="containsText" text="Incomplete">
      <formula>NOT(ISERROR(SEARCH("Incomplete",O444)))</formula>
    </cfRule>
    <cfRule type="containsText" dxfId="63" priority="61" operator="containsText" text="Untraceable">
      <formula>NOT(ISERROR(SEARCH("Untraceable",O444)))</formula>
    </cfRule>
    <cfRule type="containsText" dxfId="62" priority="62" operator="containsText" text="Completed">
      <formula>NOT(ISERROR(SEARCH("Completed",O444)))</formula>
    </cfRule>
  </conditionalFormatting>
  <conditionalFormatting sqref="O444:O445">
    <cfRule type="containsText" dxfId="61" priority="63" operator="containsText" text="In Progress">
      <formula>NOT(ISERROR(SEARCH("In Progress",O444)))</formula>
    </cfRule>
  </conditionalFormatting>
  <conditionalFormatting sqref="L444:L445">
    <cfRule type="containsText" dxfId="60" priority="55" operator="containsText" text="Needs to be">
      <formula>NOT(ISERROR(SEARCH("Needs to be",L444)))</formula>
    </cfRule>
  </conditionalFormatting>
  <conditionalFormatting sqref="M446:N447">
    <cfRule type="containsText" dxfId="59" priority="48" operator="containsText" text="Waiting">
      <formula>NOT(ISERROR(SEARCH("Waiting",M446)))</formula>
    </cfRule>
    <cfRule type="containsText" dxfId="58" priority="49" operator="containsText" text="Review">
      <formula>NOT(ISERROR(SEARCH("Review",M446)))</formula>
    </cfRule>
    <cfRule type="containsText" dxfId="57" priority="50" operator="containsText" text="Other">
      <formula>NOT(ISERROR(SEARCH("Other",M446)))</formula>
    </cfRule>
    <cfRule type="containsText" dxfId="56" priority="51" operator="containsText" text="Incomplete">
      <formula>NOT(ISERROR(SEARCH("Incomplete",M446)))</formula>
    </cfRule>
    <cfRule type="containsText" dxfId="55" priority="52" operator="containsText" text="Untraceable">
      <formula>NOT(ISERROR(SEARCH("Untraceable",M446)))</formula>
    </cfRule>
    <cfRule type="containsText" dxfId="54" priority="53" operator="containsText" text="Completed">
      <formula>NOT(ISERROR(SEARCH("Completed",M446)))</formula>
    </cfRule>
  </conditionalFormatting>
  <conditionalFormatting sqref="M446:N447">
    <cfRule type="containsText" dxfId="53" priority="54" operator="containsText" text="In Progress">
      <formula>NOT(ISERROR(SEARCH("In Progress",M446)))</formula>
    </cfRule>
  </conditionalFormatting>
  <conditionalFormatting sqref="I446:K447">
    <cfRule type="containsText" dxfId="52" priority="47" operator="containsText" text="Please Enter Tracing Time">
      <formula>NOT(ISERROR(SEARCH("Please Enter Tracing Time",I446)))</formula>
    </cfRule>
  </conditionalFormatting>
  <conditionalFormatting sqref="O446:O447">
    <cfRule type="containsText" dxfId="51" priority="39" operator="containsText" text="HOLD">
      <formula>NOT(ISERROR(SEARCH("HOLD",O446)))</formula>
    </cfRule>
    <cfRule type="containsText" dxfId="50" priority="46" operator="containsText" text="Ignore">
      <formula>NOT(ISERROR(SEARCH("Ignore",O446)))</formula>
    </cfRule>
  </conditionalFormatting>
  <conditionalFormatting sqref="O446:O447">
    <cfRule type="containsText" dxfId="49" priority="38" operator="containsText" text="Waiting">
      <formula>NOT(ISERROR(SEARCH("Waiting",O446)))</formula>
    </cfRule>
    <cfRule type="containsText" dxfId="48" priority="40" operator="containsText" text="Review">
      <formula>NOT(ISERROR(SEARCH("Review",O446)))</formula>
    </cfRule>
    <cfRule type="containsText" dxfId="47" priority="41" operator="containsText" text="Other">
      <formula>NOT(ISERROR(SEARCH("Other",O446)))</formula>
    </cfRule>
    <cfRule type="containsText" dxfId="46" priority="42" operator="containsText" text="Incomplete">
      <formula>NOT(ISERROR(SEARCH("Incomplete",O446)))</formula>
    </cfRule>
    <cfRule type="containsText" dxfId="45" priority="43" operator="containsText" text="Untraceable">
      <formula>NOT(ISERROR(SEARCH("Untraceable",O446)))</formula>
    </cfRule>
    <cfRule type="containsText" dxfId="44" priority="44" operator="containsText" text="Completed">
      <formula>NOT(ISERROR(SEARCH("Completed",O446)))</formula>
    </cfRule>
  </conditionalFormatting>
  <conditionalFormatting sqref="O446:O447">
    <cfRule type="containsText" dxfId="43" priority="45" operator="containsText" text="In Progress">
      <formula>NOT(ISERROR(SEARCH("In Progress",O446)))</formula>
    </cfRule>
  </conditionalFormatting>
  <conditionalFormatting sqref="L446:L447">
    <cfRule type="containsText" dxfId="42" priority="37" operator="containsText" text="Needs to be">
      <formula>NOT(ISERROR(SEARCH("Needs to be",L446)))</formula>
    </cfRule>
  </conditionalFormatting>
  <conditionalFormatting sqref="M448:N449">
    <cfRule type="containsText" dxfId="41" priority="30" operator="containsText" text="Waiting">
      <formula>NOT(ISERROR(SEARCH("Waiting",M448)))</formula>
    </cfRule>
    <cfRule type="containsText" dxfId="40" priority="31" operator="containsText" text="Review">
      <formula>NOT(ISERROR(SEARCH("Review",M448)))</formula>
    </cfRule>
    <cfRule type="containsText" dxfId="39" priority="32" operator="containsText" text="Other">
      <formula>NOT(ISERROR(SEARCH("Other",M448)))</formula>
    </cfRule>
    <cfRule type="containsText" dxfId="38" priority="33" operator="containsText" text="Incomplete">
      <formula>NOT(ISERROR(SEARCH("Incomplete",M448)))</formula>
    </cfRule>
    <cfRule type="containsText" dxfId="37" priority="34" operator="containsText" text="Untraceable">
      <formula>NOT(ISERROR(SEARCH("Untraceable",M448)))</formula>
    </cfRule>
    <cfRule type="containsText" dxfId="36" priority="35" operator="containsText" text="Completed">
      <formula>NOT(ISERROR(SEARCH("Completed",M448)))</formula>
    </cfRule>
  </conditionalFormatting>
  <conditionalFormatting sqref="M448:N449">
    <cfRule type="containsText" dxfId="35" priority="36" operator="containsText" text="In Progress">
      <formula>NOT(ISERROR(SEARCH("In Progress",M448)))</formula>
    </cfRule>
  </conditionalFormatting>
  <conditionalFormatting sqref="I448:K449">
    <cfRule type="containsText" dxfId="34" priority="29" operator="containsText" text="Please Enter Tracing Time">
      <formula>NOT(ISERROR(SEARCH("Please Enter Tracing Time",I448)))</formula>
    </cfRule>
  </conditionalFormatting>
  <conditionalFormatting sqref="O448:O449">
    <cfRule type="containsText" dxfId="33" priority="21" operator="containsText" text="HOLD">
      <formula>NOT(ISERROR(SEARCH("HOLD",O448)))</formula>
    </cfRule>
    <cfRule type="containsText" dxfId="32" priority="28" operator="containsText" text="Ignore">
      <formula>NOT(ISERROR(SEARCH("Ignore",O448)))</formula>
    </cfRule>
  </conditionalFormatting>
  <conditionalFormatting sqref="O448:O449">
    <cfRule type="containsText" dxfId="31" priority="20" operator="containsText" text="Waiting">
      <formula>NOT(ISERROR(SEARCH("Waiting",O448)))</formula>
    </cfRule>
    <cfRule type="containsText" dxfId="30" priority="22" operator="containsText" text="Review">
      <formula>NOT(ISERROR(SEARCH("Review",O448)))</formula>
    </cfRule>
    <cfRule type="containsText" dxfId="29" priority="23" operator="containsText" text="Other">
      <formula>NOT(ISERROR(SEARCH("Other",O448)))</formula>
    </cfRule>
    <cfRule type="containsText" dxfId="28" priority="24" operator="containsText" text="Incomplete">
      <formula>NOT(ISERROR(SEARCH("Incomplete",O448)))</formula>
    </cfRule>
    <cfRule type="containsText" dxfId="27" priority="25" operator="containsText" text="Untraceable">
      <formula>NOT(ISERROR(SEARCH("Untraceable",O448)))</formula>
    </cfRule>
    <cfRule type="containsText" dxfId="26" priority="26" operator="containsText" text="Completed">
      <formula>NOT(ISERROR(SEARCH("Completed",O448)))</formula>
    </cfRule>
  </conditionalFormatting>
  <conditionalFormatting sqref="O448:O449">
    <cfRule type="containsText" dxfId="25" priority="27" operator="containsText" text="In Progress">
      <formula>NOT(ISERROR(SEARCH("In Progress",O448)))</formula>
    </cfRule>
  </conditionalFormatting>
  <conditionalFormatting sqref="L448:L449">
    <cfRule type="containsText" dxfId="24" priority="19" operator="containsText" text="Needs to be">
      <formula>NOT(ISERROR(SEARCH("Needs to be",L448)))</formula>
    </cfRule>
  </conditionalFormatting>
  <conditionalFormatting sqref="M450:N451">
    <cfRule type="containsText" dxfId="23" priority="12" operator="containsText" text="Waiting">
      <formula>NOT(ISERROR(SEARCH("Waiting",M450)))</formula>
    </cfRule>
    <cfRule type="containsText" dxfId="22" priority="13" operator="containsText" text="Review">
      <formula>NOT(ISERROR(SEARCH("Review",M450)))</formula>
    </cfRule>
    <cfRule type="containsText" dxfId="21" priority="14" operator="containsText" text="Other">
      <formula>NOT(ISERROR(SEARCH("Other",M450)))</formula>
    </cfRule>
    <cfRule type="containsText" dxfId="20" priority="15" operator="containsText" text="Incomplete">
      <formula>NOT(ISERROR(SEARCH("Incomplete",M450)))</formula>
    </cfRule>
    <cfRule type="containsText" dxfId="19" priority="16" operator="containsText" text="Untraceable">
      <formula>NOT(ISERROR(SEARCH("Untraceable",M450)))</formula>
    </cfRule>
    <cfRule type="containsText" dxfId="18" priority="17" operator="containsText" text="Completed">
      <formula>NOT(ISERROR(SEARCH("Completed",M450)))</formula>
    </cfRule>
  </conditionalFormatting>
  <conditionalFormatting sqref="M450:N451">
    <cfRule type="containsText" dxfId="17" priority="18" operator="containsText" text="In Progress">
      <formula>NOT(ISERROR(SEARCH("In Progress",M450)))</formula>
    </cfRule>
  </conditionalFormatting>
  <conditionalFormatting sqref="I450:K451">
    <cfRule type="containsText" dxfId="16" priority="11" operator="containsText" text="Please Enter Tracing Time">
      <formula>NOT(ISERROR(SEARCH("Please Enter Tracing Time",I450)))</formula>
    </cfRule>
  </conditionalFormatting>
  <conditionalFormatting sqref="O450:O451">
    <cfRule type="containsText" dxfId="15" priority="3" operator="containsText" text="HOLD">
      <formula>NOT(ISERROR(SEARCH("HOLD",O450)))</formula>
    </cfRule>
    <cfRule type="containsText" dxfId="14" priority="10" operator="containsText" text="Ignore">
      <formula>NOT(ISERROR(SEARCH("Ignore",O450)))</formula>
    </cfRule>
  </conditionalFormatting>
  <conditionalFormatting sqref="O450:O451">
    <cfRule type="containsText" dxfId="13" priority="2" operator="containsText" text="Waiting">
      <formula>NOT(ISERROR(SEARCH("Waiting",O450)))</formula>
    </cfRule>
    <cfRule type="containsText" dxfId="12" priority="4" operator="containsText" text="Review">
      <formula>NOT(ISERROR(SEARCH("Review",O450)))</formula>
    </cfRule>
    <cfRule type="containsText" dxfId="11" priority="5" operator="containsText" text="Other">
      <formula>NOT(ISERROR(SEARCH("Other",O450)))</formula>
    </cfRule>
    <cfRule type="containsText" dxfId="10" priority="6" operator="containsText" text="Incomplete">
      <formula>NOT(ISERROR(SEARCH("Incomplete",O450)))</formula>
    </cfRule>
    <cfRule type="containsText" dxfId="9" priority="7" operator="containsText" text="Untraceable">
      <formula>NOT(ISERROR(SEARCH("Untraceable",O450)))</formula>
    </cfRule>
    <cfRule type="containsText" dxfId="8" priority="8" operator="containsText" text="Completed">
      <formula>NOT(ISERROR(SEARCH("Completed",O450)))</formula>
    </cfRule>
  </conditionalFormatting>
  <conditionalFormatting sqref="O450:O451">
    <cfRule type="containsText" dxfId="7" priority="9" operator="containsText" text="In Progress">
      <formula>NOT(ISERROR(SEARCH("In Progress",O450)))</formula>
    </cfRule>
  </conditionalFormatting>
  <conditionalFormatting sqref="L450:L451">
    <cfRule type="containsText" dxfId="6" priority="1" operator="containsText" text="Needs to be">
      <formula>NOT(ISERROR(SEARCH("Needs to be",L450)))</formula>
    </cfRule>
  </conditionalFormatting>
  <dataValidations count="8">
    <dataValidation type="list" operator="equal" allowBlank="1" showInputMessage="1" showErrorMessage="1" sqref="D2:D659">
      <formula1>"Amina,Ahmad,Bruno,Cameron,Daniel,Gina,Monet,Rinat,???"</formula1>
    </dataValidation>
    <dataValidation type="list" allowBlank="1" showInputMessage="1" sqref="L2:L659">
      <formula1>"Ø, Split"</formula1>
    </dataValidation>
    <dataValidation type="list" allowBlank="1" showInputMessage="1" showErrorMessage="1" sqref="M2:N659">
      <formula1>"In Progress, Completed, Untraceable, Incomplete, Other, Review"</formula1>
    </dataValidation>
    <dataValidation type="list" operator="equal" allowBlank="1" showInputMessage="1" showErrorMessage="1" sqref="E2:E659">
      <formula1>"Manual,Assisted Manual, De-Novo Merge, Assisted Merge"</formula1>
    </dataValidation>
    <dataValidation type="list" operator="equal" allowBlank="1" showInputMessage="1" sqref="H2:H142 H144:H659">
      <formula1>"Ø"</formula1>
    </dataValidation>
    <dataValidation type="list" allowBlank="1" showInputMessage="1" showErrorMessage="1" sqref="O2:O659">
      <formula1>"In Progress, Completed, Untraceable, Review, Ignore"</formula1>
    </dataValidation>
    <dataValidation type="list" allowBlank="1" showInputMessage="1" sqref="G2:G659 H143">
      <formula1>"Ø"</formula1>
    </dataValidation>
    <dataValidation allowBlank="1" showInputMessage="1" sqref="F2 F4 F6 F8 F10 F12 F14 F16 F18 F20 F22 F24 F26 F28 F30 F32 F34 F36 F38 F40 F42 F44 F46 F48 F50 F52 F54 F56 F58 F60 F62 F64 F66 F68 F70 F72 F74 F76 F78 F80 F82 F84 F86 F88 F90 F92 F94 F96 F98 F100 F102 F104 F106 F108 F110 F112 F114 F116 F118 F120 F122 F124 F126 F128 F130 F132 F134 F136 F138 F140 F142 F144 F146 F148 F150 F152 F154 F156 F158 F160 F162 F164 F166 F168 F170 F172 F174 F176 F178 F180 F182 F184 F186 F188 F190 F192 F194 F196 F198 F200 F202 F204 F206 F208 F210 F212 F214 F216 F218 F220 F222 F224 F226 F228 F230 F232 F234 F236 F238 F240 F242 F244 F246 F248 F250 F252 F254 F256 F258 F260 F262 F264 F266 F268 F270 F272 F274 F276 F278 F280 F282 F284 F286 F288 F290 F292 F294 F296 F298 F300 F302 F304 F306 F308 F310 F312 F314 F316 F318 F320 F322 F324 F326 F328 F330 F332 F334 F336 F338 F340 F342 F344 F346 F348 F350 F352 F354 F356 F358 F360 F362 F364 F366 F368 F370 F372 F406 F374 F396 F398 F376 F400 F402 F404 F378 F380 F382 F384 F386 F388 F390 F392 F394 F408 F428 F410 F432 F434 F412 F436 F438 F430 F414 F416 F418 F420 F422 F424 F426 F440 F442 F444 F446 F448 F450 F452 F454 F456 F458 F460 F462 F464 F466 F468 F470 F472 F474 F476 F478 F480 F482 F484 F486 F488 F490 F492 F494 F496 F498 F500 F502 F504 F506 F508 F510 F512 F514 F516 F518 F520 F522 F524 F526 F528 F530 F532 F534 F536 F538 F540 F542 F544 F546 F548 F550 F552 F554 F556 F558 F560 F562 F564 F566 F568 F570 F572 F574 F576 F578 F580 F582 F584 F586 F588 F590 F592 F594 F596 F598 F600 F602 F604 F606 F608 F610 F612 F614 F616 F618 F620 F622 F624 F626 F628 F630 F632 F634 F636 F638 F640 F642 F644 F646 F648 F650 F652 F654 F656 F658"/>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728" operator="containsText" id="{E325824A-A1A7-488B-B576-846F43176EEE}">
            <xm:f>NOT(ISERROR(SEARCH("R",A2)))</xm:f>
            <xm:f>"R"</xm:f>
            <x14:dxf>
              <font>
                <color rgb="FF9C0006"/>
              </font>
            </x14:dxf>
          </x14:cfRule>
          <xm:sqref>A2:A344 A346:A439 A452:A1048576</xm:sqref>
        </x14:conditionalFormatting>
        <x14:conditionalFormatting xmlns:xm="http://schemas.microsoft.com/office/excel/2006/main">
          <x14:cfRule type="containsText" priority="727" operator="containsText" id="{0ADF8BD8-45FB-4525-8337-A62341839879}">
            <xm:f>NOT(ISERROR(SEARCH("G",A2)))</xm:f>
            <xm:f>"G"</xm:f>
            <x14:dxf>
              <font>
                <color rgb="FF006100"/>
              </font>
              <fill>
                <patternFill>
                  <bgColor rgb="FFC6EFCE"/>
                </patternFill>
              </fill>
            </x14:dxf>
          </x14:cfRule>
          <xm:sqref>A2:A344 A346:A439 A452:A1048576</xm:sqref>
        </x14:conditionalFormatting>
        <x14:conditionalFormatting xmlns:xm="http://schemas.microsoft.com/office/excel/2006/main">
          <x14:cfRule type="containsText" priority="726" operator="containsText" id="{A2171F33-43F6-477B-B114-DFF6A0444F21}">
            <xm:f>NOT(ISERROR(SEARCH("R-",A2)))</xm:f>
            <xm:f>"R-"</xm:f>
            <x14:dxf>
              <font>
                <color rgb="FF9C0006"/>
              </font>
            </x14:dxf>
          </x14:cfRule>
          <xm:sqref>A2:A344 A346:A439 A452:A1048576</xm:sqref>
        </x14:conditionalFormatting>
        <x14:conditionalFormatting xmlns:xm="http://schemas.microsoft.com/office/excel/2006/main">
          <x14:cfRule type="containsText" priority="111" operator="containsText" id="{9AE73227-B403-4C12-9477-6AE24CA4B687}">
            <xm:f>NOT(ISERROR(SEARCH("R",A440)))</xm:f>
            <xm:f>"R"</xm:f>
            <x14:dxf>
              <font>
                <color rgb="FF9C0006"/>
              </font>
            </x14:dxf>
          </x14:cfRule>
          <xm:sqref>A440:A451</xm:sqref>
        </x14:conditionalFormatting>
        <x14:conditionalFormatting xmlns:xm="http://schemas.microsoft.com/office/excel/2006/main">
          <x14:cfRule type="containsText" priority="110" operator="containsText" id="{A54DA3E4-67E7-42D2-B567-C0CDA605828D}">
            <xm:f>NOT(ISERROR(SEARCH("G",A440)))</xm:f>
            <xm:f>"G"</xm:f>
            <x14:dxf>
              <font>
                <color rgb="FF006100"/>
              </font>
              <fill>
                <patternFill>
                  <bgColor rgb="FFC6EFCE"/>
                </patternFill>
              </fill>
            </x14:dxf>
          </x14:cfRule>
          <xm:sqref>A440:A451</xm:sqref>
        </x14:conditionalFormatting>
        <x14:conditionalFormatting xmlns:xm="http://schemas.microsoft.com/office/excel/2006/main">
          <x14:cfRule type="containsText" priority="109" operator="containsText" id="{4AB34A5E-63CF-40C4-8605-DE965E45D30E}">
            <xm:f>NOT(ISERROR(SEARCH("R-",A440)))</xm:f>
            <xm:f>"R-"</xm:f>
            <x14:dxf>
              <font>
                <color rgb="FF9C0006"/>
              </font>
            </x14:dxf>
          </x14:cfRule>
          <xm:sqref>A440:A451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Neuron Info</vt:lpstr>
      <vt:lpstr>2014-06-24</vt:lpstr>
      <vt:lpstr>2015-06-19</vt:lpstr>
      <vt:lpstr>2015-07-11</vt:lpstr>
      <vt:lpstr>2016-04-04</vt:lpstr>
      <vt:lpstr>2016-07-18</vt:lpstr>
      <vt:lpstr>2016-10-25</vt:lpstr>
      <vt:lpstr>2016-10-31</vt:lpstr>
      <vt:lpstr>2017-01-15</vt:lpstr>
      <vt:lpstr>2017-02-22</vt:lpstr>
      <vt:lpstr>2017-05-04</vt:lpstr>
      <vt:lpstr>2017-04-19</vt:lpstr>
      <vt:lpstr>2017-06-10</vt:lpstr>
      <vt:lpstr>2017-06-28</vt:lpstr>
      <vt:lpstr>2017-08-10</vt:lpstr>
      <vt:lpstr>2017-08-28</vt:lpstr>
      <vt:lpstr>2017-09-11</vt:lpstr>
      <vt:lpstr>2017-09-19</vt:lpstr>
      <vt:lpstr>2017-09-25</vt:lpstr>
      <vt:lpstr>2017-10-31</vt:lpstr>
      <vt:lpstr>2017-11-17</vt:lpstr>
      <vt:lpstr>2017-12-19</vt:lpstr>
      <vt:lpstr>2018-01-30</vt:lpstr>
      <vt:lpstr>2018-02-06</vt:lpstr>
      <vt:lpstr>2018-03-09</vt:lpstr>
      <vt:lpstr>2018-04-03</vt:lpstr>
      <vt:lpstr>2018-05-23</vt:lpstr>
      <vt:lpstr>2018-04-13</vt:lpstr>
      <vt:lpstr>2018-06-14</vt:lpstr>
      <vt:lpstr>2018-07-02</vt:lpstr>
      <vt:lpstr>2018-08-01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Ramirez, Daniel</dc:creator>
  <cp:keywords/>
  <dc:description/>
  <cp:lastModifiedBy>Dos Santos, Bruno Z.</cp:lastModifiedBy>
  <cp:revision/>
  <dcterms:created xsi:type="dcterms:W3CDTF">2017-06-02T13:31:49Z</dcterms:created>
  <dcterms:modified xsi:type="dcterms:W3CDTF">2018-12-20T17:08:34Z</dcterms:modified>
  <cp:category/>
  <cp:contentStatus/>
</cp:coreProperties>
</file>