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Admin\Dallas Grants\Cannell\Post-Award\Project 14184_NIH_Detect\"/>
    </mc:Choice>
  </mc:AlternateContent>
  <bookViews>
    <workbookView xWindow="0" yWindow="0" windowWidth="28800" windowHeight="12300"/>
  </bookViews>
  <sheets>
    <sheet name="Summary" sheetId="1" r:id="rId1"/>
    <sheet name="Yr 1 voucher details" sheetId="2" r:id="rId2"/>
    <sheet name="Yr 2 voucher details " sheetId="3" r:id="rId3"/>
    <sheet name="Yr 3 voucher details " sheetId="4" r:id="rId4"/>
    <sheet name="Yr 4 voucher details" sheetId="5" r:id="rId5"/>
    <sheet name="Yr 5 voucher details" sheetId="6" r:id="rId6"/>
  </sheets>
  <definedNames>
    <definedName name="_xlnm._FilterDatabase" localSheetId="1" hidden="1">'Yr 1 voucher details'!$A$1:$G$1</definedName>
    <definedName name="_xlnm._FilterDatabase" localSheetId="2" hidden="1">'Yr 2 voucher details '!$A$1:$G$33</definedName>
    <definedName name="_xlnm._FilterDatabase" localSheetId="3" hidden="1">'Yr 3 voucher details '!$A$1:$G$1</definedName>
    <definedName name="_xlnm._FilterDatabase" localSheetId="4" hidden="1">'Yr 4 voucher details'!$A$1:$G$1</definedName>
    <definedName name="_xlnm._FilterDatabase" localSheetId="5" hidden="1">'Yr 5 voucher details'!$A$1:$G$1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F34" i="3"/>
  <c r="D15" i="1" l="1"/>
  <c r="C27" i="1"/>
  <c r="C15" i="1"/>
  <c r="C4" i="1"/>
  <c r="D58" i="1" l="1"/>
  <c r="E58" i="1" s="1"/>
  <c r="D57" i="1"/>
  <c r="E57" i="1" s="1"/>
  <c r="D56" i="1"/>
  <c r="D55" i="1"/>
  <c r="E55" i="1" s="1"/>
  <c r="D54" i="1"/>
  <c r="E54" i="1" s="1"/>
  <c r="D53" i="1"/>
  <c r="E53" i="1" s="1"/>
  <c r="D52" i="1"/>
  <c r="D51" i="1"/>
  <c r="E51" i="1" s="1"/>
  <c r="D46" i="1"/>
  <c r="E46" i="1" s="1"/>
  <c r="D45" i="1"/>
  <c r="E45" i="1" s="1"/>
  <c r="D44" i="1"/>
  <c r="D43" i="1"/>
  <c r="E43" i="1" s="1"/>
  <c r="D42" i="1"/>
  <c r="E42" i="1" s="1"/>
  <c r="D41" i="1"/>
  <c r="D40" i="1"/>
  <c r="D39" i="1"/>
  <c r="D34" i="1"/>
  <c r="E34" i="1" s="1"/>
  <c r="D33" i="1"/>
  <c r="E33" i="1" s="1"/>
  <c r="D32" i="1"/>
  <c r="E32" i="1" s="1"/>
  <c r="D31" i="1"/>
  <c r="D30" i="1"/>
  <c r="D29" i="1"/>
  <c r="E29" i="1" s="1"/>
  <c r="D28" i="1"/>
  <c r="E28" i="1" s="1"/>
  <c r="D27" i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E15" i="1"/>
  <c r="D5" i="1"/>
  <c r="E5" i="1" s="1"/>
  <c r="D6" i="1"/>
  <c r="E6" i="1" s="1"/>
  <c r="D7" i="1"/>
  <c r="E7" i="1" s="1"/>
  <c r="D8" i="1"/>
  <c r="E8" i="1" s="1"/>
  <c r="D9" i="1"/>
  <c r="D10" i="1"/>
  <c r="D11" i="1"/>
  <c r="D4" i="1"/>
  <c r="E4" i="1" s="1"/>
  <c r="C59" i="1"/>
  <c r="E56" i="1"/>
  <c r="E52" i="1"/>
  <c r="C47" i="1"/>
  <c r="E44" i="1"/>
  <c r="C35" i="1"/>
  <c r="C23" i="1"/>
  <c r="C12" i="1"/>
  <c r="E31" i="1" l="1"/>
  <c r="H8" i="1"/>
  <c r="I8" i="1" s="1"/>
  <c r="E30" i="1"/>
  <c r="H7" i="1"/>
  <c r="I7" i="1" s="1"/>
  <c r="H4" i="1"/>
  <c r="E40" i="1"/>
  <c r="H5" i="1"/>
  <c r="I5" i="1" s="1"/>
  <c r="E41" i="1"/>
  <c r="H6" i="1"/>
  <c r="I6" i="1" s="1"/>
  <c r="E59" i="1"/>
  <c r="D59" i="1"/>
  <c r="D47" i="1"/>
  <c r="E39" i="1"/>
  <c r="E47" i="1" s="1"/>
  <c r="D35" i="1"/>
  <c r="E27" i="1"/>
  <c r="E23" i="1"/>
  <c r="D23" i="1"/>
  <c r="D12" i="1"/>
  <c r="E10" i="1"/>
  <c r="E11" i="1"/>
  <c r="I4" i="1" l="1"/>
  <c r="H9" i="1"/>
  <c r="E35" i="1"/>
  <c r="E9" i="1"/>
  <c r="E12" i="1" s="1"/>
</calcChain>
</file>

<file path=xl/comments1.xml><?xml version="1.0" encoding="utf-8"?>
<comments xmlns="http://schemas.openxmlformats.org/spreadsheetml/2006/main">
  <authors>
    <author>Martin, Lashawda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Martin, Lashawda:</t>
        </r>
        <r>
          <rPr>
            <sz val="9"/>
            <color indexed="81"/>
            <rFont val="Tahoma"/>
            <family val="2"/>
          </rPr>
          <t xml:space="preserve">
contract started in yr 2
</t>
        </r>
      </text>
    </comment>
  </commentList>
</comments>
</file>

<file path=xl/sharedStrings.xml><?xml version="1.0" encoding="utf-8"?>
<sst xmlns="http://schemas.openxmlformats.org/spreadsheetml/2006/main" count="363" uniqueCount="129">
  <si>
    <t>Contract Amt</t>
  </si>
  <si>
    <t>Invoice Amt</t>
  </si>
  <si>
    <t>Balance</t>
  </si>
  <si>
    <t>Subcontract</t>
  </si>
  <si>
    <t>Period Covered</t>
  </si>
  <si>
    <t>Date received</t>
  </si>
  <si>
    <t>FMS Voucher#</t>
  </si>
  <si>
    <t>Amount</t>
  </si>
  <si>
    <t>Invoice #</t>
  </si>
  <si>
    <t>Subaward Number</t>
  </si>
  <si>
    <t>Subaward Name</t>
  </si>
  <si>
    <t>Year 1: Period</t>
  </si>
  <si>
    <t>Year 2: Period</t>
  </si>
  <si>
    <t>Year 3: Period</t>
  </si>
  <si>
    <t>Year 4: Period</t>
  </si>
  <si>
    <t>Year 5: Period</t>
  </si>
  <si>
    <t>Subaward #</t>
  </si>
  <si>
    <t xml:space="preserve">Notes: </t>
  </si>
  <si>
    <t>Subaward numbers are located on executed contract and on some invoices/PAF cover sheet.</t>
  </si>
  <si>
    <t>Make sure the subaward # on the Summary page matches the subaward # on voucher details tab</t>
  </si>
  <si>
    <t>If carryover is automatic, add the remaining balance (after final invoice) to the next year contract amt.</t>
  </si>
  <si>
    <t>UNTHSC</t>
  </si>
  <si>
    <t>Palo Alto</t>
  </si>
  <si>
    <t>MedStar</t>
  </si>
  <si>
    <t>Emory</t>
  </si>
  <si>
    <t>Meadows</t>
  </si>
  <si>
    <t>Subcontract activity under Project 14184</t>
  </si>
  <si>
    <t>14184B</t>
  </si>
  <si>
    <t>14184D</t>
  </si>
  <si>
    <t>14184A</t>
  </si>
  <si>
    <t>14184C</t>
  </si>
  <si>
    <t>14184E</t>
  </si>
  <si>
    <t>OCG-0001398-CRB</t>
  </si>
  <si>
    <t>OCG-0001457-CRB</t>
  </si>
  <si>
    <t>GM00520169</t>
  </si>
  <si>
    <t>GM00519034</t>
  </si>
  <si>
    <t>OCG-0001581-CRB</t>
  </si>
  <si>
    <t>GM00524879</t>
  </si>
  <si>
    <t>GM00530591</t>
  </si>
  <si>
    <t>OCG-0001747-CRB</t>
  </si>
  <si>
    <t>19-54929</t>
  </si>
  <si>
    <t>OCG-0001687-CRB</t>
  </si>
  <si>
    <t>GM00558289</t>
  </si>
  <si>
    <t>OCG-0002269-CRB</t>
  </si>
  <si>
    <t>19-102567</t>
  </si>
  <si>
    <t>DETECT PROGRAM</t>
  </si>
  <si>
    <t>OCG-0002341-CRB</t>
  </si>
  <si>
    <t>GM00568616</t>
  </si>
  <si>
    <t>GM00563976</t>
  </si>
  <si>
    <t>OCG-0002436-CRB</t>
  </si>
  <si>
    <t>DETECT0014184C</t>
  </si>
  <si>
    <t>OCG-0002510-CRB</t>
  </si>
  <si>
    <t>19-112495</t>
  </si>
  <si>
    <t>OCG-0002589-CRB</t>
  </si>
  <si>
    <t>GM00577457</t>
  </si>
  <si>
    <t>DETECT Program 1</t>
  </si>
  <si>
    <t>DETECT PROGRAM -APRIL</t>
  </si>
  <si>
    <t>DETECT PROGRAM-MAY</t>
  </si>
  <si>
    <t>DETECT PROGRAM JUNE</t>
  </si>
  <si>
    <t>OCG-0002744-CRB</t>
  </si>
  <si>
    <t>MMHPI-1</t>
  </si>
  <si>
    <t>OCG-0002684-CRB</t>
  </si>
  <si>
    <t>GM00572855</t>
  </si>
  <si>
    <t>GM00582396</t>
  </si>
  <si>
    <t>GM00587761</t>
  </si>
  <si>
    <t>19-81952</t>
  </si>
  <si>
    <t>OCG-0001889-CRB</t>
  </si>
  <si>
    <t>19-54929-1</t>
  </si>
  <si>
    <t>19-69949</t>
  </si>
  <si>
    <t>19-91312</t>
  </si>
  <si>
    <t>GM00556211</t>
  </si>
  <si>
    <t>SUBCONTRACT 8/1/2019-8/31/2019</t>
  </si>
  <si>
    <t>SUBCONTRACT COST 6/1-6/30/2019</t>
  </si>
  <si>
    <t>SUBCONTRACT 6/1/19-6/30/19</t>
  </si>
  <si>
    <t>SUBCONTRACT 7/1/19-7/31/19</t>
  </si>
  <si>
    <t>SUBCONTRACT 9/1/19-9/30/19</t>
  </si>
  <si>
    <t>SUBCONTRACT 6/1/19 -10/31/19</t>
  </si>
  <si>
    <t>SUBCONTRACT 11/1-11/30/2019</t>
  </si>
  <si>
    <t>SUBCONTRACT 7/1-11/30/2019</t>
  </si>
  <si>
    <t>SUBCONTRACT 10/1/19-10/31/19</t>
  </si>
  <si>
    <t>SUBCONTRACT 2 YEAR DEC 2019</t>
  </si>
  <si>
    <t>SUBCONTRACT 12/1-12/31/2019</t>
  </si>
  <si>
    <t>SUBCONTRACT 1/1/2020-1/31/2020</t>
  </si>
  <si>
    <t>SUBCONTRACT 12/1/19-12/31/19</t>
  </si>
  <si>
    <t>SUBCONTRACT 1/1-1/31/2020</t>
  </si>
  <si>
    <t>SUBCONTRACT 1/12020-1/31/2020</t>
  </si>
  <si>
    <t>SUBCONTRACT 2/1/2020-2/29/2020</t>
  </si>
  <si>
    <t>YEAR 2 NOV INVOICE 2019</t>
  </si>
  <si>
    <t>SUBCONTRACT 3/1/2020-3/31/2020</t>
  </si>
  <si>
    <t>SUBCONTRACT3-1-2020/3-31-2020</t>
  </si>
  <si>
    <t>SUBCONTRACT 2YR DEC 2019</t>
  </si>
  <si>
    <t>SUBCONTRACT 2 YR DEC2019</t>
  </si>
  <si>
    <t>SUBCONTRACT 5/1-5/31</t>
  </si>
  <si>
    <t>SUB-CONTRACT 11/01/19-05/31/20</t>
  </si>
  <si>
    <t>SUB CONTRACT- 4/1/20-4/30/20</t>
  </si>
  <si>
    <t>SUB CONTRACT- 02/01-02/29/2020</t>
  </si>
  <si>
    <t>SUB CONTRACT- 04/01-04/30/2020</t>
  </si>
  <si>
    <t>SUB CONTRACT- 05/01-05/31/20</t>
  </si>
  <si>
    <t xml:space="preserve">Emory  </t>
  </si>
  <si>
    <t>Cumulative</t>
  </si>
  <si>
    <t>Jan_Invoice</t>
  </si>
  <si>
    <t>Dr. Cannell Emory Research</t>
  </si>
  <si>
    <t>Oct_Invoice</t>
  </si>
  <si>
    <t>OGC-0002828-CRB</t>
  </si>
  <si>
    <t>OCG-0002901-CRB</t>
  </si>
  <si>
    <t>OCG-0002987-CRB</t>
  </si>
  <si>
    <t>OGC-0003092-CRB</t>
  </si>
  <si>
    <t>GM00608655</t>
  </si>
  <si>
    <t>OCG-0003291-CRB</t>
  </si>
  <si>
    <t>20-105174</t>
  </si>
  <si>
    <t>19-86920</t>
  </si>
  <si>
    <t>19-86920_10/14/2020</t>
  </si>
  <si>
    <t>OCG-0003352-CRB</t>
  </si>
  <si>
    <t>20-115784</t>
  </si>
  <si>
    <t>GM00616216</t>
  </si>
  <si>
    <t>21-12700</t>
  </si>
  <si>
    <t>GM00611823</t>
  </si>
  <si>
    <t>20-96362</t>
  </si>
  <si>
    <t xml:space="preserve"> July 2020 </t>
  </si>
  <si>
    <t xml:space="preserve"> 06-2020</t>
  </si>
  <si>
    <t xml:space="preserve"> 07-2020</t>
  </si>
  <si>
    <t xml:space="preserve"> 08-2020</t>
  </si>
  <si>
    <t xml:space="preserve"> 09-2020</t>
  </si>
  <si>
    <t xml:space="preserve"> 12-2020</t>
  </si>
  <si>
    <t>Dec</t>
  </si>
  <si>
    <t>December</t>
  </si>
  <si>
    <t>Nov</t>
  </si>
  <si>
    <t>Feb</t>
  </si>
  <si>
    <t xml:space="preserve">Oct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</si>
</sst>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44" fontId="0" fillId="0" borderId="0" xfId="1" applyFont="1" applyBorder="1"/>
    <xf numFmtId="44" fontId="0" fillId="0" borderId="6" xfId="1" applyFont="1" applyBorder="1"/>
    <xf numFmtId="44" fontId="0" fillId="0" borderId="7" xfId="1" applyFont="1" applyBorder="1"/>
    <xf numFmtId="0" fontId="0" fillId="0" borderId="8" xfId="0" applyBorder="1"/>
    <xf numFmtId="44" fontId="0" fillId="0" borderId="9" xfId="1" applyFont="1" applyBorder="1"/>
    <xf numFmtId="0" fontId="0" fillId="0" borderId="3" xfId="0" applyBorder="1"/>
    <xf numFmtId="44" fontId="0" fillId="0" borderId="10" xfId="1" applyFont="1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right"/>
    </xf>
    <xf numFmtId="44" fontId="0" fillId="0" borderId="6" xfId="0" applyNumberFormat="1" applyBorder="1" applyAlignment="1">
      <alignment horizontal="right"/>
    </xf>
    <xf numFmtId="44" fontId="0" fillId="0" borderId="3" xfId="1" applyFont="1" applyBorder="1"/>
    <xf numFmtId="0" fontId="0" fillId="0" borderId="1" xfId="0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4" fontId="0" fillId="0" borderId="0" xfId="0" applyNumberFormat="1" applyBorder="1" applyAlignment="1">
      <alignment horizontal="right"/>
    </xf>
    <xf numFmtId="4" fontId="0" fillId="0" borderId="0" xfId="1" applyNumberFormat="1" applyFont="1" applyBorder="1"/>
    <xf numFmtId="4" fontId="0" fillId="0" borderId="1" xfId="1" applyNumberFormat="1" applyFont="1" applyBorder="1"/>
    <xf numFmtId="4" fontId="0" fillId="0" borderId="1" xfId="0" applyNumberFormat="1" applyBorder="1" applyAlignment="1">
      <alignment horizontal="right"/>
    </xf>
    <xf numFmtId="4" fontId="0" fillId="0" borderId="0" xfId="0" applyNumberFormat="1"/>
    <xf numFmtId="0" fontId="0" fillId="0" borderId="0" xfId="0" applyFill="1" applyBorder="1"/>
    <xf numFmtId="44" fontId="0" fillId="0" borderId="0" xfId="0" applyNumberFormat="1"/>
    <xf numFmtId="43" fontId="0" fillId="0" borderId="0" xfId="2" applyFont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1" fontId="0" fillId="0" borderId="0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center"/>
    </xf>
    <xf numFmtId="43" fontId="5" fillId="0" borderId="0" xfId="2" applyFont="1" applyBorder="1" applyAlignment="1">
      <alignment horizontal="right"/>
    </xf>
    <xf numFmtId="43" fontId="0" fillId="0" borderId="0" xfId="2" applyFont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Alignment="1"/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Fill="1" applyBorder="1" applyAlignment="1">
      <alignment horizontal="right"/>
    </xf>
    <xf numFmtId="43" fontId="8" fillId="0" borderId="0" xfId="2" applyFont="1" applyAlignment="1"/>
    <xf numFmtId="43" fontId="4" fillId="0" borderId="0" xfId="2" applyFont="1" applyAlignment="1"/>
    <xf numFmtId="0" fontId="8" fillId="0" borderId="0" xfId="0" applyFont="1" applyAlignment="1">
      <alignment horizontal="left"/>
    </xf>
    <xf numFmtId="0" fontId="4" fillId="0" borderId="0" xfId="0" applyFont="1" applyAlignment="1"/>
    <xf numFmtId="0" fontId="8" fillId="0" borderId="0" xfId="0" applyFont="1" applyAlignment="1"/>
    <xf numFmtId="1" fontId="4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" fontId="0" fillId="0" borderId="0" xfId="0" applyNumberFormat="1" applyAlignment="1">
      <alignment horizontal="left"/>
    </xf>
    <xf numFmtId="39" fontId="0" fillId="0" borderId="0" xfId="1" applyNumberFormat="1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2" borderId="0" xfId="0" applyFont="1" applyFill="1"/>
    <xf numFmtId="0" fontId="0" fillId="3" borderId="0" xfId="0" applyFill="1"/>
    <xf numFmtId="0" fontId="0" fillId="4" borderId="0" xfId="0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4"/>
  <sheetViews>
    <sheetView tabSelected="1" zoomScale="120" zoomScaleNormal="120" workbookViewId="0">
      <selection activeCell="A7" sqref="A7"/>
    </sheetView>
  </sheetViews>
  <sheetFormatPr defaultRowHeight="15" x14ac:dyDescent="0.25"/>
  <cols>
    <col min="1" max="1" width="25" customWidth="1"/>
    <col min="2" max="2" width="17.85546875" customWidth="1"/>
    <col min="3" max="3" width="15.140625" customWidth="1"/>
    <col min="4" max="4" width="15.42578125" customWidth="1"/>
    <col min="5" max="5" width="16.140625" customWidth="1"/>
    <col min="7" max="7" width="15.85546875" customWidth="1"/>
    <col min="8" max="8" width="14" customWidth="1"/>
    <col min="9" max="9" width="12.42578125" customWidth="1"/>
    <col min="11" max="11" width="13.5703125" customWidth="1"/>
    <col min="12" max="12" width="11.85546875" customWidth="1"/>
  </cols>
  <sheetData>
    <row r="1" spans="1:12" ht="21" customHeight="1" x14ac:dyDescent="0.25">
      <c r="A1" s="57" t="s">
        <v>26</v>
      </c>
      <c r="B1" s="57"/>
      <c r="C1" s="57"/>
      <c r="D1" s="57"/>
      <c r="E1" s="57"/>
    </row>
    <row r="2" spans="1:12" x14ac:dyDescent="0.25">
      <c r="A2" s="60" t="s">
        <v>11</v>
      </c>
      <c r="G2" t="s">
        <v>99</v>
      </c>
    </row>
    <row r="3" spans="1:12" x14ac:dyDescent="0.25">
      <c r="A3" s="1" t="s">
        <v>10</v>
      </c>
      <c r="B3" s="10" t="s">
        <v>9</v>
      </c>
      <c r="C3" s="2" t="s">
        <v>0</v>
      </c>
      <c r="D3" s="2" t="s">
        <v>1</v>
      </c>
      <c r="E3" s="3" t="s">
        <v>2</v>
      </c>
      <c r="G3" s="43" t="s">
        <v>0</v>
      </c>
      <c r="H3" s="43" t="s">
        <v>1</v>
      </c>
      <c r="I3" s="43" t="s">
        <v>2</v>
      </c>
    </row>
    <row r="4" spans="1:12" x14ac:dyDescent="0.25">
      <c r="A4" s="4" t="s">
        <v>21</v>
      </c>
      <c r="B4" s="12" t="s">
        <v>29</v>
      </c>
      <c r="C4" s="20">
        <f>35078-7163</f>
        <v>27915</v>
      </c>
      <c r="D4" s="20">
        <f>SUMIF('Yr 1 voucher details'!B:B,Summary!B4,'Yr 1 voucher details'!F:F)</f>
        <v>4307.21</v>
      </c>
      <c r="E4" s="15">
        <f>C4-D4</f>
        <v>23607.79</v>
      </c>
      <c r="G4" s="24">
        <f>C4+C15+C27+C39+C51</f>
        <v>50169</v>
      </c>
      <c r="H4" s="24">
        <f>D4+D15+D27+D39+D51</f>
        <v>38984.369999999995</v>
      </c>
      <c r="I4" s="26">
        <f>G4-H4</f>
        <v>11184.630000000005</v>
      </c>
    </row>
    <row r="5" spans="1:12" x14ac:dyDescent="0.25">
      <c r="A5" s="4" t="s">
        <v>22</v>
      </c>
      <c r="B5" s="12" t="s">
        <v>27</v>
      </c>
      <c r="C5" s="20">
        <v>14971</v>
      </c>
      <c r="D5" s="20">
        <f>SUMIF('Yr 1 voucher details'!B:B,Summary!B5,'Yr 1 voucher details'!F:F)</f>
        <v>3450</v>
      </c>
      <c r="E5" s="15">
        <f t="shared" ref="E5:E8" si="0">C5-D5</f>
        <v>11521</v>
      </c>
      <c r="G5" s="24">
        <f>C5+C16+C28+C40+C52</f>
        <v>37861</v>
      </c>
      <c r="H5" s="24">
        <f>D5+D16+D28+D40+D52</f>
        <v>3450</v>
      </c>
      <c r="I5" s="24">
        <f>G5-H5</f>
        <v>34411</v>
      </c>
    </row>
    <row r="6" spans="1:12" x14ac:dyDescent="0.25">
      <c r="A6" s="4" t="s">
        <v>23</v>
      </c>
      <c r="B6" s="25" t="s">
        <v>30</v>
      </c>
      <c r="C6" s="20">
        <v>20629</v>
      </c>
      <c r="D6" s="20">
        <f>SUMIF('Yr 1 voucher details'!B:B,Summary!B6,'Yr 1 voucher details'!F:F)</f>
        <v>20629</v>
      </c>
      <c r="E6" s="15">
        <f t="shared" si="0"/>
        <v>0</v>
      </c>
      <c r="G6" s="24">
        <f>C6+C17+C29+C40+C52</f>
        <v>291407</v>
      </c>
      <c r="H6" s="24">
        <f>D6+D17+D29+D41+D53</f>
        <v>186706.69</v>
      </c>
      <c r="I6" s="24">
        <f>G6-H6</f>
        <v>104700.31</v>
      </c>
    </row>
    <row r="7" spans="1:12" x14ac:dyDescent="0.25">
      <c r="A7" s="4" t="s">
        <v>24</v>
      </c>
      <c r="B7" s="12" t="s">
        <v>28</v>
      </c>
      <c r="C7" s="20">
        <v>24426</v>
      </c>
      <c r="D7" s="20">
        <f>SUMIF('Yr 1 voucher details'!B:B,Summary!B7,'Yr 1 voucher details'!F:F)</f>
        <v>24420.68</v>
      </c>
      <c r="E7" s="15">
        <f t="shared" si="0"/>
        <v>5.319999999999709</v>
      </c>
      <c r="G7" s="24">
        <f>C7+C18+C30+C42+C54</f>
        <v>49840</v>
      </c>
      <c r="H7" s="24">
        <f>D7+D18+D30+D42+D54</f>
        <v>45344.51</v>
      </c>
      <c r="I7" s="24">
        <f>G7-H7</f>
        <v>4495.489999999998</v>
      </c>
    </row>
    <row r="8" spans="1:12" x14ac:dyDescent="0.25">
      <c r="A8" s="4" t="s">
        <v>25</v>
      </c>
      <c r="B8" s="25" t="s">
        <v>31</v>
      </c>
      <c r="C8" s="20"/>
      <c r="D8" s="20">
        <f>SUMIF('Yr 1 voucher details'!B:B,Summary!B8,'Yr 1 voucher details'!F:F)</f>
        <v>0</v>
      </c>
      <c r="E8" s="15">
        <f t="shared" si="0"/>
        <v>0</v>
      </c>
      <c r="G8" s="24">
        <f>C8+C19+C31+C43+C55</f>
        <v>33785</v>
      </c>
      <c r="H8" s="24">
        <f>D8+D19+D31+D43+D55</f>
        <v>11230</v>
      </c>
      <c r="I8" s="24">
        <f>G8-H8</f>
        <v>22555</v>
      </c>
    </row>
    <row r="9" spans="1:12" x14ac:dyDescent="0.25">
      <c r="A9" s="4"/>
      <c r="B9" s="12"/>
      <c r="C9" s="21"/>
      <c r="D9" s="20">
        <f>SUMIF('Yr 1 voucher details'!B:B,Summary!B9,'Yr 1 voucher details'!F:F)</f>
        <v>0</v>
      </c>
      <c r="E9" s="6">
        <f>C9-D9</f>
        <v>0</v>
      </c>
      <c r="H9" s="24">
        <f>SUM(H4:H8)</f>
        <v>285715.57</v>
      </c>
      <c r="L9" s="24"/>
    </row>
    <row r="10" spans="1:12" x14ac:dyDescent="0.25">
      <c r="A10" s="4"/>
      <c r="B10" s="12"/>
      <c r="C10" s="21"/>
      <c r="D10" s="20">
        <f>SUMIF('Yr 1 voucher details'!B:B,Summary!B10,'Yr 1 voucher details'!F:F)</f>
        <v>0</v>
      </c>
      <c r="E10" s="6">
        <f t="shared" ref="E10:E11" si="1">C10-D10</f>
        <v>0</v>
      </c>
    </row>
    <row r="11" spans="1:12" ht="15.75" thickBot="1" x14ac:dyDescent="0.3">
      <c r="A11" s="4"/>
      <c r="B11" s="12"/>
      <c r="C11" s="22"/>
      <c r="D11" s="23">
        <f>SUMIF('Yr 1 voucher details'!B:B,Summary!B11,'Yr 1 voucher details'!F:F)</f>
        <v>0</v>
      </c>
      <c r="E11" s="7">
        <f t="shared" si="1"/>
        <v>0</v>
      </c>
    </row>
    <row r="12" spans="1:12" ht="15.75" thickTop="1" x14ac:dyDescent="0.25">
      <c r="A12" s="8"/>
      <c r="B12" s="13"/>
      <c r="C12" s="9">
        <f>SUM(C4:C11)</f>
        <v>87941</v>
      </c>
      <c r="D12" s="9">
        <f>SUM(D4:D11)</f>
        <v>52806.89</v>
      </c>
      <c r="E12" s="11">
        <f>SUM(E4:E11)</f>
        <v>35134.11</v>
      </c>
      <c r="G12" s="26"/>
    </row>
    <row r="13" spans="1:12" x14ac:dyDescent="0.25">
      <c r="A13" s="59" t="s">
        <v>12</v>
      </c>
    </row>
    <row r="14" spans="1:12" x14ac:dyDescent="0.25">
      <c r="A14" s="1" t="s">
        <v>10</v>
      </c>
      <c r="B14" s="10" t="s">
        <v>9</v>
      </c>
      <c r="C14" s="2" t="s">
        <v>0</v>
      </c>
      <c r="D14" s="2" t="s">
        <v>1</v>
      </c>
      <c r="E14" s="3" t="s">
        <v>2</v>
      </c>
    </row>
    <row r="15" spans="1:12" x14ac:dyDescent="0.25">
      <c r="A15" s="4" t="s">
        <v>21</v>
      </c>
      <c r="B15" s="12" t="s">
        <v>29</v>
      </c>
      <c r="C15" s="20">
        <f>32772-18646</f>
        <v>14126</v>
      </c>
      <c r="D15" s="20">
        <f>SUMIF('Yr 2 voucher details '!B:B,Summary!B15,'Yr 2 voucher details '!F:F)</f>
        <v>24641.170000000002</v>
      </c>
      <c r="E15" s="15">
        <f>C15-D15</f>
        <v>-10515.170000000002</v>
      </c>
      <c r="H15" s="24"/>
    </row>
    <row r="16" spans="1:12" x14ac:dyDescent="0.25">
      <c r="A16" s="4" t="s">
        <v>22</v>
      </c>
      <c r="B16" s="12" t="s">
        <v>27</v>
      </c>
      <c r="C16" s="20">
        <v>13413</v>
      </c>
      <c r="D16" s="20">
        <f>SUMIF('Yr 2 voucher details '!B:B,Summary!B16,'Yr 2 voucher details '!F:F)</f>
        <v>0</v>
      </c>
      <c r="E16" s="15">
        <f t="shared" ref="E16:E19" si="2">C16-D16</f>
        <v>13413</v>
      </c>
    </row>
    <row r="17" spans="1:8" x14ac:dyDescent="0.25">
      <c r="A17" s="4" t="s">
        <v>23</v>
      </c>
      <c r="B17" s="25" t="s">
        <v>30</v>
      </c>
      <c r="C17" s="20">
        <v>135389</v>
      </c>
      <c r="D17" s="20">
        <f>SUMIF('Yr 2 voucher details '!B:B,Summary!B17,'Yr 2 voucher details '!F:F)</f>
        <v>79794.03</v>
      </c>
      <c r="E17" s="15">
        <f t="shared" si="2"/>
        <v>55594.97</v>
      </c>
    </row>
    <row r="18" spans="1:8" x14ac:dyDescent="0.25">
      <c r="A18" s="4" t="s">
        <v>24</v>
      </c>
      <c r="B18" s="12" t="s">
        <v>28</v>
      </c>
      <c r="C18" s="20">
        <v>12519</v>
      </c>
      <c r="D18" s="20">
        <f>SUMIF('Yr 2 voucher details '!B:B,Summary!B18,'Yr 2 voucher details '!F:F)</f>
        <v>12524.320000000003</v>
      </c>
      <c r="E18" s="15">
        <f t="shared" si="2"/>
        <v>-5.3200000000033469</v>
      </c>
    </row>
    <row r="19" spans="1:8" x14ac:dyDescent="0.25">
      <c r="A19" s="4" t="s">
        <v>25</v>
      </c>
      <c r="B19" s="25" t="s">
        <v>31</v>
      </c>
      <c r="C19" s="20">
        <v>14516</v>
      </c>
      <c r="D19" s="20">
        <f>SUMIF('Yr 2 voucher details '!B:B,Summary!B19,'Yr 2 voucher details '!F:F)</f>
        <v>11230</v>
      </c>
      <c r="E19" s="15">
        <f t="shared" si="2"/>
        <v>3286</v>
      </c>
    </row>
    <row r="20" spans="1:8" x14ac:dyDescent="0.25">
      <c r="A20" s="4"/>
      <c r="B20" s="12"/>
      <c r="C20" s="21"/>
      <c r="D20" s="20">
        <f>SUMIF('Yr 2 voucher details '!B:B,Summary!B20,'Yr 2 voucher details '!F:F)</f>
        <v>0</v>
      </c>
      <c r="E20" s="6">
        <f>C20-D20</f>
        <v>0</v>
      </c>
    </row>
    <row r="21" spans="1:8" x14ac:dyDescent="0.25">
      <c r="A21" s="4"/>
      <c r="B21" s="12"/>
      <c r="C21" s="21"/>
      <c r="D21" s="20">
        <f>SUMIF('Yr 2 voucher details '!B:B,Summary!B21,'Yr 2 voucher details '!F:F)</f>
        <v>0</v>
      </c>
      <c r="E21" s="6">
        <f t="shared" ref="E21:E22" si="3">C21-D21</f>
        <v>0</v>
      </c>
    </row>
    <row r="22" spans="1:8" ht="15.75" thickBot="1" x14ac:dyDescent="0.3">
      <c r="A22" s="4"/>
      <c r="B22" s="12"/>
      <c r="C22" s="22"/>
      <c r="D22" s="23">
        <f>SUMIF('Yr 2 voucher details '!B:B,Summary!B22,'Yr 2 voucher details '!F:F)</f>
        <v>0</v>
      </c>
      <c r="E22" s="7">
        <f t="shared" si="3"/>
        <v>0</v>
      </c>
    </row>
    <row r="23" spans="1:8" ht="15.75" thickTop="1" x14ac:dyDescent="0.25">
      <c r="A23" s="8"/>
      <c r="B23" s="13"/>
      <c r="C23" s="9">
        <f>SUM(C15:C22)</f>
        <v>189963</v>
      </c>
      <c r="D23" s="9">
        <f>SUM(D15:D22)</f>
        <v>128189.52</v>
      </c>
      <c r="E23" s="11">
        <f>SUM(E15:E22)</f>
        <v>61773.479999999996</v>
      </c>
    </row>
    <row r="24" spans="1:8" x14ac:dyDescent="0.25">
      <c r="A24" s="4"/>
      <c r="B24" s="12"/>
      <c r="C24" s="5"/>
      <c r="D24" s="5"/>
      <c r="E24" s="16"/>
    </row>
    <row r="25" spans="1:8" x14ac:dyDescent="0.25">
      <c r="A25" s="58" t="s">
        <v>13</v>
      </c>
    </row>
    <row r="26" spans="1:8" x14ac:dyDescent="0.25">
      <c r="A26" s="1" t="s">
        <v>10</v>
      </c>
      <c r="B26" s="10" t="s">
        <v>9</v>
      </c>
      <c r="C26" s="2" t="s">
        <v>0</v>
      </c>
      <c r="D26" s="2" t="s">
        <v>1</v>
      </c>
      <c r="E26" s="3" t="s">
        <v>2</v>
      </c>
      <c r="G26" s="24"/>
    </row>
    <row r="27" spans="1:8" x14ac:dyDescent="0.25">
      <c r="A27" s="4" t="s">
        <v>21</v>
      </c>
      <c r="B27" s="12" t="s">
        <v>29</v>
      </c>
      <c r="C27" s="20">
        <f>32772-24644</f>
        <v>8128</v>
      </c>
      <c r="D27" s="20">
        <f>SUMIF('Yr 3 voucher details '!B:B,Summary!B27,'Yr 3 voucher details '!F:F)</f>
        <v>10035.989999999998</v>
      </c>
      <c r="E27" s="15">
        <f>C27-D27</f>
        <v>-1907.989999999998</v>
      </c>
      <c r="H27" s="24"/>
    </row>
    <row r="28" spans="1:8" x14ac:dyDescent="0.25">
      <c r="A28" s="4" t="s">
        <v>22</v>
      </c>
      <c r="B28" s="12" t="s">
        <v>27</v>
      </c>
      <c r="C28" s="20">
        <v>9477</v>
      </c>
      <c r="D28" s="20">
        <f>SUMIF('Yr 3 voucher details '!B:B,Summary!B28,'Yr 3 voucher details '!F:F)</f>
        <v>0</v>
      </c>
      <c r="E28" s="15">
        <f t="shared" ref="E28:E31" si="4">C28-D28</f>
        <v>9477</v>
      </c>
      <c r="G28" s="24"/>
    </row>
    <row r="29" spans="1:8" x14ac:dyDescent="0.25">
      <c r="A29" s="4" t="s">
        <v>23</v>
      </c>
      <c r="B29" s="25" t="s">
        <v>30</v>
      </c>
      <c r="C29" s="20">
        <v>135389</v>
      </c>
      <c r="D29" s="20">
        <f>SUMIF('Yr 3 voucher details '!B:B,Summary!B29,'Yr 3 voucher details '!F:F)</f>
        <v>86283.66</v>
      </c>
      <c r="E29" s="15">
        <f t="shared" si="4"/>
        <v>49105.34</v>
      </c>
    </row>
    <row r="30" spans="1:8" x14ac:dyDescent="0.25">
      <c r="A30" s="4" t="s">
        <v>24</v>
      </c>
      <c r="B30" s="12" t="s">
        <v>28</v>
      </c>
      <c r="C30" s="20">
        <v>12895</v>
      </c>
      <c r="D30" s="20">
        <f>SUMIF('Yr 3 voucher details '!B:B,Summary!B30,'Yr 3 voucher details '!F:F)</f>
        <v>8399.51</v>
      </c>
      <c r="E30" s="15">
        <f t="shared" si="4"/>
        <v>4495.49</v>
      </c>
    </row>
    <row r="31" spans="1:8" x14ac:dyDescent="0.25">
      <c r="A31" s="4" t="s">
        <v>25</v>
      </c>
      <c r="B31" s="25" t="s">
        <v>31</v>
      </c>
      <c r="C31" s="20">
        <v>19269</v>
      </c>
      <c r="D31" s="20">
        <f>SUMIF('Yr 3 voucher details '!B:B,Summary!B31,'Yr 3 voucher details '!F:F)</f>
        <v>0</v>
      </c>
      <c r="E31" s="15">
        <f t="shared" si="4"/>
        <v>19269</v>
      </c>
    </row>
    <row r="32" spans="1:8" x14ac:dyDescent="0.25">
      <c r="A32" s="4"/>
      <c r="B32" s="12"/>
      <c r="C32" s="21"/>
      <c r="D32" s="21">
        <f>SUMIF('Yr 3 voucher details '!B:B,Summary!B32,'Yr 3 voucher details '!F:F)</f>
        <v>0</v>
      </c>
      <c r="E32" s="6">
        <f>C32-D32</f>
        <v>0</v>
      </c>
    </row>
    <row r="33" spans="1:5" x14ac:dyDescent="0.25">
      <c r="A33" s="4"/>
      <c r="B33" s="12"/>
      <c r="C33" s="21"/>
      <c r="D33" s="21">
        <f>SUMIF('Yr 3 voucher details '!B:B,Summary!B33,'Yr 3 voucher details '!F:F)</f>
        <v>0</v>
      </c>
      <c r="E33" s="6">
        <f t="shared" ref="E33:E34" si="5">C33-D33</f>
        <v>0</v>
      </c>
    </row>
    <row r="34" spans="1:5" ht="15.75" thickBot="1" x14ac:dyDescent="0.3">
      <c r="A34" s="4"/>
      <c r="B34" s="12"/>
      <c r="C34" s="22"/>
      <c r="D34" s="22">
        <f>SUMIF('Yr 3 voucher details '!B:B,Summary!B34,'Yr 3 voucher details '!F:F)</f>
        <v>0</v>
      </c>
      <c r="E34" s="7">
        <f t="shared" si="5"/>
        <v>0</v>
      </c>
    </row>
    <row r="35" spans="1:5" ht="15.75" thickTop="1" x14ac:dyDescent="0.25">
      <c r="A35" s="8"/>
      <c r="B35" s="13"/>
      <c r="C35" s="9">
        <f>SUM(C27:C34)</f>
        <v>185158</v>
      </c>
      <c r="D35" s="9">
        <f>SUM(D27:D34)</f>
        <v>104719.15999999999</v>
      </c>
      <c r="E35" s="11">
        <f>SUM(E27:E34)</f>
        <v>80438.84</v>
      </c>
    </row>
    <row r="37" spans="1:5" x14ac:dyDescent="0.25">
      <c r="A37" t="s">
        <v>14</v>
      </c>
    </row>
    <row r="38" spans="1:5" x14ac:dyDescent="0.25">
      <c r="A38" s="1" t="s">
        <v>10</v>
      </c>
      <c r="B38" s="10" t="s">
        <v>9</v>
      </c>
      <c r="C38" s="2" t="s">
        <v>0</v>
      </c>
      <c r="D38" s="2" t="s">
        <v>1</v>
      </c>
      <c r="E38" s="3" t="s">
        <v>2</v>
      </c>
    </row>
    <row r="39" spans="1:5" x14ac:dyDescent="0.25">
      <c r="A39" s="4" t="s">
        <v>21</v>
      </c>
      <c r="B39" s="12" t="s">
        <v>29</v>
      </c>
      <c r="C39" s="20"/>
      <c r="D39" s="20">
        <f>SUMIF('Yr 4 voucher details'!B:B,Summary!B39,'Yr 4 voucher details'!F:F)</f>
        <v>0</v>
      </c>
      <c r="E39" s="15">
        <f>C39-D39</f>
        <v>0</v>
      </c>
    </row>
    <row r="40" spans="1:5" x14ac:dyDescent="0.25">
      <c r="A40" s="4" t="s">
        <v>22</v>
      </c>
      <c r="B40" s="12" t="s">
        <v>27</v>
      </c>
      <c r="C40" s="20"/>
      <c r="D40" s="20">
        <f>SUMIF('Yr 4 voucher details'!B:B,Summary!B40,'Yr 4 voucher details'!F:F)</f>
        <v>0</v>
      </c>
      <c r="E40" s="15">
        <f t="shared" ref="E40:E43" si="6">C40-D40</f>
        <v>0</v>
      </c>
    </row>
    <row r="41" spans="1:5" x14ac:dyDescent="0.25">
      <c r="A41" s="4" t="s">
        <v>23</v>
      </c>
      <c r="B41" s="25" t="s">
        <v>30</v>
      </c>
      <c r="C41" s="20"/>
      <c r="D41" s="20">
        <f>SUMIF('Yr 4 voucher details'!B:B,Summary!B41,'Yr 4 voucher details'!F:F)</f>
        <v>0</v>
      </c>
      <c r="E41" s="15">
        <f t="shared" si="6"/>
        <v>0</v>
      </c>
    </row>
    <row r="42" spans="1:5" x14ac:dyDescent="0.25">
      <c r="A42" s="4" t="s">
        <v>24</v>
      </c>
      <c r="B42" s="12" t="s">
        <v>28</v>
      </c>
      <c r="C42" s="20"/>
      <c r="D42" s="20">
        <f>SUMIF('Yr 4 voucher details'!B:B,Summary!B42,'Yr 4 voucher details'!F:F)</f>
        <v>0</v>
      </c>
      <c r="E42" s="15">
        <f t="shared" si="6"/>
        <v>0</v>
      </c>
    </row>
    <row r="43" spans="1:5" x14ac:dyDescent="0.25">
      <c r="A43" s="4" t="s">
        <v>25</v>
      </c>
      <c r="B43" s="25" t="s">
        <v>31</v>
      </c>
      <c r="C43" s="20"/>
      <c r="D43" s="20">
        <f>SUMIF('Yr 4 voucher details'!B:B,Summary!B43,'Yr 4 voucher details'!F:F)</f>
        <v>0</v>
      </c>
      <c r="E43" s="15">
        <f t="shared" si="6"/>
        <v>0</v>
      </c>
    </row>
    <row r="44" spans="1:5" x14ac:dyDescent="0.25">
      <c r="A44" s="4"/>
      <c r="B44" s="12"/>
      <c r="C44" s="21"/>
      <c r="D44" s="20">
        <f>SUMIF('Yr 4 voucher details'!B:B,Summary!B44,'Yr 4 voucher details'!F:F)</f>
        <v>0</v>
      </c>
      <c r="E44" s="6">
        <f>C44-D44</f>
        <v>0</v>
      </c>
    </row>
    <row r="45" spans="1:5" x14ac:dyDescent="0.25">
      <c r="A45" s="4"/>
      <c r="B45" s="12"/>
      <c r="C45" s="21"/>
      <c r="D45" s="20">
        <f>SUMIF('Yr 4 voucher details'!B:B,Summary!B45,'Yr 4 voucher details'!F:F)</f>
        <v>0</v>
      </c>
      <c r="E45" s="6">
        <f t="shared" ref="E45:E46" si="7">C45-D45</f>
        <v>0</v>
      </c>
    </row>
    <row r="46" spans="1:5" ht="15.75" thickBot="1" x14ac:dyDescent="0.3">
      <c r="A46" s="4"/>
      <c r="B46" s="12"/>
      <c r="C46" s="22"/>
      <c r="D46" s="23">
        <f>SUMIF('Yr 4 voucher details'!B:B,Summary!B46,'Yr 4 voucher details'!F:F)</f>
        <v>0</v>
      </c>
      <c r="E46" s="7">
        <f t="shared" si="7"/>
        <v>0</v>
      </c>
    </row>
    <row r="47" spans="1:5" ht="15.75" thickTop="1" x14ac:dyDescent="0.25">
      <c r="A47" s="8"/>
      <c r="B47" s="13"/>
      <c r="C47" s="9">
        <f>SUM(C39:C46)</f>
        <v>0</v>
      </c>
      <c r="D47" s="9">
        <f>SUM(D39:D46)</f>
        <v>0</v>
      </c>
      <c r="E47" s="11">
        <f>SUM(E39:E46)</f>
        <v>0</v>
      </c>
    </row>
    <row r="49" spans="1:5" x14ac:dyDescent="0.25">
      <c r="A49" t="s">
        <v>15</v>
      </c>
    </row>
    <row r="50" spans="1:5" x14ac:dyDescent="0.25">
      <c r="A50" s="1" t="s">
        <v>10</v>
      </c>
      <c r="B50" s="10" t="s">
        <v>9</v>
      </c>
      <c r="C50" s="2" t="s">
        <v>0</v>
      </c>
      <c r="D50" s="2" t="s">
        <v>1</v>
      </c>
      <c r="E50" s="3" t="s">
        <v>2</v>
      </c>
    </row>
    <row r="51" spans="1:5" x14ac:dyDescent="0.25">
      <c r="A51" s="4" t="s">
        <v>21</v>
      </c>
      <c r="B51" s="12" t="s">
        <v>29</v>
      </c>
      <c r="C51" s="20"/>
      <c r="D51" s="14">
        <f>SUMIF('Yr 5 voucher details'!B:B,Summary!B51,'Yr 5 voucher details'!F:F)</f>
        <v>0</v>
      </c>
      <c r="E51" s="15">
        <f>C51-D51</f>
        <v>0</v>
      </c>
    </row>
    <row r="52" spans="1:5" x14ac:dyDescent="0.25">
      <c r="A52" s="4" t="s">
        <v>22</v>
      </c>
      <c r="B52" s="12" t="s">
        <v>27</v>
      </c>
      <c r="C52" s="20"/>
      <c r="D52" s="14">
        <f>SUMIF('Yr 5 voucher details'!B:B,Summary!B52,'Yr 5 voucher details'!F:F)</f>
        <v>0</v>
      </c>
      <c r="E52" s="15">
        <f t="shared" ref="E52:E55" si="8">C52-D52</f>
        <v>0</v>
      </c>
    </row>
    <row r="53" spans="1:5" x14ac:dyDescent="0.25">
      <c r="A53" s="4" t="s">
        <v>23</v>
      </c>
      <c r="B53" s="25" t="s">
        <v>30</v>
      </c>
      <c r="C53" s="20"/>
      <c r="D53" s="14">
        <f>SUMIF('Yr 5 voucher details'!B:B,Summary!B53,'Yr 5 voucher details'!F:F)</f>
        <v>0</v>
      </c>
      <c r="E53" s="15">
        <f t="shared" si="8"/>
        <v>0</v>
      </c>
    </row>
    <row r="54" spans="1:5" x14ac:dyDescent="0.25">
      <c r="A54" s="4" t="s">
        <v>24</v>
      </c>
      <c r="B54" s="12" t="s">
        <v>28</v>
      </c>
      <c r="C54" s="20"/>
      <c r="D54" s="14">
        <f>SUMIF('Yr 5 voucher details'!B:B,Summary!B54,'Yr 5 voucher details'!F:F)</f>
        <v>0</v>
      </c>
      <c r="E54" s="15">
        <f t="shared" si="8"/>
        <v>0</v>
      </c>
    </row>
    <row r="55" spans="1:5" x14ac:dyDescent="0.25">
      <c r="A55" s="4" t="s">
        <v>25</v>
      </c>
      <c r="B55" s="25" t="s">
        <v>31</v>
      </c>
      <c r="C55" s="20"/>
      <c r="D55" s="14">
        <f>SUMIF('Yr 5 voucher details'!B:B,Summary!B55,'Yr 5 voucher details'!F:F)</f>
        <v>0</v>
      </c>
      <c r="E55" s="15">
        <f t="shared" si="8"/>
        <v>0</v>
      </c>
    </row>
    <row r="56" spans="1:5" x14ac:dyDescent="0.25">
      <c r="A56" s="4"/>
      <c r="B56" s="12"/>
      <c r="C56" s="21"/>
      <c r="D56" s="14">
        <f>SUMIF('Yr 5 voucher details'!B:B,Summary!B56,'Yr 5 voucher details'!F:F)</f>
        <v>0</v>
      </c>
      <c r="E56" s="6">
        <f>C56-D56</f>
        <v>0</v>
      </c>
    </row>
    <row r="57" spans="1:5" x14ac:dyDescent="0.25">
      <c r="A57" s="4"/>
      <c r="B57" s="12"/>
      <c r="C57" s="21"/>
      <c r="D57" s="14">
        <f>SUMIF('Yr 5 voucher details'!B:B,Summary!B57,'Yr 5 voucher details'!F:F)</f>
        <v>0</v>
      </c>
      <c r="E57" s="6">
        <f t="shared" ref="E57:E58" si="9">C57-D57</f>
        <v>0</v>
      </c>
    </row>
    <row r="58" spans="1:5" ht="15.75" thickBot="1" x14ac:dyDescent="0.3">
      <c r="A58" s="4"/>
      <c r="B58" s="12"/>
      <c r="C58" s="22"/>
      <c r="D58" s="17">
        <f>SUMIF('Yr 5 voucher details'!B:B,Summary!B58,'Yr 5 voucher details'!F:F)</f>
        <v>0</v>
      </c>
      <c r="E58" s="7">
        <f t="shared" si="9"/>
        <v>0</v>
      </c>
    </row>
    <row r="59" spans="1:5" ht="15.75" thickTop="1" x14ac:dyDescent="0.25">
      <c r="A59" s="8"/>
      <c r="B59" s="13"/>
      <c r="C59" s="9">
        <f>SUM(C51:C58)</f>
        <v>0</v>
      </c>
      <c r="D59" s="9">
        <f>SUM(D51:D58)</f>
        <v>0</v>
      </c>
      <c r="E59" s="11">
        <f>SUM(E51:E58)</f>
        <v>0</v>
      </c>
    </row>
    <row r="61" spans="1:5" x14ac:dyDescent="0.25">
      <c r="A61" t="s">
        <v>17</v>
      </c>
    </row>
    <row r="62" spans="1:5" x14ac:dyDescent="0.25">
      <c r="A62" s="18" t="s">
        <v>20</v>
      </c>
      <c r="B62" s="19"/>
      <c r="C62" s="19"/>
      <c r="D62" s="19"/>
      <c r="E62" s="19"/>
    </row>
    <row r="63" spans="1:5" x14ac:dyDescent="0.25">
      <c r="A63" s="19" t="s">
        <v>18</v>
      </c>
      <c r="B63" s="19"/>
      <c r="C63" s="19"/>
      <c r="D63" s="19"/>
      <c r="E63" s="19"/>
    </row>
    <row r="64" spans="1:5" x14ac:dyDescent="0.25">
      <c r="A64" s="19" t="s">
        <v>19</v>
      </c>
      <c r="B64" s="19"/>
      <c r="C64" s="19"/>
      <c r="D64" s="19"/>
      <c r="E64" s="19"/>
    </row>
  </sheetData>
  <mergeCells count="1">
    <mergeCell ref="A1:E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G12"/>
  <sheetViews>
    <sheetView workbookViewId="0">
      <selection activeCell="B31" sqref="B31"/>
    </sheetView>
  </sheetViews>
  <sheetFormatPr defaultRowHeight="15" x14ac:dyDescent="0.25"/>
  <cols>
    <col min="1" max="1" width="19" customWidth="1"/>
    <col min="2" max="2" width="16.7109375" customWidth="1"/>
    <col min="3" max="3" width="18.42578125" customWidth="1"/>
    <col min="4" max="4" width="16" customWidth="1"/>
    <col min="5" max="6" width="16.28515625" customWidth="1"/>
    <col min="7" max="7" width="17.28515625" customWidth="1"/>
  </cols>
  <sheetData>
    <row r="1" spans="1:7" ht="25.5" customHeight="1" x14ac:dyDescent="0.25">
      <c r="A1" t="s">
        <v>3</v>
      </c>
      <c r="B1" t="s">
        <v>16</v>
      </c>
      <c r="C1" t="s">
        <v>8</v>
      </c>
      <c r="D1" t="s">
        <v>4</v>
      </c>
      <c r="E1" t="s">
        <v>5</v>
      </c>
      <c r="F1" t="s">
        <v>7</v>
      </c>
      <c r="G1" t="s">
        <v>6</v>
      </c>
    </row>
    <row r="2" spans="1:7" x14ac:dyDescent="0.25">
      <c r="A2" s="4" t="s">
        <v>21</v>
      </c>
      <c r="B2" s="12" t="s">
        <v>29</v>
      </c>
      <c r="C2" s="30" t="s">
        <v>32</v>
      </c>
      <c r="E2" s="31">
        <v>43524</v>
      </c>
      <c r="F2" s="24">
        <v>524.79</v>
      </c>
      <c r="G2" s="28">
        <v>1948525</v>
      </c>
    </row>
    <row r="3" spans="1:7" x14ac:dyDescent="0.25">
      <c r="A3" s="4" t="s">
        <v>21</v>
      </c>
      <c r="B3" s="12" t="s">
        <v>29</v>
      </c>
      <c r="C3" s="30" t="s">
        <v>33</v>
      </c>
      <c r="E3" s="31">
        <v>43524</v>
      </c>
      <c r="F3" s="24">
        <v>507.85</v>
      </c>
      <c r="G3" s="28">
        <v>1960280</v>
      </c>
    </row>
    <row r="4" spans="1:7" x14ac:dyDescent="0.25">
      <c r="A4" s="4" t="s">
        <v>24</v>
      </c>
      <c r="B4" s="12" t="s">
        <v>28</v>
      </c>
      <c r="C4" s="30" t="s">
        <v>34</v>
      </c>
      <c r="E4" s="31">
        <v>43564</v>
      </c>
      <c r="F4" s="24">
        <v>2873.02</v>
      </c>
      <c r="G4" s="28">
        <v>1964413</v>
      </c>
    </row>
    <row r="5" spans="1:7" x14ac:dyDescent="0.25">
      <c r="A5" s="4" t="s">
        <v>24</v>
      </c>
      <c r="B5" s="12" t="s">
        <v>28</v>
      </c>
      <c r="C5" s="30" t="s">
        <v>35</v>
      </c>
      <c r="E5" s="31">
        <v>43535</v>
      </c>
      <c r="F5" s="24">
        <v>15801.62</v>
      </c>
      <c r="G5" s="28">
        <v>1964425</v>
      </c>
    </row>
    <row r="6" spans="1:7" x14ac:dyDescent="0.25">
      <c r="A6" s="4" t="s">
        <v>21</v>
      </c>
      <c r="B6" s="12" t="s">
        <v>29</v>
      </c>
      <c r="C6" s="30" t="s">
        <v>36</v>
      </c>
      <c r="E6" s="31">
        <v>43585</v>
      </c>
      <c r="F6" s="24">
        <v>488.38</v>
      </c>
      <c r="G6" s="28">
        <v>1972740</v>
      </c>
    </row>
    <row r="7" spans="1:7" x14ac:dyDescent="0.25">
      <c r="A7" s="4" t="s">
        <v>22</v>
      </c>
      <c r="B7" s="12" t="s">
        <v>27</v>
      </c>
      <c r="C7" s="30">
        <v>21734</v>
      </c>
      <c r="E7" s="31">
        <v>43595</v>
      </c>
      <c r="F7" s="24">
        <v>3450</v>
      </c>
      <c r="G7" s="28">
        <v>1977232</v>
      </c>
    </row>
    <row r="8" spans="1:7" x14ac:dyDescent="0.25">
      <c r="A8" s="4" t="s">
        <v>24</v>
      </c>
      <c r="B8" s="12" t="s">
        <v>28</v>
      </c>
      <c r="C8" s="30" t="s">
        <v>37</v>
      </c>
      <c r="E8" s="31">
        <v>43594</v>
      </c>
      <c r="F8" s="24">
        <v>2873.02</v>
      </c>
      <c r="G8" s="28">
        <v>1978319</v>
      </c>
    </row>
    <row r="9" spans="1:7" x14ac:dyDescent="0.25">
      <c r="A9" s="4" t="s">
        <v>24</v>
      </c>
      <c r="B9" s="12" t="s">
        <v>28</v>
      </c>
      <c r="C9" s="30" t="s">
        <v>38</v>
      </c>
      <c r="E9" s="31">
        <v>43627</v>
      </c>
      <c r="F9" s="24">
        <v>2873.02</v>
      </c>
      <c r="G9" s="28">
        <v>1992723</v>
      </c>
    </row>
    <row r="10" spans="1:7" x14ac:dyDescent="0.25">
      <c r="A10" s="4" t="s">
        <v>21</v>
      </c>
      <c r="B10" s="12" t="s">
        <v>29</v>
      </c>
      <c r="C10" s="30" t="s">
        <v>39</v>
      </c>
      <c r="E10" s="31">
        <v>43642</v>
      </c>
      <c r="F10" s="24">
        <v>1698.29</v>
      </c>
      <c r="G10" s="28">
        <v>1992728</v>
      </c>
    </row>
    <row r="11" spans="1:7" x14ac:dyDescent="0.25">
      <c r="A11" s="4" t="s">
        <v>23</v>
      </c>
      <c r="B11" s="12" t="s">
        <v>30</v>
      </c>
      <c r="C11" s="30" t="s">
        <v>40</v>
      </c>
      <c r="E11" s="31">
        <v>43649</v>
      </c>
      <c r="F11" s="24">
        <v>20629</v>
      </c>
      <c r="G11" s="28">
        <v>1998378</v>
      </c>
    </row>
    <row r="12" spans="1:7" x14ac:dyDescent="0.25">
      <c r="A12" s="4" t="s">
        <v>21</v>
      </c>
      <c r="B12" s="12" t="s">
        <v>29</v>
      </c>
      <c r="C12" s="30" t="s">
        <v>41</v>
      </c>
      <c r="E12" s="40">
        <v>43625</v>
      </c>
      <c r="F12" s="27">
        <v>1087.9000000000001</v>
      </c>
      <c r="G12" s="28">
        <v>2020439</v>
      </c>
    </row>
  </sheetData>
  <autoFilter ref="A1:G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G34"/>
  <sheetViews>
    <sheetView workbookViewId="0">
      <selection activeCell="A6" sqref="A6"/>
    </sheetView>
  </sheetViews>
  <sheetFormatPr defaultRowHeight="15" x14ac:dyDescent="0.25"/>
  <cols>
    <col min="1" max="2" width="16.7109375" customWidth="1"/>
    <col min="3" max="3" width="15" customWidth="1"/>
    <col min="4" max="4" width="32.42578125" bestFit="1" customWidth="1"/>
    <col min="5" max="6" width="16.28515625" customWidth="1"/>
    <col min="7" max="7" width="17.28515625" customWidth="1"/>
  </cols>
  <sheetData>
    <row r="1" spans="1:7" ht="25.5" customHeight="1" x14ac:dyDescent="0.25">
      <c r="A1" t="s">
        <v>3</v>
      </c>
      <c r="B1" t="s">
        <v>16</v>
      </c>
      <c r="C1" t="s">
        <v>8</v>
      </c>
      <c r="D1" t="s">
        <v>4</v>
      </c>
      <c r="E1" t="s">
        <v>5</v>
      </c>
      <c r="F1" t="s">
        <v>7</v>
      </c>
      <c r="G1" t="s">
        <v>6</v>
      </c>
    </row>
    <row r="2" spans="1:7" x14ac:dyDescent="0.25">
      <c r="A2" s="4" t="s">
        <v>23</v>
      </c>
      <c r="B2" t="s">
        <v>30</v>
      </c>
      <c r="C2" s="30" t="s">
        <v>65</v>
      </c>
      <c r="D2" s="34" t="s">
        <v>71</v>
      </c>
      <c r="E2" s="31">
        <v>43714</v>
      </c>
      <c r="F2" s="27">
        <v>3269.64</v>
      </c>
      <c r="G2" s="28">
        <v>2026074</v>
      </c>
    </row>
    <row r="3" spans="1:7" x14ac:dyDescent="0.25">
      <c r="A3" s="4" t="s">
        <v>21</v>
      </c>
      <c r="B3" s="12" t="s">
        <v>29</v>
      </c>
      <c r="C3" s="30" t="s">
        <v>66</v>
      </c>
      <c r="D3" s="34" t="s">
        <v>72</v>
      </c>
      <c r="E3" s="31">
        <v>43681</v>
      </c>
      <c r="F3" s="27">
        <v>1080.4100000000001</v>
      </c>
      <c r="G3" s="28">
        <v>2031487</v>
      </c>
    </row>
    <row r="4" spans="1:7" x14ac:dyDescent="0.25">
      <c r="A4" s="4" t="s">
        <v>23</v>
      </c>
      <c r="B4" t="s">
        <v>30</v>
      </c>
      <c r="C4" s="30" t="s">
        <v>67</v>
      </c>
      <c r="D4" s="34" t="s">
        <v>73</v>
      </c>
      <c r="E4" s="31">
        <v>43714</v>
      </c>
      <c r="F4" s="32">
        <v>4371</v>
      </c>
      <c r="G4" s="36">
        <v>2051517</v>
      </c>
    </row>
    <row r="5" spans="1:7" x14ac:dyDescent="0.25">
      <c r="A5" s="4" t="s">
        <v>23</v>
      </c>
      <c r="B5" t="s">
        <v>30</v>
      </c>
      <c r="C5" s="30" t="s">
        <v>67</v>
      </c>
      <c r="D5" s="34" t="s">
        <v>73</v>
      </c>
      <c r="E5" s="31">
        <v>43714</v>
      </c>
      <c r="F5" s="32">
        <v>3755.13</v>
      </c>
      <c r="G5" s="36">
        <v>2051517</v>
      </c>
    </row>
    <row r="6" spans="1:7" x14ac:dyDescent="0.25">
      <c r="A6" s="4" t="s">
        <v>23</v>
      </c>
      <c r="B6" t="s">
        <v>30</v>
      </c>
      <c r="C6" s="30" t="s">
        <v>68</v>
      </c>
      <c r="D6" s="34" t="s">
        <v>74</v>
      </c>
      <c r="E6" s="31">
        <v>43714</v>
      </c>
      <c r="F6" s="32">
        <v>4045.56</v>
      </c>
      <c r="G6" s="36">
        <v>2051531</v>
      </c>
    </row>
    <row r="7" spans="1:7" x14ac:dyDescent="0.25">
      <c r="A7" s="4" t="s">
        <v>23</v>
      </c>
      <c r="B7" t="s">
        <v>30</v>
      </c>
      <c r="C7" s="30" t="s">
        <v>69</v>
      </c>
      <c r="D7" s="34" t="s">
        <v>75</v>
      </c>
      <c r="E7" s="31">
        <v>43741</v>
      </c>
      <c r="F7" s="32">
        <v>5360.5</v>
      </c>
      <c r="G7" s="36">
        <v>2051558</v>
      </c>
    </row>
    <row r="8" spans="1:7" x14ac:dyDescent="0.25">
      <c r="A8" s="29" t="s">
        <v>98</v>
      </c>
      <c r="B8" t="s">
        <v>28</v>
      </c>
      <c r="C8" s="30" t="s">
        <v>70</v>
      </c>
      <c r="D8" s="34" t="s">
        <v>76</v>
      </c>
      <c r="E8" s="31">
        <v>43781</v>
      </c>
      <c r="F8" s="32">
        <v>579.32000000000005</v>
      </c>
      <c r="G8" s="36">
        <v>2056131</v>
      </c>
    </row>
    <row r="9" spans="1:7" x14ac:dyDescent="0.25">
      <c r="A9" s="29" t="s">
        <v>98</v>
      </c>
      <c r="B9" t="s">
        <v>28</v>
      </c>
      <c r="C9" s="30" t="s">
        <v>70</v>
      </c>
      <c r="D9" s="34" t="s">
        <v>76</v>
      </c>
      <c r="E9" s="31">
        <v>43781</v>
      </c>
      <c r="F9" s="32">
        <v>4583.17</v>
      </c>
      <c r="G9" s="36">
        <v>2056131</v>
      </c>
    </row>
    <row r="10" spans="1:7" x14ac:dyDescent="0.25">
      <c r="A10" s="29" t="s">
        <v>98</v>
      </c>
      <c r="B10" t="s">
        <v>28</v>
      </c>
      <c r="C10" s="30" t="s">
        <v>42</v>
      </c>
      <c r="D10" s="34" t="s">
        <v>77</v>
      </c>
      <c r="E10" s="31">
        <v>43809</v>
      </c>
      <c r="F10" s="27">
        <v>1070.19</v>
      </c>
      <c r="G10" s="28">
        <v>2068549</v>
      </c>
    </row>
    <row r="11" spans="1:7" x14ac:dyDescent="0.25">
      <c r="A11" s="4" t="s">
        <v>21</v>
      </c>
      <c r="B11" s="12" t="s">
        <v>29</v>
      </c>
      <c r="C11" s="30" t="s">
        <v>43</v>
      </c>
      <c r="D11" s="34" t="s">
        <v>78</v>
      </c>
      <c r="E11" s="31">
        <v>43818</v>
      </c>
      <c r="F11" s="27">
        <v>5938.62</v>
      </c>
      <c r="G11" s="28">
        <v>2068628</v>
      </c>
    </row>
    <row r="12" spans="1:7" x14ac:dyDescent="0.25">
      <c r="A12" s="4" t="s">
        <v>23</v>
      </c>
      <c r="B12" t="s">
        <v>30</v>
      </c>
      <c r="C12" s="30" t="s">
        <v>44</v>
      </c>
      <c r="D12" s="34" t="s">
        <v>79</v>
      </c>
      <c r="E12" s="31">
        <v>43775</v>
      </c>
      <c r="F12" s="27">
        <v>5306.57</v>
      </c>
      <c r="G12" s="36">
        <v>2078485</v>
      </c>
    </row>
    <row r="13" spans="1:7" x14ac:dyDescent="0.25">
      <c r="A13" s="4" t="s">
        <v>23</v>
      </c>
      <c r="B13" t="s">
        <v>30</v>
      </c>
      <c r="C13" s="30" t="s">
        <v>45</v>
      </c>
      <c r="D13" s="34" t="s">
        <v>80</v>
      </c>
      <c r="E13" s="31">
        <v>43840</v>
      </c>
      <c r="F13" s="27">
        <v>14070.81</v>
      </c>
      <c r="G13" s="36">
        <v>2078493</v>
      </c>
    </row>
    <row r="14" spans="1:7" x14ac:dyDescent="0.25">
      <c r="A14" s="4" t="s">
        <v>21</v>
      </c>
      <c r="B14" s="12" t="s">
        <v>29</v>
      </c>
      <c r="C14" s="30" t="s">
        <v>46</v>
      </c>
      <c r="D14" s="34" t="s">
        <v>81</v>
      </c>
      <c r="E14" s="31">
        <v>43855</v>
      </c>
      <c r="F14" s="27">
        <v>1168.25</v>
      </c>
      <c r="G14" s="36">
        <v>2081964</v>
      </c>
    </row>
    <row r="15" spans="1:7" x14ac:dyDescent="0.25">
      <c r="A15" s="29" t="s">
        <v>98</v>
      </c>
      <c r="B15" t="s">
        <v>28</v>
      </c>
      <c r="C15" s="30" t="s">
        <v>47</v>
      </c>
      <c r="D15" s="34" t="s">
        <v>82</v>
      </c>
      <c r="E15" s="31">
        <v>43872</v>
      </c>
      <c r="F15" s="27">
        <v>1070.19</v>
      </c>
      <c r="G15" s="36">
        <v>2086543</v>
      </c>
    </row>
    <row r="16" spans="1:7" x14ac:dyDescent="0.25">
      <c r="A16" s="29" t="s">
        <v>98</v>
      </c>
      <c r="B16" t="s">
        <v>28</v>
      </c>
      <c r="C16" s="30" t="s">
        <v>48</v>
      </c>
      <c r="D16" s="34" t="s">
        <v>83</v>
      </c>
      <c r="E16" s="31">
        <v>43840</v>
      </c>
      <c r="F16" s="27">
        <v>1070.19</v>
      </c>
      <c r="G16" s="36">
        <v>2086546</v>
      </c>
    </row>
    <row r="17" spans="1:7" x14ac:dyDescent="0.25">
      <c r="A17" s="4" t="s">
        <v>21</v>
      </c>
      <c r="B17" s="12" t="s">
        <v>29</v>
      </c>
      <c r="C17" s="34" t="s">
        <v>49</v>
      </c>
      <c r="D17" s="34" t="s">
        <v>84</v>
      </c>
      <c r="E17" s="31">
        <v>43886</v>
      </c>
      <c r="F17" s="27">
        <v>1158.3900000000001</v>
      </c>
      <c r="G17" s="36">
        <v>2091034</v>
      </c>
    </row>
    <row r="18" spans="1:7" x14ac:dyDescent="0.25">
      <c r="A18" s="4" t="s">
        <v>23</v>
      </c>
      <c r="B18" t="s">
        <v>30</v>
      </c>
      <c r="C18" s="30" t="s">
        <v>50</v>
      </c>
      <c r="D18" s="34" t="s">
        <v>85</v>
      </c>
      <c r="E18" s="31">
        <v>43866</v>
      </c>
      <c r="F18" s="27">
        <v>5754.43</v>
      </c>
      <c r="G18" s="36">
        <v>2099048</v>
      </c>
    </row>
    <row r="19" spans="1:7" x14ac:dyDescent="0.25">
      <c r="A19" s="4" t="s">
        <v>21</v>
      </c>
      <c r="B19" s="12" t="s">
        <v>29</v>
      </c>
      <c r="C19" s="30" t="s">
        <v>51</v>
      </c>
      <c r="D19" s="34" t="s">
        <v>86</v>
      </c>
      <c r="E19" s="31">
        <v>43913</v>
      </c>
      <c r="F19" s="27">
        <v>5037.6400000000003</v>
      </c>
      <c r="G19" s="36">
        <v>2101368</v>
      </c>
    </row>
    <row r="20" spans="1:7" x14ac:dyDescent="0.25">
      <c r="A20" s="4" t="s">
        <v>23</v>
      </c>
      <c r="B20" t="s">
        <v>30</v>
      </c>
      <c r="C20" s="30" t="s">
        <v>52</v>
      </c>
      <c r="D20" s="34" t="s">
        <v>87</v>
      </c>
      <c r="E20" s="31">
        <v>43805</v>
      </c>
      <c r="F20" s="27">
        <v>10737.11</v>
      </c>
      <c r="G20" s="36">
        <v>2104307</v>
      </c>
    </row>
    <row r="21" spans="1:7" x14ac:dyDescent="0.25">
      <c r="A21" s="4" t="s">
        <v>21</v>
      </c>
      <c r="B21" s="12" t="s">
        <v>29</v>
      </c>
      <c r="C21" s="39" t="s">
        <v>53</v>
      </c>
      <c r="D21" s="41" t="s">
        <v>88</v>
      </c>
      <c r="E21" s="40">
        <v>43943</v>
      </c>
      <c r="F21" s="33">
        <v>5320.14</v>
      </c>
      <c r="G21" s="37">
        <v>2110710</v>
      </c>
    </row>
    <row r="22" spans="1:7" x14ac:dyDescent="0.25">
      <c r="A22" s="29" t="s">
        <v>98</v>
      </c>
      <c r="B22" t="s">
        <v>28</v>
      </c>
      <c r="C22" s="39" t="s">
        <v>54</v>
      </c>
      <c r="D22" s="41" t="s">
        <v>89</v>
      </c>
      <c r="E22" s="40">
        <v>43930</v>
      </c>
      <c r="F22" s="33">
        <v>1070.19</v>
      </c>
      <c r="G22" s="37">
        <v>2112162</v>
      </c>
    </row>
    <row r="23" spans="1:7" x14ac:dyDescent="0.25">
      <c r="A23" s="4" t="s">
        <v>23</v>
      </c>
      <c r="B23" t="s">
        <v>30</v>
      </c>
      <c r="C23" s="39" t="s">
        <v>55</v>
      </c>
      <c r="D23" t="s">
        <v>90</v>
      </c>
      <c r="E23" s="40">
        <v>43899</v>
      </c>
      <c r="F23" s="33">
        <v>6876.42</v>
      </c>
      <c r="G23" s="37">
        <v>2120922</v>
      </c>
    </row>
    <row r="24" spans="1:7" x14ac:dyDescent="0.25">
      <c r="A24" s="4" t="s">
        <v>23</v>
      </c>
      <c r="B24" t="s">
        <v>30</v>
      </c>
      <c r="C24" s="39" t="s">
        <v>56</v>
      </c>
      <c r="D24" t="s">
        <v>90</v>
      </c>
      <c r="E24" s="40">
        <v>43928</v>
      </c>
      <c r="F24" s="33">
        <v>7461.36</v>
      </c>
      <c r="G24" s="37">
        <v>2120973</v>
      </c>
    </row>
    <row r="25" spans="1:7" x14ac:dyDescent="0.25">
      <c r="A25" s="4" t="s">
        <v>23</v>
      </c>
      <c r="B25" t="s">
        <v>30</v>
      </c>
      <c r="C25" s="39" t="s">
        <v>57</v>
      </c>
      <c r="D25" t="s">
        <v>91</v>
      </c>
      <c r="E25" s="40">
        <v>43966</v>
      </c>
      <c r="F25" s="33">
        <v>4029.98</v>
      </c>
      <c r="G25" s="37">
        <v>2120982</v>
      </c>
    </row>
    <row r="26" spans="1:7" x14ac:dyDescent="0.25">
      <c r="A26" s="4" t="s">
        <v>23</v>
      </c>
      <c r="B26" t="s">
        <v>30</v>
      </c>
      <c r="C26" s="39" t="s">
        <v>58</v>
      </c>
      <c r="D26" t="s">
        <v>91</v>
      </c>
      <c r="E26" s="40">
        <v>43986</v>
      </c>
      <c r="F26" s="33">
        <v>4755.5200000000004</v>
      </c>
      <c r="G26" s="37">
        <v>2126595</v>
      </c>
    </row>
    <row r="27" spans="1:7" x14ac:dyDescent="0.25">
      <c r="A27" s="4" t="s">
        <v>21</v>
      </c>
      <c r="B27" s="12" t="s">
        <v>29</v>
      </c>
      <c r="C27" s="39" t="s">
        <v>59</v>
      </c>
      <c r="D27" s="41" t="s">
        <v>92</v>
      </c>
      <c r="E27" s="40">
        <v>44007</v>
      </c>
      <c r="F27" s="33">
        <v>2447.91</v>
      </c>
      <c r="G27" s="38">
        <v>2130712</v>
      </c>
    </row>
    <row r="28" spans="1:7" x14ac:dyDescent="0.25">
      <c r="A28" s="35" t="s">
        <v>25</v>
      </c>
      <c r="B28" t="s">
        <v>31</v>
      </c>
      <c r="C28" s="39" t="s">
        <v>60</v>
      </c>
      <c r="D28" s="41" t="s">
        <v>93</v>
      </c>
      <c r="E28" s="40">
        <v>44020</v>
      </c>
      <c r="F28" s="33">
        <v>11230</v>
      </c>
      <c r="G28" s="38">
        <v>2137353</v>
      </c>
    </row>
    <row r="29" spans="1:7" x14ac:dyDescent="0.25">
      <c r="A29" s="4" t="s">
        <v>21</v>
      </c>
      <c r="B29" s="12" t="s">
        <v>29</v>
      </c>
      <c r="C29" s="39" t="s">
        <v>61</v>
      </c>
      <c r="D29" s="41" t="s">
        <v>94</v>
      </c>
      <c r="E29" s="40">
        <v>43972</v>
      </c>
      <c r="F29" s="33">
        <v>989.34</v>
      </c>
      <c r="G29" s="37">
        <v>2138117</v>
      </c>
    </row>
    <row r="30" spans="1:7" x14ac:dyDescent="0.25">
      <c r="A30" s="4" t="s">
        <v>21</v>
      </c>
      <c r="B30" s="12" t="s">
        <v>29</v>
      </c>
      <c r="C30" s="39" t="s">
        <v>61</v>
      </c>
      <c r="D30" s="41" t="s">
        <v>94</v>
      </c>
      <c r="E30" s="40">
        <v>43972</v>
      </c>
      <c r="F30" s="33">
        <v>1500.47</v>
      </c>
      <c r="G30" s="37">
        <v>2138117</v>
      </c>
    </row>
    <row r="31" spans="1:7" x14ac:dyDescent="0.25">
      <c r="A31" s="29" t="s">
        <v>98</v>
      </c>
      <c r="B31" t="s">
        <v>28</v>
      </c>
      <c r="C31" s="39" t="s">
        <v>62</v>
      </c>
      <c r="D31" s="41" t="s">
        <v>95</v>
      </c>
      <c r="E31" s="40">
        <v>43900</v>
      </c>
      <c r="F31" s="33">
        <v>1070.19</v>
      </c>
      <c r="G31" s="37">
        <v>2138134</v>
      </c>
    </row>
    <row r="32" spans="1:7" x14ac:dyDescent="0.25">
      <c r="A32" s="29" t="s">
        <v>98</v>
      </c>
      <c r="B32" t="s">
        <v>28</v>
      </c>
      <c r="C32" s="39" t="s">
        <v>63</v>
      </c>
      <c r="D32" s="41" t="s">
        <v>96</v>
      </c>
      <c r="E32" s="40">
        <v>43962</v>
      </c>
      <c r="F32" s="33">
        <v>1070.19</v>
      </c>
      <c r="G32" s="37">
        <v>2138151</v>
      </c>
    </row>
    <row r="33" spans="1:7" x14ac:dyDescent="0.25">
      <c r="A33" s="29" t="s">
        <v>98</v>
      </c>
      <c r="B33" t="s">
        <v>28</v>
      </c>
      <c r="C33" s="39" t="s">
        <v>64</v>
      </c>
      <c r="D33" s="41" t="s">
        <v>97</v>
      </c>
      <c r="E33" s="40">
        <v>43999</v>
      </c>
      <c r="F33" s="33">
        <v>940.69</v>
      </c>
      <c r="G33" s="37">
        <v>2138163</v>
      </c>
    </row>
    <row r="34" spans="1:7" x14ac:dyDescent="0.25">
      <c r="F34" s="42">
        <f>SUM(F2:F33)</f>
        <v>128189.52000000002</v>
      </c>
    </row>
  </sheetData>
  <autoFilter ref="A1:G3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25"/>
  <sheetViews>
    <sheetView workbookViewId="0">
      <selection activeCell="F25" sqref="F25"/>
    </sheetView>
  </sheetViews>
  <sheetFormatPr defaultRowHeight="15" x14ac:dyDescent="0.25"/>
  <cols>
    <col min="1" max="2" width="16.7109375" customWidth="1"/>
    <col min="3" max="3" width="15" customWidth="1"/>
    <col min="4" max="4" width="23.42578125" customWidth="1"/>
    <col min="5" max="6" width="16.28515625" customWidth="1"/>
    <col min="7" max="7" width="17.28515625" customWidth="1"/>
  </cols>
  <sheetData>
    <row r="1" spans="1:7" ht="25.5" customHeight="1" x14ac:dyDescent="0.25">
      <c r="A1" t="s">
        <v>3</v>
      </c>
      <c r="B1" t="s">
        <v>16</v>
      </c>
      <c r="C1" t="s">
        <v>8</v>
      </c>
      <c r="D1" t="s">
        <v>4</v>
      </c>
      <c r="E1" t="s">
        <v>5</v>
      </c>
      <c r="F1" t="s">
        <v>7</v>
      </c>
      <c r="G1" t="s">
        <v>6</v>
      </c>
    </row>
    <row r="2" spans="1:7" x14ac:dyDescent="0.25">
      <c r="A2" s="4" t="s">
        <v>23</v>
      </c>
      <c r="B2" t="s">
        <v>30</v>
      </c>
      <c r="D2" s="41" t="s">
        <v>118</v>
      </c>
      <c r="E2" s="40">
        <v>44018</v>
      </c>
      <c r="F2" s="33">
        <v>11896.24</v>
      </c>
      <c r="G2" s="37">
        <v>2148866</v>
      </c>
    </row>
    <row r="3" spans="1:7" x14ac:dyDescent="0.25">
      <c r="A3" s="4" t="s">
        <v>23</v>
      </c>
      <c r="B3" t="s">
        <v>30</v>
      </c>
      <c r="D3" s="54">
        <v>43983</v>
      </c>
      <c r="E3" s="40">
        <v>44018</v>
      </c>
      <c r="F3" s="33">
        <v>9377.01</v>
      </c>
      <c r="G3" s="37">
        <v>2150532</v>
      </c>
    </row>
    <row r="4" spans="1:7" x14ac:dyDescent="0.25">
      <c r="A4" s="4" t="s">
        <v>21</v>
      </c>
      <c r="B4" s="12" t="s">
        <v>29</v>
      </c>
      <c r="C4" s="39" t="s">
        <v>103</v>
      </c>
      <c r="D4" s="35" t="s">
        <v>119</v>
      </c>
      <c r="E4" s="40">
        <v>44034</v>
      </c>
      <c r="F4" s="33">
        <v>1821.53</v>
      </c>
      <c r="G4" s="38">
        <v>2155692</v>
      </c>
    </row>
    <row r="5" spans="1:7" x14ac:dyDescent="0.25">
      <c r="A5" s="4" t="s">
        <v>21</v>
      </c>
      <c r="B5" s="12" t="s">
        <v>29</v>
      </c>
      <c r="C5" s="39" t="s">
        <v>104</v>
      </c>
      <c r="D5" s="35" t="s">
        <v>120</v>
      </c>
      <c r="E5" s="40">
        <v>44063</v>
      </c>
      <c r="F5" s="33">
        <v>1276.19</v>
      </c>
      <c r="G5" s="38">
        <v>2158140</v>
      </c>
    </row>
    <row r="6" spans="1:7" x14ac:dyDescent="0.25">
      <c r="A6" s="4" t="s">
        <v>21</v>
      </c>
      <c r="B6" s="12" t="s">
        <v>29</v>
      </c>
      <c r="C6" s="39" t="s">
        <v>105</v>
      </c>
      <c r="D6" s="35" t="s">
        <v>121</v>
      </c>
      <c r="E6" s="40">
        <v>44089</v>
      </c>
      <c r="F6" s="33">
        <v>1293.82</v>
      </c>
      <c r="G6" s="37">
        <v>2163045</v>
      </c>
    </row>
    <row r="7" spans="1:7" x14ac:dyDescent="0.25">
      <c r="A7" s="4" t="s">
        <v>21</v>
      </c>
      <c r="B7" s="12" t="s">
        <v>29</v>
      </c>
      <c r="C7" s="39" t="s">
        <v>106</v>
      </c>
      <c r="D7" s="35" t="s">
        <v>122</v>
      </c>
      <c r="E7" s="40">
        <v>44107</v>
      </c>
      <c r="F7" s="33">
        <v>1249.3699999999999</v>
      </c>
      <c r="G7" s="37">
        <v>2184081</v>
      </c>
    </row>
    <row r="8" spans="1:7" x14ac:dyDescent="0.25">
      <c r="A8" s="29" t="s">
        <v>98</v>
      </c>
      <c r="B8" t="s">
        <v>28</v>
      </c>
      <c r="C8" s="39" t="s">
        <v>107</v>
      </c>
      <c r="D8" s="35"/>
      <c r="E8" s="40">
        <v>44113</v>
      </c>
      <c r="F8" s="33">
        <v>4237.55</v>
      </c>
      <c r="G8" s="37">
        <v>2184114</v>
      </c>
    </row>
    <row r="9" spans="1:7" x14ac:dyDescent="0.25">
      <c r="A9" s="4" t="s">
        <v>21</v>
      </c>
      <c r="B9" s="12" t="s">
        <v>29</v>
      </c>
      <c r="C9" s="46" t="s">
        <v>108</v>
      </c>
      <c r="D9" s="35" t="s">
        <v>123</v>
      </c>
      <c r="E9" s="50">
        <v>44179</v>
      </c>
      <c r="F9" s="44">
        <v>1753.2</v>
      </c>
      <c r="G9" s="52">
        <v>2200644</v>
      </c>
    </row>
    <row r="10" spans="1:7" x14ac:dyDescent="0.25">
      <c r="A10" s="4" t="s">
        <v>23</v>
      </c>
      <c r="B10" t="s">
        <v>30</v>
      </c>
      <c r="C10" s="46" t="s">
        <v>109</v>
      </c>
      <c r="D10" s="48"/>
      <c r="E10" s="50">
        <v>44169</v>
      </c>
      <c r="F10" s="44">
        <v>6928</v>
      </c>
      <c r="G10" s="52">
        <v>2201128</v>
      </c>
    </row>
    <row r="11" spans="1:7" x14ac:dyDescent="0.25">
      <c r="A11" s="4" t="s">
        <v>23</v>
      </c>
      <c r="B11" t="s">
        <v>30</v>
      </c>
      <c r="C11" s="46" t="s">
        <v>110</v>
      </c>
      <c r="D11" s="48"/>
      <c r="E11" s="50">
        <v>44118</v>
      </c>
      <c r="F11" s="44">
        <v>11132.91</v>
      </c>
      <c r="G11" s="52">
        <v>2201156</v>
      </c>
    </row>
    <row r="12" spans="1:7" x14ac:dyDescent="0.25">
      <c r="A12" s="4" t="s">
        <v>23</v>
      </c>
      <c r="B12" t="s">
        <v>30</v>
      </c>
      <c r="C12" s="49" t="s">
        <v>111</v>
      </c>
      <c r="D12" s="47"/>
      <c r="E12" s="51">
        <v>44118</v>
      </c>
      <c r="F12" s="45">
        <v>11078.27</v>
      </c>
      <c r="G12" s="53">
        <v>2204919</v>
      </c>
    </row>
    <row r="13" spans="1:7" x14ac:dyDescent="0.25">
      <c r="A13" s="4" t="s">
        <v>21</v>
      </c>
      <c r="B13" s="12" t="s">
        <v>29</v>
      </c>
      <c r="C13" s="49" t="s">
        <v>112</v>
      </c>
      <c r="D13" s="47" t="s">
        <v>124</v>
      </c>
      <c r="E13" s="51">
        <v>44211</v>
      </c>
      <c r="F13" s="45">
        <v>853.87</v>
      </c>
      <c r="G13" s="53">
        <v>2206065</v>
      </c>
    </row>
    <row r="14" spans="1:7" x14ac:dyDescent="0.25">
      <c r="A14" s="4" t="s">
        <v>23</v>
      </c>
      <c r="B14" t="s">
        <v>30</v>
      </c>
      <c r="C14" s="49" t="s">
        <v>113</v>
      </c>
      <c r="D14" s="47" t="s">
        <v>125</v>
      </c>
      <c r="E14" s="51">
        <v>44208</v>
      </c>
      <c r="F14" s="45">
        <v>6581</v>
      </c>
      <c r="G14" s="53">
        <v>2206222</v>
      </c>
    </row>
    <row r="15" spans="1:7" x14ac:dyDescent="0.25">
      <c r="A15" s="29" t="s">
        <v>98</v>
      </c>
      <c r="B15" t="s">
        <v>28</v>
      </c>
      <c r="C15" s="49" t="s">
        <v>114</v>
      </c>
      <c r="D15" s="47" t="s">
        <v>126</v>
      </c>
      <c r="E15" s="51">
        <v>44174</v>
      </c>
      <c r="F15" s="45">
        <v>1026.98</v>
      </c>
      <c r="G15" s="53">
        <v>2206455</v>
      </c>
    </row>
    <row r="16" spans="1:7" x14ac:dyDescent="0.25">
      <c r="A16" s="4" t="s">
        <v>23</v>
      </c>
      <c r="B16" t="s">
        <v>30</v>
      </c>
      <c r="C16" s="49" t="s">
        <v>115</v>
      </c>
      <c r="D16" s="47" t="s">
        <v>100</v>
      </c>
      <c r="E16" s="51">
        <v>44239</v>
      </c>
      <c r="F16" s="45">
        <v>7238.64</v>
      </c>
      <c r="G16" s="53">
        <v>2209678</v>
      </c>
    </row>
    <row r="17" spans="1:7" x14ac:dyDescent="0.25">
      <c r="A17" s="29" t="s">
        <v>98</v>
      </c>
      <c r="B17" t="s">
        <v>28</v>
      </c>
      <c r="C17" s="49" t="s">
        <v>116</v>
      </c>
      <c r="D17" s="47" t="s">
        <v>101</v>
      </c>
      <c r="E17" s="51">
        <v>44145</v>
      </c>
      <c r="F17" s="45">
        <v>1026.98</v>
      </c>
      <c r="G17" s="53">
        <v>2209841</v>
      </c>
    </row>
    <row r="18" spans="1:7" x14ac:dyDescent="0.25">
      <c r="A18" s="4" t="s">
        <v>23</v>
      </c>
      <c r="B18" t="s">
        <v>30</v>
      </c>
      <c r="C18" s="49" t="s">
        <v>117</v>
      </c>
      <c r="D18" s="47" t="s">
        <v>102</v>
      </c>
      <c r="E18" s="51">
        <v>44141</v>
      </c>
      <c r="F18" s="45">
        <v>12930.41</v>
      </c>
      <c r="G18" s="53">
        <v>2211062</v>
      </c>
    </row>
    <row r="19" spans="1:7" x14ac:dyDescent="0.25">
      <c r="A19" t="s">
        <v>21</v>
      </c>
      <c r="B19" s="12" t="s">
        <v>29</v>
      </c>
      <c r="C19" s="49"/>
      <c r="D19" s="47" t="s">
        <v>128</v>
      </c>
      <c r="E19" s="40">
        <v>44264</v>
      </c>
      <c r="F19" s="45">
        <v>1249.3900000000001</v>
      </c>
      <c r="G19" s="56">
        <v>2219448</v>
      </c>
    </row>
    <row r="20" spans="1:7" x14ac:dyDescent="0.25">
      <c r="A20" t="s">
        <v>21</v>
      </c>
      <c r="B20" s="12" t="s">
        <v>29</v>
      </c>
      <c r="C20" s="49"/>
      <c r="D20" s="47" t="s">
        <v>100</v>
      </c>
      <c r="E20" s="40">
        <v>44263</v>
      </c>
      <c r="F20" s="45">
        <v>274.63</v>
      </c>
      <c r="G20" s="56">
        <v>2219449</v>
      </c>
    </row>
    <row r="21" spans="1:7" x14ac:dyDescent="0.25">
      <c r="A21" s="25" t="s">
        <v>98</v>
      </c>
      <c r="B21" t="s">
        <v>28</v>
      </c>
      <c r="D21" s="47" t="s">
        <v>124</v>
      </c>
      <c r="E21" s="40">
        <v>44222</v>
      </c>
      <c r="F21" s="42">
        <v>1026.98</v>
      </c>
    </row>
    <row r="22" spans="1:7" x14ac:dyDescent="0.25">
      <c r="A22" s="25" t="s">
        <v>98</v>
      </c>
      <c r="B22" t="s">
        <v>28</v>
      </c>
      <c r="D22" s="47" t="s">
        <v>100</v>
      </c>
      <c r="E22" s="40">
        <v>44264</v>
      </c>
      <c r="F22" s="45">
        <v>1081.02</v>
      </c>
    </row>
    <row r="23" spans="1:7" x14ac:dyDescent="0.25">
      <c r="A23" t="s">
        <v>21</v>
      </c>
      <c r="B23" s="12" t="s">
        <v>29</v>
      </c>
      <c r="D23" s="47" t="s">
        <v>127</v>
      </c>
      <c r="E23" s="40">
        <v>44277</v>
      </c>
      <c r="F23" s="55">
        <v>263.99</v>
      </c>
    </row>
    <row r="24" spans="1:7" x14ac:dyDescent="0.25">
      <c r="A24" s="4" t="s">
        <v>23</v>
      </c>
      <c r="B24" t="s">
        <v>30</v>
      </c>
      <c r="D24" s="47" t="s">
        <v>127</v>
      </c>
      <c r="E24" s="40">
        <v>44281</v>
      </c>
      <c r="F24" s="55">
        <v>9121.18</v>
      </c>
    </row>
    <row r="25" spans="1:7" x14ac:dyDescent="0.25">
      <c r="F25" s="42"/>
    </row>
  </sheetData>
  <autoFilter ref="A1:G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2" sqref="B2:F7"/>
    </sheetView>
  </sheetViews>
  <sheetFormatPr defaultRowHeight="15" x14ac:dyDescent="0.25"/>
  <cols>
    <col min="1" max="2" width="16.7109375" customWidth="1"/>
    <col min="3" max="3" width="15" customWidth="1"/>
    <col min="4" max="4" width="16" customWidth="1"/>
    <col min="5" max="6" width="16.28515625" customWidth="1"/>
    <col min="7" max="7" width="17.28515625" customWidth="1"/>
  </cols>
  <sheetData>
    <row r="1" spans="1:7" ht="25.5" customHeight="1" x14ac:dyDescent="0.25">
      <c r="A1" t="s">
        <v>3</v>
      </c>
      <c r="B1" t="s">
        <v>16</v>
      </c>
      <c r="C1" t="s">
        <v>8</v>
      </c>
      <c r="D1" t="s">
        <v>4</v>
      </c>
      <c r="E1" t="s">
        <v>5</v>
      </c>
      <c r="F1" t="s">
        <v>7</v>
      </c>
      <c r="G1" t="s">
        <v>6</v>
      </c>
    </row>
  </sheetData>
  <autoFilter ref="A1:G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D34" sqref="D34"/>
    </sheetView>
  </sheetViews>
  <sheetFormatPr defaultRowHeight="15" x14ac:dyDescent="0.25"/>
  <cols>
    <col min="1" max="2" width="16.7109375" customWidth="1"/>
    <col min="3" max="3" width="15" customWidth="1"/>
    <col min="4" max="4" width="16" customWidth="1"/>
    <col min="5" max="6" width="16.28515625" customWidth="1"/>
    <col min="7" max="7" width="17.28515625" customWidth="1"/>
  </cols>
  <sheetData>
    <row r="1" spans="1:7" ht="25.5" customHeight="1" x14ac:dyDescent="0.25">
      <c r="A1" t="s">
        <v>3</v>
      </c>
      <c r="B1" t="s">
        <v>16</v>
      </c>
      <c r="C1" t="s">
        <v>8</v>
      </c>
      <c r="D1" t="s">
        <v>4</v>
      </c>
      <c r="E1" t="s">
        <v>5</v>
      </c>
      <c r="F1" t="s">
        <v>7</v>
      </c>
      <c r="G1" t="s">
        <v>6</v>
      </c>
    </row>
  </sheetData>
  <autoFilter ref="A1:G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Yr 1 voucher details</vt:lpstr>
      <vt:lpstr>Yr 2 voucher details </vt:lpstr>
      <vt:lpstr>Yr 3 voucher details </vt:lpstr>
      <vt:lpstr>Yr 4 voucher details</vt:lpstr>
      <vt:lpstr>Yr 5 voucher details</vt:lpstr>
    </vt:vector>
  </TitlesOfParts>
  <Company>UTHealth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Lashawda Martin</dc:creator>
  <cp:lastModifiedBy>Martin, Lashawda</cp:lastModifiedBy>
  <dcterms:created xsi:type="dcterms:W3CDTF">2020-09-30T00:45:32Z</dcterms:created>
  <dcterms:modified xsi:type="dcterms:W3CDTF">2021-04-06T18:21:19Z</dcterms:modified>
</cp:coreProperties>
</file>