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2"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ecture example" sheetId="1" r:id="rId4"/>
    <sheet state="visible" name="Hepatitis" sheetId="2" r:id="rId5"/>
    <sheet state="visible" name="Congenital Anomalies" sheetId="3"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A8">
      <text>
        <t xml:space="preserve">Table 6-5 helpful for this one.</t>
      </text>
    </comment>
    <comment authorId="0" ref="E11">
      <text>
        <t xml:space="preserve">The independent effect of positive antibodies only (i.e., in the absence of alcohol) relative to neither alcohol nor antibody.</t>
      </text>
    </comment>
    <comment authorId="0" ref="F11">
      <text>
        <t xml:space="preserve">The independent effect of positive antibodies only (i.e., in the absence of alcohol) relative to neither alcohol nor antibody.</t>
      </text>
    </comment>
    <comment authorId="0" ref="E12">
      <text>
        <t xml:space="preserve">Independent effect of alcohol (i.e., in the absence of antibody) relative to neither alcohol nor antibody.</t>
      </text>
    </comment>
    <comment authorId="0" ref="F12">
      <text>
        <t xml:space="preserve">Independent effect of alcohol (i.e., in the absence of antibody) relative to neither alcohol nor antibody.</t>
      </text>
    </comment>
    <comment authorId="0" ref="A15">
      <text>
        <t xml:space="preserve">Exhibit 6-2 is helpful for this.</t>
      </text>
    </comment>
    <comment authorId="0" ref="A16">
      <text>
        <t xml:space="preserve">(RR in Anti-HCV only) * (RR in alcohol only) </t>
      </text>
    </comment>
    <comment authorId="0" ref="A17">
      <text>
        <t xml:space="preserve">(AR in Anti-HCV only) + (AR in alcohol only)</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Congenital anomalies are the leading cause of infant mortality among U.S. whites and the second leading cause among U.S. blacks. Only a few population-based studies have previously examined mortality from congenital anomalies and all relied on death certificate data as the sole source of information on anomalies. Researchers from the California Birth Defects Monitoring Program utilized population-based registry data to examine the effects of major anomalies on neonatal mortality. In addition, since low birth weight is highly associated with both neonatal mortality and congenital anomalies, they were particularly interested in the interrelations between low birth weight (LBW), anomalies, and neonatal mortality. The table below shows the distribution of the 240,314 white live births in this population by birth weight category, anomaly status (any vs. none), and neonatal mortality (died vs. lived within the first 28 days of life).</t>
      </text>
    </comment>
  </commentList>
</comments>
</file>

<file path=xl/sharedStrings.xml><?xml version="1.0" encoding="utf-8"?>
<sst xmlns="http://schemas.openxmlformats.org/spreadsheetml/2006/main" count="98" uniqueCount="50">
  <si>
    <t>Non</t>
  </si>
  <si>
    <t>Smoke</t>
  </si>
  <si>
    <t>LC+</t>
  </si>
  <si>
    <t>LC-</t>
  </si>
  <si>
    <t>Ab+</t>
  </si>
  <si>
    <t>Risk:</t>
  </si>
  <si>
    <t>Ab-</t>
  </si>
  <si>
    <t>RD</t>
  </si>
  <si>
    <t>RR</t>
  </si>
  <si>
    <t>Overall</t>
  </si>
  <si>
    <t>1. In a prospective study of the relationship of hepatitis B and C viruses to newly developed hepatocellular carcinoma, the authors examined the interaction between alcohol and hepatitis C virus (HCV). The following table is based on this study’s results:</t>
  </si>
  <si>
    <t>Alcohol drinking</t>
  </si>
  <si>
    <t>Anti-HCV</t>
  </si>
  <si>
    <t>No. of persons</t>
  </si>
  <si>
    <t>Incidence rates/100,000</t>
  </si>
  <si>
    <t>Absent</t>
  </si>
  <si>
    <t>Negative</t>
  </si>
  <si>
    <t>Positive</t>
  </si>
  <si>
    <t>Present</t>
  </si>
  <si>
    <t>a. Using the category “absent–negative” as the reference, calculate the relative risks and the attributable risks (in the exposed) for those with positive antibodies to HCV only, for those exposed to alcohol only, and for those exposed to both.</t>
  </si>
  <si>
    <t>AR</t>
  </si>
  <si>
    <t>Reference</t>
  </si>
  <si>
    <t>c. Calculate the expected joint relative risk (multiplicative model) and the expected joint attributable risk in the exposed (additive model).</t>
  </si>
  <si>
    <t xml:space="preserve">Expected joint RR = </t>
  </si>
  <si>
    <t>Expected joint AR =</t>
  </si>
  <si>
    <t>d. Using the homogeneity strategy and alcohol as the effect modifier, confirm your answers to the previous questions.</t>
  </si>
  <si>
    <t>RR (within alcohol)</t>
  </si>
  <si>
    <t>AR (within alcohol)</t>
  </si>
  <si>
    <t>Ref</t>
  </si>
  <si>
    <t>Please fill in the blank row and column totals below.</t>
  </si>
  <si>
    <t>Neonatal Mortality</t>
  </si>
  <si>
    <t>Any Anomaly, LBW (&lt;2500 g)</t>
  </si>
  <si>
    <t>Any Anomaly, NBW ( &gt;= 2500 g)</t>
  </si>
  <si>
    <t>Total Anom.</t>
  </si>
  <si>
    <t>No Anomaly, LBW</t>
  </si>
  <si>
    <t>No Anomaly, NBW</t>
  </si>
  <si>
    <t>Total No Anom.</t>
  </si>
  <si>
    <t>Died</t>
  </si>
  <si>
    <t>Lived</t>
  </si>
  <si>
    <t>a. Construct a 2 x 2 table to examine the relation between anomaly status (“exposure”) and neonatal mortality (“outcome”) ignoring birth weight. What is the magnitude of the association (use the risk ratio (RR)) and the 95% confidence interval?</t>
  </si>
  <si>
    <t>Total</t>
  </si>
  <si>
    <t>Risk</t>
  </si>
  <si>
    <t>Log(RR)</t>
  </si>
  <si>
    <t>SE (Log RR)</t>
  </si>
  <si>
    <t>LCL(log RR)</t>
  </si>
  <si>
    <t>UCL(log RR)</t>
  </si>
  <si>
    <t>LCL</t>
  </si>
  <si>
    <t>UCL</t>
  </si>
  <si>
    <t>Anomaly +</t>
  </si>
  <si>
    <t>Anomaly -</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</si>
</sst>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sz val="12.0"/>
      <color rgb="FF000000"/>
      <name val="Calibri"/>
    </font>
    <font>
      <color theme="1"/>
      <name val="Arial"/>
    </font>
    <font>
      <color theme="1"/>
      <name val="Arial"/>
      <scheme val="minor"/>
    </font>
    <font>
      <b/>
      <sz val="10.0"/>
      <color rgb="FF000000"/>
      <name val="Arial"/>
    </font>
    <font>
      <sz val="10.0"/>
      <color rgb="FF000000"/>
      <name val="Arial"/>
    </font>
    <font>
      <sz val="10.0"/>
      <color rgb="FFFF0000"/>
      <name val="Arial"/>
    </font>
    <font>
      <color rgb="FFFF0000"/>
      <name val="Arial"/>
      <scheme val="minor"/>
    </font>
  </fonts>
  <fills count="4">
    <fill>
      <patternFill patternType="none"/>
    </fill>
    <fill>
      <patternFill patternType="lightGray"/>
    </fill>
    <fill>
      <patternFill patternType="solid">
        <fgColor rgb="FFF3F3F3"/>
        <bgColor rgb="FFF3F3F3"/>
      </patternFill>
    </fill>
    <fill>
      <patternFill patternType="solid">
        <fgColor rgb="FFCFE2F3"/>
        <bgColor rgb="FFCFE2F3"/>
      </patternFill>
    </fill>
  </fills>
  <borders count="1">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vertical="bottom"/>
    </xf>
    <xf borderId="0" fillId="0" fontId="1" numFmtId="0" xfId="0" applyAlignment="1" applyFont="1">
      <alignment horizontal="right" vertical="bottom"/>
    </xf>
    <xf borderId="0" fillId="2" fontId="3" numFmtId="0" xfId="0" applyAlignment="1" applyFill="1" applyFont="1">
      <alignment readingOrder="0" shrinkToFit="0" wrapText="1"/>
    </xf>
    <xf borderId="0" fillId="3" fontId="3" numFmtId="0" xfId="0" applyAlignment="1" applyFill="1" applyFont="1">
      <alignment readingOrder="0"/>
    </xf>
    <xf borderId="0" fillId="3" fontId="3" numFmtId="0" xfId="0" applyAlignment="1" applyFont="1">
      <alignment horizontal="center" readingOrder="0"/>
    </xf>
    <xf borderId="0" fillId="0" fontId="3" numFmtId="0" xfId="0" applyAlignment="1" applyFont="1">
      <alignment readingOrder="0" vertical="center"/>
    </xf>
    <xf borderId="0" fillId="0" fontId="3" numFmtId="0" xfId="0" applyAlignment="1" applyFont="1">
      <alignment readingOrder="0"/>
    </xf>
    <xf borderId="0" fillId="0" fontId="3" numFmtId="0" xfId="0" applyAlignment="1" applyFont="1">
      <alignment horizontal="center" readingOrder="0"/>
    </xf>
    <xf borderId="0" fillId="0" fontId="3" numFmtId="0" xfId="0" applyAlignment="1" applyFont="1">
      <alignment horizontal="center"/>
    </xf>
    <xf borderId="0" fillId="0" fontId="3" numFmtId="0" xfId="0" applyFont="1"/>
    <xf borderId="0" fillId="2" fontId="3" numFmtId="0" xfId="0" applyAlignment="1" applyFont="1">
      <alignment readingOrder="0"/>
    </xf>
    <xf borderId="0" fillId="0" fontId="4" numFmtId="0" xfId="0" applyAlignment="1" applyFont="1">
      <alignment horizontal="center" readingOrder="0" vertical="top"/>
    </xf>
    <xf borderId="0" fillId="0" fontId="5" numFmtId="0" xfId="0" applyAlignment="1" applyFont="1">
      <alignment horizontal="center" readingOrder="0" vertical="top"/>
    </xf>
    <xf borderId="0" fillId="0" fontId="6" numFmtId="0" xfId="0" applyAlignment="1" applyFont="1">
      <alignment horizontal="center" readingOrder="0" vertical="top"/>
    </xf>
    <xf borderId="0" fillId="0" fontId="5" numFmtId="3" xfId="0" applyAlignment="1" applyFont="1" applyNumberFormat="1">
      <alignment horizontal="center" readingOrder="0" vertical="top"/>
    </xf>
    <xf borderId="0" fillId="0" fontId="6" numFmtId="3" xfId="0" applyAlignment="1" applyFont="1" applyNumberFormat="1">
      <alignment horizontal="center" readingOrder="0" vertical="top"/>
    </xf>
    <xf borderId="0" fillId="0" fontId="7" numFmtId="0" xfId="0" applyAlignment="1" applyFont="1">
      <alignment horizontal="center"/>
    </xf>
    <xf borderId="0" fillId="0" fontId="7" numFmtId="3" xfId="0" applyAlignment="1" applyFont="1" applyNumberFormat="1">
      <alignment horizontal="center"/>
    </xf>
    <xf borderId="0" fillId="0" fontId="3" numFmtId="0" xfId="0" applyAlignment="1" applyFont="1">
      <alignment readingOrder="0"/>
    </xf>
    <xf borderId="0" fillId="0" fontId="3" numFmtId="3" xfId="0" applyAlignment="1" applyFont="1" applyNumberForma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haredStrings" Target="sharedStrings.xml"/><Relationship Id="rId7" Type="http://schemas.openxmlformats.org/officeDocument/2006/relationships/customXml" Target="../customXml/item1.xml"/><Relationship Id="rId2" Type="http://schemas.openxmlformats.org/officeDocument/2006/relationships/styles" Target="styles.xml"/><Relationship Id="rId1" Type="http://schemas.openxmlformats.org/officeDocument/2006/relationships/theme" Target="theme/theme1.xml"/><Relationship Id="rId6" Type="http://schemas.openxmlformats.org/officeDocument/2006/relationships/worksheet" Target="worksheets/sheet3.xml"/><Relationship Id="rId5" Type="http://schemas.openxmlformats.org/officeDocument/2006/relationships/worksheet" Target="worksheets/sheet2.xml"/><Relationship Id="rId4" Type="http://schemas.openxmlformats.org/officeDocument/2006/relationships/worksheet" Target="worksheets/sheet1.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c r="C1" s="2"/>
      <c r="D1" s="2"/>
      <c r="E1" s="2"/>
      <c r="F1" s="2"/>
      <c r="G1" s="2"/>
      <c r="H1" s="1" t="s">
        <v>1</v>
      </c>
      <c r="I1" s="2"/>
      <c r="J1" s="2"/>
      <c r="K1" s="2"/>
      <c r="L1" s="2"/>
      <c r="M1" s="2"/>
    </row>
    <row r="2">
      <c r="A2" s="2"/>
      <c r="B2" s="1" t="s">
        <v>2</v>
      </c>
      <c r="C2" s="1" t="s">
        <v>3</v>
      </c>
      <c r="D2" s="2"/>
      <c r="E2" s="2"/>
      <c r="F2" s="2"/>
      <c r="G2" s="2"/>
      <c r="H2" s="2"/>
      <c r="I2" s="1" t="s">
        <v>2</v>
      </c>
      <c r="J2" s="1" t="s">
        <v>3</v>
      </c>
      <c r="K2" s="2"/>
      <c r="L2" s="2"/>
      <c r="M2" s="2"/>
    </row>
    <row r="3">
      <c r="A3" s="1" t="s">
        <v>4</v>
      </c>
      <c r="B3" s="3">
        <v>3.0</v>
      </c>
      <c r="C3" s="3">
        <v>997.0</v>
      </c>
      <c r="D3" s="3">
        <v>1000.0</v>
      </c>
      <c r="E3" s="1" t="s">
        <v>5</v>
      </c>
      <c r="F3" s="3">
        <v>0.003</v>
      </c>
      <c r="G3" s="2"/>
      <c r="H3" s="1" t="s">
        <v>4</v>
      </c>
      <c r="I3" s="3">
        <v>20.0</v>
      </c>
      <c r="J3" s="3">
        <v>980.0</v>
      </c>
      <c r="K3" s="3">
        <v>1000.0</v>
      </c>
      <c r="L3" s="1" t="s">
        <v>5</v>
      </c>
      <c r="M3" s="3">
        <v>0.02</v>
      </c>
    </row>
    <row r="4">
      <c r="A4" s="1" t="s">
        <v>6</v>
      </c>
      <c r="B4" s="3">
        <v>1.0</v>
      </c>
      <c r="C4" s="3">
        <v>999.0</v>
      </c>
      <c r="D4" s="3">
        <v>1000.0</v>
      </c>
      <c r="E4" s="1" t="s">
        <v>5</v>
      </c>
      <c r="F4" s="3">
        <v>0.001</v>
      </c>
      <c r="G4" s="2"/>
      <c r="H4" s="1" t="s">
        <v>6</v>
      </c>
      <c r="I4" s="3">
        <v>10.0</v>
      </c>
      <c r="J4" s="3">
        <v>990.0</v>
      </c>
      <c r="K4" s="3">
        <v>1000.0</v>
      </c>
      <c r="L4" s="1" t="s">
        <v>5</v>
      </c>
      <c r="M4" s="3">
        <v>0.01</v>
      </c>
    </row>
    <row r="5">
      <c r="A5" s="2"/>
      <c r="B5" s="2"/>
      <c r="C5" s="2"/>
      <c r="D5" s="2"/>
      <c r="E5" s="1" t="s">
        <v>7</v>
      </c>
      <c r="F5" s="3">
        <v>0.002</v>
      </c>
      <c r="G5" s="2"/>
      <c r="H5" s="2"/>
      <c r="I5" s="2"/>
      <c r="J5" s="2"/>
      <c r="K5" s="2"/>
      <c r="L5" s="1" t="s">
        <v>7</v>
      </c>
      <c r="M5" s="3">
        <v>0.01</v>
      </c>
    </row>
    <row r="6">
      <c r="A6" s="2"/>
      <c r="B6" s="2"/>
      <c r="C6" s="2"/>
      <c r="D6" s="2"/>
      <c r="E6" s="1" t="s">
        <v>8</v>
      </c>
      <c r="F6" s="3">
        <v>3.0</v>
      </c>
      <c r="G6" s="2"/>
      <c r="H6" s="2"/>
      <c r="I6" s="2"/>
      <c r="J6" s="2"/>
      <c r="K6" s="2"/>
      <c r="L6" s="1" t="s">
        <v>8</v>
      </c>
      <c r="M6" s="3">
        <v>2.0</v>
      </c>
    </row>
    <row r="7">
      <c r="A7" s="2"/>
      <c r="B7" s="2"/>
      <c r="C7" s="2"/>
      <c r="D7" s="2"/>
      <c r="E7" s="2"/>
      <c r="F7" s="2"/>
      <c r="G7" s="2"/>
      <c r="H7" s="2"/>
      <c r="I7" s="2"/>
      <c r="J7" s="2"/>
      <c r="K7" s="2"/>
      <c r="L7" s="2"/>
      <c r="M7" s="2"/>
    </row>
    <row r="8">
      <c r="A8" s="2"/>
      <c r="B8" s="2"/>
      <c r="C8" s="2"/>
      <c r="D8" s="2"/>
      <c r="E8" s="2"/>
      <c r="F8" s="2"/>
      <c r="G8" s="2"/>
      <c r="H8" s="2"/>
      <c r="I8" s="2"/>
      <c r="J8" s="2"/>
      <c r="K8" s="2"/>
      <c r="L8" s="2"/>
      <c r="M8" s="2"/>
    </row>
    <row r="9">
      <c r="A9" s="1" t="s">
        <v>9</v>
      </c>
      <c r="B9" s="2"/>
      <c r="C9" s="2"/>
      <c r="D9" s="2"/>
      <c r="E9" s="2"/>
      <c r="F9" s="2"/>
      <c r="G9" s="2"/>
      <c r="H9" s="2"/>
      <c r="I9" s="2"/>
      <c r="J9" s="2"/>
      <c r="K9" s="2"/>
      <c r="L9" s="2"/>
      <c r="M9" s="2"/>
    </row>
    <row r="10">
      <c r="A10" s="2"/>
      <c r="B10" s="1" t="s">
        <v>2</v>
      </c>
      <c r="C10" s="1" t="s">
        <v>3</v>
      </c>
      <c r="D10" s="2"/>
      <c r="E10" s="2"/>
      <c r="F10" s="2"/>
      <c r="G10" s="2"/>
      <c r="H10" s="2"/>
      <c r="I10" s="2"/>
      <c r="J10" s="2"/>
      <c r="K10" s="2"/>
      <c r="L10" s="2"/>
      <c r="M10" s="2"/>
    </row>
    <row r="11">
      <c r="A11" s="1" t="s">
        <v>4</v>
      </c>
      <c r="B11" s="3">
        <v>23.0</v>
      </c>
      <c r="C11" s="3">
        <v>1977.0</v>
      </c>
      <c r="D11" s="3">
        <v>2000.0</v>
      </c>
      <c r="E11" s="1" t="s">
        <v>5</v>
      </c>
      <c r="F11" s="3">
        <v>0.0115</v>
      </c>
      <c r="G11" s="2"/>
      <c r="H11" s="2"/>
      <c r="I11" s="2"/>
      <c r="J11" s="2"/>
      <c r="K11" s="2"/>
      <c r="L11" s="2"/>
      <c r="M11" s="2"/>
    </row>
    <row r="12">
      <c r="A12" s="1" t="s">
        <v>6</v>
      </c>
      <c r="B12" s="3">
        <v>11.0</v>
      </c>
      <c r="C12" s="3">
        <v>999.0</v>
      </c>
      <c r="D12" s="3">
        <v>1010.0</v>
      </c>
      <c r="E12" s="1" t="s">
        <v>5</v>
      </c>
      <c r="F12" s="3">
        <v>0.01089109</v>
      </c>
      <c r="G12" s="2"/>
      <c r="H12" s="2"/>
      <c r="I12" s="2"/>
      <c r="J12" s="2"/>
      <c r="K12" s="2"/>
      <c r="L12" s="2"/>
      <c r="M12" s="2"/>
    </row>
    <row r="13">
      <c r="A13" s="2"/>
      <c r="B13" s="2"/>
      <c r="C13" s="2"/>
      <c r="D13" s="2"/>
      <c r="E13" s="1" t="s">
        <v>7</v>
      </c>
      <c r="F13" s="3">
        <v>6.0891E-4</v>
      </c>
      <c r="G13" s="2"/>
      <c r="H13" s="2"/>
      <c r="I13" s="2"/>
      <c r="J13" s="2"/>
      <c r="K13" s="2"/>
      <c r="L13" s="2"/>
      <c r="M13" s="2"/>
    </row>
    <row r="14">
      <c r="A14" s="2"/>
      <c r="B14" s="2"/>
      <c r="C14" s="2"/>
      <c r="D14" s="2"/>
      <c r="E14" s="1" t="s">
        <v>8</v>
      </c>
      <c r="F14" s="3">
        <v>1.05590909</v>
      </c>
      <c r="G14" s="2"/>
      <c r="H14" s="2"/>
      <c r="I14" s="2"/>
      <c r="J14" s="2"/>
      <c r="K14" s="2"/>
      <c r="L14" s="2"/>
      <c r="M1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0"/>
    <col customWidth="1" min="4" max="4" width="18.38"/>
    <col customWidth="1" min="5" max="5" width="14.5"/>
    <col customWidth="1" min="6" max="6" width="14.63"/>
  </cols>
  <sheetData>
    <row r="1">
      <c r="A1" s="4" t="s">
        <v>10</v>
      </c>
    </row>
    <row r="2">
      <c r="A2" s="5" t="s">
        <v>11</v>
      </c>
      <c r="B2" s="6" t="s">
        <v>12</v>
      </c>
      <c r="C2" s="6" t="s">
        <v>13</v>
      </c>
      <c r="D2" s="6" t="s">
        <v>14</v>
      </c>
    </row>
    <row r="3">
      <c r="A3" s="7" t="s">
        <v>15</v>
      </c>
      <c r="B3" s="8" t="s">
        <v>16</v>
      </c>
      <c r="C3" s="9">
        <v>8968.0</v>
      </c>
      <c r="D3" s="9">
        <v>78.7</v>
      </c>
    </row>
    <row r="4">
      <c r="B4" s="8" t="s">
        <v>17</v>
      </c>
      <c r="C4" s="9">
        <v>2352.0</v>
      </c>
      <c r="D4" s="9">
        <v>127.1</v>
      </c>
    </row>
    <row r="5">
      <c r="A5" s="7" t="s">
        <v>18</v>
      </c>
      <c r="B5" s="8" t="s">
        <v>16</v>
      </c>
      <c r="C5" s="9">
        <v>461.0</v>
      </c>
      <c r="D5" s="9">
        <v>309.7</v>
      </c>
    </row>
    <row r="6">
      <c r="B6" s="8" t="s">
        <v>17</v>
      </c>
      <c r="C6" s="9">
        <v>90.0</v>
      </c>
      <c r="D6" s="9">
        <v>384.9</v>
      </c>
    </row>
    <row r="8">
      <c r="A8" s="4" t="s">
        <v>19</v>
      </c>
    </row>
    <row r="9">
      <c r="A9" s="5" t="s">
        <v>11</v>
      </c>
      <c r="B9" s="6" t="s">
        <v>12</v>
      </c>
      <c r="C9" s="6" t="s">
        <v>13</v>
      </c>
      <c r="D9" s="6" t="s">
        <v>14</v>
      </c>
      <c r="E9" s="6" t="s">
        <v>8</v>
      </c>
      <c r="F9" s="6" t="s">
        <v>20</v>
      </c>
    </row>
    <row r="10">
      <c r="A10" s="7" t="s">
        <v>15</v>
      </c>
      <c r="B10" s="8" t="s">
        <v>16</v>
      </c>
      <c r="C10" s="9">
        <v>8968.0</v>
      </c>
      <c r="D10" s="9">
        <v>78.7</v>
      </c>
      <c r="E10" s="9" t="s">
        <v>21</v>
      </c>
      <c r="F10" s="9" t="s">
        <v>21</v>
      </c>
    </row>
    <row r="11">
      <c r="B11" s="8" t="s">
        <v>17</v>
      </c>
      <c r="C11" s="9">
        <v>2352.0</v>
      </c>
      <c r="D11" s="9">
        <v>127.1</v>
      </c>
      <c r="E11" s="10">
        <f t="shared" ref="E11:E13" si="1">D11/$D$10</f>
        <v>1.614993647</v>
      </c>
      <c r="F11" s="10">
        <f t="shared" ref="F11:F13" si="2">D11-$D$10</f>
        <v>48.4</v>
      </c>
    </row>
    <row r="12">
      <c r="A12" s="7" t="s">
        <v>18</v>
      </c>
      <c r="B12" s="8" t="s">
        <v>16</v>
      </c>
      <c r="C12" s="9">
        <v>461.0</v>
      </c>
      <c r="D12" s="9">
        <v>309.7</v>
      </c>
      <c r="E12" s="10">
        <f t="shared" si="1"/>
        <v>3.93519695</v>
      </c>
      <c r="F12" s="10">
        <f t="shared" si="2"/>
        <v>231</v>
      </c>
    </row>
    <row r="13">
      <c r="B13" s="8" t="s">
        <v>17</v>
      </c>
      <c r="C13" s="9">
        <v>90.0</v>
      </c>
      <c r="D13" s="9">
        <v>384.9</v>
      </c>
      <c r="E13" s="10">
        <f t="shared" si="1"/>
        <v>4.890724269</v>
      </c>
      <c r="F13" s="10">
        <f t="shared" si="2"/>
        <v>306.2</v>
      </c>
    </row>
    <row r="15">
      <c r="A15" s="4" t="s">
        <v>22</v>
      </c>
    </row>
    <row r="16">
      <c r="A16" s="5" t="s">
        <v>23</v>
      </c>
      <c r="B16" s="11">
        <f>E11*E12</f>
        <v>6.355318074</v>
      </c>
    </row>
    <row r="17">
      <c r="A17" s="5" t="s">
        <v>24</v>
      </c>
      <c r="B17" s="11">
        <f>F11+F12</f>
        <v>279.4</v>
      </c>
    </row>
    <row r="19">
      <c r="A19" s="12" t="s">
        <v>25</v>
      </c>
    </row>
    <row r="20">
      <c r="A20" s="5" t="s">
        <v>11</v>
      </c>
      <c r="B20" s="6" t="s">
        <v>12</v>
      </c>
      <c r="C20" s="6" t="s">
        <v>13</v>
      </c>
      <c r="D20" s="6" t="s">
        <v>14</v>
      </c>
      <c r="E20" s="6" t="s">
        <v>26</v>
      </c>
      <c r="F20" s="6" t="s">
        <v>27</v>
      </c>
    </row>
    <row r="21">
      <c r="A21" s="7" t="s">
        <v>15</v>
      </c>
      <c r="B21" s="8" t="s">
        <v>16</v>
      </c>
      <c r="C21" s="9">
        <v>8968.0</v>
      </c>
      <c r="D21" s="9">
        <v>78.7</v>
      </c>
      <c r="E21" s="9" t="s">
        <v>28</v>
      </c>
      <c r="F21" s="9" t="s">
        <v>28</v>
      </c>
    </row>
    <row r="22">
      <c r="B22" s="8" t="s">
        <v>17</v>
      </c>
      <c r="C22" s="9">
        <v>2352.0</v>
      </c>
      <c r="D22" s="9">
        <v>127.1</v>
      </c>
      <c r="E22" s="10">
        <f>D22/D21</f>
        <v>1.614993647</v>
      </c>
      <c r="F22" s="10">
        <f>D22-D21</f>
        <v>48.4</v>
      </c>
    </row>
    <row r="23">
      <c r="A23" s="7" t="s">
        <v>18</v>
      </c>
      <c r="B23" s="8" t="s">
        <v>16</v>
      </c>
      <c r="C23" s="9">
        <v>461.0</v>
      </c>
      <c r="D23" s="9">
        <v>309.7</v>
      </c>
      <c r="E23" s="9" t="s">
        <v>28</v>
      </c>
      <c r="F23" s="9" t="s">
        <v>28</v>
      </c>
    </row>
    <row r="24">
      <c r="B24" s="8" t="s">
        <v>17</v>
      </c>
      <c r="C24" s="9">
        <v>90.0</v>
      </c>
      <c r="D24" s="9">
        <v>384.9</v>
      </c>
      <c r="E24" s="10">
        <f>D24/D23</f>
        <v>1.242815628</v>
      </c>
      <c r="F24" s="10">
        <f>D24-D23</f>
        <v>75.2</v>
      </c>
    </row>
  </sheetData>
  <mergeCells count="10">
    <mergeCell ref="A12:A13"/>
    <mergeCell ref="A21:A22"/>
    <mergeCell ref="A23:A24"/>
    <mergeCell ref="A1:F1"/>
    <mergeCell ref="A3:A4"/>
    <mergeCell ref="A5:A6"/>
    <mergeCell ref="A8:F8"/>
    <mergeCell ref="A10:A11"/>
    <mergeCell ref="A15:F15"/>
    <mergeCell ref="A19:F19"/>
  </mergeCell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0"/>
    <col customWidth="1" min="2" max="2" width="27.38"/>
    <col customWidth="1" min="3" max="3" width="28.38"/>
    <col customWidth="1" min="5" max="5" width="18.25"/>
    <col customWidth="1" min="6" max="6" width="18.63"/>
    <col customWidth="1" min="7" max="7" width="16.75"/>
  </cols>
  <sheetData>
    <row r="1">
      <c r="A1" s="8" t="s">
        <v>29</v>
      </c>
      <c r="B1" s="13"/>
      <c r="C1" s="13"/>
      <c r="D1" s="13"/>
      <c r="E1" s="13"/>
      <c r="F1" s="13"/>
      <c r="G1" s="13"/>
    </row>
    <row r="2">
      <c r="A2" s="13" t="s">
        <v>30</v>
      </c>
      <c r="B2" s="13" t="s">
        <v>31</v>
      </c>
      <c r="C2" s="13" t="s">
        <v>32</v>
      </c>
      <c r="D2" s="13" t="s">
        <v>33</v>
      </c>
      <c r="E2" s="13" t="s">
        <v>34</v>
      </c>
      <c r="F2" s="13" t="s">
        <v>35</v>
      </c>
      <c r="G2" s="13" t="s">
        <v>36</v>
      </c>
    </row>
    <row r="3">
      <c r="A3" s="13" t="s">
        <v>37</v>
      </c>
      <c r="B3" s="14">
        <v>211.0</v>
      </c>
      <c r="C3" s="14">
        <v>188.0</v>
      </c>
      <c r="D3" s="15">
        <f t="shared" ref="D3:D4" si="1">B3+C3</f>
        <v>399</v>
      </c>
      <c r="E3" s="14">
        <v>432.0</v>
      </c>
      <c r="F3" s="14">
        <v>141.0</v>
      </c>
      <c r="G3" s="15">
        <f t="shared" ref="G3:G4" si="2">E3+F3</f>
        <v>573</v>
      </c>
    </row>
    <row r="4">
      <c r="A4" s="13" t="s">
        <v>38</v>
      </c>
      <c r="B4" s="14">
        <v>688.0</v>
      </c>
      <c r="C4" s="16">
        <v>5448.0</v>
      </c>
      <c r="D4" s="17">
        <f t="shared" si="1"/>
        <v>6136</v>
      </c>
      <c r="E4" s="16">
        <v>8834.0</v>
      </c>
      <c r="F4" s="16">
        <v>224372.0</v>
      </c>
      <c r="G4" s="17">
        <f t="shared" si="2"/>
        <v>233206</v>
      </c>
    </row>
    <row r="5">
      <c r="B5" s="18">
        <f t="shared" ref="B5:G5" si="3">B3+B4</f>
        <v>899</v>
      </c>
      <c r="C5" s="19">
        <f t="shared" si="3"/>
        <v>5636</v>
      </c>
      <c r="D5" s="19">
        <f t="shared" si="3"/>
        <v>6535</v>
      </c>
      <c r="E5" s="19">
        <f t="shared" si="3"/>
        <v>9266</v>
      </c>
      <c r="F5" s="19">
        <f t="shared" si="3"/>
        <v>224513</v>
      </c>
      <c r="G5" s="19">
        <f t="shared" si="3"/>
        <v>233779</v>
      </c>
    </row>
    <row r="7">
      <c r="A7" s="20" t="s">
        <v>39</v>
      </c>
    </row>
    <row r="8">
      <c r="B8" s="9" t="s">
        <v>37</v>
      </c>
      <c r="C8" s="9" t="s">
        <v>38</v>
      </c>
      <c r="D8" s="9" t="s">
        <v>40</v>
      </c>
      <c r="E8" s="9" t="s">
        <v>41</v>
      </c>
      <c r="F8" s="9" t="s">
        <v>8</v>
      </c>
      <c r="G8" s="9" t="s">
        <v>42</v>
      </c>
      <c r="H8" s="9" t="s">
        <v>43</v>
      </c>
      <c r="I8" s="9" t="s">
        <v>44</v>
      </c>
      <c r="J8" s="9" t="s">
        <v>45</v>
      </c>
      <c r="K8" s="9" t="s">
        <v>46</v>
      </c>
      <c r="L8" s="9" t="s">
        <v>47</v>
      </c>
    </row>
    <row r="9">
      <c r="A9" s="8" t="s">
        <v>48</v>
      </c>
      <c r="B9" s="10">
        <f>D3</f>
        <v>399</v>
      </c>
      <c r="C9" s="21">
        <f>D4</f>
        <v>6136</v>
      </c>
      <c r="D9" s="21">
        <f t="shared" ref="D9:D10" si="5">B9+C9</f>
        <v>6535</v>
      </c>
      <c r="E9" s="10">
        <f t="shared" ref="E9:E10" si="6">B9/D9</f>
        <v>0.0610558531</v>
      </c>
      <c r="F9" s="10">
        <f>E9/E10</f>
        <v>24.91025529</v>
      </c>
      <c r="G9" s="10">
        <f>log(F9)</f>
        <v>1.396378178</v>
      </c>
      <c r="H9" s="10">
        <f>sqrt((C9/(B9*D9)) + (C10/(B10*D10)))</f>
        <v>0.06398567519</v>
      </c>
      <c r="I9" s="10">
        <f>G9-1.96*H9</f>
        <v>1.270966255</v>
      </c>
      <c r="J9" s="10">
        <f>G9+1.96*H9</f>
        <v>1.521790102</v>
      </c>
      <c r="K9" s="10">
        <f t="shared" ref="K9:L9" si="4">exp(I9)</f>
        <v>3.564294917</v>
      </c>
      <c r="L9" s="10">
        <f t="shared" si="4"/>
        <v>4.580417274</v>
      </c>
    </row>
    <row r="10">
      <c r="A10" s="8" t="s">
        <v>49</v>
      </c>
      <c r="B10" s="10">
        <f>G3</f>
        <v>573</v>
      </c>
      <c r="C10" s="21">
        <f>G4</f>
        <v>233206</v>
      </c>
      <c r="D10" s="21">
        <f t="shared" si="5"/>
        <v>233779</v>
      </c>
      <c r="E10" s="10">
        <f t="shared" si="6"/>
        <v>0.002451032813</v>
      </c>
      <c r="F10" s="10"/>
      <c r="K10" s="11">
        <f>F9*exp(-1.96*H9)</f>
        <v>21.9741696</v>
      </c>
    </row>
    <row r="11">
      <c r="A11" s="8" t="s">
        <v>40</v>
      </c>
      <c r="B11" s="10">
        <f t="shared" ref="B11:D11" si="7">B9+B10</f>
        <v>972</v>
      </c>
      <c r="C11" s="21">
        <f t="shared" si="7"/>
        <v>239342</v>
      </c>
      <c r="D11" s="21">
        <f t="shared" si="7"/>
        <v>240314</v>
      </c>
    </row>
  </sheetData>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D41D9ADB7F09344BC6B7E44F29CCBFD" ma:contentTypeVersion="11" ma:contentTypeDescription="Create a new document." ma:contentTypeScope="" ma:versionID="95f2ade63b6a87fda67820bb1fb1aefa">
  <xsd:schema xmlns:xsd="http://www.w3.org/2001/XMLSchema" xmlns:xs="http://www.w3.org/2001/XMLSchema" xmlns:p="http://schemas.microsoft.com/office/2006/metadata/properties" xmlns:ns2="e3793ca1-6164-4dfb-aaf8-0aa60c0c70c2" xmlns:ns3="b3558f30-ae73-4668-947b-5578bd4f9b3c" targetNamespace="http://schemas.microsoft.com/office/2006/metadata/properties" ma:root="true" ma:fieldsID="e10a55ace02b924c5615230c40e2e4e5" ns2:_="" ns3:_="">
    <xsd:import namespace="e3793ca1-6164-4dfb-aaf8-0aa60c0c70c2"/>
    <xsd:import namespace="b3558f30-ae73-4668-947b-5578bd4f9b3c"/>
    <xsd:element name="properties">
      <xsd:complexType>
        <xsd:sequence>
          <xsd:element name="documentManagement">
            <xsd:complexType>
              <xsd:all>
                <xsd:element ref="ns2:MediaServiceMetadata" minOccurs="0"/>
                <xsd:element ref="ns2:MediaServiceFastMetadata" minOccurs="0"/>
                <xsd:element ref="ns2:MediaLengthInSeconds" minOccurs="0"/>
                <xsd:element ref="ns2:MediaServiceDateTaken"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3793ca1-6164-4dfb-aaf8-0aa60c0c70c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0" nillable="true" ma:displayName="MediaLengthInSeconds" ma:hidden="true" ma:internalName="MediaLengthInSeconds" ma:readOnly="true">
      <xsd:simpleType>
        <xsd:restriction base="dms:Unknown"/>
      </xsd:simpleType>
    </xsd:element>
    <xsd:element name="MediaServiceDateTaken" ma:index="11" nillable="true" ma:displayName="MediaServiceDateTaken" ma:hidden="true" ma:internalName="MediaServiceDateTaken"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dd802298-ac7f-4dc9-a73d-133dd7ac0fd3"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Location" ma:index="18"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3558f30-ae73-4668-947b-5578bd4f9b3c"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fca745f3-7035-451a-bc82-83d8f751ad85}" ma:internalName="TaxCatchAll" ma:showField="CatchAllData" ma:web="b3558f30-ae73-4668-947b-5578bd4f9b3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e3793ca1-6164-4dfb-aaf8-0aa60c0c70c2">
      <Terms xmlns="http://schemas.microsoft.com/office/infopath/2007/PartnerControls"/>
    </lcf76f155ced4ddcb4097134ff3c332f>
    <TaxCatchAll xmlns="b3558f30-ae73-4668-947b-5578bd4f9b3c" xsi:nil="true"/>
  </documentManagement>
</p:properties>
</file>

<file path=customXml/itemProps1.xml><?xml version="1.0" encoding="utf-8"?>
<ds:datastoreItem xmlns:ds="http://schemas.openxmlformats.org/officeDocument/2006/customXml" ds:itemID="{BD103B95-5C00-45D5-A4D8-31C7BA7D689C}"/>
</file>

<file path=customXml/itemProps2.xml><?xml version="1.0" encoding="utf-8"?>
<ds:datastoreItem xmlns:ds="http://schemas.openxmlformats.org/officeDocument/2006/customXml" ds:itemID="{A73146BA-AD98-4BFB-AE63-D1081DAC70E1}"/>
</file>

<file path=customXml/itemProps3.xml><?xml version="1.0" encoding="utf-8"?>
<ds:datastoreItem xmlns:ds="http://schemas.openxmlformats.org/officeDocument/2006/customXml" ds:itemID="{3FC35747-2FA5-453D-8239-358EB09DAC36}"/>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0x010100ED41D9ADB7F09344BC6B7E44F29CCBFD</vt:lpwstr>
  </property>
</Properties>
</file>