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/>
  <xr:revisionPtr revIDLastSave="0" documentId="11_A65844DAEFC1AFBF0418882FCA4798CBCC40CD2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easurement Error" sheetId="1" r:id="rId1"/>
    <sheet name="Sens and Misclass" sheetId="2" r:id="rId2"/>
    <sheet name="Doug" sheetId="3" r:id="rId3"/>
  </sheets>
  <calcPr calcId="0" fullCalcOnLoad="1"/>
</workbook>
</file>

<file path=xl/calcChain.xml><?xml version="1.0" encoding="utf-8"?>
<calcChain xmlns="http://schemas.openxmlformats.org/spreadsheetml/2006/main">
  <c r="B42" i="2" l="1"/>
  <c r="C41" i="2"/>
  <c r="B41" i="2"/>
  <c r="D40" i="2"/>
  <c r="C40" i="2"/>
  <c r="B40" i="2"/>
  <c r="D39" i="2"/>
  <c r="C39" i="2"/>
  <c r="B39" i="2"/>
  <c r="D38" i="2"/>
  <c r="C38" i="2"/>
  <c r="B38" i="2"/>
  <c r="D34" i="2"/>
  <c r="C34" i="2"/>
  <c r="B34" i="2"/>
  <c r="D33" i="2"/>
  <c r="C33" i="2"/>
  <c r="B33" i="2"/>
  <c r="D32" i="2"/>
  <c r="C32" i="2"/>
  <c r="B32" i="2"/>
  <c r="B28" i="2"/>
  <c r="C27" i="2"/>
  <c r="B27" i="2"/>
  <c r="D26" i="2"/>
  <c r="C26" i="2"/>
  <c r="B26" i="2"/>
  <c r="D25" i="2"/>
  <c r="C25" i="2"/>
  <c r="B25" i="2"/>
  <c r="D24" i="2"/>
  <c r="C24" i="2"/>
  <c r="B24" i="2"/>
  <c r="B14" i="2"/>
  <c r="C13" i="2"/>
  <c r="B13" i="2"/>
  <c r="D12" i="2"/>
  <c r="C12" i="2"/>
  <c r="B12" i="2"/>
  <c r="D11" i="2"/>
  <c r="D10" i="2"/>
  <c r="I21" i="1"/>
  <c r="H21" i="1"/>
  <c r="G21" i="1"/>
  <c r="I20" i="1"/>
  <c r="H20" i="1"/>
  <c r="G20" i="1"/>
  <c r="I19" i="1"/>
  <c r="H19" i="1"/>
  <c r="G19" i="1"/>
  <c r="I14" i="1"/>
  <c r="H14" i="1"/>
  <c r="G14" i="1"/>
  <c r="I13" i="1"/>
  <c r="H13" i="1"/>
  <c r="G13" i="1"/>
  <c r="I12" i="1"/>
  <c r="H12" i="1"/>
  <c r="G12" i="1"/>
  <c r="D11" i="1"/>
  <c r="C11" i="1"/>
  <c r="D10" i="1"/>
  <c r="C10" i="1"/>
  <c r="D9" i="1"/>
  <c r="C9" i="1"/>
  <c r="D8" i="1"/>
  <c r="C8" i="1"/>
  <c r="I7" i="1"/>
  <c r="H7" i="1"/>
  <c r="G7" i="1"/>
  <c r="D7" i="1"/>
  <c r="C7" i="1"/>
  <c r="I6" i="1"/>
  <c r="H6" i="1"/>
  <c r="G6" i="1"/>
  <c r="D6" i="1"/>
  <c r="C6" i="1"/>
  <c r="I5" i="1"/>
  <c r="H5" i="1"/>
  <c r="G5" i="1"/>
  <c r="D5" i="1"/>
  <c r="C5" i="1"/>
  <c r="D4" i="1"/>
  <c r="C4" i="1"/>
  <c r="D3" i="1"/>
  <c r="C3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100-000001000000}">
      <text>
        <r>
          <rPr>
            <sz val="10"/>
            <color rgb="FF000000"/>
            <rFont val="Arial"/>
            <scheme val="minor"/>
          </rPr>
          <t>The proportion of people with disease who test positive.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  <scheme val="minor"/>
          </rPr>
          <t>The proportion of people without the disease who test negative.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Numbers from Exhibit 4-3 in Szklo</t>
        </r>
      </text>
    </comment>
    <comment ref="A16" authorId="0" shapeId="0" xr:uid="{00000000-0006-0000-0100-000004000000}">
      <text>
        <r>
          <rPr>
            <sz val="10"/>
            <color rgb="FF000000"/>
            <rFont val="Arial"/>
            <scheme val="minor"/>
          </rPr>
          <t>Among those with disease, we correctly classified 90% who were exposed as being exposed. We incorrectly classified 10% who were exposed as being unexposed.</t>
        </r>
      </text>
    </comment>
    <comment ref="A17" authorId="0" shapeId="0" xr:uid="{00000000-0006-0000-0100-000005000000}">
      <text>
        <r>
          <rPr>
            <sz val="10"/>
            <color rgb="FF000000"/>
            <rFont val="Arial"/>
            <scheme val="minor"/>
          </rPr>
          <t>Among those with disease, we correctly classified 80% who were unexposed as being unexposed. We incorrectly classified 20% who were unexposed as being exposed.</t>
        </r>
      </text>
    </comment>
    <comment ref="A18" authorId="0" shapeId="0" xr:uid="{00000000-0006-0000-0100-000006000000}">
      <text>
        <r>
          <rPr>
            <sz val="10"/>
            <color rgb="FF000000"/>
            <rFont val="Arial"/>
            <scheme val="minor"/>
          </rPr>
          <t>Among those without disease, we correctly classified 90% who were exposed as being exposed. We incorrectly classified 10% who were exposed as being unexposed.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  <scheme val="minor"/>
          </rPr>
          <t>Among those without disease, we correctly classified 80% who were unexposed as being unexposed. We incorrectly classified 20% who were unexposed as being exposed.</t>
        </r>
      </text>
    </comment>
    <comment ref="A21" authorId="0" shapeId="0" xr:uid="{00000000-0006-0000-0100-000008000000}">
      <text>
        <r>
          <rPr>
            <sz val="10"/>
            <color rgb="FF000000"/>
            <rFont val="Arial"/>
            <scheme val="minor"/>
          </rPr>
          <t>Numbers from Exhibit 4-3 in Szklo</t>
        </r>
      </text>
    </comment>
  </commentList>
</comments>
</file>

<file path=xl/sharedStrings.xml><?xml version="1.0" encoding="utf-8"?>
<sst xmlns="http://schemas.openxmlformats.org/spreadsheetml/2006/main" count="113" uniqueCount="50">
  <si>
    <t>Standard Diet True</t>
  </si>
  <si>
    <t>Vegetarian Diet True</t>
  </si>
  <si>
    <t>Standard Diet + 5</t>
  </si>
  <si>
    <t>Vegetarian Diet + 5</t>
  </si>
  <si>
    <t>When the scale is accurate</t>
  </si>
  <si>
    <t>Diet</t>
  </si>
  <si>
    <t>Truth</t>
  </si>
  <si>
    <t>Measured</t>
  </si>
  <si>
    <t>Error</t>
  </si>
  <si>
    <t>Standard</t>
  </si>
  <si>
    <t>Vegitarian</t>
  </si>
  <si>
    <t>Difference</t>
  </si>
  <si>
    <t>When the scale is off by 5 in both groups</t>
  </si>
  <si>
    <t>When the scale is off by 5 in standard only</t>
  </si>
  <si>
    <t>Sensitivity and Specificity</t>
  </si>
  <si>
    <t>Disease +</t>
  </si>
  <si>
    <t>Disease -</t>
  </si>
  <si>
    <t>Exposure +</t>
  </si>
  <si>
    <t>a</t>
  </si>
  <si>
    <t>b</t>
  </si>
  <si>
    <t>Exposure -</t>
  </si>
  <si>
    <t>c</t>
  </si>
  <si>
    <t>d</t>
  </si>
  <si>
    <t>Sensitivity = a / (a + c)</t>
  </si>
  <si>
    <t>Specificity = b / (b + d)</t>
  </si>
  <si>
    <t>Sensitivity and Misclassification - Truth</t>
  </si>
  <si>
    <t xml:space="preserve">odds = </t>
  </si>
  <si>
    <t xml:space="preserve">OR = </t>
  </si>
  <si>
    <t>Sensitivity in classifying exposure among people with disease =</t>
  </si>
  <si>
    <t>Specificity in classifying exposure among people with disease =</t>
  </si>
  <si>
    <t>Sensitivity in classifying exposure among people without disease =</t>
  </si>
  <si>
    <t>Specificity in classifying exposure among people without disease =</t>
  </si>
  <si>
    <t>Sensitivity and Misclassification - Observed</t>
  </si>
  <si>
    <t>First, remove people from category they belong in...</t>
  </si>
  <si>
    <t>Second,How many people do we need to put in the other category?</t>
  </si>
  <si>
    <t>Third, add people to wrong category so that we can see the effect of misclassification</t>
  </si>
  <si>
    <t>But, wouldn't it be more useful to go the other way? Still working on this...</t>
  </si>
  <si>
    <t>Population</t>
  </si>
  <si>
    <t>Sample</t>
  </si>
  <si>
    <t>Outcome +</t>
  </si>
  <si>
    <t>Outcome -</t>
  </si>
  <si>
    <t>a'</t>
  </si>
  <si>
    <t>b'</t>
  </si>
  <si>
    <t>c'</t>
  </si>
  <si>
    <t>d'</t>
  </si>
  <si>
    <t>A = a / a'</t>
  </si>
  <si>
    <t>B = b / b'</t>
  </si>
  <si>
    <t>C = c / c'</t>
  </si>
  <si>
    <t>D = d / d'</t>
  </si>
  <si>
    <t>OR = (A / B) / (C /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</si>
</sst>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workbookViewId="0"/>
  </sheetViews>
  <sheetFormatPr defaultColWidth="12.5703125" defaultRowHeight="15.75" customHeight="1"/>
  <cols>
    <col min="1" max="1" width="15.42578125" customWidth="1"/>
    <col min="2" max="2" width="16.42578125" customWidth="1"/>
    <col min="3" max="3" width="14.140625" customWidth="1"/>
    <col min="4" max="4" width="15.57031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</row>
    <row r="2" spans="1:9">
      <c r="A2" s="1">
        <v>146</v>
      </c>
      <c r="B2" s="1">
        <v>136</v>
      </c>
      <c r="C2" s="1">
        <f t="shared" ref="C2:D2" si="0">A2+5</f>
        <v>151</v>
      </c>
      <c r="D2" s="1">
        <f t="shared" si="0"/>
        <v>141</v>
      </c>
    </row>
    <row r="3" spans="1:9">
      <c r="A3" s="1">
        <v>147</v>
      </c>
      <c r="B3" s="1">
        <v>137</v>
      </c>
      <c r="C3" s="1">
        <f t="shared" ref="C3:D3" si="1">A3+5</f>
        <v>152</v>
      </c>
      <c r="D3" s="1">
        <f t="shared" si="1"/>
        <v>142</v>
      </c>
      <c r="F3" s="1" t="s">
        <v>4</v>
      </c>
    </row>
    <row r="4" spans="1:9">
      <c r="A4" s="1">
        <v>148</v>
      </c>
      <c r="B4" s="1">
        <v>138</v>
      </c>
      <c r="C4" s="1">
        <f t="shared" ref="C4:D4" si="2">A4+5</f>
        <v>153</v>
      </c>
      <c r="D4" s="1">
        <f t="shared" si="2"/>
        <v>143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>
      <c r="A5" s="1">
        <v>149</v>
      </c>
      <c r="B5" s="1">
        <v>139</v>
      </c>
      <c r="C5" s="1">
        <f t="shared" ref="C5:D5" si="3">A5+5</f>
        <v>154</v>
      </c>
      <c r="D5" s="1">
        <f t="shared" si="3"/>
        <v>144</v>
      </c>
      <c r="F5" s="1" t="s">
        <v>9</v>
      </c>
      <c r="G5" s="3">
        <f>AVERAGE(A2:A11)</f>
        <v>150</v>
      </c>
      <c r="H5" s="3">
        <f>AVERAGE(A2:A11)</f>
        <v>150</v>
      </c>
      <c r="I5" s="3">
        <f t="shared" ref="I5:I7" si="4">G5-H5</f>
        <v>0</v>
      </c>
    </row>
    <row r="6" spans="1:9">
      <c r="A6" s="1">
        <v>150</v>
      </c>
      <c r="B6" s="1">
        <v>140</v>
      </c>
      <c r="C6" s="1">
        <f t="shared" ref="C6:D6" si="5">A6+5</f>
        <v>155</v>
      </c>
      <c r="D6" s="1">
        <f t="shared" si="5"/>
        <v>145</v>
      </c>
      <c r="F6" s="1" t="s">
        <v>10</v>
      </c>
      <c r="G6" s="3">
        <f>AVERAGE(B2:B11)</f>
        <v>140</v>
      </c>
      <c r="H6" s="3">
        <f>AVERAGE(B2:B11)</f>
        <v>140</v>
      </c>
      <c r="I6" s="3">
        <f t="shared" si="4"/>
        <v>0</v>
      </c>
    </row>
    <row r="7" spans="1:9">
      <c r="A7" s="1">
        <v>150</v>
      </c>
      <c r="B7" s="1">
        <v>140</v>
      </c>
      <c r="C7" s="1">
        <f t="shared" ref="C7:D7" si="6">A7+5</f>
        <v>155</v>
      </c>
      <c r="D7" s="1">
        <f t="shared" si="6"/>
        <v>145</v>
      </c>
      <c r="F7" s="1" t="s">
        <v>11</v>
      </c>
      <c r="G7" s="3">
        <f t="shared" ref="G7:H7" si="7">G5-G6</f>
        <v>10</v>
      </c>
      <c r="H7" s="3">
        <f t="shared" si="7"/>
        <v>10</v>
      </c>
      <c r="I7" s="3">
        <f t="shared" si="4"/>
        <v>0</v>
      </c>
    </row>
    <row r="8" spans="1:9">
      <c r="A8" s="1">
        <v>151</v>
      </c>
      <c r="B8" s="1">
        <v>141</v>
      </c>
      <c r="C8" s="1">
        <f t="shared" ref="C8:D8" si="8">A8+5</f>
        <v>156</v>
      </c>
      <c r="D8" s="1">
        <f t="shared" si="8"/>
        <v>146</v>
      </c>
    </row>
    <row r="9" spans="1:9">
      <c r="A9" s="1">
        <v>152</v>
      </c>
      <c r="B9" s="1">
        <v>142</v>
      </c>
      <c r="C9" s="1">
        <f t="shared" ref="C9:D9" si="9">A9+5</f>
        <v>157</v>
      </c>
      <c r="D9" s="1">
        <f t="shared" si="9"/>
        <v>147</v>
      </c>
    </row>
    <row r="10" spans="1:9">
      <c r="A10" s="1">
        <v>153</v>
      </c>
      <c r="B10" s="1">
        <v>143</v>
      </c>
      <c r="C10" s="1">
        <f t="shared" ref="C10:D10" si="10">A10+5</f>
        <v>158</v>
      </c>
      <c r="D10" s="1">
        <f t="shared" si="10"/>
        <v>148</v>
      </c>
      <c r="F10" s="1" t="s">
        <v>12</v>
      </c>
    </row>
    <row r="11" spans="1:9">
      <c r="A11" s="1">
        <v>154</v>
      </c>
      <c r="B11" s="1">
        <v>144</v>
      </c>
      <c r="C11" s="1">
        <f t="shared" ref="C11:D11" si="11">A11+5</f>
        <v>159</v>
      </c>
      <c r="D11" s="1">
        <f t="shared" si="11"/>
        <v>149</v>
      </c>
      <c r="F11" s="3" t="s">
        <v>5</v>
      </c>
      <c r="G11" s="3" t="s">
        <v>6</v>
      </c>
      <c r="H11" s="3" t="s">
        <v>7</v>
      </c>
      <c r="I11" s="3" t="s">
        <v>8</v>
      </c>
    </row>
    <row r="12" spans="1:9">
      <c r="F12" s="1" t="s">
        <v>9</v>
      </c>
      <c r="G12" s="3">
        <f>AVERAGE(A2:A11)</f>
        <v>150</v>
      </c>
      <c r="H12" s="3">
        <f>AVERAGE(C2:C11)</f>
        <v>155</v>
      </c>
      <c r="I12" s="3">
        <f t="shared" ref="I12:I14" si="12">G12-H12</f>
        <v>-5</v>
      </c>
    </row>
    <row r="13" spans="1:9">
      <c r="F13" s="1" t="s">
        <v>10</v>
      </c>
      <c r="G13" s="3">
        <f>AVERAGE(B2:B11)</f>
        <v>140</v>
      </c>
      <c r="H13" s="3">
        <f>AVERAGE(D2:D11)</f>
        <v>145</v>
      </c>
      <c r="I13" s="3">
        <f t="shared" si="12"/>
        <v>-5</v>
      </c>
    </row>
    <row r="14" spans="1:9">
      <c r="F14" s="1" t="s">
        <v>11</v>
      </c>
      <c r="G14" s="3">
        <f t="shared" ref="G14:H14" si="13">G12-G13</f>
        <v>10</v>
      </c>
      <c r="H14" s="3">
        <f t="shared" si="13"/>
        <v>10</v>
      </c>
      <c r="I14" s="3">
        <f t="shared" si="12"/>
        <v>0</v>
      </c>
    </row>
    <row r="17" spans="6:9">
      <c r="F17" s="1" t="s">
        <v>13</v>
      </c>
    </row>
    <row r="18" spans="6:9">
      <c r="F18" s="3" t="s">
        <v>5</v>
      </c>
      <c r="G18" s="3" t="s">
        <v>6</v>
      </c>
      <c r="H18" s="3" t="s">
        <v>7</v>
      </c>
      <c r="I18" s="3" t="s">
        <v>8</v>
      </c>
    </row>
    <row r="19" spans="6:9">
      <c r="F19" s="1" t="s">
        <v>9</v>
      </c>
      <c r="G19" s="3">
        <f>AVERAGE(A2:A11)</f>
        <v>150</v>
      </c>
      <c r="H19" s="3">
        <f>AVERAGE(C2:C11)</f>
        <v>155</v>
      </c>
      <c r="I19" s="3">
        <f t="shared" ref="I19:I21" si="14">G19-H19</f>
        <v>-5</v>
      </c>
    </row>
    <row r="20" spans="6:9">
      <c r="F20" s="1" t="s">
        <v>10</v>
      </c>
      <c r="G20" s="3">
        <f>AVERAGE(B2:B11)</f>
        <v>140</v>
      </c>
      <c r="H20" s="3">
        <f>AVERAGE(B2:B11)</f>
        <v>140</v>
      </c>
      <c r="I20" s="3">
        <f t="shared" si="14"/>
        <v>0</v>
      </c>
    </row>
    <row r="21" spans="6:9">
      <c r="F21" s="1" t="s">
        <v>11</v>
      </c>
      <c r="G21" s="3">
        <f t="shared" ref="G21:H21" si="15">G19-G20</f>
        <v>10</v>
      </c>
      <c r="H21" s="3">
        <f t="shared" si="15"/>
        <v>15</v>
      </c>
      <c r="I21" s="3">
        <f t="shared" si="14"/>
        <v>-5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4"/>
  <sheetViews>
    <sheetView workbookViewId="0"/>
  </sheetViews>
  <sheetFormatPr defaultColWidth="12.5703125" defaultRowHeight="15.75" customHeight="1"/>
  <cols>
    <col min="2" max="2" width="17.42578125" customWidth="1"/>
    <col min="3" max="3" width="20.140625" customWidth="1"/>
  </cols>
  <sheetData>
    <row r="1" spans="1:4">
      <c r="A1" s="4" t="s">
        <v>14</v>
      </c>
      <c r="B1" s="6"/>
      <c r="C1" s="6"/>
      <c r="D1" s="6"/>
    </row>
    <row r="2" spans="1:4">
      <c r="B2" s="3" t="s">
        <v>15</v>
      </c>
      <c r="C2" s="3" t="s">
        <v>16</v>
      </c>
    </row>
    <row r="3" spans="1:4">
      <c r="A3" s="1" t="s">
        <v>17</v>
      </c>
      <c r="B3" s="3" t="s">
        <v>18</v>
      </c>
      <c r="C3" s="3" t="s">
        <v>19</v>
      </c>
    </row>
    <row r="4" spans="1:4">
      <c r="A4" s="1" t="s">
        <v>20</v>
      </c>
      <c r="B4" s="3" t="s">
        <v>21</v>
      </c>
      <c r="C4" s="3" t="s">
        <v>22</v>
      </c>
    </row>
    <row r="5" spans="1:4">
      <c r="B5" s="3" t="s">
        <v>23</v>
      </c>
      <c r="C5" s="3" t="s">
        <v>24</v>
      </c>
    </row>
    <row r="8" spans="1:4">
      <c r="A8" s="4" t="s">
        <v>25</v>
      </c>
      <c r="B8" s="6"/>
      <c r="C8" s="6"/>
      <c r="D8" s="6"/>
    </row>
    <row r="9" spans="1:4">
      <c r="B9" s="3" t="s">
        <v>15</v>
      </c>
      <c r="C9" s="3" t="s">
        <v>16</v>
      </c>
    </row>
    <row r="10" spans="1:4">
      <c r="A10" s="1" t="s">
        <v>17</v>
      </c>
      <c r="B10" s="3">
        <v>80</v>
      </c>
      <c r="C10" s="3">
        <v>50</v>
      </c>
      <c r="D10" s="1">
        <f t="shared" ref="D10:D12" si="0">B10+C10</f>
        <v>130</v>
      </c>
    </row>
    <row r="11" spans="1:4">
      <c r="A11" s="1" t="s">
        <v>20</v>
      </c>
      <c r="B11" s="3">
        <v>20</v>
      </c>
      <c r="C11" s="3">
        <v>50</v>
      </c>
      <c r="D11" s="1">
        <f t="shared" si="0"/>
        <v>70</v>
      </c>
    </row>
    <row r="12" spans="1:4">
      <c r="B12" s="3">
        <f t="shared" ref="B12:C12" si="1">B10+B11</f>
        <v>100</v>
      </c>
      <c r="C12" s="3">
        <f t="shared" si="1"/>
        <v>100</v>
      </c>
      <c r="D12" s="1">
        <f t="shared" si="0"/>
        <v>200</v>
      </c>
    </row>
    <row r="13" spans="1:4">
      <c r="A13" s="1" t="s">
        <v>26</v>
      </c>
      <c r="B13" s="3">
        <f t="shared" ref="B13:C13" si="2">B10/B11</f>
        <v>4</v>
      </c>
      <c r="C13" s="3">
        <f t="shared" si="2"/>
        <v>1</v>
      </c>
    </row>
    <row r="14" spans="1:4">
      <c r="A14" s="1" t="s">
        <v>27</v>
      </c>
      <c r="B14" s="3">
        <f>B13/C13</f>
        <v>4</v>
      </c>
      <c r="C14" s="3"/>
    </row>
    <row r="16" spans="1:4">
      <c r="A16" s="1" t="s">
        <v>28</v>
      </c>
      <c r="D16" s="1">
        <v>0.9</v>
      </c>
    </row>
    <row r="17" spans="1:4">
      <c r="A17" s="1" t="s">
        <v>29</v>
      </c>
      <c r="D17" s="1">
        <v>0.8</v>
      </c>
    </row>
    <row r="18" spans="1:4">
      <c r="A18" s="1" t="s">
        <v>30</v>
      </c>
      <c r="D18" s="1">
        <v>0.9</v>
      </c>
    </row>
    <row r="19" spans="1:4">
      <c r="A19" s="1" t="s">
        <v>31</v>
      </c>
      <c r="D19" s="1">
        <v>0.8</v>
      </c>
    </row>
    <row r="21" spans="1:4">
      <c r="A21" s="4" t="s">
        <v>32</v>
      </c>
      <c r="B21" s="6"/>
      <c r="C21" s="6"/>
      <c r="D21" s="6"/>
    </row>
    <row r="22" spans="1:4">
      <c r="A22" s="7" t="s">
        <v>33</v>
      </c>
      <c r="B22" s="6"/>
      <c r="C22" s="6"/>
      <c r="D22" s="6"/>
    </row>
    <row r="23" spans="1:4">
      <c r="B23" s="3" t="s">
        <v>15</v>
      </c>
      <c r="C23" s="3" t="s">
        <v>16</v>
      </c>
    </row>
    <row r="24" spans="1:4">
      <c r="A24" s="1" t="s">
        <v>17</v>
      </c>
      <c r="B24" s="3">
        <f t="shared" ref="B24:B25" si="3">B10*D16</f>
        <v>72</v>
      </c>
      <c r="C24" s="3">
        <f t="shared" ref="C24:C25" si="4">C10*D18</f>
        <v>45</v>
      </c>
      <c r="D24" s="1">
        <f t="shared" ref="D24:D26" si="5">B24+C24</f>
        <v>117</v>
      </c>
    </row>
    <row r="25" spans="1:4">
      <c r="A25" s="1" t="s">
        <v>20</v>
      </c>
      <c r="B25" s="3">
        <f t="shared" si="3"/>
        <v>16</v>
      </c>
      <c r="C25" s="3">
        <f t="shared" si="4"/>
        <v>40</v>
      </c>
      <c r="D25" s="1">
        <f t="shared" si="5"/>
        <v>56</v>
      </c>
    </row>
    <row r="26" spans="1:4">
      <c r="B26" s="3">
        <f t="shared" ref="B26:C26" si="6">B24+B25</f>
        <v>88</v>
      </c>
      <c r="C26" s="3">
        <f t="shared" si="6"/>
        <v>85</v>
      </c>
      <c r="D26" s="1">
        <f t="shared" si="5"/>
        <v>173</v>
      </c>
    </row>
    <row r="27" spans="1:4">
      <c r="A27" s="1" t="s">
        <v>26</v>
      </c>
      <c r="B27" s="3">
        <f t="shared" ref="B27:C27" si="7">B24/B25</f>
        <v>4.5</v>
      </c>
      <c r="C27" s="3">
        <f t="shared" si="7"/>
        <v>1.125</v>
      </c>
    </row>
    <row r="28" spans="1:4">
      <c r="A28" s="1" t="s">
        <v>27</v>
      </c>
      <c r="B28" s="3">
        <f>B27/C27</f>
        <v>4</v>
      </c>
      <c r="C28" s="3"/>
    </row>
    <row r="30" spans="1:4">
      <c r="A30" s="7" t="s">
        <v>34</v>
      </c>
      <c r="B30" s="6"/>
      <c r="C30" s="6"/>
      <c r="D30" s="6"/>
    </row>
    <row r="31" spans="1:4">
      <c r="B31" s="3" t="s">
        <v>15</v>
      </c>
      <c r="C31" s="3" t="s">
        <v>16</v>
      </c>
    </row>
    <row r="32" spans="1:4">
      <c r="A32" s="1" t="s">
        <v>17</v>
      </c>
      <c r="B32" s="3">
        <f t="shared" ref="B32:C32" si="8">B11-B25</f>
        <v>4</v>
      </c>
      <c r="C32" s="3">
        <f t="shared" si="8"/>
        <v>10</v>
      </c>
      <c r="D32" s="1">
        <f t="shared" ref="D32:D34" si="9">B32+C32</f>
        <v>14</v>
      </c>
    </row>
    <row r="33" spans="1:4">
      <c r="A33" s="1" t="s">
        <v>20</v>
      </c>
      <c r="B33" s="3">
        <f t="shared" ref="B33:C33" si="10">B10-B24</f>
        <v>8</v>
      </c>
      <c r="C33" s="3">
        <f t="shared" si="10"/>
        <v>5</v>
      </c>
      <c r="D33" s="1">
        <f t="shared" si="9"/>
        <v>13</v>
      </c>
    </row>
    <row r="34" spans="1:4">
      <c r="B34" s="3">
        <f t="shared" ref="B34:C34" si="11">B32+B33</f>
        <v>12</v>
      </c>
      <c r="C34" s="3">
        <f t="shared" si="11"/>
        <v>15</v>
      </c>
      <c r="D34" s="1">
        <f t="shared" si="9"/>
        <v>27</v>
      </c>
    </row>
    <row r="36" spans="1:4">
      <c r="A36" s="7" t="s">
        <v>35</v>
      </c>
      <c r="B36" s="6"/>
      <c r="C36" s="6"/>
      <c r="D36" s="6"/>
    </row>
    <row r="37" spans="1:4">
      <c r="B37" s="3" t="s">
        <v>15</v>
      </c>
      <c r="C37" s="3" t="s">
        <v>16</v>
      </c>
    </row>
    <row r="38" spans="1:4">
      <c r="A38" s="1" t="s">
        <v>17</v>
      </c>
      <c r="B38" s="3">
        <f t="shared" ref="B38:C38" si="12">B24+B32</f>
        <v>76</v>
      </c>
      <c r="C38" s="3">
        <f t="shared" si="12"/>
        <v>55</v>
      </c>
      <c r="D38" s="1">
        <f t="shared" ref="D38:D40" si="13">B38+C38</f>
        <v>131</v>
      </c>
    </row>
    <row r="39" spans="1:4">
      <c r="A39" s="1" t="s">
        <v>20</v>
      </c>
      <c r="B39" s="3">
        <f t="shared" ref="B39:C39" si="14">B25+B33</f>
        <v>24</v>
      </c>
      <c r="C39" s="3">
        <f t="shared" si="14"/>
        <v>45</v>
      </c>
      <c r="D39" s="1">
        <f t="shared" si="13"/>
        <v>69</v>
      </c>
    </row>
    <row r="40" spans="1:4">
      <c r="B40" s="3">
        <f t="shared" ref="B40:C40" si="15">B38+B39</f>
        <v>100</v>
      </c>
      <c r="C40" s="3">
        <f t="shared" si="15"/>
        <v>100</v>
      </c>
      <c r="D40" s="1">
        <f t="shared" si="13"/>
        <v>200</v>
      </c>
    </row>
    <row r="41" spans="1:4">
      <c r="A41" s="1" t="s">
        <v>26</v>
      </c>
      <c r="B41" s="3">
        <f t="shared" ref="B41:C41" si="16">B38/B39</f>
        <v>3.1666666669999999</v>
      </c>
      <c r="C41" s="3">
        <f t="shared" si="16"/>
        <v>1.2222222220000001</v>
      </c>
    </row>
    <row r="42" spans="1:4">
      <c r="A42" s="1" t="s">
        <v>27</v>
      </c>
      <c r="B42" s="3">
        <f>B41/C41</f>
        <v>2.5909090909999999</v>
      </c>
      <c r="C42" s="3"/>
    </row>
    <row r="44" spans="1:4">
      <c r="A44" s="1" t="s">
        <v>36</v>
      </c>
    </row>
  </sheetData>
  <mergeCells count="6">
    <mergeCell ref="A36:D36"/>
    <mergeCell ref="A1:D1"/>
    <mergeCell ref="A8:D8"/>
    <mergeCell ref="A21:D21"/>
    <mergeCell ref="A22:D22"/>
    <mergeCell ref="A30:D30"/>
  </mergeCells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4"/>
  <sheetViews>
    <sheetView workbookViewId="0"/>
  </sheetViews>
  <sheetFormatPr defaultColWidth="12.5703125" defaultRowHeight="15.75" customHeight="1"/>
  <cols>
    <col min="1" max="1" width="16.42578125" customWidth="1"/>
  </cols>
  <sheetData>
    <row r="1" spans="1:5">
      <c r="B1" s="5" t="s">
        <v>37</v>
      </c>
      <c r="C1" s="6"/>
      <c r="D1" s="5" t="s">
        <v>38</v>
      </c>
      <c r="E1" s="6"/>
    </row>
    <row r="2" spans="1:5">
      <c r="B2" s="3" t="s">
        <v>39</v>
      </c>
      <c r="C2" s="3" t="s">
        <v>40</v>
      </c>
      <c r="D2" s="3" t="s">
        <v>39</v>
      </c>
      <c r="E2" s="3" t="s">
        <v>40</v>
      </c>
    </row>
    <row r="3" spans="1:5">
      <c r="A3" s="1" t="s">
        <v>17</v>
      </c>
      <c r="B3" s="3" t="s">
        <v>18</v>
      </c>
      <c r="C3" s="3" t="s">
        <v>19</v>
      </c>
      <c r="D3" s="3" t="s">
        <v>41</v>
      </c>
      <c r="E3" s="3" t="s">
        <v>42</v>
      </c>
    </row>
    <row r="4" spans="1:5">
      <c r="A4" s="1" t="s">
        <v>20</v>
      </c>
      <c r="B4" s="3" t="s">
        <v>21</v>
      </c>
      <c r="C4" s="3" t="s">
        <v>22</v>
      </c>
      <c r="D4" s="3" t="s">
        <v>43</v>
      </c>
      <c r="E4" s="3" t="s">
        <v>44</v>
      </c>
    </row>
    <row r="6" spans="1:5">
      <c r="A6" s="1" t="s">
        <v>45</v>
      </c>
    </row>
    <row r="7" spans="1:5">
      <c r="A7" s="1" t="s">
        <v>46</v>
      </c>
    </row>
    <row r="8" spans="1:5">
      <c r="A8" s="1" t="s">
        <v>47</v>
      </c>
    </row>
    <row r="9" spans="1:5">
      <c r="A9" s="1" t="s">
        <v>48</v>
      </c>
    </row>
    <row r="11" spans="1:5">
      <c r="A11" s="1" t="s">
        <v>49</v>
      </c>
    </row>
    <row r="14" spans="1:5">
      <c r="B14" s="5" t="s">
        <v>37</v>
      </c>
      <c r="C14" s="6"/>
      <c r="D14" s="5" t="s">
        <v>38</v>
      </c>
      <c r="E14" s="6"/>
    </row>
    <row r="15" spans="1:5">
      <c r="B15" s="3" t="s">
        <v>39</v>
      </c>
      <c r="C15" s="3" t="s">
        <v>40</v>
      </c>
      <c r="D15" s="3" t="s">
        <v>39</v>
      </c>
      <c r="E15" s="3" t="s">
        <v>40</v>
      </c>
    </row>
    <row r="16" spans="1:5">
      <c r="A16" s="1" t="s">
        <v>17</v>
      </c>
      <c r="B16" s="3" t="s">
        <v>18</v>
      </c>
      <c r="C16" s="3" t="s">
        <v>19</v>
      </c>
      <c r="D16" s="3" t="s">
        <v>41</v>
      </c>
      <c r="E16" s="3" t="s">
        <v>42</v>
      </c>
    </row>
    <row r="17" spans="1:5">
      <c r="A17" s="1" t="s">
        <v>20</v>
      </c>
      <c r="B17" s="3" t="s">
        <v>21</v>
      </c>
      <c r="C17" s="3" t="s">
        <v>22</v>
      </c>
      <c r="D17" s="3" t="s">
        <v>43</v>
      </c>
      <c r="E17" s="3" t="s">
        <v>44</v>
      </c>
    </row>
    <row r="19" spans="1:5">
      <c r="A19" s="1" t="s">
        <v>45</v>
      </c>
    </row>
    <row r="20" spans="1:5">
      <c r="A20" s="1" t="s">
        <v>46</v>
      </c>
    </row>
    <row r="21" spans="1:5">
      <c r="A21" s="1" t="s">
        <v>47</v>
      </c>
    </row>
    <row r="22" spans="1:5">
      <c r="A22" s="1" t="s">
        <v>48</v>
      </c>
    </row>
    <row r="24" spans="1:5">
      <c r="A24" s="1" t="s">
        <v>49</v>
      </c>
    </row>
  </sheetData>
  <mergeCells count="4">
    <mergeCell ref="B1:C1"/>
    <mergeCell ref="D1:E1"/>
    <mergeCell ref="B14:C14"/>
    <mergeCell ref="D14:E14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5B5E69-2D29-4CEE-8D08-F9C0ABA08B73}"/>
</file>

<file path=customXml/itemProps2.xml><?xml version="1.0" encoding="utf-8"?>
<ds:datastoreItem xmlns:ds="http://schemas.openxmlformats.org/officeDocument/2006/customXml" ds:itemID="{AA958F0F-B158-46A3-AC34-40E70DA24BE8}"/>
</file>

<file path=customXml/itemProps3.xml><?xml version="1.0" encoding="utf-8"?>
<ds:datastoreItem xmlns:ds="http://schemas.openxmlformats.org/officeDocument/2006/customXml" ds:itemID="{428C08CE-7399-43C7-8322-72CB72AA81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Callender, Librada</cp:lastModifiedBy>
  <cp:revision/>
  <dcterms:created xsi:type="dcterms:W3CDTF">2022-10-16T19:35:53Z</dcterms:created>
  <dcterms:modified xsi:type="dcterms:W3CDTF">2022-10-16T19:35:53Z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  <property fmtid="{D5CDD505-2E9C-101B-9397-08002B2CF9AE}" pid="3" name="MediaServiceImageTags">
    <vt:lpwstr/>
  </property>
</Properties>
</file>