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garner\Desktop\"/>
    </mc:Choice>
  </mc:AlternateContent>
  <bookViews>
    <workbookView xWindow="0" yWindow="0" windowWidth="28800" windowHeight="12210"/>
  </bookViews>
  <sheets>
    <sheet name="Sheet1" sheetId="1" r:id="rId1"/>
    <sheet name="Sheet4" sheetId="4" r:id="rId2"/>
    <sheet name="Sheet3" sheetId="3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5" i="1"/>
  <c r="D6" i="2" l="1"/>
  <c r="D7" i="2" s="1"/>
  <c r="J10" i="1" l="1"/>
  <c r="J11" i="1"/>
  <c r="J12" i="1"/>
  <c r="J13" i="1"/>
  <c r="J9" i="1"/>
  <c r="D58" i="1"/>
  <c r="D61" i="1" s="1"/>
  <c r="E61" i="1"/>
  <c r="E62" i="1" s="1"/>
  <c r="F55" i="1"/>
  <c r="E56" i="1" s="1"/>
  <c r="F52" i="1"/>
  <c r="E53" i="1" s="1"/>
  <c r="F50" i="1"/>
  <c r="L46" i="1"/>
  <c r="G34" i="1"/>
  <c r="H30" i="1"/>
  <c r="J14" i="1" l="1"/>
  <c r="I14" i="1" s="1"/>
  <c r="E58" i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<sst xmlns="http://schemas.openxmlformats.org/spreadsheetml/2006/main" count="105" uniqueCount="100">
  <si>
    <t>•</t>
  </si>
  <si>
    <t>CC submission email to have a pdf attached</t>
  </si>
  <si>
    <t>Delete completely blank (accidental) lines in CC</t>
  </si>
  <si>
    <t>WIP imports individually</t>
  </si>
  <si>
    <t>Port: get information from CWP about peak flow reduction.  Work with CWP on application to MDE.</t>
  </si>
  <si>
    <t>Rain lab: Finish testing.  I think only 2 to go.  Finish crunching data on contributing drainage area.</t>
  </si>
  <si>
    <t>Rodney: Several requests for changes in FM.  I emailed a list to you separately.  Please let me know if I missed anything.</t>
  </si>
  <si>
    <t>Alicia and Ocie: Several FM requests as well.  I emailed a list to you as well...</t>
  </si>
  <si>
    <t>Doug: update backlog, and remove the part of the maintenance script that is over-writing the backlog</t>
  </si>
  <si>
    <t>Doug: format Excel schedule</t>
  </si>
  <si>
    <t>Solar patent writeup.</t>
  </si>
  <si>
    <t>Serena: Do I owe you anything on WIP, credit cards, or timesheets (other than check OT calcs) now?</t>
  </si>
  <si>
    <t>Fix a leaking toilet.</t>
  </si>
  <si>
    <t>Catch some more raccoons.</t>
  </si>
  <si>
    <t>FM general: tweak maintenance scripts.  Maint scripts: split out, remove backlog, add logging</t>
  </si>
  <si>
    <t xml:space="preserve">   Plants</t>
  </si>
  <si>
    <t xml:space="preserve">      Padding</t>
  </si>
  <si>
    <t xml:space="preserve">      Long list</t>
  </si>
  <si>
    <t xml:space="preserve">      Alt tags</t>
  </si>
  <si>
    <t xml:space="preserve">      Descriptions</t>
  </si>
  <si>
    <t xml:space="preserve">      Captions</t>
  </si>
  <si>
    <t xml:space="preserve">      Reach (filter, desc.)</t>
  </si>
  <si>
    <t xml:space="preserve">      (look into changing class of icons)</t>
  </si>
  <si>
    <t xml:space="preserve">      Message if nothing selected</t>
  </si>
  <si>
    <t xml:space="preserve">      Define the filtering on-screen (what is fine?, etc.)</t>
  </si>
  <si>
    <t xml:space="preserve">      Make icons look like buttons (and everything clickable)</t>
  </si>
  <si>
    <t xml:space="preserve">   Re-load images that are not working in galleries </t>
  </si>
  <si>
    <t xml:space="preserve">   Lighting scroll to selected area (e.g. down to “natural light”)</t>
  </si>
  <si>
    <t xml:space="preserve">   Controls</t>
  </si>
  <si>
    <t xml:space="preserve">      Remote control and monitoring text</t>
  </si>
  <si>
    <t xml:space="preserve">      Tighten all text</t>
  </si>
  <si>
    <t xml:space="preserve">      Top image (diff image, also path 11, not 10 now)</t>
  </si>
  <si>
    <t xml:space="preserve">      Drawings to add trough treatments</t>
  </si>
  <si>
    <t xml:space="preserve">      Trough text</t>
  </si>
  <si>
    <t xml:space="preserve">      Trough materials</t>
  </si>
  <si>
    <t xml:space="preserve">      Curve text</t>
  </si>
  <si>
    <t xml:space="preserve">         Curve drawings</t>
  </si>
  <si>
    <t xml:space="preserve">      Elevation text</t>
  </si>
  <si>
    <t xml:space="preserve">      Hydraulics text</t>
  </si>
  <si>
    <t xml:space="preserve">      Typical panel drawings</t>
  </si>
  <si>
    <t xml:space="preserve">   Checklist</t>
  </si>
  <si>
    <t xml:space="preserve">      FAQ editing</t>
  </si>
  <si>
    <t>“Remove column formatting” button should take highlighting off of job names column as well.</t>
  </si>
  <si>
    <t>meet with Jason for about an hour to go through plants in detail.</t>
  </si>
  <si>
    <t>Remove employees from dist list when leaving</t>
  </si>
  <si>
    <t>Total Stewardship CAC:</t>
  </si>
  <si>
    <t>Stewardship Labor CAC:</t>
  </si>
  <si>
    <t>Stewardship CC CAC:</t>
  </si>
  <si>
    <t>Stewardship Misc CAC:</t>
  </si>
  <si>
    <t>Stewardship Chemical CAC:</t>
  </si>
  <si>
    <t>Stewardship Soil Test CAC:</t>
  </si>
  <si>
    <t>Stewardship Mechanical CAC:</t>
  </si>
  <si>
    <t>Stewardship other CAC:</t>
  </si>
  <si>
    <t>Overall estimate/quote/setup navigation.  Basically do what we are showing on the “estimate” screen now, but make it more uniform.</t>
  </si>
  <si>
    <t>With the exception of things that are obviously “asides” (like popping out of the setup to go to players, which will be a new window, to close) I am trying to give the user full control over whether something is a new window or not.</t>
  </si>
  <si>
    <t>Add quote line items (what you call SKUs) from the PM screen.  Get QLI pull-down to work on estimate screen (I have no idea why it doesn’t).</t>
  </si>
  <si>
    <t>Create a function to pull the SKUs from a product estimate (or create SKUs like a product estimate does) on an Excel estimate (for inventory).</t>
  </si>
  <si>
    <t>Set access and ideal # of visits to defaults.  Anything else that would be more convenient as a default value?</t>
  </si>
  <si>
    <t>You want certain scripts to create new tiled / side-by-side windows for you.  Which ones?</t>
  </si>
  <si>
    <t>Work on quote margins so they print from any printer driver.</t>
  </si>
  <si>
    <t>Get estimates to read from prior contracts (versus default calculations).  ETA tomorrow.</t>
  </si>
  <si>
    <t>Ask Lenkin about LEED forms.</t>
  </si>
  <si>
    <t>General functions to allow you to search visit for data and run reports.</t>
  </si>
  <si>
    <t>Change irrigation from yes/no/optional to permanent/none/temporary.</t>
  </si>
  <si>
    <t>Misc. WIP requests that Ocie is thankfully finding.</t>
  </si>
  <si>
    <t>L</t>
  </si>
  <si>
    <t>D</t>
  </si>
  <si>
    <t>E</t>
  </si>
  <si>
    <t>Q</t>
  </si>
  <si>
    <t>S</t>
  </si>
  <si>
    <t>SU</t>
  </si>
  <si>
    <t>PM</t>
  </si>
  <si>
    <t>H</t>
  </si>
  <si>
    <t>Quotes::az_quote_global</t>
  </si>
  <si>
    <t>az_quote</t>
  </si>
  <si>
    <t>az_proj</t>
  </si>
  <si>
    <t>aq_quote_no</t>
  </si>
  <si>
    <t>thePlant.Rmin</t>
  </si>
  <si>
    <t>thePlant.Rmax</t>
  </si>
  <si>
    <t>Rmax</t>
  </si>
  <si>
    <t>Rmin</t>
  </si>
  <si>
    <t>Lipstick</t>
  </si>
  <si>
    <t xml:space="preserve">      Make long list responsive (new line for caption, caption width)</t>
  </si>
  <si>
    <t xml:space="preserve">     Trough treatment widget</t>
  </si>
  <si>
    <t>Components and takeoffs print script</t>
  </si>
  <si>
    <t>Quote print 2pt and 3pt scripts on layouts that are not compatible</t>
  </si>
  <si>
    <t>Get plants online</t>
  </si>
  <si>
    <t>Stewardship estimate cover sheet</t>
  </si>
  <si>
    <t xml:space="preserve">     Trough treatment icon formatting</t>
  </si>
  <si>
    <t xml:space="preserve">     Config page jump links</t>
  </si>
  <si>
    <t xml:space="preserve">      Custom configuration photos </t>
  </si>
  <si>
    <t xml:space="preserve">      Custom configuration text</t>
  </si>
  <si>
    <t xml:space="preserve">   Config (finish full page)</t>
  </si>
  <si>
    <t>Media type in profile and record media type used in all EcoCline profiles</t>
  </si>
  <si>
    <t>Deck type link from job setup (make first of links that takes you from error directly to area to fix)</t>
  </si>
  <si>
    <t>Shared contacts - who is using - how (had phone call, heard back, waiting on demo from MainSpring)</t>
  </si>
  <si>
    <t>BIOWALL DESIGN GUIDE</t>
  </si>
  <si>
    <t>Estimate cover sheet</t>
  </si>
  <si>
    <t>Wage scale report</t>
  </si>
  <si>
    <t>Subs on site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</si>
</sst>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left" indent="6"/>
    </xf>
    <xf numFmtId="0" fontId="0" fillId="3" borderId="1" xfId="0" applyFill="1" applyBorder="1"/>
    <xf numFmtId="0" fontId="0" fillId="0" borderId="1" xfId="0" applyBorder="1" applyAlignment="1">
      <alignment horizontal="left" indent="6"/>
    </xf>
    <xf numFmtId="0" fontId="0" fillId="0" borderId="1" xfId="0" applyBorder="1"/>
    <xf numFmtId="0" fontId="0" fillId="4" borderId="1" xfId="0" applyFill="1" applyBorder="1"/>
    <xf numFmtId="0" fontId="0" fillId="3" borderId="1" xfId="0" applyFill="1" applyBorder="1" applyAlignment="1">
      <alignment horizontal="left" indent="6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6"/>
  <sheetViews>
    <sheetView tabSelected="1" workbookViewId="0"/>
  </sheetViews>
  <sheetFormatPr defaultRowHeight="15" x14ac:dyDescent="0.25"/>
  <cols>
    <col min="3" max="3" width="94" customWidth="1"/>
    <col min="11" max="11" width="32.42578125" bestFit="1" customWidth="1"/>
  </cols>
  <sheetData>
    <row r="1" spans="3:10" x14ac:dyDescent="0.25">
      <c r="C1" s="3" t="s">
        <v>44</v>
      </c>
    </row>
    <row r="2" spans="3:10" x14ac:dyDescent="0.25">
      <c r="C2" s="8" t="s">
        <v>95</v>
      </c>
      <c r="E2" t="s">
        <v>0</v>
      </c>
    </row>
    <row r="3" spans="3:10" x14ac:dyDescent="0.25">
      <c r="C3" s="3" t="s">
        <v>84</v>
      </c>
    </row>
    <row r="4" spans="3:10" x14ac:dyDescent="0.25">
      <c r="C4" s="3" t="s">
        <v>85</v>
      </c>
    </row>
    <row r="5" spans="3:10" x14ac:dyDescent="0.25">
      <c r="C5" s="5" t="s">
        <v>87</v>
      </c>
    </row>
    <row r="6" spans="3:10" x14ac:dyDescent="0.25">
      <c r="C6" s="7" t="s">
        <v>94</v>
      </c>
    </row>
    <row r="7" spans="3:10" x14ac:dyDescent="0.25">
      <c r="C7" s="7" t="s">
        <v>93</v>
      </c>
    </row>
    <row r="8" spans="3:10" x14ac:dyDescent="0.25">
      <c r="C8" s="3" t="s">
        <v>42</v>
      </c>
      <c r="E8" t="s">
        <v>0</v>
      </c>
      <c r="I8">
        <v>147000</v>
      </c>
    </row>
    <row r="9" spans="3:10" x14ac:dyDescent="0.25">
      <c r="C9" s="3" t="s">
        <v>1</v>
      </c>
      <c r="E9" t="s">
        <v>0</v>
      </c>
      <c r="G9">
        <v>220</v>
      </c>
      <c r="I9">
        <v>0.1</v>
      </c>
      <c r="J9">
        <f>I$8*I9</f>
        <v>14700</v>
      </c>
    </row>
    <row r="10" spans="3:10" x14ac:dyDescent="0.25">
      <c r="C10" s="5" t="s">
        <v>2</v>
      </c>
      <c r="E10" t="s">
        <v>0</v>
      </c>
      <c r="G10">
        <f>G9+80</f>
        <v>300</v>
      </c>
      <c r="I10">
        <v>0.1</v>
      </c>
      <c r="J10">
        <f t="shared" ref="J10:J13" si="0">I$8*I10</f>
        <v>14700</v>
      </c>
    </row>
    <row r="11" spans="3:10" x14ac:dyDescent="0.25">
      <c r="C11" s="3" t="s">
        <v>3</v>
      </c>
      <c r="E11" t="s">
        <v>0</v>
      </c>
      <c r="I11">
        <v>0.2</v>
      </c>
      <c r="J11">
        <f t="shared" si="0"/>
        <v>29400</v>
      </c>
    </row>
    <row r="12" spans="3:10" x14ac:dyDescent="0.25">
      <c r="C12" s="5" t="s">
        <v>4</v>
      </c>
      <c r="E12" t="s">
        <v>0</v>
      </c>
      <c r="I12">
        <v>0.02</v>
      </c>
      <c r="J12">
        <f t="shared" si="0"/>
        <v>2940</v>
      </c>
    </row>
    <row r="13" spans="3:10" x14ac:dyDescent="0.25">
      <c r="C13" s="7" t="s">
        <v>5</v>
      </c>
      <c r="G13">
        <v>433</v>
      </c>
      <c r="I13">
        <v>0.08</v>
      </c>
      <c r="J13">
        <f t="shared" si="0"/>
        <v>11760</v>
      </c>
    </row>
    <row r="14" spans="3:10" x14ac:dyDescent="0.25">
      <c r="C14" s="5" t="s">
        <v>14</v>
      </c>
      <c r="G14">
        <v>353</v>
      </c>
      <c r="I14">
        <f>I8-J14</f>
        <v>73500</v>
      </c>
      <c r="J14">
        <f>SUM(J9:J13)</f>
        <v>73500</v>
      </c>
    </row>
    <row r="15" spans="3:10" x14ac:dyDescent="0.25">
      <c r="C15" s="7" t="s">
        <v>6</v>
      </c>
      <c r="G15">
        <f>G13-G14</f>
        <v>80</v>
      </c>
    </row>
    <row r="16" spans="3:10" x14ac:dyDescent="0.25">
      <c r="C16" s="4" t="s">
        <v>53</v>
      </c>
    </row>
    <row r="17" spans="3:8" x14ac:dyDescent="0.25">
      <c r="C17" s="4" t="s">
        <v>54</v>
      </c>
    </row>
    <row r="18" spans="3:8" x14ac:dyDescent="0.25">
      <c r="C18" s="6" t="s">
        <v>55</v>
      </c>
    </row>
    <row r="19" spans="3:8" x14ac:dyDescent="0.25">
      <c r="C19" s="6" t="s">
        <v>56</v>
      </c>
    </row>
    <row r="20" spans="3:8" x14ac:dyDescent="0.25">
      <c r="C20" s="9" t="s">
        <v>57</v>
      </c>
    </row>
    <row r="21" spans="3:8" x14ac:dyDescent="0.25">
      <c r="C21" s="6" t="s">
        <v>58</v>
      </c>
    </row>
    <row r="22" spans="3:8" x14ac:dyDescent="0.25">
      <c r="C22" s="7" t="s">
        <v>7</v>
      </c>
    </row>
    <row r="23" spans="3:8" x14ac:dyDescent="0.25">
      <c r="C23" s="4" t="s">
        <v>59</v>
      </c>
    </row>
    <row r="24" spans="3:8" x14ac:dyDescent="0.25">
      <c r="C24" s="4" t="s">
        <v>60</v>
      </c>
    </row>
    <row r="25" spans="3:8" x14ac:dyDescent="0.25">
      <c r="C25" s="6" t="s">
        <v>61</v>
      </c>
    </row>
    <row r="26" spans="3:8" x14ac:dyDescent="0.25">
      <c r="C26" s="4" t="s">
        <v>62</v>
      </c>
    </row>
    <row r="27" spans="3:8" x14ac:dyDescent="0.25">
      <c r="C27" s="9" t="s">
        <v>63</v>
      </c>
    </row>
    <row r="28" spans="3:8" x14ac:dyDescent="0.25">
      <c r="C28" s="6" t="s">
        <v>64</v>
      </c>
    </row>
    <row r="29" spans="3:8" x14ac:dyDescent="0.25">
      <c r="C29" s="4" t="s">
        <v>97</v>
      </c>
    </row>
    <row r="30" spans="3:8" x14ac:dyDescent="0.25">
      <c r="C30" s="3" t="s">
        <v>8</v>
      </c>
      <c r="G30">
        <v>120</v>
      </c>
      <c r="H30">
        <f>G30/G31</f>
        <v>122.44897959183673</v>
      </c>
    </row>
    <row r="31" spans="3:8" x14ac:dyDescent="0.25">
      <c r="C31" s="7" t="s">
        <v>9</v>
      </c>
      <c r="G31">
        <v>0.98</v>
      </c>
    </row>
    <row r="32" spans="3:8" x14ac:dyDescent="0.25">
      <c r="C32" s="3" t="s">
        <v>43</v>
      </c>
    </row>
    <row r="33" spans="3:12" x14ac:dyDescent="0.25">
      <c r="C33" s="3" t="s">
        <v>86</v>
      </c>
    </row>
    <row r="34" spans="3:12" x14ac:dyDescent="0.25">
      <c r="C34" s="5" t="s">
        <v>10</v>
      </c>
      <c r="G34">
        <f>G31*100</f>
        <v>98</v>
      </c>
    </row>
    <row r="35" spans="3:12" x14ac:dyDescent="0.25">
      <c r="C35" s="7" t="s">
        <v>11</v>
      </c>
      <c r="K35" s="1" t="s">
        <v>45</v>
      </c>
      <c r="L35" s="1">
        <v>22199</v>
      </c>
    </row>
    <row r="36" spans="3:12" x14ac:dyDescent="0.25">
      <c r="C36" s="3" t="s">
        <v>12</v>
      </c>
      <c r="K36" s="1" t="s">
        <v>46</v>
      </c>
      <c r="L36" s="1">
        <v>19970</v>
      </c>
    </row>
    <row r="37" spans="3:12" x14ac:dyDescent="0.25">
      <c r="C37" s="7" t="s">
        <v>13</v>
      </c>
      <c r="K37" s="1" t="s">
        <v>47</v>
      </c>
      <c r="L37" s="1">
        <v>1620</v>
      </c>
    </row>
    <row r="38" spans="3:12" x14ac:dyDescent="0.25">
      <c r="C38" s="7"/>
      <c r="K38" s="1" t="s">
        <v>48</v>
      </c>
      <c r="L38" s="1">
        <v>365</v>
      </c>
    </row>
    <row r="39" spans="3:12" x14ac:dyDescent="0.25">
      <c r="C39" s="10" t="s">
        <v>96</v>
      </c>
      <c r="K39" s="1" t="s">
        <v>49</v>
      </c>
      <c r="L39" s="1">
        <v>223</v>
      </c>
    </row>
    <row r="40" spans="3:12" x14ac:dyDescent="0.25">
      <c r="C40" s="3" t="s">
        <v>15</v>
      </c>
      <c r="K40" s="1" t="s">
        <v>50</v>
      </c>
      <c r="L40" s="1">
        <v>40</v>
      </c>
    </row>
    <row r="41" spans="3:12" x14ac:dyDescent="0.25">
      <c r="C41" s="3" t="s">
        <v>16</v>
      </c>
      <c r="K41" s="1"/>
      <c r="L41" s="1"/>
    </row>
    <row r="42" spans="3:12" x14ac:dyDescent="0.25">
      <c r="C42" s="3" t="s">
        <v>17</v>
      </c>
      <c r="K42" s="1"/>
      <c r="L42" s="1"/>
    </row>
    <row r="43" spans="3:12" x14ac:dyDescent="0.25">
      <c r="C43" s="3" t="s">
        <v>82</v>
      </c>
      <c r="K43" s="1" t="s">
        <v>51</v>
      </c>
    </row>
    <row r="44" spans="3:12" x14ac:dyDescent="0.25">
      <c r="C44" s="3" t="s">
        <v>18</v>
      </c>
      <c r="K44" s="1" t="s">
        <v>52</v>
      </c>
      <c r="L44" s="1">
        <v>-19</v>
      </c>
    </row>
    <row r="45" spans="3:12" x14ac:dyDescent="0.25">
      <c r="C45" s="3" t="s">
        <v>19</v>
      </c>
      <c r="K45" s="1"/>
      <c r="L45" s="1"/>
    </row>
    <row r="46" spans="3:12" x14ac:dyDescent="0.25">
      <c r="C46" s="3" t="s">
        <v>20</v>
      </c>
      <c r="L46">
        <f>L35-SUM(L36:L43)</f>
        <v>-19</v>
      </c>
    </row>
    <row r="47" spans="3:12" x14ac:dyDescent="0.25">
      <c r="C47" s="3" t="s">
        <v>21</v>
      </c>
    </row>
    <row r="48" spans="3:12" x14ac:dyDescent="0.25">
      <c r="C48" s="7" t="s">
        <v>22</v>
      </c>
      <c r="F48">
        <v>34782</v>
      </c>
    </row>
    <row r="49" spans="3:6" x14ac:dyDescent="0.25">
      <c r="C49" s="3" t="s">
        <v>23</v>
      </c>
      <c r="F49">
        <v>0.3</v>
      </c>
    </row>
    <row r="50" spans="3:6" x14ac:dyDescent="0.25">
      <c r="C50" s="3" t="s">
        <v>24</v>
      </c>
      <c r="F50">
        <f>F49*F48</f>
        <v>10434.6</v>
      </c>
    </row>
    <row r="51" spans="3:6" x14ac:dyDescent="0.25">
      <c r="C51" s="3" t="s">
        <v>25</v>
      </c>
    </row>
    <row r="52" spans="3:6" x14ac:dyDescent="0.25">
      <c r="C52" s="3" t="s">
        <v>26</v>
      </c>
      <c r="D52">
        <v>28991</v>
      </c>
      <c r="E52">
        <v>3.3</v>
      </c>
      <c r="F52">
        <f>D52+E52</f>
        <v>28994.3</v>
      </c>
    </row>
    <row r="53" spans="3:6" x14ac:dyDescent="0.25">
      <c r="C53" s="3" t="s">
        <v>27</v>
      </c>
      <c r="E53" s="2">
        <f>E52/F52</f>
        <v>1.1381547407593906E-4</v>
      </c>
    </row>
    <row r="54" spans="3:6" x14ac:dyDescent="0.25">
      <c r="C54" s="7" t="s">
        <v>28</v>
      </c>
    </row>
    <row r="55" spans="3:6" x14ac:dyDescent="0.25">
      <c r="C55" s="3" t="s">
        <v>29</v>
      </c>
      <c r="D55">
        <v>10</v>
      </c>
      <c r="E55">
        <v>7</v>
      </c>
      <c r="F55">
        <f>D55+E55</f>
        <v>17</v>
      </c>
    </row>
    <row r="56" spans="3:6" x14ac:dyDescent="0.25">
      <c r="C56" s="7" t="s">
        <v>30</v>
      </c>
      <c r="E56" s="2">
        <f>E55/F55</f>
        <v>0.41176470588235292</v>
      </c>
    </row>
    <row r="57" spans="3:6" x14ac:dyDescent="0.25">
      <c r="C57" s="3" t="s">
        <v>31</v>
      </c>
    </row>
    <row r="58" spans="3:6" x14ac:dyDescent="0.25">
      <c r="C58" s="7" t="s">
        <v>92</v>
      </c>
      <c r="D58">
        <f>0.33*D52</f>
        <v>9567.0300000000007</v>
      </c>
      <c r="E58" s="2">
        <f>E56-E53</f>
        <v>0.41165089040827696</v>
      </c>
    </row>
    <row r="59" spans="3:6" x14ac:dyDescent="0.25">
      <c r="C59" s="5" t="s">
        <v>89</v>
      </c>
      <c r="E59" s="2"/>
    </row>
    <row r="60" spans="3:6" x14ac:dyDescent="0.25">
      <c r="C60" s="3" t="s">
        <v>32</v>
      </c>
    </row>
    <row r="61" spans="3:6" x14ac:dyDescent="0.25">
      <c r="C61" s="3" t="s">
        <v>83</v>
      </c>
      <c r="D61">
        <f>34782-D58</f>
        <v>25214.97</v>
      </c>
      <c r="E61">
        <f>E52/D52</f>
        <v>1.1382842951260736E-4</v>
      </c>
    </row>
    <row r="62" spans="3:6" x14ac:dyDescent="0.25">
      <c r="C62" s="5" t="s">
        <v>88</v>
      </c>
      <c r="E62">
        <f>E61*D52</f>
        <v>3.3</v>
      </c>
    </row>
    <row r="63" spans="3:6" x14ac:dyDescent="0.25">
      <c r="C63" s="3" t="s">
        <v>33</v>
      </c>
    </row>
    <row r="64" spans="3:6" x14ac:dyDescent="0.25">
      <c r="C64" s="3" t="s">
        <v>34</v>
      </c>
    </row>
    <row r="65" spans="3:3" x14ac:dyDescent="0.25">
      <c r="C65" s="3" t="s">
        <v>35</v>
      </c>
    </row>
    <row r="66" spans="3:3" x14ac:dyDescent="0.25">
      <c r="C66" s="7" t="s">
        <v>36</v>
      </c>
    </row>
    <row r="67" spans="3:3" x14ac:dyDescent="0.25">
      <c r="C67" s="3" t="s">
        <v>37</v>
      </c>
    </row>
    <row r="68" spans="3:3" x14ac:dyDescent="0.25">
      <c r="C68" s="3" t="s">
        <v>38</v>
      </c>
    </row>
    <row r="69" spans="3:3" x14ac:dyDescent="0.25">
      <c r="C69" s="7" t="s">
        <v>39</v>
      </c>
    </row>
    <row r="70" spans="3:3" x14ac:dyDescent="0.25">
      <c r="C70" s="7" t="s">
        <v>90</v>
      </c>
    </row>
    <row r="71" spans="3:3" x14ac:dyDescent="0.25">
      <c r="C71" s="3" t="s">
        <v>91</v>
      </c>
    </row>
    <row r="72" spans="3:3" x14ac:dyDescent="0.25">
      <c r="C72" s="7" t="s">
        <v>40</v>
      </c>
    </row>
    <row r="73" spans="3:3" x14ac:dyDescent="0.25">
      <c r="C73" s="7" t="s">
        <v>41</v>
      </c>
    </row>
    <row r="75" spans="3:3" x14ac:dyDescent="0.25">
      <c r="C75" t="s">
        <v>98</v>
      </c>
    </row>
    <row r="76" spans="3:3" x14ac:dyDescent="0.25">
      <c r="C76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6"/>
  <sheetViews>
    <sheetView workbookViewId="0">
      <selection activeCell="K7" sqref="K7"/>
    </sheetView>
  </sheetViews>
  <sheetFormatPr defaultRowHeight="15" x14ac:dyDescent="0.25"/>
  <sheetData>
    <row r="5" spans="5:11" x14ac:dyDescent="0.25">
      <c r="E5">
        <v>960</v>
      </c>
      <c r="F5">
        <v>959</v>
      </c>
      <c r="G5">
        <v>800</v>
      </c>
      <c r="H5">
        <v>768</v>
      </c>
      <c r="I5">
        <v>767</v>
      </c>
      <c r="J5">
        <v>480</v>
      </c>
      <c r="K5">
        <v>479</v>
      </c>
    </row>
    <row r="6" spans="5:11" x14ac:dyDescent="0.25">
      <c r="E6">
        <v>9</v>
      </c>
      <c r="F6">
        <v>7</v>
      </c>
      <c r="G6">
        <v>7</v>
      </c>
      <c r="H6">
        <v>7</v>
      </c>
      <c r="I6">
        <v>4</v>
      </c>
      <c r="J6">
        <v>4</v>
      </c>
      <c r="K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2"/>
  <sheetViews>
    <sheetView workbookViewId="0">
      <selection activeCell="F10" sqref="F10:F12"/>
    </sheetView>
  </sheetViews>
  <sheetFormatPr defaultRowHeight="15" x14ac:dyDescent="0.25"/>
  <cols>
    <col min="6" max="6" width="13.85546875" bestFit="1" customWidth="1"/>
    <col min="7" max="7" width="14.140625" bestFit="1" customWidth="1"/>
  </cols>
  <sheetData>
    <row r="9" spans="5:7" x14ac:dyDescent="0.25">
      <c r="F9" t="s">
        <v>77</v>
      </c>
      <c r="G9" t="s">
        <v>78</v>
      </c>
    </row>
    <row r="10" spans="5:7" x14ac:dyDescent="0.25">
      <c r="E10" t="s">
        <v>81</v>
      </c>
      <c r="F10">
        <v>6</v>
      </c>
      <c r="G10">
        <v>8</v>
      </c>
    </row>
    <row r="11" spans="5:7" x14ac:dyDescent="0.25">
      <c r="F11" t="s">
        <v>80</v>
      </c>
      <c r="G11" t="s">
        <v>79</v>
      </c>
    </row>
    <row r="12" spans="5:7" x14ac:dyDescent="0.25">
      <c r="F12">
        <v>6</v>
      </c>
      <c r="G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1"/>
  <sheetViews>
    <sheetView workbookViewId="0">
      <selection activeCell="L9" sqref="L9"/>
    </sheetView>
  </sheetViews>
  <sheetFormatPr defaultRowHeight="15" x14ac:dyDescent="0.25"/>
  <sheetData>
    <row r="5" spans="3:7" x14ac:dyDescent="0.25">
      <c r="D5" s="3">
        <v>270</v>
      </c>
      <c r="E5" t="s">
        <v>65</v>
      </c>
    </row>
    <row r="6" spans="3:7" x14ac:dyDescent="0.25">
      <c r="C6">
        <v>20</v>
      </c>
      <c r="D6" s="3">
        <f>D5+C6</f>
        <v>290</v>
      </c>
    </row>
    <row r="7" spans="3:7" x14ac:dyDescent="0.25">
      <c r="C7">
        <v>15</v>
      </c>
      <c r="D7" s="3">
        <f t="shared" ref="D7:D21" si="0">D6+C7</f>
        <v>305</v>
      </c>
      <c r="E7" t="s">
        <v>66</v>
      </c>
    </row>
    <row r="8" spans="3:7" x14ac:dyDescent="0.25">
      <c r="C8">
        <v>20</v>
      </c>
      <c r="D8" s="3">
        <f t="shared" si="0"/>
        <v>325</v>
      </c>
    </row>
    <row r="9" spans="3:7" x14ac:dyDescent="0.25">
      <c r="C9">
        <v>15</v>
      </c>
      <c r="D9" s="3">
        <f t="shared" si="0"/>
        <v>340</v>
      </c>
      <c r="E9" t="s">
        <v>67</v>
      </c>
    </row>
    <row r="10" spans="3:7" x14ac:dyDescent="0.25">
      <c r="C10">
        <v>20</v>
      </c>
      <c r="D10" s="3">
        <f t="shared" si="0"/>
        <v>360</v>
      </c>
      <c r="G10" t="s">
        <v>73</v>
      </c>
    </row>
    <row r="11" spans="3:7" x14ac:dyDescent="0.25">
      <c r="C11">
        <v>15</v>
      </c>
      <c r="D11" s="3">
        <f t="shared" si="0"/>
        <v>375</v>
      </c>
      <c r="E11" t="s">
        <v>68</v>
      </c>
      <c r="G11" t="s">
        <v>74</v>
      </c>
    </row>
    <row r="12" spans="3:7" x14ac:dyDescent="0.25">
      <c r="C12">
        <v>20</v>
      </c>
      <c r="D12" s="3">
        <f t="shared" si="0"/>
        <v>395</v>
      </c>
      <c r="E12" t="s">
        <v>69</v>
      </c>
      <c r="G12" t="s">
        <v>75</v>
      </c>
    </row>
    <row r="13" spans="3:7" x14ac:dyDescent="0.25">
      <c r="C13">
        <v>15</v>
      </c>
      <c r="D13" s="3">
        <f t="shared" si="0"/>
        <v>410</v>
      </c>
      <c r="G13" t="s">
        <v>76</v>
      </c>
    </row>
    <row r="14" spans="3:7" x14ac:dyDescent="0.25">
      <c r="C14">
        <v>20</v>
      </c>
      <c r="D14" s="3">
        <f t="shared" si="0"/>
        <v>430</v>
      </c>
      <c r="E14" t="s">
        <v>70</v>
      </c>
    </row>
    <row r="15" spans="3:7" x14ac:dyDescent="0.25">
      <c r="C15">
        <v>15</v>
      </c>
      <c r="D15" s="3">
        <f t="shared" si="0"/>
        <v>445</v>
      </c>
    </row>
    <row r="16" spans="3:7" x14ac:dyDescent="0.25">
      <c r="C16">
        <v>20</v>
      </c>
      <c r="D16" s="3">
        <f t="shared" si="0"/>
        <v>465</v>
      </c>
      <c r="E16" t="s">
        <v>71</v>
      </c>
    </row>
    <row r="17" spans="3:5" x14ac:dyDescent="0.25">
      <c r="C17">
        <v>15</v>
      </c>
      <c r="D17" s="3">
        <f t="shared" si="0"/>
        <v>480</v>
      </c>
    </row>
    <row r="18" spans="3:5" x14ac:dyDescent="0.25">
      <c r="C18">
        <v>20</v>
      </c>
      <c r="D18" s="3">
        <f t="shared" si="0"/>
        <v>500</v>
      </c>
      <c r="E18" t="s">
        <v>72</v>
      </c>
    </row>
    <row r="19" spans="3:5" x14ac:dyDescent="0.25">
      <c r="C19">
        <v>15</v>
      </c>
      <c r="D19" s="3">
        <f t="shared" si="0"/>
        <v>515</v>
      </c>
    </row>
    <row r="20" spans="3:5" x14ac:dyDescent="0.25">
      <c r="C20">
        <v>20</v>
      </c>
      <c r="D20" s="3">
        <f t="shared" si="0"/>
        <v>535</v>
      </c>
    </row>
    <row r="21" spans="3:5" x14ac:dyDescent="0.25">
      <c r="C21">
        <v>15</v>
      </c>
      <c r="D21" s="3">
        <f t="shared" si="0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 Garner</cp:lastModifiedBy>
  <dcterms:created xsi:type="dcterms:W3CDTF">2016-11-08T13:45:11Z</dcterms:created>
  <dcterms:modified xsi:type="dcterms:W3CDTF">2016-11-22T18:27:44Z</dcterms:modified>
</cp:coreProperties>
</file>