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AN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<sst xmlns="http://schemas.openxmlformats.org/spreadsheetml/2006/main" count="64" uniqueCount="37">
  <si>
    <t xml:space="preserve">ft</t>
  </si>
  <si>
    <t xml:space="preserve">mt</t>
  </si>
  <si>
    <t xml:space="preserve">T = (AMAX-Amin)/(cos(ALFA)+sin(ALFA)-1)</t>
  </si>
  <si>
    <t xml:space="preserve">RMAX = Amin + T*sin(ALFA)</t>
  </si>
  <si>
    <t xml:space="preserve">LMAX = RMAX * 2 * (90-alfa) / 17</t>
  </si>
  <si>
    <t xml:space="preserve">Rmin = RMAX – T</t>
  </si>
  <si>
    <t xml:space="preserve">Lmin = Rmin * 2 * alfa / 19</t>
  </si>
  <si>
    <t xml:space="preserve">AMAX</t>
  </si>
  <si>
    <t xml:space="preserve">AMIN</t>
  </si>
  <si>
    <t xml:space="preserve">ovale 4 centri esterno</t>
  </si>
  <si>
    <t xml:space="preserve">mezzeria</t>
  </si>
  <si>
    <t xml:space="preserve">esterno</t>
  </si>
  <si>
    <t xml:space="preserve">DELTA</t>
  </si>
  <si>
    <t xml:space="preserve">alfa</t>
  </si>
  <si>
    <t xml:space="preserve">RMAX</t>
  </si>
  <si>
    <t xml:space="preserve">Rmin</t>
  </si>
  <si>
    <t xml:space="preserve">T</t>
  </si>
  <si>
    <t xml:space="preserve">LMAX</t>
  </si>
  <si>
    <t xml:space="preserve">Lmin</t>
  </si>
  <si>
    <t xml:space="preserve">°</t>
  </si>
  <si>
    <t xml:space="preserve">arena</t>
  </si>
  <si>
    <t xml:space="preserve">1° muro</t>
  </si>
  <si>
    <t xml:space="preserve">1° cerchio</t>
  </si>
  <si>
    <t xml:space="preserve">1^ galleria</t>
  </si>
  <si>
    <t xml:space="preserve">2° cerchio</t>
  </si>
  <si>
    <t xml:space="preserve">2° muro</t>
  </si>
  <si>
    <t xml:space="preserve">3° cerchio</t>
  </si>
  <si>
    <t xml:space="preserve">2^ galleria</t>
  </si>
  <si>
    <t xml:space="preserve">4° cerchio</t>
  </si>
  <si>
    <t xml:space="preserve">3° muro</t>
  </si>
  <si>
    <t xml:space="preserve">5° cerchio</t>
  </si>
  <si>
    <t xml:space="preserve">3^ galleria</t>
  </si>
  <si>
    <t xml:space="preserve">6° cerchio</t>
  </si>
  <si>
    <t xml:space="preserve">dati di partenza</t>
  </si>
  <si>
    <t xml:space="preserve">spessore degli ellissoidi</t>
  </si>
  <si>
    <t xml:space="preserve">dati calcolati</t>
  </si>
  <si>
    <t xml:space="preserve">soluzione numerica dell’ovale a 4 centri selezionato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</si>
</sst>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4D1"/>
        <bgColor rgb="FFFFFBCC"/>
      </patternFill>
    </fill>
    <fill>
      <patternFill patternType="solid">
        <fgColor rgb="FFBCE4E5"/>
        <bgColor rgb="FFC2E0AE"/>
      </patternFill>
    </fill>
    <fill>
      <patternFill patternType="solid">
        <fgColor rgb="FFC2E0AE"/>
        <bgColor rgb="FFBCE4E5"/>
      </patternFill>
    </fill>
    <fill>
      <patternFill patternType="solid">
        <fgColor rgb="FFFFFBCC"/>
        <bgColor rgb="FFFFFF99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DC578"/>
        <bgColor rgb="FFFCD4D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D4D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.65"/>
    <col collapsed="false" customWidth="true" hidden="false" outlineLevel="0" max="2" min="2" style="1" width="2.55"/>
    <col collapsed="false" customWidth="false" hidden="false" outlineLevel="0" max="3" min="3" style="2" width="11.52"/>
    <col collapsed="false" customWidth="true" hidden="false" outlineLevel="0" max="4" min="4" style="2" width="5.1"/>
    <col collapsed="false" customWidth="true" hidden="false" outlineLevel="0" max="5" min="5" style="2" width="7.65"/>
    <col collapsed="false" customWidth="true" hidden="false" outlineLevel="0" max="6" min="6" style="2" width="5.1"/>
    <col collapsed="false" customWidth="true" hidden="false" outlineLevel="0" max="8" min="7" style="2" width="7.65"/>
    <col collapsed="false" customWidth="true" hidden="false" outlineLevel="0" max="9" min="9" style="2" width="5.1"/>
    <col collapsed="false" customWidth="true" hidden="false" outlineLevel="0" max="10" min="10" style="1" width="7.65"/>
    <col collapsed="false" customWidth="true" hidden="false" outlineLevel="0" max="11" min="11" style="2" width="7.65"/>
    <col collapsed="false" customWidth="true" hidden="false" outlineLevel="0" max="12" min="12" style="1" width="2.55"/>
    <col collapsed="false" customWidth="true" hidden="false" outlineLevel="0" max="13" min="13" style="2" width="5.1"/>
    <col collapsed="false" customWidth="true" hidden="false" outlineLevel="0" max="17" min="14" style="2" width="7.65"/>
    <col collapsed="false" customWidth="true" hidden="false" outlineLevel="0" max="18" min="18" style="2" width="6.38"/>
    <col collapsed="false" customWidth="true" hidden="false" outlineLevel="0" max="19" min="19" style="1" width="2.55"/>
    <col collapsed="false" customWidth="true" hidden="false" outlineLevel="0" max="21" min="20" style="2" width="7.65"/>
    <col collapsed="false" customWidth="true" hidden="false" outlineLevel="0" max="23" min="22" style="1" width="7.65"/>
    <col collapsed="false" customWidth="false" hidden="false" outlineLevel="0" max="1025" min="24" style="1" width="11.52"/>
  </cols>
  <sheetData>
    <row r="2" customFormat="false" ht="12.8" hidden="false" customHeight="false" outlineLevel="0" collapsed="false">
      <c r="D2" s="3" t="s">
        <v>0</v>
      </c>
      <c r="E2" s="3" t="s">
        <v>1</v>
      </c>
      <c r="M2" s="4" t="s">
        <v>2</v>
      </c>
      <c r="N2" s="4"/>
      <c r="O2" s="4"/>
      <c r="P2" s="4"/>
      <c r="Q2" s="4"/>
    </row>
    <row r="3" customFormat="false" ht="12.8" hidden="false" customHeight="false" outlineLevel="0" collapsed="false">
      <c r="D3" s="5" t="n">
        <v>1</v>
      </c>
      <c r="E3" s="5" t="n">
        <v>0.2954</v>
      </c>
      <c r="M3" s="4" t="s">
        <v>3</v>
      </c>
      <c r="N3" s="4"/>
      <c r="O3" s="4"/>
      <c r="P3" s="4"/>
      <c r="Q3" s="4"/>
      <c r="T3" s="6" t="s">
        <v>4</v>
      </c>
      <c r="U3" s="6"/>
      <c r="V3" s="6"/>
      <c r="W3" s="6"/>
    </row>
    <row r="4" customFormat="false" ht="12.8" hidden="false" customHeight="false" outlineLevel="0" collapsed="false">
      <c r="M4" s="4" t="s">
        <v>5</v>
      </c>
      <c r="N4" s="4"/>
      <c r="O4" s="4"/>
      <c r="P4" s="4"/>
      <c r="Q4" s="4"/>
      <c r="T4" s="6" t="s">
        <v>6</v>
      </c>
      <c r="U4" s="6"/>
      <c r="V4" s="6"/>
      <c r="W4" s="6"/>
    </row>
    <row r="5" customFormat="false" ht="12.8" hidden="false" customHeight="false" outlineLevel="0" collapsed="false">
      <c r="M5" s="1"/>
      <c r="N5" s="1"/>
    </row>
    <row r="6" customFormat="false" ht="12.8" hidden="false" customHeight="false" outlineLevel="0" collapsed="false">
      <c r="F6" s="7" t="s">
        <v>7</v>
      </c>
      <c r="G6" s="7"/>
      <c r="H6" s="7"/>
      <c r="I6" s="8" t="s">
        <v>8</v>
      </c>
      <c r="J6" s="8"/>
      <c r="K6" s="8"/>
      <c r="M6" s="9" t="s">
        <v>9</v>
      </c>
      <c r="N6" s="9"/>
      <c r="O6" s="9"/>
      <c r="P6" s="9" t="s">
        <v>10</v>
      </c>
      <c r="Q6" s="9"/>
      <c r="T6" s="9" t="s">
        <v>11</v>
      </c>
      <c r="U6" s="9"/>
      <c r="V6" s="9" t="s">
        <v>10</v>
      </c>
      <c r="W6" s="9"/>
    </row>
    <row r="7" customFormat="false" ht="12.8" hidden="false" customHeight="false" outlineLevel="0" collapsed="false">
      <c r="D7" s="10" t="s">
        <v>12</v>
      </c>
      <c r="E7" s="10"/>
      <c r="F7" s="9" t="s">
        <v>11</v>
      </c>
      <c r="G7" s="9"/>
      <c r="H7" s="9" t="s">
        <v>10</v>
      </c>
      <c r="I7" s="9" t="s">
        <v>11</v>
      </c>
      <c r="J7" s="9"/>
      <c r="K7" s="9" t="s">
        <v>10</v>
      </c>
      <c r="M7" s="9" t="s">
        <v>13</v>
      </c>
      <c r="N7" s="7" t="s">
        <v>14</v>
      </c>
      <c r="O7" s="8" t="s">
        <v>15</v>
      </c>
      <c r="P7" s="7" t="s">
        <v>14</v>
      </c>
      <c r="Q7" s="8" t="s">
        <v>15</v>
      </c>
      <c r="R7" s="3" t="s">
        <v>16</v>
      </c>
      <c r="T7" s="7" t="s">
        <v>17</v>
      </c>
      <c r="U7" s="8" t="s">
        <v>18</v>
      </c>
      <c r="V7" s="7" t="s">
        <v>17</v>
      </c>
      <c r="W7" s="8" t="s">
        <v>18</v>
      </c>
    </row>
    <row r="8" customFormat="false" ht="12.8" hidden="false" customHeight="false" outlineLevel="0" collapsed="false">
      <c r="D8" s="9" t="s">
        <v>0</v>
      </c>
      <c r="E8" s="9" t="s">
        <v>1</v>
      </c>
      <c r="F8" s="9" t="s">
        <v>0</v>
      </c>
      <c r="G8" s="9" t="s">
        <v>1</v>
      </c>
      <c r="H8" s="9" t="s">
        <v>1</v>
      </c>
      <c r="I8" s="9" t="s">
        <v>0</v>
      </c>
      <c r="J8" s="9" t="s">
        <v>1</v>
      </c>
      <c r="K8" s="9" t="s">
        <v>1</v>
      </c>
      <c r="M8" s="11" t="s">
        <v>19</v>
      </c>
      <c r="N8" s="9" t="s">
        <v>1</v>
      </c>
      <c r="O8" s="9" t="s">
        <v>1</v>
      </c>
      <c r="P8" s="9" t="s">
        <v>1</v>
      </c>
      <c r="Q8" s="9" t="s">
        <v>1</v>
      </c>
      <c r="R8" s="3" t="s">
        <v>1</v>
      </c>
      <c r="T8" s="9" t="s">
        <v>1</v>
      </c>
      <c r="U8" s="9" t="s">
        <v>1</v>
      </c>
      <c r="V8" s="9" t="s">
        <v>1</v>
      </c>
      <c r="W8" s="9" t="s">
        <v>1</v>
      </c>
    </row>
    <row r="9" customFormat="false" ht="12.8" hidden="false" customHeight="false" outlineLevel="0" collapsed="false">
      <c r="C9" s="2" t="s">
        <v>20</v>
      </c>
      <c r="D9" s="12"/>
      <c r="E9" s="12"/>
      <c r="F9" s="13" t="n">
        <v>125</v>
      </c>
      <c r="G9" s="14" t="n">
        <f aca="false">F9*$E$3</f>
        <v>36.925</v>
      </c>
      <c r="H9" s="15"/>
      <c r="I9" s="13" t="n">
        <v>75</v>
      </c>
      <c r="J9" s="16" t="n">
        <f aca="false">I9*$E$3</f>
        <v>22.155</v>
      </c>
      <c r="K9" s="17"/>
      <c r="M9" s="12"/>
      <c r="N9" s="18" t="n">
        <f aca="false">J9+R9*SIN(RADIANS($M$20))</f>
        <v>56.5350134591069</v>
      </c>
      <c r="O9" s="19" t="n">
        <f aca="false">N9-R9</f>
        <v>16.5927167191925</v>
      </c>
      <c r="P9" s="20"/>
      <c r="Q9" s="20"/>
      <c r="R9" s="21" t="n">
        <f aca="false">(G9-J9)/(COS(RADIANS($M$20))+SIN(RADIANS($M$20))-1)</f>
        <v>39.9422967399144</v>
      </c>
      <c r="T9" s="14" t="n">
        <f aca="false">RADIANS(2*(90-$M$20)/17)*N9</f>
        <v>3.55219965907461</v>
      </c>
      <c r="U9" s="16" t="n">
        <f aca="false">RADIANS(2*$M$20/19)*O9</f>
        <v>1.81074671503967</v>
      </c>
      <c r="V9" s="20"/>
      <c r="W9" s="20"/>
    </row>
    <row r="10" customFormat="false" ht="12.8" hidden="false" customHeight="false" outlineLevel="0" collapsed="false">
      <c r="B10" s="22"/>
      <c r="C10" s="2" t="s">
        <v>21</v>
      </c>
      <c r="D10" s="23" t="n">
        <v>13</v>
      </c>
      <c r="E10" s="24" t="n">
        <f aca="false">D10*$E$3</f>
        <v>3.8402</v>
      </c>
      <c r="F10" s="12" t="n">
        <f aca="false">F9+D10</f>
        <v>138</v>
      </c>
      <c r="G10" s="18" t="n">
        <f aca="false">F10*$E$3</f>
        <v>40.7652</v>
      </c>
      <c r="H10" s="25"/>
      <c r="I10" s="12" t="n">
        <f aca="false">I9+D10</f>
        <v>88</v>
      </c>
      <c r="J10" s="19" t="n">
        <f aca="false">I10*$E$3</f>
        <v>25.9952</v>
      </c>
      <c r="K10" s="12"/>
      <c r="M10" s="12"/>
      <c r="N10" s="18" t="n">
        <f aca="false">J10+R10*SIN(RADIANS($M$20))</f>
        <v>60.3752134591069</v>
      </c>
      <c r="O10" s="19" t="n">
        <f aca="false">N10-R10</f>
        <v>20.4329167191925</v>
      </c>
      <c r="P10" s="26"/>
      <c r="Q10" s="26"/>
      <c r="R10" s="21" t="n">
        <f aca="false">(G10-J10)/(COS(RADIANS($M$20))+SIN(RADIANS($M$20))-1)</f>
        <v>39.9422967399144</v>
      </c>
      <c r="T10" s="18" t="n">
        <f aca="false">RADIANS(2*(90-$M$20)/17)*N10</f>
        <v>3.79348654124092</v>
      </c>
      <c r="U10" s="19" t="n">
        <f aca="false">RADIANS(2*$M$20/19)*O10</f>
        <v>2.22982393143379</v>
      </c>
      <c r="V10" s="26"/>
      <c r="W10" s="26"/>
    </row>
    <row r="11" customFormat="false" ht="12.8" hidden="false" customHeight="false" outlineLevel="0" collapsed="false">
      <c r="B11" s="27"/>
      <c r="C11" s="2" t="s">
        <v>22</v>
      </c>
      <c r="D11" s="23" t="n">
        <v>1</v>
      </c>
      <c r="E11" s="24" t="n">
        <f aca="false">D11*$E$3</f>
        <v>0.2954</v>
      </c>
      <c r="F11" s="12" t="n">
        <f aca="false">F10+D11</f>
        <v>139</v>
      </c>
      <c r="G11" s="18" t="n">
        <f aca="false">F11*$E$3</f>
        <v>41.0606</v>
      </c>
      <c r="H11" s="18" t="n">
        <f aca="false">(G10+G11)/2</f>
        <v>40.9129</v>
      </c>
      <c r="I11" s="12" t="n">
        <f aca="false">I10+D11</f>
        <v>89</v>
      </c>
      <c r="J11" s="19" t="n">
        <f aca="false">I11*$E$3</f>
        <v>26.2906</v>
      </c>
      <c r="K11" s="19" t="n">
        <f aca="false">(J10+J11)/2</f>
        <v>26.1429</v>
      </c>
      <c r="M11" s="12"/>
      <c r="N11" s="18" t="n">
        <f aca="false">J11+R11*SIN(RADIANS($M$20))</f>
        <v>60.6706134591069</v>
      </c>
      <c r="O11" s="19" t="n">
        <f aca="false">N11-R11</f>
        <v>20.7283167191925</v>
      </c>
      <c r="P11" s="18" t="n">
        <f aca="false">K11+R11*SIN(RADIANS($M$20))</f>
        <v>60.5229134591069</v>
      </c>
      <c r="Q11" s="19" t="n">
        <f aca="false">P11-R11</f>
        <v>20.5806167191925</v>
      </c>
      <c r="R11" s="21" t="n">
        <f aca="false">(G11-J11)/(COS(RADIANS($M$20))+SIN(RADIANS($M$20))-1)</f>
        <v>39.9422967399144</v>
      </c>
      <c r="T11" s="18" t="n">
        <f aca="false">RADIANS(2*(90-$M$20)/17)*N11</f>
        <v>3.81204707063833</v>
      </c>
      <c r="U11" s="19" t="n">
        <f aca="false">RADIANS(2*$M$20/19)*O11</f>
        <v>2.26206064038718</v>
      </c>
      <c r="V11" s="18" t="n">
        <f aca="false">RADIANS(2*(90-$M$20)/17)*P11</f>
        <v>3.80276680593962</v>
      </c>
      <c r="W11" s="19" t="n">
        <f aca="false">RADIANS(2*$M$20/19)*Q11</f>
        <v>2.24594228591048</v>
      </c>
    </row>
    <row r="12" customFormat="false" ht="12.8" hidden="false" customHeight="false" outlineLevel="0" collapsed="false">
      <c r="C12" s="2" t="s">
        <v>23</v>
      </c>
      <c r="D12" s="23" t="n">
        <v>10</v>
      </c>
      <c r="E12" s="24" t="n">
        <f aca="false">D12*$E$3</f>
        <v>2.954</v>
      </c>
      <c r="F12" s="12" t="n">
        <f aca="false">F11+D12</f>
        <v>149</v>
      </c>
      <c r="G12" s="18" t="n">
        <f aca="false">F12*$E$3</f>
        <v>44.0146</v>
      </c>
      <c r="H12" s="18" t="n">
        <f aca="false">(G11+G12)/2</f>
        <v>42.5376</v>
      </c>
      <c r="I12" s="12" t="n">
        <f aca="false">I11+D12</f>
        <v>99</v>
      </c>
      <c r="J12" s="19" t="n">
        <f aca="false">I12*$E$3</f>
        <v>29.2446</v>
      </c>
      <c r="K12" s="19" t="n">
        <f aca="false">(J11+J12)/2</f>
        <v>27.7676</v>
      </c>
      <c r="M12" s="12"/>
      <c r="N12" s="18" t="n">
        <f aca="false">J12+R12*SIN(RADIANS($M$20))</f>
        <v>63.6246134591069</v>
      </c>
      <c r="O12" s="19" t="n">
        <f aca="false">N12-R12</f>
        <v>23.6823167191925</v>
      </c>
      <c r="P12" s="18" t="n">
        <f aca="false">K12+R12*SIN(RADIANS($M$20))</f>
        <v>62.1476134591069</v>
      </c>
      <c r="Q12" s="19" t="n">
        <f aca="false">P12-R12</f>
        <v>22.2053167191925</v>
      </c>
      <c r="R12" s="21" t="n">
        <f aca="false">(G12-J12)/(COS(RADIANS($M$20))+SIN(RADIANS($M$20))-1)</f>
        <v>39.9422967399144</v>
      </c>
      <c r="T12" s="18" t="n">
        <f aca="false">RADIANS(2*(90-$M$20)/17)*N12</f>
        <v>3.99765236461241</v>
      </c>
      <c r="U12" s="19" t="n">
        <f aca="false">RADIANS(2*$M$20/19)*O12</f>
        <v>2.58442772992112</v>
      </c>
      <c r="V12" s="18" t="n">
        <f aca="false">RADIANS(2*(90-$M$20)/17)*P12</f>
        <v>3.90484971762537</v>
      </c>
      <c r="W12" s="19" t="n">
        <f aca="false">RADIANS(2*$M$20/19)*Q12</f>
        <v>2.42324418515415</v>
      </c>
    </row>
    <row r="13" customFormat="false" ht="12.8" hidden="false" customHeight="false" outlineLevel="0" collapsed="false">
      <c r="B13" s="27"/>
      <c r="C13" s="2" t="s">
        <v>24</v>
      </c>
      <c r="D13" s="23" t="n">
        <v>1</v>
      </c>
      <c r="E13" s="24" t="n">
        <f aca="false">D13*$E$3</f>
        <v>0.2954</v>
      </c>
      <c r="F13" s="12" t="n">
        <f aca="false">F12+D13</f>
        <v>150</v>
      </c>
      <c r="G13" s="18" t="n">
        <f aca="false">F13*$E$3</f>
        <v>44.31</v>
      </c>
      <c r="H13" s="18" t="n">
        <f aca="false">(G12+G13)/2</f>
        <v>44.1623</v>
      </c>
      <c r="I13" s="12" t="n">
        <f aca="false">I12+D13</f>
        <v>100</v>
      </c>
      <c r="J13" s="19" t="n">
        <f aca="false">I13*$E$3</f>
        <v>29.54</v>
      </c>
      <c r="K13" s="19" t="n">
        <f aca="false">(J12+J13)/2</f>
        <v>29.3923</v>
      </c>
      <c r="M13" s="12"/>
      <c r="N13" s="18" t="n">
        <f aca="false">J13+R13*SIN(RADIANS($M$20))</f>
        <v>63.9200134591069</v>
      </c>
      <c r="O13" s="19" t="n">
        <f aca="false">N13-R13</f>
        <v>23.9777167191925</v>
      </c>
      <c r="P13" s="18" t="n">
        <f aca="false">K13+R13*SIN(RADIANS($M$20))</f>
        <v>63.7723134591069</v>
      </c>
      <c r="Q13" s="19" t="n">
        <f aca="false">P13-R13</f>
        <v>23.8300167191925</v>
      </c>
      <c r="R13" s="21" t="n">
        <f aca="false">(G13-J13)/(COS(RADIANS($M$20))+SIN(RADIANS($M$20))-1)</f>
        <v>39.9422967399144</v>
      </c>
      <c r="T13" s="18" t="n">
        <f aca="false">RADIANS(2*(90-$M$20)/17)*N13</f>
        <v>4.01621289400982</v>
      </c>
      <c r="U13" s="19" t="n">
        <f aca="false">RADIANS(2*$M$20/19)*O13</f>
        <v>2.61666443887451</v>
      </c>
      <c r="V13" s="18" t="n">
        <f aca="false">RADIANS(2*(90-$M$20)/17)*P13</f>
        <v>4.00693262931111</v>
      </c>
      <c r="W13" s="19" t="n">
        <f aca="false">RADIANS(2*$M$20/19)*Q13</f>
        <v>2.60054608439782</v>
      </c>
    </row>
    <row r="14" customFormat="false" ht="12.8" hidden="false" customHeight="false" outlineLevel="0" collapsed="false">
      <c r="B14" s="22"/>
      <c r="C14" s="2" t="s">
        <v>25</v>
      </c>
      <c r="D14" s="23" t="n">
        <v>26</v>
      </c>
      <c r="E14" s="24" t="n">
        <f aca="false">D14*$E$3</f>
        <v>7.6804</v>
      </c>
      <c r="F14" s="12" t="n">
        <f aca="false">F13+D14</f>
        <v>176</v>
      </c>
      <c r="G14" s="18" t="n">
        <f aca="false">F14*$E$3</f>
        <v>51.9904</v>
      </c>
      <c r="H14" s="25"/>
      <c r="I14" s="12" t="n">
        <f aca="false">I13+D14</f>
        <v>126</v>
      </c>
      <c r="J14" s="19" t="n">
        <f aca="false">I14*$E$3</f>
        <v>37.2204</v>
      </c>
      <c r="K14" s="12"/>
      <c r="M14" s="12"/>
      <c r="N14" s="18" t="n">
        <f aca="false">J14+R14*SIN(RADIANS($M$20))</f>
        <v>71.6004134591069</v>
      </c>
      <c r="O14" s="19" t="n">
        <f aca="false">N14-R14</f>
        <v>31.6581167191925</v>
      </c>
      <c r="P14" s="26"/>
      <c r="Q14" s="26"/>
      <c r="R14" s="21" t="n">
        <f aca="false">(G14-J14)/(COS(RADIANS($M$20))+SIN(RADIANS($M$20))-1)</f>
        <v>39.9422967399144</v>
      </c>
      <c r="T14" s="18" t="n">
        <f aca="false">RADIANS(2*(90-$M$20)/17)*N14</f>
        <v>4.49878665834244</v>
      </c>
      <c r="U14" s="19" t="n">
        <f aca="false">RADIANS(2*$M$20/19)*O14</f>
        <v>3.45481887166275</v>
      </c>
      <c r="V14" s="26"/>
      <c r="W14" s="26"/>
    </row>
    <row r="15" customFormat="false" ht="12.8" hidden="false" customHeight="false" outlineLevel="0" collapsed="false">
      <c r="B15" s="27"/>
      <c r="C15" s="2" t="s">
        <v>26</v>
      </c>
      <c r="D15" s="23" t="n">
        <v>1</v>
      </c>
      <c r="E15" s="24" t="n">
        <f aca="false">D15*$E$3</f>
        <v>0.2954</v>
      </c>
      <c r="F15" s="12" t="n">
        <f aca="false">F14+D15</f>
        <v>177</v>
      </c>
      <c r="G15" s="18" t="n">
        <f aca="false">F15*$E$3</f>
        <v>52.2858</v>
      </c>
      <c r="H15" s="18" t="n">
        <f aca="false">(G14+G15)/2</f>
        <v>52.1381</v>
      </c>
      <c r="I15" s="12" t="n">
        <f aca="false">I14+D15</f>
        <v>127</v>
      </c>
      <c r="J15" s="19" t="n">
        <f aca="false">I15*$E$3</f>
        <v>37.5158</v>
      </c>
      <c r="K15" s="19" t="n">
        <f aca="false">(J14+J15)/2</f>
        <v>37.3681</v>
      </c>
      <c r="M15" s="12"/>
      <c r="N15" s="18" t="n">
        <f aca="false">J15+R15*SIN(RADIANS($M$20))</f>
        <v>71.8958134591069</v>
      </c>
      <c r="O15" s="19" t="n">
        <f aca="false">N15-R15</f>
        <v>31.9535167191925</v>
      </c>
      <c r="P15" s="18" t="n">
        <f aca="false">K15+R15*SIN(RADIANS($M$20))</f>
        <v>71.7481134591069</v>
      </c>
      <c r="Q15" s="19" t="n">
        <f aca="false">P15-R15</f>
        <v>31.8058167191925</v>
      </c>
      <c r="R15" s="21" t="n">
        <f aca="false">(G15-J15)/(COS(RADIANS($M$20))+SIN(RADIANS($M$20))-1)</f>
        <v>39.9422967399144</v>
      </c>
      <c r="T15" s="18" t="n">
        <f aca="false">RADIANS(2*(90-$M$20)/17)*N15</f>
        <v>4.51734718773985</v>
      </c>
      <c r="U15" s="19" t="n">
        <f aca="false">RADIANS(2*$M$20/19)*O15</f>
        <v>3.48705558061614</v>
      </c>
      <c r="V15" s="18" t="n">
        <f aca="false">RADIANS(2*(90-$M$20)/17)*P15</f>
        <v>4.50806692304114</v>
      </c>
      <c r="W15" s="19" t="n">
        <f aca="false">RADIANS(2*$M$20/19)*Q15</f>
        <v>3.47093722613944</v>
      </c>
    </row>
    <row r="16" customFormat="false" ht="12.8" hidden="false" customHeight="false" outlineLevel="0" collapsed="false">
      <c r="C16" s="2" t="s">
        <v>27</v>
      </c>
      <c r="D16" s="23" t="n">
        <v>11</v>
      </c>
      <c r="E16" s="24" t="n">
        <f aca="false">D16*$E$3</f>
        <v>3.2494</v>
      </c>
      <c r="F16" s="12" t="n">
        <f aca="false">F15+D16</f>
        <v>188</v>
      </c>
      <c r="G16" s="18" t="n">
        <f aca="false">F16*$E$3</f>
        <v>55.5352</v>
      </c>
      <c r="H16" s="18" t="n">
        <f aca="false">(G15+G16)/2</f>
        <v>53.9105</v>
      </c>
      <c r="I16" s="12" t="n">
        <f aca="false">I15+D16</f>
        <v>138</v>
      </c>
      <c r="J16" s="19" t="n">
        <f aca="false">I16*$E$3</f>
        <v>40.7652</v>
      </c>
      <c r="K16" s="19" t="n">
        <f aca="false">(J15+J16)/2</f>
        <v>39.1405</v>
      </c>
      <c r="M16" s="12"/>
      <c r="N16" s="18" t="n">
        <f aca="false">J16+R16*SIN(RADIANS($M$20))</f>
        <v>75.1452134591069</v>
      </c>
      <c r="O16" s="19" t="n">
        <f aca="false">N16-R16</f>
        <v>35.2029167191925</v>
      </c>
      <c r="P16" s="18" t="n">
        <f aca="false">K16+R16*SIN(RADIANS($M$20))</f>
        <v>73.5205134591069</v>
      </c>
      <c r="Q16" s="19" t="n">
        <f aca="false">P16-R16</f>
        <v>33.5782167191925</v>
      </c>
      <c r="R16" s="21" t="n">
        <f aca="false">(G16-J16)/(COS(RADIANS($M$20))+SIN(RADIANS($M$20))-1)</f>
        <v>39.9422967399144</v>
      </c>
      <c r="T16" s="18" t="n">
        <f aca="false">RADIANS(2*(90-$M$20)/17)*N16</f>
        <v>4.72151301111134</v>
      </c>
      <c r="U16" s="19" t="n">
        <f aca="false">RADIANS(2*$M$20/19)*O16</f>
        <v>3.84165937910347</v>
      </c>
      <c r="V16" s="18" t="n">
        <f aca="false">RADIANS(2*(90-$M$20)/17)*P16</f>
        <v>4.6194300994256</v>
      </c>
      <c r="W16" s="19" t="n">
        <f aca="false">RADIANS(2*$M$20/19)*Q16</f>
        <v>3.66435747985981</v>
      </c>
    </row>
    <row r="17" customFormat="false" ht="12.8" hidden="false" customHeight="false" outlineLevel="0" collapsed="false">
      <c r="B17" s="27"/>
      <c r="C17" s="2" t="s">
        <v>28</v>
      </c>
      <c r="D17" s="23" t="n">
        <v>2</v>
      </c>
      <c r="E17" s="24" t="n">
        <f aca="false">D17*$E$3</f>
        <v>0.5908</v>
      </c>
      <c r="F17" s="12" t="n">
        <f aca="false">F16+D17</f>
        <v>190</v>
      </c>
      <c r="G17" s="18" t="n">
        <f aca="false">F17*$E$3</f>
        <v>56.126</v>
      </c>
      <c r="H17" s="18" t="n">
        <f aca="false">(G16+G17)/2</f>
        <v>55.8306</v>
      </c>
      <c r="I17" s="12" t="n">
        <f aca="false">I16+D17</f>
        <v>140</v>
      </c>
      <c r="J17" s="19" t="n">
        <f aca="false">I17*$E$3</f>
        <v>41.356</v>
      </c>
      <c r="K17" s="19" t="n">
        <f aca="false">(J16+J17)/2</f>
        <v>41.0606</v>
      </c>
      <c r="M17" s="12"/>
      <c r="N17" s="18" t="n">
        <f aca="false">J17+R17*SIN(RADIANS($M$20))</f>
        <v>75.7360134591069</v>
      </c>
      <c r="O17" s="19" t="n">
        <f aca="false">N17-R17</f>
        <v>35.7937167191925</v>
      </c>
      <c r="P17" s="18" t="n">
        <f aca="false">K17+R17*SIN(RADIANS($M$20))</f>
        <v>75.4406134591069</v>
      </c>
      <c r="Q17" s="19" t="n">
        <f aca="false">P17-R17</f>
        <v>35.4983167191925</v>
      </c>
      <c r="R17" s="21" t="n">
        <f aca="false">(G17-J17)/(COS(RADIANS($M$20))+SIN(RADIANS($M$20))-1)</f>
        <v>39.9422967399144</v>
      </c>
      <c r="T17" s="18" t="n">
        <f aca="false">RADIANS(2*(90-$M$20)/17)*N17</f>
        <v>4.75863406990616</v>
      </c>
      <c r="U17" s="19" t="n">
        <f aca="false">RADIANS(2*$M$20/19)*O17</f>
        <v>3.90613279701026</v>
      </c>
      <c r="V17" s="18" t="n">
        <f aca="false">RADIANS(2*(90-$M$20)/17)*P17</f>
        <v>4.74007354050875</v>
      </c>
      <c r="W17" s="19" t="n">
        <f aca="false">RADIANS(2*$M$20/19)*Q17</f>
        <v>3.87389608805687</v>
      </c>
    </row>
    <row r="18" customFormat="false" ht="12.8" hidden="false" customHeight="false" outlineLevel="0" collapsed="false">
      <c r="B18" s="22"/>
      <c r="C18" s="2" t="s">
        <v>29</v>
      </c>
      <c r="D18" s="23" t="n">
        <v>43</v>
      </c>
      <c r="E18" s="24" t="n">
        <f aca="false">D18*$E$3</f>
        <v>12.7022</v>
      </c>
      <c r="F18" s="12" t="n">
        <f aca="false">F17+D18</f>
        <v>233</v>
      </c>
      <c r="G18" s="18" t="n">
        <f aca="false">F18*$E$3</f>
        <v>68.8282</v>
      </c>
      <c r="H18" s="25"/>
      <c r="I18" s="12" t="n">
        <f aca="false">I17+D18</f>
        <v>183</v>
      </c>
      <c r="J18" s="19" t="n">
        <f aca="false">I18*$E$3</f>
        <v>54.0582</v>
      </c>
      <c r="K18" s="12"/>
      <c r="M18" s="12"/>
      <c r="N18" s="18" t="n">
        <f aca="false">J18+R18*SIN(RADIANS($M$20))</f>
        <v>88.4382134591069</v>
      </c>
      <c r="O18" s="19" t="n">
        <f aca="false">N18-R18</f>
        <v>48.4959167191925</v>
      </c>
      <c r="P18" s="26"/>
      <c r="Q18" s="26"/>
      <c r="R18" s="21" t="n">
        <f aca="false">(G18-J18)/(COS(RADIANS($M$20))+SIN(RADIANS($M$20))-1)</f>
        <v>39.9422967399144</v>
      </c>
      <c r="T18" s="18" t="n">
        <f aca="false">RADIANS(2*(90-$M$20)/17)*N18</f>
        <v>5.55673683399473</v>
      </c>
      <c r="U18" s="19" t="n">
        <f aca="false">RADIANS(2*$M$20/19)*O18</f>
        <v>5.29231128200619</v>
      </c>
      <c r="V18" s="26"/>
      <c r="W18" s="26"/>
    </row>
    <row r="19" customFormat="false" ht="12.8" hidden="false" customHeight="false" outlineLevel="0" collapsed="false">
      <c r="B19" s="27"/>
      <c r="C19" s="2" t="s">
        <v>30</v>
      </c>
      <c r="D19" s="23" t="n">
        <v>4</v>
      </c>
      <c r="E19" s="24" t="n">
        <f aca="false">D19*$E$3</f>
        <v>1.1816</v>
      </c>
      <c r="F19" s="12" t="n">
        <f aca="false">F18+D19</f>
        <v>237</v>
      </c>
      <c r="G19" s="18" t="n">
        <f aca="false">F19*$E$3</f>
        <v>70.0098</v>
      </c>
      <c r="H19" s="18" t="n">
        <f aca="false">(G18+G19)/2</f>
        <v>69.419</v>
      </c>
      <c r="I19" s="12" t="n">
        <f aca="false">I18+D19</f>
        <v>187</v>
      </c>
      <c r="J19" s="19" t="n">
        <f aca="false">I19*$E$3</f>
        <v>55.2398</v>
      </c>
      <c r="K19" s="19" t="n">
        <f aca="false">(J18+J19)/2</f>
        <v>54.649</v>
      </c>
      <c r="M19" s="12"/>
      <c r="N19" s="18" t="n">
        <f aca="false">J19+R19*SIN(RADIANS($M$20))</f>
        <v>89.6198134591069</v>
      </c>
      <c r="O19" s="19" t="n">
        <f aca="false">N19-R19</f>
        <v>49.6775167191925</v>
      </c>
      <c r="P19" s="18" t="n">
        <f aca="false">K19+R19*SIN(RADIANS($M$20))</f>
        <v>89.0290134591069</v>
      </c>
      <c r="Q19" s="19" t="n">
        <f aca="false">P19-R19</f>
        <v>49.0867167191925</v>
      </c>
      <c r="R19" s="21" t="n">
        <f aca="false">(G19-J19)/(COS(RADIANS($M$20))+SIN(RADIANS($M$20))-1)</f>
        <v>39.9422967399144</v>
      </c>
      <c r="T19" s="18" t="n">
        <f aca="false">RADIANS(2*(90-$M$20)/17)*N19</f>
        <v>5.63097895158436</v>
      </c>
      <c r="U19" s="19" t="n">
        <f aca="false">RADIANS(2*$M$20/19)*O19</f>
        <v>5.42125811781976</v>
      </c>
      <c r="V19" s="18" t="n">
        <f aca="false">RADIANS(2*(90-$M$20)/17)*P19</f>
        <v>5.59385789278954</v>
      </c>
      <c r="W19" s="19" t="n">
        <f aca="false">RADIANS(2*$M$20/19)*Q19</f>
        <v>5.35678469991298</v>
      </c>
    </row>
    <row r="20" customFormat="false" ht="12.8" hidden="false" customHeight="false" outlineLevel="0" collapsed="false">
      <c r="C20" s="2" t="s">
        <v>31</v>
      </c>
      <c r="D20" s="23" t="n">
        <v>15</v>
      </c>
      <c r="E20" s="24" t="n">
        <f aca="false">D20*$E$3</f>
        <v>4.431</v>
      </c>
      <c r="F20" s="12" t="n">
        <f aca="false">F19+D20</f>
        <v>252</v>
      </c>
      <c r="G20" s="18" t="n">
        <f aca="false">F20*$E$3</f>
        <v>74.4408</v>
      </c>
      <c r="H20" s="18" t="n">
        <f aca="false">(G19+G20)/2</f>
        <v>72.2253</v>
      </c>
      <c r="I20" s="12" t="n">
        <f aca="false">I19+D20</f>
        <v>202</v>
      </c>
      <c r="J20" s="19" t="n">
        <f aca="false">I20*$E$3</f>
        <v>59.6708</v>
      </c>
      <c r="K20" s="19" t="n">
        <f aca="false">(J19+J20)/2</f>
        <v>57.4553</v>
      </c>
      <c r="M20" s="28" t="n">
        <v>59.4</v>
      </c>
      <c r="N20" s="29" t="n">
        <v>94.023</v>
      </c>
      <c r="O20" s="29" t="n">
        <v>54.113</v>
      </c>
      <c r="P20" s="18" t="n">
        <f aca="false">K20+R20*SIN(RADIANS($M$20))</f>
        <v>91.8353134591069</v>
      </c>
      <c r="Q20" s="19" t="n">
        <f aca="false">P20-R20</f>
        <v>51.8930167191925</v>
      </c>
      <c r="R20" s="21" t="n">
        <f aca="false">(G20-J20)/(COS(RADIANS($M$20))+SIN(RADIANS($M$20))-1)</f>
        <v>39.9422967399144</v>
      </c>
      <c r="T20" s="29" t="n">
        <f aca="false">RADIANS(2*(90-$M$20)/17)*N20</f>
        <v>5.90763932136946</v>
      </c>
      <c r="U20" s="29" t="n">
        <f aca="false">RADIANS(2*$M$20/19)*O20</f>
        <v>5.90529800810763</v>
      </c>
      <c r="V20" s="18" t="n">
        <f aca="false">RADIANS(2*(90-$M$20)/17)*P20</f>
        <v>5.77018292206492</v>
      </c>
      <c r="W20" s="19" t="n">
        <f aca="false">RADIANS(2*$M$20/19)*Q20</f>
        <v>5.66303343497022</v>
      </c>
    </row>
    <row r="21" customFormat="false" ht="12.8" hidden="false" customHeight="false" outlineLevel="0" collapsed="false">
      <c r="B21" s="27"/>
      <c r="C21" s="2" t="s">
        <v>32</v>
      </c>
      <c r="D21" s="30" t="n">
        <v>7</v>
      </c>
      <c r="E21" s="31" t="n">
        <f aca="false">D21*$E$3</f>
        <v>2.0678</v>
      </c>
      <c r="F21" s="32" t="n">
        <f aca="false">F20+D21</f>
        <v>259</v>
      </c>
      <c r="G21" s="33" t="n">
        <f aca="false">F21*$E$3</f>
        <v>76.5086</v>
      </c>
      <c r="H21" s="33" t="n">
        <f aca="false">(G20+G21)/2</f>
        <v>75.4747</v>
      </c>
      <c r="I21" s="32" t="n">
        <f aca="false">I20+D21</f>
        <v>209</v>
      </c>
      <c r="J21" s="34" t="n">
        <f aca="false">I21*$E$3</f>
        <v>61.7386</v>
      </c>
      <c r="K21" s="34" t="n">
        <f aca="false">(J20+J21)/2</f>
        <v>60.7047</v>
      </c>
      <c r="M21" s="32"/>
      <c r="N21" s="33" t="n">
        <f aca="false">J21+R21*SIN(RADIANS($M$20))</f>
        <v>96.1186134591069</v>
      </c>
      <c r="O21" s="34" t="n">
        <f aca="false">N21-R21</f>
        <v>56.1763167191925</v>
      </c>
      <c r="P21" s="33" t="n">
        <f aca="false">K21+R21*SIN(RADIANS($M$20))</f>
        <v>95.0847134591069</v>
      </c>
      <c r="Q21" s="34" t="n">
        <f aca="false">P21-R21</f>
        <v>55.1424167191925</v>
      </c>
      <c r="R21" s="21" t="n">
        <f aca="false">(G21-J21)/(COS(RADIANS($M$20))+SIN(RADIANS($M$20))-1)</f>
        <v>39.9422967399144</v>
      </c>
      <c r="T21" s="33" t="n">
        <f aca="false">RADIANS(2*(90-$M$20)/17)*N21</f>
        <v>6.03931059832735</v>
      </c>
      <c r="U21" s="34" t="n">
        <f aca="false">RADIANS(2*$M$20/19)*O21</f>
        <v>6.13046571479443</v>
      </c>
      <c r="V21" s="33" t="n">
        <f aca="false">RADIANS(2*(90-$M$20)/17)*P21</f>
        <v>5.97434874543642</v>
      </c>
      <c r="W21" s="34" t="n">
        <f aca="false">RADIANS(2*$M$20/19)*Q21</f>
        <v>6.01763723345755</v>
      </c>
    </row>
    <row r="24" customFormat="false" ht="12.8" hidden="false" customHeight="false" outlineLevel="0" collapsed="false">
      <c r="D24" s="35" t="s">
        <v>33</v>
      </c>
      <c r="E24" s="5"/>
      <c r="F24" s="5"/>
      <c r="G24" s="5"/>
      <c r="H24" s="5"/>
      <c r="I24" s="5"/>
    </row>
    <row r="25" customFormat="false" ht="12.8" hidden="false" customHeight="false" outlineLevel="0" collapsed="false">
      <c r="D25" s="36" t="s">
        <v>34</v>
      </c>
      <c r="E25" s="37"/>
      <c r="F25" s="37"/>
      <c r="G25" s="37"/>
      <c r="H25" s="37"/>
      <c r="I25" s="37"/>
    </row>
    <row r="26" customFormat="false" ht="12.8" hidden="false" customHeight="false" outlineLevel="0" collapsed="false">
      <c r="D26" s="38" t="s">
        <v>35</v>
      </c>
      <c r="E26" s="39"/>
      <c r="F26" s="39"/>
      <c r="G26" s="39"/>
      <c r="H26" s="39"/>
      <c r="I26" s="39"/>
    </row>
    <row r="27" customFormat="false" ht="12.8" hidden="false" customHeight="false" outlineLevel="0" collapsed="false">
      <c r="D27" s="40" t="s">
        <v>35</v>
      </c>
      <c r="E27" s="41"/>
      <c r="F27" s="41"/>
      <c r="G27" s="41"/>
      <c r="H27" s="41"/>
      <c r="I27" s="41"/>
    </row>
    <row r="28" customFormat="false" ht="12.8" hidden="false" customHeight="false" outlineLevel="0" collapsed="false">
      <c r="D28" s="42" t="s">
        <v>36</v>
      </c>
      <c r="E28" s="43"/>
      <c r="F28" s="43"/>
      <c r="G28" s="43"/>
      <c r="H28" s="43"/>
      <c r="I28" s="43"/>
    </row>
  </sheetData>
  <mergeCells count="14">
    <mergeCell ref="M2:Q2"/>
    <mergeCell ref="M3:Q3"/>
    <mergeCell ref="T3:W3"/>
    <mergeCell ref="M4:Q4"/>
    <mergeCell ref="T4:W4"/>
    <mergeCell ref="F6:H6"/>
    <mergeCell ref="I6:K6"/>
    <mergeCell ref="M6:O6"/>
    <mergeCell ref="P6:Q6"/>
    <mergeCell ref="T6:U6"/>
    <mergeCell ref="V6:W6"/>
    <mergeCell ref="D7:E7"/>
    <mergeCell ref="F7:G7"/>
    <mergeCell ref="I7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LibreOffice/6.0.4.2$Windows_X86_64 LibreOffice_project/9b0d9b32d5dcda91d2f1a96dc04c645c450872bf</Application>
  <Company>Selex Galileo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2018-06-07T07:10:25Z</dcterms:created>
  <dc:creator>Lombardi Paolo</dc:creator>
  <dc:description/>
  <dc:language>it-IT</dc:language>
  <cp:lastModifiedBy/>
  <dcterms:modified xsi:type="dcterms:W3CDTF">2018-07-01T11:50:11Z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Selex Galileo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05b32904-7b88-4fbd-853e-1545dcc6f0e3_Application">
    <vt:lpwstr>Microsoft Azure Information Protection</vt:lpwstr>
  </property>
  <property fmtid="{D5CDD505-2E9C-101B-9397-08002B2CF9AE}" pid="8" name="MSIP_Label_05b32904-7b88-4fbd-853e-1545dcc6f0e3_Enabled">
    <vt:lpwstr>True</vt:lpwstr>
  </property>
  <property fmtid="{D5CDD505-2E9C-101B-9397-08002B2CF9AE}" pid="9" name="MSIP_Label_05b32904-7b88-4fbd-853e-1545dcc6f0e3_Extended_MSFT_Method">
    <vt:lpwstr>Manual</vt:lpwstr>
  </property>
  <property fmtid="{D5CDD505-2E9C-101B-9397-08002B2CF9AE}" pid="10" name="MSIP_Label_05b32904-7b88-4fbd-853e-1545dcc6f0e3_Name">
    <vt:lpwstr>Company General Use</vt:lpwstr>
  </property>
  <property fmtid="{D5CDD505-2E9C-101B-9397-08002B2CF9AE}" pid="11" name="MSIP_Label_05b32904-7b88-4fbd-853e-1545dcc6f0e3_Owner">
    <vt:lpwstr>LombardiP@sas.itn</vt:lpwstr>
  </property>
  <property fmtid="{D5CDD505-2E9C-101B-9397-08002B2CF9AE}" pid="12" name="MSIP_Label_05b32904-7b88-4fbd-853e-1545dcc6f0e3_Ref">
    <vt:lpwstr>https://api.informationprotection.azure.com/api/31ae1cef-2393-4eb1-8962-4e4bbfccd663</vt:lpwstr>
  </property>
  <property fmtid="{D5CDD505-2E9C-101B-9397-08002B2CF9AE}" pid="13" name="MSIP_Label_05b32904-7b88-4fbd-853e-1545dcc6f0e3_SetDate">
    <vt:lpwstr>2018-06-07T09:10:48.1475871+02:00</vt:lpwstr>
  </property>
  <property fmtid="{D5CDD505-2E9C-101B-9397-08002B2CF9AE}" pid="14" name="MSIP_Label_05b32904-7b88-4fbd-853e-1545dcc6f0e3_SiteId">
    <vt:lpwstr>31ae1cef-2393-4eb1-8962-4e4bbfccd663</vt:lpwstr>
  </property>
  <property fmtid="{D5CDD505-2E9C-101B-9397-08002B2CF9AE}" pid="15" name="MSIP_Label_3bb4f5e6-4689-4e32-8ee0-7c59def9675b_Application">
    <vt:lpwstr>Microsoft Azure Information Protection</vt:lpwstr>
  </property>
  <property fmtid="{D5CDD505-2E9C-101B-9397-08002B2CF9AE}" pid="16" name="MSIP_Label_3bb4f5e6-4689-4e32-8ee0-7c59def9675b_Enabled">
    <vt:lpwstr>True</vt:lpwstr>
  </property>
  <property fmtid="{D5CDD505-2E9C-101B-9397-08002B2CF9AE}" pid="17" name="MSIP_Label_3bb4f5e6-4689-4e32-8ee0-7c59def9675b_Extended_MSFT_Method">
    <vt:lpwstr>Manual</vt:lpwstr>
  </property>
  <property fmtid="{D5CDD505-2E9C-101B-9397-08002B2CF9AE}" pid="18" name="MSIP_Label_3bb4f5e6-4689-4e32-8ee0-7c59def9675b_Name">
    <vt:lpwstr>Mark</vt:lpwstr>
  </property>
  <property fmtid="{D5CDD505-2E9C-101B-9397-08002B2CF9AE}" pid="19" name="MSIP_Label_3bb4f5e6-4689-4e32-8ee0-7c59def9675b_Owner">
    <vt:lpwstr>LombardiP@sas.itn</vt:lpwstr>
  </property>
  <property fmtid="{D5CDD505-2E9C-101B-9397-08002B2CF9AE}" pid="20" name="MSIP_Label_3bb4f5e6-4689-4e32-8ee0-7c59def9675b_Parent">
    <vt:lpwstr>05b32904-7b88-4fbd-853e-1545dcc6f0e3</vt:lpwstr>
  </property>
  <property fmtid="{D5CDD505-2E9C-101B-9397-08002B2CF9AE}" pid="21" name="MSIP_Label_3bb4f5e6-4689-4e32-8ee0-7c59def9675b_Ref">
    <vt:lpwstr>https://api.informationprotection.azure.com/api/31ae1cef-2393-4eb1-8962-4e4bbfccd663</vt:lpwstr>
  </property>
  <property fmtid="{D5CDD505-2E9C-101B-9397-08002B2CF9AE}" pid="22" name="MSIP_Label_3bb4f5e6-4689-4e32-8ee0-7c59def9675b_SetDate">
    <vt:lpwstr>2018-06-07T09:10:48.1475871+02:00</vt:lpwstr>
  </property>
  <property fmtid="{D5CDD505-2E9C-101B-9397-08002B2CF9AE}" pid="23" name="MSIP_Label_3bb4f5e6-4689-4e32-8ee0-7c59def9675b_SiteId">
    <vt:lpwstr>31ae1cef-2393-4eb1-8962-4e4bbfccd663</vt:lpwstr>
  </property>
  <property fmtid="{D5CDD505-2E9C-101B-9397-08002B2CF9AE}" pid="24" name="ScaleCrop">
    <vt:bool>0</vt:bool>
  </property>
  <property fmtid="{D5CDD505-2E9C-101B-9397-08002B2CF9AE}" pid="25" name="Sensitivity">
    <vt:lpwstr>Company General Use Mark</vt:lpwstr>
  </property>
  <property fmtid="{D5CDD505-2E9C-101B-9397-08002B2CF9AE}" pid="26" name="ShareDoc">
    <vt:bool>0</vt:bool>
  </property>
</Properties>
</file>