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30" windowWidth="19155" windowHeight="85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21" i="1" l="1"/>
  <c r="L21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B6" i="1"/>
  <c r="K6" i="1" s="1"/>
  <c r="B7" i="1"/>
  <c r="K7" i="1" s="1"/>
  <c r="B8" i="1"/>
  <c r="K8" i="1" s="1"/>
  <c r="L8" i="1" s="1"/>
  <c r="B9" i="1"/>
  <c r="K9" i="1" s="1"/>
  <c r="L9" i="1" s="1"/>
  <c r="B10" i="1"/>
  <c r="K10" i="1" s="1"/>
  <c r="L10" i="1" s="1"/>
  <c r="B11" i="1"/>
  <c r="K11" i="1" s="1"/>
  <c r="L11" i="1" s="1"/>
  <c r="B12" i="1"/>
  <c r="K12" i="1" s="1"/>
  <c r="L12" i="1" s="1"/>
  <c r="B13" i="1"/>
  <c r="K13" i="1" s="1"/>
  <c r="B14" i="1"/>
  <c r="K14" i="1" s="1"/>
  <c r="B15" i="1"/>
  <c r="K15" i="1" s="1"/>
  <c r="B16" i="1"/>
  <c r="K16" i="1" s="1"/>
  <c r="L16" i="1" s="1"/>
  <c r="B17" i="1"/>
  <c r="K17" i="1" s="1"/>
  <c r="L17" i="1" s="1"/>
  <c r="B18" i="1"/>
  <c r="K18" i="1" s="1"/>
  <c r="L18" i="1" s="1"/>
  <c r="B19" i="1"/>
  <c r="K19" i="1" s="1"/>
  <c r="L19" i="1" s="1"/>
  <c r="B20" i="1"/>
  <c r="K20" i="1" s="1"/>
  <c r="L20" i="1" s="1"/>
  <c r="B22" i="1"/>
  <c r="K22" i="1" s="1"/>
  <c r="L22" i="1" s="1"/>
  <c r="B5" i="1"/>
  <c r="G30" i="1" s="1"/>
  <c r="G29" i="1"/>
  <c r="K5" i="1" l="1"/>
  <c r="L5" i="1" s="1"/>
  <c r="A22" i="1"/>
  <c r="G27" i="1" s="1"/>
  <c r="G28" i="1"/>
</calcChain>
</file>

<file path=xl/sharedStrings.xml><?xml version="1.0" encoding="utf-8"?>
<sst xmlns="http://schemas.openxmlformats.org/spreadsheetml/2006/main" count="134" uniqueCount="109">
  <si>
    <t>Item #</t>
  </si>
  <si>
    <t>Quantity</t>
  </si>
  <si>
    <t>Ref Des</t>
  </si>
  <si>
    <t>Digi-Key Part Number</t>
  </si>
  <si>
    <t>Manuf. Part Nr.</t>
  </si>
  <si>
    <t>Description</t>
  </si>
  <si>
    <t>Package</t>
  </si>
  <si>
    <t>Type</t>
  </si>
  <si>
    <t>0.1u</t>
  </si>
  <si>
    <t>10u</t>
  </si>
  <si>
    <t>C2, C3, C4, C5</t>
  </si>
  <si>
    <t>D1</t>
  </si>
  <si>
    <t>D2</t>
  </si>
  <si>
    <t>D3</t>
  </si>
  <si>
    <t>red led</t>
  </si>
  <si>
    <t>green led</t>
  </si>
  <si>
    <t>blue led</t>
  </si>
  <si>
    <t>power diode</t>
  </si>
  <si>
    <t>R1, R2, R3</t>
  </si>
  <si>
    <t>470 ohm</t>
  </si>
  <si>
    <t>100k</t>
  </si>
  <si>
    <t>10k</t>
  </si>
  <si>
    <t>S1, S2</t>
  </si>
  <si>
    <t>push button switches</t>
  </si>
  <si>
    <t>U2</t>
  </si>
  <si>
    <t>U4</t>
  </si>
  <si>
    <t>U5</t>
  </si>
  <si>
    <t>U6</t>
  </si>
  <si>
    <t>sht11</t>
  </si>
  <si>
    <t>regulator 31</t>
  </si>
  <si>
    <t>motion sensor</t>
  </si>
  <si>
    <t>regulator 35</t>
  </si>
  <si>
    <t>BH1</t>
  </si>
  <si>
    <t>batt holder</t>
  </si>
  <si>
    <t>U1</t>
  </si>
  <si>
    <t>epic</t>
  </si>
  <si>
    <t>0603</t>
  </si>
  <si>
    <t>CAP CER 10UF 6.3V X5R 0603</t>
  </si>
  <si>
    <t>490-3896-1-ND</t>
  </si>
  <si>
    <t>smt</t>
  </si>
  <si>
    <t>GRM188R60J106ME47D</t>
  </si>
  <si>
    <t>DIODE SCHOTTKY 40V 350MA SOD123</t>
  </si>
  <si>
    <t>SD103AWTPMSCT-ND</t>
  </si>
  <si>
    <t>SD103AW-TP</t>
  </si>
  <si>
    <t>P470GCT-ND</t>
  </si>
  <si>
    <t>RES 470 OHM 1/10W 5% 0603 SMD</t>
  </si>
  <si>
    <t>ERJ-3GEYJ471V</t>
  </si>
  <si>
    <t>P100KGCT-ND</t>
  </si>
  <si>
    <t>RES 100K OHM 1/10W 5% 0603 SMD</t>
  </si>
  <si>
    <t>ERJ-3GEYJ104V</t>
  </si>
  <si>
    <t>RESISTOR 3.0M OHM 1/10W 5% 0603</t>
  </si>
  <si>
    <t>P3.0MGCT-ND</t>
  </si>
  <si>
    <t>SOT-23</t>
  </si>
  <si>
    <t>ERJ-3GEYJ305V</t>
  </si>
  <si>
    <t>LT SWITCH 2.5MM HT 350GF SMD</t>
  </si>
  <si>
    <t>P11084SCT-ND</t>
  </si>
  <si>
    <t>EVQ-P2K02Q</t>
  </si>
  <si>
    <t>MIC5231-3.0YM5 TR</t>
  </si>
  <si>
    <t>IC REG LDO 3.0V MICROPWR SOT23-5</t>
  </si>
  <si>
    <t>576-1283-1-ND</t>
  </si>
  <si>
    <t>IC REG LDO 150MA 3.0V SOT23-5</t>
  </si>
  <si>
    <t>576-2783-1-ND</t>
  </si>
  <si>
    <t>MIC5235-3.0YM5 TR</t>
  </si>
  <si>
    <t>RETAINER COIN CELL 24MM SMD</t>
  </si>
  <si>
    <t>3008K-ND</t>
  </si>
  <si>
    <t>custom</t>
  </si>
  <si>
    <t>R4, R6, R7</t>
  </si>
  <si>
    <t>U3</t>
  </si>
  <si>
    <t>thru-hole</t>
  </si>
  <si>
    <t>3M</t>
  </si>
  <si>
    <t>fine-pitch</t>
  </si>
  <si>
    <t>BOARD SUMMARY FOR QUOTE</t>
  </si>
  <si>
    <t>Total # of unique parts</t>
  </si>
  <si>
    <t>SMT placements per board</t>
  </si>
  <si>
    <t>Thru-hole placements per board</t>
  </si>
  <si>
    <t>Fine pitch placements per board</t>
  </si>
  <si>
    <t>RES 10K OHM 1/10W 1% 0603 SMD</t>
  </si>
  <si>
    <t>RMCF0603FT10K0CT-ND</t>
  </si>
  <si>
    <t>RMCF0603FT10K0</t>
  </si>
  <si>
    <t>SHT11</t>
  </si>
  <si>
    <t>CAP CER 0.1UF</t>
  </si>
  <si>
    <t>C1, C6, C7, C8, C9, C10, C11</t>
  </si>
  <si>
    <t>BH1721FVC-CT-ND</t>
  </si>
  <si>
    <t>BH1721FVC-TR</t>
  </si>
  <si>
    <t>IC AMBIENT LIGHT SENSOR WSOF5</t>
  </si>
  <si>
    <t>WSOF5</t>
  </si>
  <si>
    <t>I2C light sensor</t>
  </si>
  <si>
    <t>R5, R10, R11</t>
  </si>
  <si>
    <t>R8, R9</t>
  </si>
  <si>
    <t>Bill of Material - hemera_C</t>
  </si>
  <si>
    <t>have</t>
  </si>
  <si>
    <t>need</t>
  </si>
  <si>
    <t>diff</t>
  </si>
  <si>
    <t>D4</t>
  </si>
  <si>
    <t>RED LED</t>
  </si>
  <si>
    <t>Epic core</t>
  </si>
  <si>
    <t>SHT11 TEMP?HUMIDITY SENSOR</t>
  </si>
  <si>
    <t>PIR</t>
  </si>
  <si>
    <t>GREEN LED</t>
  </si>
  <si>
    <t>BLUE LED</t>
  </si>
  <si>
    <t>255-2652-ND</t>
  </si>
  <si>
    <t>AMN42122</t>
  </si>
  <si>
    <t>69c4848</t>
  </si>
  <si>
    <t>P521CT-ND</t>
  </si>
  <si>
    <t>LNJ308G8LRA</t>
  </si>
  <si>
    <t>638-QTLP600C7</t>
  </si>
  <si>
    <t>QTLP600C7TR</t>
  </si>
  <si>
    <t>LN937W8CRACT-ND</t>
  </si>
  <si>
    <t>LNJ937W8CRA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</si>
</sst>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 \ @"/>
    <numFmt numFmtId="165" formatCode="\ \ General"/>
  </numFmts>
  <fonts count="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49" fontId="0" fillId="0" borderId="0" xfId="0" applyNumberFormat="1" applyAlignment="1">
      <alignment horizontal="right"/>
    </xf>
    <xf numFmtId="0" fontId="0" fillId="0" borderId="0" xfId="0" applyFont="1"/>
    <xf numFmtId="0" fontId="0" fillId="0" borderId="0" xfId="0" applyFill="1"/>
    <xf numFmtId="0" fontId="0" fillId="0" borderId="0" xfId="0" applyFill="1" applyAlignment="1">
      <alignment horizontal="left"/>
    </xf>
    <xf numFmtId="49" fontId="0" fillId="0" borderId="0" xfId="0" applyNumberFormat="1" applyFill="1" applyAlignment="1">
      <alignment horizontal="right"/>
    </xf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7" xfId="0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Fill="1" applyBorder="1"/>
    <xf numFmtId="164" fontId="0" fillId="0" borderId="0" xfId="0" applyNumberFormat="1" applyBorder="1" applyAlignment="1">
      <alignment horizontal="left"/>
    </xf>
    <xf numFmtId="165" fontId="0" fillId="0" borderId="0" xfId="0" applyNumberFormat="1" applyBorder="1" applyAlignment="1">
      <alignment horizontal="left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tabSelected="1" workbookViewId="0">
      <selection activeCell="E8" sqref="E8"/>
    </sheetView>
  </sheetViews>
  <sheetFormatPr defaultRowHeight="15" x14ac:dyDescent="0.25"/>
  <cols>
    <col min="1" max="1" width="6.5703125" bestFit="1" customWidth="1"/>
    <col min="2" max="2" width="8.7109375" bestFit="1" customWidth="1"/>
    <col min="3" max="3" width="24.42578125" bestFit="1" customWidth="1"/>
    <col min="4" max="4" width="23.5703125" bestFit="1" customWidth="1"/>
    <col min="5" max="5" width="21.42578125" bestFit="1" customWidth="1"/>
    <col min="6" max="6" width="34.140625" bestFit="1" customWidth="1"/>
    <col min="7" max="7" width="8.140625" bestFit="1" customWidth="1"/>
    <col min="8" max="8" width="9.7109375" bestFit="1" customWidth="1"/>
    <col min="9" max="9" width="20.140625" hidden="1" customWidth="1"/>
    <col min="10" max="12" width="0" hidden="1" customWidth="1"/>
    <col min="13" max="13" width="14.85546875" customWidth="1"/>
    <col min="14" max="14" width="15.85546875" customWidth="1"/>
  </cols>
  <sheetData>
    <row r="1" spans="1:16" x14ac:dyDescent="0.25">
      <c r="A1" s="16" t="s">
        <v>89</v>
      </c>
      <c r="B1" s="16"/>
      <c r="C1" s="16"/>
      <c r="D1" s="16"/>
      <c r="E1" s="16"/>
      <c r="F1" s="16"/>
      <c r="G1" s="16"/>
      <c r="H1" s="16"/>
    </row>
    <row r="2" spans="1:16" x14ac:dyDescent="0.25">
      <c r="A2" s="16"/>
      <c r="B2" s="16"/>
      <c r="C2" s="16"/>
      <c r="D2" s="16"/>
      <c r="E2" s="16"/>
      <c r="F2" s="16"/>
      <c r="G2" s="16"/>
      <c r="H2" s="16"/>
    </row>
    <row r="4" spans="1:16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J4" t="s">
        <v>90</v>
      </c>
      <c r="K4" t="s">
        <v>91</v>
      </c>
      <c r="L4" s="12" t="s">
        <v>92</v>
      </c>
      <c r="M4" s="12"/>
      <c r="N4" s="12"/>
      <c r="O4" s="12"/>
      <c r="P4" s="12"/>
    </row>
    <row r="5" spans="1:16" s="4" customFormat="1" x14ac:dyDescent="0.25">
      <c r="A5" s="4">
        <v>1</v>
      </c>
      <c r="B5" s="4">
        <f>LEN(C5)-LEN(SUBSTITUTE(C5,",",""))+1</f>
        <v>1</v>
      </c>
      <c r="C5" s="4" t="s">
        <v>32</v>
      </c>
      <c r="D5" s="4" t="s">
        <v>64</v>
      </c>
      <c r="E5" s="5">
        <v>3008</v>
      </c>
      <c r="F5" s="4" t="s">
        <v>63</v>
      </c>
      <c r="G5" s="6"/>
      <c r="H5" s="4" t="s">
        <v>70</v>
      </c>
      <c r="I5" s="4" t="s">
        <v>33</v>
      </c>
      <c r="J5" s="4">
        <v>17</v>
      </c>
      <c r="K5">
        <f t="shared" ref="K5:K14" si="0">20*B5</f>
        <v>20</v>
      </c>
      <c r="L5" s="13">
        <f>K5-J5</f>
        <v>3</v>
      </c>
      <c r="M5" s="14"/>
      <c r="N5" s="14"/>
      <c r="O5" s="15"/>
      <c r="P5" s="13"/>
    </row>
    <row r="6" spans="1:16" x14ac:dyDescent="0.25">
      <c r="A6" s="4">
        <f ca="1">1+OFFSET(A6, -1, 0)</f>
        <v>2</v>
      </c>
      <c r="B6" s="4">
        <f t="shared" ref="B6:B22" si="1">LEN(C6)-LEN(SUBSTITUTE(C6,",",""))+1</f>
        <v>7</v>
      </c>
      <c r="C6" t="s">
        <v>81</v>
      </c>
      <c r="F6" t="s">
        <v>80</v>
      </c>
      <c r="G6" s="2" t="s">
        <v>36</v>
      </c>
      <c r="H6" t="s">
        <v>39</v>
      </c>
      <c r="I6" t="s">
        <v>8</v>
      </c>
      <c r="J6">
        <v>164</v>
      </c>
      <c r="K6">
        <f t="shared" si="0"/>
        <v>140</v>
      </c>
      <c r="L6" s="13"/>
      <c r="M6" s="14"/>
      <c r="N6" s="14"/>
      <c r="O6" s="15"/>
      <c r="P6" s="12"/>
    </row>
    <row r="7" spans="1:16" x14ac:dyDescent="0.25">
      <c r="A7" s="4">
        <f t="shared" ref="A7:A22" ca="1" si="2">1+OFFSET(A7, -1, 0)</f>
        <v>3</v>
      </c>
      <c r="B7" s="4">
        <f t="shared" si="1"/>
        <v>4</v>
      </c>
      <c r="C7" t="s">
        <v>10</v>
      </c>
      <c r="D7" t="s">
        <v>38</v>
      </c>
      <c r="E7" s="3" t="s">
        <v>40</v>
      </c>
      <c r="F7" t="s">
        <v>37</v>
      </c>
      <c r="G7" s="2" t="s">
        <v>36</v>
      </c>
      <c r="H7" t="s">
        <v>39</v>
      </c>
      <c r="I7" t="s">
        <v>9</v>
      </c>
      <c r="J7">
        <v>83</v>
      </c>
      <c r="K7">
        <f t="shared" si="0"/>
        <v>80</v>
      </c>
      <c r="L7" s="13"/>
      <c r="M7" s="14"/>
      <c r="N7" s="14"/>
      <c r="O7" s="15"/>
      <c r="P7" s="12"/>
    </row>
    <row r="8" spans="1:16" x14ac:dyDescent="0.25">
      <c r="A8" s="4">
        <f t="shared" ca="1" si="2"/>
        <v>4</v>
      </c>
      <c r="B8" s="4">
        <f t="shared" si="1"/>
        <v>1</v>
      </c>
      <c r="C8" t="s">
        <v>11</v>
      </c>
      <c r="D8" t="s">
        <v>105</v>
      </c>
      <c r="E8" t="s">
        <v>106</v>
      </c>
      <c r="F8" t="s">
        <v>94</v>
      </c>
      <c r="G8" s="2" t="s">
        <v>36</v>
      </c>
      <c r="H8" t="s">
        <v>39</v>
      </c>
      <c r="I8" t="s">
        <v>14</v>
      </c>
      <c r="J8">
        <v>3</v>
      </c>
      <c r="K8">
        <f t="shared" si="0"/>
        <v>20</v>
      </c>
      <c r="L8" s="13">
        <f t="shared" ref="L8:L22" si="3">K8-J8</f>
        <v>17</v>
      </c>
      <c r="M8" s="15"/>
      <c r="N8" s="14"/>
      <c r="O8" s="15"/>
      <c r="P8" s="12"/>
    </row>
    <row r="9" spans="1:16" x14ac:dyDescent="0.25">
      <c r="A9" s="4">
        <f t="shared" ca="1" si="2"/>
        <v>5</v>
      </c>
      <c r="B9" s="4">
        <f t="shared" si="1"/>
        <v>1</v>
      </c>
      <c r="C9" t="s">
        <v>12</v>
      </c>
      <c r="D9" t="s">
        <v>103</v>
      </c>
      <c r="E9" t="s">
        <v>104</v>
      </c>
      <c r="F9" t="s">
        <v>98</v>
      </c>
      <c r="G9" s="2" t="s">
        <v>36</v>
      </c>
      <c r="H9" t="s">
        <v>39</v>
      </c>
      <c r="I9" t="s">
        <v>15</v>
      </c>
      <c r="J9">
        <v>4</v>
      </c>
      <c r="K9">
        <f t="shared" si="0"/>
        <v>20</v>
      </c>
      <c r="L9" s="13">
        <f t="shared" si="3"/>
        <v>16</v>
      </c>
      <c r="M9" s="14"/>
      <c r="N9" s="14"/>
      <c r="O9" s="15"/>
      <c r="P9" s="12"/>
    </row>
    <row r="10" spans="1:16" x14ac:dyDescent="0.25">
      <c r="A10" s="4">
        <f t="shared" ca="1" si="2"/>
        <v>6</v>
      </c>
      <c r="B10" s="4">
        <f t="shared" si="1"/>
        <v>1</v>
      </c>
      <c r="C10" t="s">
        <v>13</v>
      </c>
      <c r="D10" t="s">
        <v>107</v>
      </c>
      <c r="E10" t="s">
        <v>108</v>
      </c>
      <c r="F10" t="s">
        <v>99</v>
      </c>
      <c r="G10" s="2" t="s">
        <v>36</v>
      </c>
      <c r="H10" t="s">
        <v>39</v>
      </c>
      <c r="I10" t="s">
        <v>16</v>
      </c>
      <c r="J10">
        <v>3</v>
      </c>
      <c r="K10">
        <f t="shared" si="0"/>
        <v>20</v>
      </c>
      <c r="L10" s="13">
        <f t="shared" si="3"/>
        <v>17</v>
      </c>
      <c r="M10" s="14"/>
      <c r="N10" s="14"/>
      <c r="O10" s="15"/>
      <c r="P10" s="12"/>
    </row>
    <row r="11" spans="1:16" x14ac:dyDescent="0.25">
      <c r="A11" s="4">
        <f t="shared" ca="1" si="2"/>
        <v>7</v>
      </c>
      <c r="B11" s="4">
        <f t="shared" si="1"/>
        <v>1</v>
      </c>
      <c r="C11" t="s">
        <v>93</v>
      </c>
      <c r="D11" t="s">
        <v>42</v>
      </c>
      <c r="E11" s="3" t="s">
        <v>43</v>
      </c>
      <c r="F11" t="s">
        <v>41</v>
      </c>
      <c r="G11" s="2" t="s">
        <v>65</v>
      </c>
      <c r="H11" t="s">
        <v>70</v>
      </c>
      <c r="I11" t="s">
        <v>17</v>
      </c>
      <c r="J11">
        <v>15</v>
      </c>
      <c r="K11">
        <f t="shared" si="0"/>
        <v>20</v>
      </c>
      <c r="L11" s="13">
        <f t="shared" si="3"/>
        <v>5</v>
      </c>
      <c r="M11" s="14"/>
      <c r="N11" s="14"/>
      <c r="O11" s="15"/>
      <c r="P11" s="12"/>
    </row>
    <row r="12" spans="1:16" x14ac:dyDescent="0.25">
      <c r="A12" s="4">
        <f t="shared" ca="1" si="2"/>
        <v>8</v>
      </c>
      <c r="B12" s="4">
        <f t="shared" si="1"/>
        <v>3</v>
      </c>
      <c r="C12" t="s">
        <v>18</v>
      </c>
      <c r="D12" t="s">
        <v>44</v>
      </c>
      <c r="E12" s="3" t="s">
        <v>46</v>
      </c>
      <c r="F12" t="s">
        <v>45</v>
      </c>
      <c r="G12" s="2" t="s">
        <v>36</v>
      </c>
      <c r="H12" t="s">
        <v>39</v>
      </c>
      <c r="I12" t="s">
        <v>19</v>
      </c>
      <c r="J12">
        <v>36</v>
      </c>
      <c r="K12">
        <f t="shared" si="0"/>
        <v>60</v>
      </c>
      <c r="L12" s="13">
        <f t="shared" si="3"/>
        <v>24</v>
      </c>
      <c r="M12" s="14"/>
      <c r="N12" s="14"/>
      <c r="O12" s="15"/>
      <c r="P12" s="12"/>
    </row>
    <row r="13" spans="1:16" x14ac:dyDescent="0.25">
      <c r="A13" s="4">
        <f t="shared" ca="1" si="2"/>
        <v>9</v>
      </c>
      <c r="B13" s="4">
        <f t="shared" si="1"/>
        <v>3</v>
      </c>
      <c r="C13" t="s">
        <v>66</v>
      </c>
      <c r="D13" t="s">
        <v>47</v>
      </c>
      <c r="E13" s="3" t="s">
        <v>49</v>
      </c>
      <c r="F13" t="s">
        <v>48</v>
      </c>
      <c r="G13" s="2" t="s">
        <v>36</v>
      </c>
      <c r="H13" t="s">
        <v>39</v>
      </c>
      <c r="I13" t="s">
        <v>20</v>
      </c>
      <c r="J13">
        <v>78</v>
      </c>
      <c r="K13">
        <f t="shared" si="0"/>
        <v>60</v>
      </c>
      <c r="L13" s="13"/>
      <c r="M13" s="14"/>
      <c r="N13" s="14"/>
      <c r="O13" s="15"/>
      <c r="P13" s="12"/>
    </row>
    <row r="14" spans="1:16" x14ac:dyDescent="0.25">
      <c r="A14" s="4">
        <f t="shared" ca="1" si="2"/>
        <v>10</v>
      </c>
      <c r="B14" s="4">
        <f t="shared" si="1"/>
        <v>3</v>
      </c>
      <c r="C14" t="s">
        <v>87</v>
      </c>
      <c r="D14" t="s">
        <v>77</v>
      </c>
      <c r="E14" t="s">
        <v>78</v>
      </c>
      <c r="F14" t="s">
        <v>76</v>
      </c>
      <c r="G14" s="2" t="s">
        <v>36</v>
      </c>
      <c r="H14" t="s">
        <v>39</v>
      </c>
      <c r="I14" t="s">
        <v>21</v>
      </c>
      <c r="J14">
        <v>90</v>
      </c>
      <c r="K14">
        <f t="shared" si="0"/>
        <v>60</v>
      </c>
      <c r="L14" s="13"/>
      <c r="M14" s="14"/>
      <c r="N14" s="14"/>
      <c r="O14" s="15"/>
      <c r="P14" s="12"/>
    </row>
    <row r="15" spans="1:16" x14ac:dyDescent="0.25">
      <c r="A15" s="4">
        <f t="shared" ca="1" si="2"/>
        <v>11</v>
      </c>
      <c r="B15" s="4">
        <f t="shared" si="1"/>
        <v>2</v>
      </c>
      <c r="C15" t="s">
        <v>88</v>
      </c>
      <c r="D15" t="s">
        <v>51</v>
      </c>
      <c r="E15" s="3" t="s">
        <v>53</v>
      </c>
      <c r="F15" t="s">
        <v>50</v>
      </c>
      <c r="G15" s="2" t="s">
        <v>36</v>
      </c>
      <c r="H15" t="s">
        <v>39</v>
      </c>
      <c r="I15" t="s">
        <v>69</v>
      </c>
      <c r="J15">
        <v>83</v>
      </c>
      <c r="K15">
        <f>20*B15</f>
        <v>40</v>
      </c>
      <c r="L15" s="13"/>
      <c r="M15" s="14"/>
      <c r="N15" s="14"/>
      <c r="O15" s="15"/>
      <c r="P15" s="12"/>
    </row>
    <row r="16" spans="1:16" x14ac:dyDescent="0.25">
      <c r="A16" s="4">
        <f t="shared" ca="1" si="2"/>
        <v>12</v>
      </c>
      <c r="B16" s="4">
        <f t="shared" si="1"/>
        <v>2</v>
      </c>
      <c r="C16" t="s">
        <v>22</v>
      </c>
      <c r="D16" t="s">
        <v>55</v>
      </c>
      <c r="E16" s="3" t="s">
        <v>56</v>
      </c>
      <c r="F16" t="s">
        <v>54</v>
      </c>
      <c r="G16" s="2" t="s">
        <v>65</v>
      </c>
      <c r="H16" t="s">
        <v>39</v>
      </c>
      <c r="I16" t="s">
        <v>23</v>
      </c>
      <c r="J16">
        <v>28</v>
      </c>
      <c r="K16">
        <f t="shared" ref="K16:K22" si="4">20*B16</f>
        <v>40</v>
      </c>
      <c r="L16" s="13">
        <f t="shared" si="3"/>
        <v>12</v>
      </c>
      <c r="M16" s="14"/>
      <c r="N16" s="14"/>
      <c r="O16" s="15"/>
      <c r="P16" s="12"/>
    </row>
    <row r="17" spans="1:16" x14ac:dyDescent="0.25">
      <c r="A17" s="4">
        <f t="shared" ca="1" si="2"/>
        <v>13</v>
      </c>
      <c r="B17" s="4">
        <f t="shared" si="1"/>
        <v>1</v>
      </c>
      <c r="C17" t="s">
        <v>34</v>
      </c>
      <c r="F17" t="s">
        <v>95</v>
      </c>
      <c r="G17" s="2"/>
      <c r="H17" t="s">
        <v>39</v>
      </c>
      <c r="I17" t="s">
        <v>35</v>
      </c>
      <c r="J17">
        <v>0</v>
      </c>
      <c r="K17">
        <f t="shared" si="4"/>
        <v>20</v>
      </c>
      <c r="L17" s="13">
        <f t="shared" si="3"/>
        <v>20</v>
      </c>
      <c r="M17" s="14"/>
      <c r="N17" s="14"/>
      <c r="O17" s="15"/>
      <c r="P17" s="12"/>
    </row>
    <row r="18" spans="1:16" x14ac:dyDescent="0.25">
      <c r="A18" s="4">
        <f t="shared" ca="1" si="2"/>
        <v>14</v>
      </c>
      <c r="B18" s="4">
        <f t="shared" si="1"/>
        <v>1</v>
      </c>
      <c r="C18" t="s">
        <v>24</v>
      </c>
      <c r="D18" t="s">
        <v>102</v>
      </c>
      <c r="E18" t="s">
        <v>79</v>
      </c>
      <c r="F18" t="s">
        <v>96</v>
      </c>
      <c r="G18" s="2"/>
      <c r="H18" t="s">
        <v>39</v>
      </c>
      <c r="I18" t="s">
        <v>28</v>
      </c>
      <c r="J18">
        <v>0</v>
      </c>
      <c r="K18">
        <f t="shared" si="4"/>
        <v>20</v>
      </c>
      <c r="L18" s="13">
        <f t="shared" si="3"/>
        <v>20</v>
      </c>
      <c r="M18" s="14"/>
      <c r="N18" s="14"/>
      <c r="O18" s="15"/>
      <c r="P18" s="12"/>
    </row>
    <row r="19" spans="1:16" x14ac:dyDescent="0.25">
      <c r="A19" s="4">
        <f t="shared" ca="1" si="2"/>
        <v>15</v>
      </c>
      <c r="B19" s="4">
        <f t="shared" si="1"/>
        <v>1</v>
      </c>
      <c r="C19" t="s">
        <v>67</v>
      </c>
      <c r="D19" t="s">
        <v>59</v>
      </c>
      <c r="E19" t="s">
        <v>57</v>
      </c>
      <c r="F19" t="s">
        <v>58</v>
      </c>
      <c r="G19" s="11" t="s">
        <v>52</v>
      </c>
      <c r="H19" t="s">
        <v>70</v>
      </c>
      <c r="I19" t="s">
        <v>29</v>
      </c>
      <c r="J19">
        <v>16</v>
      </c>
      <c r="K19">
        <f t="shared" si="4"/>
        <v>20</v>
      </c>
      <c r="L19" s="13">
        <f t="shared" si="3"/>
        <v>4</v>
      </c>
      <c r="M19" s="14"/>
      <c r="N19" s="14"/>
      <c r="O19" s="15"/>
      <c r="P19" s="12"/>
    </row>
    <row r="20" spans="1:16" x14ac:dyDescent="0.25">
      <c r="A20" s="4">
        <f t="shared" ca="1" si="2"/>
        <v>16</v>
      </c>
      <c r="B20" s="4">
        <f t="shared" si="1"/>
        <v>1</v>
      </c>
      <c r="C20" t="s">
        <v>25</v>
      </c>
      <c r="D20" t="s">
        <v>61</v>
      </c>
      <c r="E20" t="s">
        <v>62</v>
      </c>
      <c r="F20" t="s">
        <v>60</v>
      </c>
      <c r="G20" s="11" t="s">
        <v>52</v>
      </c>
      <c r="H20" t="s">
        <v>70</v>
      </c>
      <c r="I20" t="s">
        <v>31</v>
      </c>
      <c r="J20">
        <v>16</v>
      </c>
      <c r="K20">
        <f t="shared" si="4"/>
        <v>20</v>
      </c>
      <c r="L20" s="13">
        <f t="shared" si="3"/>
        <v>4</v>
      </c>
      <c r="M20" s="15"/>
      <c r="N20" s="14"/>
      <c r="O20" s="15"/>
      <c r="P20" s="12"/>
    </row>
    <row r="21" spans="1:16" x14ac:dyDescent="0.25">
      <c r="A21" s="4">
        <f t="shared" ca="1" si="2"/>
        <v>17</v>
      </c>
      <c r="B21" s="4">
        <v>1</v>
      </c>
      <c r="C21" t="s">
        <v>26</v>
      </c>
      <c r="D21" t="s">
        <v>82</v>
      </c>
      <c r="E21" t="s">
        <v>83</v>
      </c>
      <c r="F21" t="s">
        <v>84</v>
      </c>
      <c r="G21" s="11" t="s">
        <v>85</v>
      </c>
      <c r="H21" t="s">
        <v>39</v>
      </c>
      <c r="I21" t="s">
        <v>86</v>
      </c>
      <c r="J21">
        <v>4</v>
      </c>
      <c r="K21">
        <f t="shared" si="4"/>
        <v>20</v>
      </c>
      <c r="L21" s="13">
        <f t="shared" si="3"/>
        <v>16</v>
      </c>
      <c r="M21" s="14"/>
      <c r="N21" s="14"/>
      <c r="O21" s="15"/>
      <c r="P21" s="12"/>
    </row>
    <row r="22" spans="1:16" x14ac:dyDescent="0.25">
      <c r="A22" s="4">
        <f t="shared" ca="1" si="2"/>
        <v>18</v>
      </c>
      <c r="B22" s="4">
        <f t="shared" si="1"/>
        <v>1</v>
      </c>
      <c r="C22" t="s">
        <v>27</v>
      </c>
      <c r="D22" t="s">
        <v>100</v>
      </c>
      <c r="E22" t="s">
        <v>101</v>
      </c>
      <c r="F22" t="s">
        <v>97</v>
      </c>
      <c r="H22" t="s">
        <v>68</v>
      </c>
      <c r="I22" t="s">
        <v>30</v>
      </c>
      <c r="J22">
        <v>0</v>
      </c>
      <c r="K22">
        <f t="shared" si="4"/>
        <v>20</v>
      </c>
      <c r="L22" s="13">
        <f t="shared" si="3"/>
        <v>20</v>
      </c>
      <c r="M22" s="15"/>
      <c r="N22" s="14"/>
      <c r="O22" s="15"/>
      <c r="P22" s="12"/>
    </row>
    <row r="23" spans="1:16" x14ac:dyDescent="0.25">
      <c r="A23" s="4"/>
      <c r="B23" s="4"/>
      <c r="L23" s="12"/>
      <c r="M23" s="14"/>
      <c r="N23" s="14"/>
      <c r="O23" s="15"/>
      <c r="P23" s="12"/>
    </row>
    <row r="24" spans="1:16" x14ac:dyDescent="0.25">
      <c r="A24" s="4"/>
      <c r="L24" s="12"/>
      <c r="M24" s="14"/>
      <c r="N24" s="14"/>
      <c r="O24" s="15"/>
      <c r="P24" s="12"/>
    </row>
    <row r="25" spans="1:16" ht="15.75" thickBot="1" x14ac:dyDescent="0.3">
      <c r="L25" s="12"/>
      <c r="M25" s="14"/>
      <c r="N25" s="14"/>
      <c r="O25" s="15"/>
      <c r="P25" s="12"/>
    </row>
    <row r="26" spans="1:16" x14ac:dyDescent="0.25">
      <c r="F26" s="17" t="s">
        <v>71</v>
      </c>
      <c r="G26" s="18"/>
      <c r="L26" s="12"/>
      <c r="M26" s="14"/>
      <c r="N26" s="14"/>
      <c r="O26" s="15"/>
      <c r="P26" s="12"/>
    </row>
    <row r="27" spans="1:16" x14ac:dyDescent="0.25">
      <c r="F27" s="7" t="s">
        <v>72</v>
      </c>
      <c r="G27" s="8">
        <f ca="1">A22</f>
        <v>18</v>
      </c>
      <c r="L27" s="12"/>
      <c r="M27" s="12"/>
      <c r="N27" s="12"/>
      <c r="O27" s="12"/>
      <c r="P27" s="12"/>
    </row>
    <row r="28" spans="1:16" x14ac:dyDescent="0.25">
      <c r="F28" s="7" t="s">
        <v>73</v>
      </c>
      <c r="G28" s="8">
        <f>SUMIF($H$5:$H$22, "smt", $B$5:$B$22)</f>
        <v>30</v>
      </c>
    </row>
    <row r="29" spans="1:16" x14ac:dyDescent="0.25">
      <c r="F29" s="7" t="s">
        <v>74</v>
      </c>
      <c r="G29" s="8">
        <f>SUMIF($H$5:$H$22, "thru-hole", $B$5:$B$22)</f>
        <v>1</v>
      </c>
    </row>
    <row r="30" spans="1:16" x14ac:dyDescent="0.25">
      <c r="F30" s="7" t="s">
        <v>75</v>
      </c>
      <c r="G30" s="8">
        <f>SUMIF($H$5:$H$22, "fine-pitch", $B$5:$B$22)</f>
        <v>4</v>
      </c>
    </row>
    <row r="31" spans="1:16" ht="15.75" thickBot="1" x14ac:dyDescent="0.3">
      <c r="F31" s="9"/>
      <c r="G31" s="10"/>
    </row>
  </sheetData>
  <mergeCells count="2">
    <mergeCell ref="A1:H2"/>
    <mergeCell ref="F26:G26"/>
  </mergeCells>
  <pageMargins left="0.2" right="0.2" top="0.25" bottom="0.25" header="0" footer="0"/>
  <pageSetup scale="91" orientation="landscape" horizontalDpi="1200" verticalDpi="1200" r:id="rId1"/>
  <ignoredErrors>
    <ignoredError sqref="G6:G10 G12:G1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Campbell</dc:creator>
  <cp:lastModifiedBy>Windows User</cp:lastModifiedBy>
  <cp:lastPrinted>2010-09-01T19:19:22Z</cp:lastPrinted>
  <dcterms:created xsi:type="dcterms:W3CDTF">2010-08-27T17:40:15Z</dcterms:created>
  <dcterms:modified xsi:type="dcterms:W3CDTF">2011-10-04T21:23:50Z</dcterms:modified>
</cp:coreProperties>
</file>