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5"/>
  <c r="G32" s="1"/>
  <c r="G31"/>
  <c r="G29" l="1"/>
  <c r="G30"/>
</calcChain>
</file>

<file path=xl/sharedStrings.xml><?xml version="1.0" encoding="utf-8"?>
<sst xmlns="http://schemas.openxmlformats.org/spreadsheetml/2006/main" count="133" uniqueCount="102">
  <si>
    <t>Item #</t>
  </si>
  <si>
    <t>Quantity</t>
  </si>
  <si>
    <t>Ref Des</t>
  </si>
  <si>
    <t>Digi-Key Part Number</t>
  </si>
  <si>
    <t>Manuf. Part Nr.</t>
  </si>
  <si>
    <t>Description</t>
  </si>
  <si>
    <t>Package</t>
  </si>
  <si>
    <t>Type</t>
  </si>
  <si>
    <t>0.1u</t>
  </si>
  <si>
    <t>10u</t>
  </si>
  <si>
    <t>C2, C3, C4, C5</t>
  </si>
  <si>
    <t>D1</t>
  </si>
  <si>
    <t>D2</t>
  </si>
  <si>
    <t>D3</t>
  </si>
  <si>
    <t>red led</t>
  </si>
  <si>
    <t>green led</t>
  </si>
  <si>
    <t>blue led</t>
  </si>
  <si>
    <t>D4</t>
  </si>
  <si>
    <t>light sensor</t>
  </si>
  <si>
    <t>power diode</t>
  </si>
  <si>
    <t>R1, R2, R3</t>
  </si>
  <si>
    <t>470 ohm</t>
  </si>
  <si>
    <t>100k</t>
  </si>
  <si>
    <t>10k</t>
  </si>
  <si>
    <t>S1, S2</t>
  </si>
  <si>
    <t>push button switches</t>
  </si>
  <si>
    <t>U2</t>
  </si>
  <si>
    <t>U4</t>
  </si>
  <si>
    <t>U5</t>
  </si>
  <si>
    <t>U6</t>
  </si>
  <si>
    <t>sht11</t>
  </si>
  <si>
    <t>regulator 31</t>
  </si>
  <si>
    <t>op amp</t>
  </si>
  <si>
    <t>motion sensor</t>
  </si>
  <si>
    <t>regulator 35</t>
  </si>
  <si>
    <t>BH1</t>
  </si>
  <si>
    <t>batt holder</t>
  </si>
  <si>
    <t>U1</t>
  </si>
  <si>
    <t>epic</t>
  </si>
  <si>
    <t>0603</t>
  </si>
  <si>
    <t>CAP CER 10UF 6.3V X5R 0603</t>
  </si>
  <si>
    <t>490-3896-1-ND</t>
  </si>
  <si>
    <t>smt</t>
  </si>
  <si>
    <t>GRM188R60J106ME47D</t>
  </si>
  <si>
    <t>PHOTODIODE PIN MINI FLAT SMD</t>
  </si>
  <si>
    <t>751-1051-1-ND</t>
  </si>
  <si>
    <t>TEMD6010FX01</t>
  </si>
  <si>
    <t>DIODE SCHOTTKY 40V 350MA SOD123</t>
  </si>
  <si>
    <t>SD103AWTPMSCT-ND</t>
  </si>
  <si>
    <t>SD103AW-TP</t>
  </si>
  <si>
    <t>P470GCT-ND</t>
  </si>
  <si>
    <t>RES 470 OHM 1/10W 5% 0603 SMD</t>
  </si>
  <si>
    <t>ERJ-3GEYJ471V</t>
  </si>
  <si>
    <t>P100KGCT-ND</t>
  </si>
  <si>
    <t>RES 100K OHM 1/10W 5% 0603 SMD</t>
  </si>
  <si>
    <t>ERJ-3GEYJ104V</t>
  </si>
  <si>
    <t>RESISTOR 3.0M OHM 1/10W 5% 0603</t>
  </si>
  <si>
    <t>P3.0MGCT-ND</t>
  </si>
  <si>
    <t>SOT-23</t>
  </si>
  <si>
    <t>ERJ-3GEYJ305V</t>
  </si>
  <si>
    <t>LT SWITCH 2.5MM HT 350GF SMD</t>
  </si>
  <si>
    <t>P11084SCT-ND</t>
  </si>
  <si>
    <t>EVQ-P2K02Q</t>
  </si>
  <si>
    <t>MIC5231-3.0YM5 TR</t>
  </si>
  <si>
    <t>IC REG LDO 3.0V MICROPWR SOT23-5</t>
  </si>
  <si>
    <t>576-1283-1-ND</t>
  </si>
  <si>
    <t>IC REG LDO 150MA 3.0V SOT23-5</t>
  </si>
  <si>
    <t>576-2783-1-ND</t>
  </si>
  <si>
    <t>MIC5235-3.0YM5 TR</t>
  </si>
  <si>
    <t>IC OP AMP R-R TSOT23-5</t>
  </si>
  <si>
    <t>LT6003IS5#TRMPBFCT-ND</t>
  </si>
  <si>
    <t>LT6003IS5#TRMPBF</t>
  </si>
  <si>
    <t>RETAINER COIN CELL 24MM SMD</t>
  </si>
  <si>
    <t>3008K-ND</t>
  </si>
  <si>
    <t>custom</t>
  </si>
  <si>
    <t>R11, R12</t>
  </si>
  <si>
    <t>0 ohm</t>
  </si>
  <si>
    <t>R4, R6, R7</t>
  </si>
  <si>
    <t>R5</t>
  </si>
  <si>
    <t>D5</t>
  </si>
  <si>
    <t>C1, C6, C7, C8, C9</t>
  </si>
  <si>
    <t>U3</t>
  </si>
  <si>
    <t>thru-hole</t>
  </si>
  <si>
    <t>SOD-123</t>
  </si>
  <si>
    <t>3M</t>
  </si>
  <si>
    <t>CAP</t>
  </si>
  <si>
    <t>LED</t>
  </si>
  <si>
    <t>fine-pitch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</si>
  <si>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</si>
  <si>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</si>
  <si>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</si>
  <si>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</si>
  <si>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</si>
  <si>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Bill of Material - hemera_B</t>
  </si>
  <si>
    <t>R8, R9, R10</t>
  </si>
  <si>
    <t>RES 0.0 OHM 1/10W 0603 SMD</t>
  </si>
  <si>
    <t>RMCF0603ZT0R00CT-ND</t>
  </si>
  <si>
    <t>RMCF0603ZT0R00</t>
  </si>
  <si>
    <t>RES 10K OHM 1/10W 1% 0603 SMD</t>
  </si>
  <si>
    <t>RMCF0603FT10K0CT-ND</t>
  </si>
  <si>
    <t>RMCF0603FT10K0</t>
  </si>
  <si>
    <t>SHT11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</si>
</sst>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3"/>
  <sheetViews>
    <sheetView tabSelected="1" workbookViewId="0">
      <selection activeCell="F17" sqref="F17"/>
    </sheetView>
  </sheetViews>
  <sheetFormatPr defaultRowHeight="15"/>
  <cols>
    <col min="1" max="1" width="6.5703125" bestFit="1" customWidth="1"/>
    <col min="2" max="2" width="8.7109375" bestFit="1" customWidth="1"/>
    <col min="3" max="3" width="15.85546875" bestFit="1" customWidth="1"/>
    <col min="4" max="4" width="23.5703125" bestFit="1" customWidth="1"/>
    <col min="5" max="5" width="21.42578125" bestFit="1" customWidth="1"/>
    <col min="6" max="6" width="34.140625" bestFit="1" customWidth="1"/>
    <col min="7" max="7" width="8.42578125" bestFit="1" customWidth="1"/>
    <col min="8" max="8" width="9.7109375" bestFit="1" customWidth="1"/>
    <col min="9" max="9" width="20.140625" bestFit="1" customWidth="1"/>
  </cols>
  <sheetData>
    <row r="1" spans="1:9">
      <c r="A1" s="11" t="s">
        <v>93</v>
      </c>
      <c r="B1" s="11"/>
      <c r="C1" s="11"/>
      <c r="D1" s="11"/>
      <c r="E1" s="11"/>
      <c r="F1" s="11"/>
      <c r="G1" s="11"/>
      <c r="H1" s="11"/>
    </row>
    <row r="2" spans="1:9">
      <c r="A2" s="11"/>
      <c r="B2" s="11"/>
      <c r="C2" s="11"/>
      <c r="D2" s="11"/>
      <c r="E2" s="11"/>
      <c r="F2" s="11"/>
      <c r="G2" s="11"/>
      <c r="H2" s="11"/>
    </row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s="4" customFormat="1">
      <c r="A5" s="4">
        <v>1</v>
      </c>
      <c r="B5" s="4">
        <f>LEN(C5)-LEN(SUBSTITUTE(C5,",",""))+1</f>
        <v>1</v>
      </c>
      <c r="C5" s="4" t="s">
        <v>35</v>
      </c>
      <c r="D5" s="4" t="s">
        <v>73</v>
      </c>
      <c r="E5" s="5">
        <v>3008</v>
      </c>
      <c r="F5" s="4" t="s">
        <v>72</v>
      </c>
      <c r="G5" s="6"/>
      <c r="H5" s="4" t="s">
        <v>87</v>
      </c>
      <c r="I5" s="4" t="s">
        <v>36</v>
      </c>
    </row>
    <row r="6" spans="1:9">
      <c r="A6" s="4">
        <f ca="1">1+OFFSET(A6, -1, 0)</f>
        <v>2</v>
      </c>
      <c r="B6" s="4">
        <f t="shared" ref="B6:B24" si="0">LEN(C6)-LEN(SUBSTITUTE(C6,",",""))+1</f>
        <v>5</v>
      </c>
      <c r="C6" t="s">
        <v>80</v>
      </c>
      <c r="F6" t="s">
        <v>85</v>
      </c>
      <c r="G6" s="2" t="s">
        <v>39</v>
      </c>
      <c r="H6" t="s">
        <v>42</v>
      </c>
      <c r="I6" t="s">
        <v>8</v>
      </c>
    </row>
    <row r="7" spans="1:9">
      <c r="A7" s="4">
        <f t="shared" ref="A7:A24" ca="1" si="1">1+OFFSET(A7, -1, 0)</f>
        <v>3</v>
      </c>
      <c r="B7" s="4">
        <f t="shared" si="0"/>
        <v>4</v>
      </c>
      <c r="C7" t="s">
        <v>10</v>
      </c>
      <c r="D7" t="s">
        <v>41</v>
      </c>
      <c r="E7" s="3" t="s">
        <v>43</v>
      </c>
      <c r="F7" t="s">
        <v>40</v>
      </c>
      <c r="G7" s="2" t="s">
        <v>39</v>
      </c>
      <c r="H7" t="s">
        <v>42</v>
      </c>
      <c r="I7" t="s">
        <v>9</v>
      </c>
    </row>
    <row r="8" spans="1:9">
      <c r="A8" s="4">
        <f t="shared" ca="1" si="1"/>
        <v>4</v>
      </c>
      <c r="B8" s="4">
        <f t="shared" si="0"/>
        <v>1</v>
      </c>
      <c r="C8" t="s">
        <v>11</v>
      </c>
      <c r="F8" t="s">
        <v>86</v>
      </c>
      <c r="G8" s="2" t="s">
        <v>39</v>
      </c>
      <c r="H8" t="s">
        <v>42</v>
      </c>
      <c r="I8" t="s">
        <v>14</v>
      </c>
    </row>
    <row r="9" spans="1:9">
      <c r="A9" s="4">
        <f t="shared" ca="1" si="1"/>
        <v>5</v>
      </c>
      <c r="B9" s="4">
        <f t="shared" si="0"/>
        <v>1</v>
      </c>
      <c r="C9" t="s">
        <v>12</v>
      </c>
      <c r="F9" t="s">
        <v>86</v>
      </c>
      <c r="G9" s="2" t="s">
        <v>39</v>
      </c>
      <c r="H9" t="s">
        <v>42</v>
      </c>
      <c r="I9" t="s">
        <v>15</v>
      </c>
    </row>
    <row r="10" spans="1:9">
      <c r="A10" s="4">
        <f t="shared" ca="1" si="1"/>
        <v>6</v>
      </c>
      <c r="B10" s="4">
        <f t="shared" si="0"/>
        <v>1</v>
      </c>
      <c r="C10" t="s">
        <v>13</v>
      </c>
      <c r="F10" t="s">
        <v>86</v>
      </c>
      <c r="G10" s="2" t="s">
        <v>39</v>
      </c>
      <c r="H10" t="s">
        <v>42</v>
      </c>
      <c r="I10" t="s">
        <v>16</v>
      </c>
    </row>
    <row r="11" spans="1:9">
      <c r="A11" s="4">
        <f t="shared" ca="1" si="1"/>
        <v>7</v>
      </c>
      <c r="B11" s="4">
        <f t="shared" si="0"/>
        <v>1</v>
      </c>
      <c r="C11" t="s">
        <v>17</v>
      </c>
      <c r="D11" t="s">
        <v>45</v>
      </c>
      <c r="E11" t="s">
        <v>46</v>
      </c>
      <c r="F11" t="s">
        <v>44</v>
      </c>
      <c r="G11" s="2" t="s">
        <v>83</v>
      </c>
      <c r="H11" t="s">
        <v>42</v>
      </c>
      <c r="I11" t="s">
        <v>18</v>
      </c>
    </row>
    <row r="12" spans="1:9">
      <c r="A12" s="4">
        <f t="shared" ca="1" si="1"/>
        <v>8</v>
      </c>
      <c r="B12" s="4">
        <f t="shared" si="0"/>
        <v>1</v>
      </c>
      <c r="C12" t="s">
        <v>79</v>
      </c>
      <c r="D12" t="s">
        <v>48</v>
      </c>
      <c r="E12" s="3" t="s">
        <v>49</v>
      </c>
      <c r="F12" t="s">
        <v>47</v>
      </c>
      <c r="G12" s="2" t="s">
        <v>74</v>
      </c>
      <c r="H12" t="s">
        <v>87</v>
      </c>
      <c r="I12" t="s">
        <v>19</v>
      </c>
    </row>
    <row r="13" spans="1:9">
      <c r="A13" s="4">
        <f t="shared" ca="1" si="1"/>
        <v>9</v>
      </c>
      <c r="B13" s="4">
        <f t="shared" si="0"/>
        <v>3</v>
      </c>
      <c r="C13" t="s">
        <v>20</v>
      </c>
      <c r="D13" t="s">
        <v>50</v>
      </c>
      <c r="E13" s="3" t="s">
        <v>52</v>
      </c>
      <c r="F13" t="s">
        <v>51</v>
      </c>
      <c r="G13" s="2" t="s">
        <v>39</v>
      </c>
      <c r="H13" t="s">
        <v>42</v>
      </c>
      <c r="I13" t="s">
        <v>21</v>
      </c>
    </row>
    <row r="14" spans="1:9">
      <c r="A14" s="4">
        <f t="shared" ca="1" si="1"/>
        <v>10</v>
      </c>
      <c r="B14" s="4">
        <f t="shared" si="0"/>
        <v>3</v>
      </c>
      <c r="C14" t="s">
        <v>77</v>
      </c>
      <c r="D14" t="s">
        <v>53</v>
      </c>
      <c r="E14" s="3" t="s">
        <v>55</v>
      </c>
      <c r="F14" t="s">
        <v>54</v>
      </c>
      <c r="G14" s="2" t="s">
        <v>39</v>
      </c>
      <c r="H14" t="s">
        <v>42</v>
      </c>
      <c r="I14" t="s">
        <v>22</v>
      </c>
    </row>
    <row r="15" spans="1:9">
      <c r="A15" s="4">
        <f t="shared" ca="1" si="1"/>
        <v>11</v>
      </c>
      <c r="B15" s="4">
        <f t="shared" si="0"/>
        <v>1</v>
      </c>
      <c r="C15" t="s">
        <v>78</v>
      </c>
      <c r="D15" t="s">
        <v>99</v>
      </c>
      <c r="E15" t="s">
        <v>100</v>
      </c>
      <c r="F15" t="s">
        <v>98</v>
      </c>
      <c r="G15" s="2" t="s">
        <v>39</v>
      </c>
      <c r="H15" t="s">
        <v>42</v>
      </c>
      <c r="I15" t="s">
        <v>23</v>
      </c>
    </row>
    <row r="16" spans="1:9">
      <c r="A16" s="4">
        <f t="shared" ca="1" si="1"/>
        <v>12</v>
      </c>
      <c r="B16" s="4">
        <f t="shared" si="0"/>
        <v>3</v>
      </c>
      <c r="C16" t="s">
        <v>94</v>
      </c>
      <c r="D16" t="s">
        <v>57</v>
      </c>
      <c r="E16" s="3" t="s">
        <v>59</v>
      </c>
      <c r="F16" t="s">
        <v>56</v>
      </c>
      <c r="G16" s="2" t="s">
        <v>39</v>
      </c>
      <c r="H16" t="s">
        <v>42</v>
      </c>
      <c r="I16" t="s">
        <v>84</v>
      </c>
    </row>
    <row r="17" spans="1:9">
      <c r="A17" s="4">
        <f t="shared" ca="1" si="1"/>
        <v>13</v>
      </c>
      <c r="B17" s="4">
        <f t="shared" si="0"/>
        <v>2</v>
      </c>
      <c r="C17" t="s">
        <v>75</v>
      </c>
      <c r="D17" t="s">
        <v>96</v>
      </c>
      <c r="E17" t="s">
        <v>97</v>
      </c>
      <c r="F17" t="s">
        <v>95</v>
      </c>
      <c r="G17" s="2" t="s">
        <v>39</v>
      </c>
      <c r="H17" t="s">
        <v>42</v>
      </c>
      <c r="I17" t="s">
        <v>76</v>
      </c>
    </row>
    <row r="18" spans="1:9">
      <c r="A18" s="4">
        <f t="shared" ca="1" si="1"/>
        <v>14</v>
      </c>
      <c r="B18" s="4">
        <f t="shared" si="0"/>
        <v>2</v>
      </c>
      <c r="C18" t="s">
        <v>24</v>
      </c>
      <c r="D18" t="s">
        <v>61</v>
      </c>
      <c r="E18" s="3" t="s">
        <v>62</v>
      </c>
      <c r="F18" t="s">
        <v>60</v>
      </c>
      <c r="G18" s="2" t="s">
        <v>74</v>
      </c>
      <c r="H18" t="s">
        <v>42</v>
      </c>
      <c r="I18" t="s">
        <v>25</v>
      </c>
    </row>
    <row r="19" spans="1:9">
      <c r="A19" s="4">
        <f t="shared" ca="1" si="1"/>
        <v>15</v>
      </c>
      <c r="B19" s="4">
        <f t="shared" si="0"/>
        <v>1</v>
      </c>
      <c r="C19" t="s">
        <v>37</v>
      </c>
      <c r="G19" s="2"/>
      <c r="H19" t="s">
        <v>42</v>
      </c>
      <c r="I19" t="s">
        <v>38</v>
      </c>
    </row>
    <row r="20" spans="1:9">
      <c r="A20" s="4">
        <f t="shared" ca="1" si="1"/>
        <v>16</v>
      </c>
      <c r="B20" s="4">
        <f t="shared" si="0"/>
        <v>1</v>
      </c>
      <c r="C20" t="s">
        <v>26</v>
      </c>
      <c r="E20" t="s">
        <v>101</v>
      </c>
      <c r="G20" s="2"/>
      <c r="H20" t="s">
        <v>42</v>
      </c>
      <c r="I20" t="s">
        <v>30</v>
      </c>
    </row>
    <row r="21" spans="1:9">
      <c r="A21" s="4">
        <f t="shared" ca="1" si="1"/>
        <v>17</v>
      </c>
      <c r="B21" s="4">
        <f t="shared" si="0"/>
        <v>1</v>
      </c>
      <c r="C21" t="s">
        <v>81</v>
      </c>
      <c r="D21" t="s">
        <v>65</v>
      </c>
      <c r="E21" t="s">
        <v>63</v>
      </c>
      <c r="F21" t="s">
        <v>64</v>
      </c>
      <c r="G21" s="14" t="s">
        <v>58</v>
      </c>
      <c r="H21" t="s">
        <v>87</v>
      </c>
      <c r="I21" t="s">
        <v>31</v>
      </c>
    </row>
    <row r="22" spans="1:9">
      <c r="A22" s="4">
        <f t="shared" ca="1" si="1"/>
        <v>18</v>
      </c>
      <c r="B22" s="4">
        <f t="shared" si="0"/>
        <v>1</v>
      </c>
      <c r="C22" t="s">
        <v>27</v>
      </c>
      <c r="D22" t="s">
        <v>67</v>
      </c>
      <c r="E22" t="s">
        <v>68</v>
      </c>
      <c r="F22" t="s">
        <v>66</v>
      </c>
      <c r="G22" s="14" t="s">
        <v>58</v>
      </c>
      <c r="H22" t="s">
        <v>87</v>
      </c>
      <c r="I22" t="s">
        <v>34</v>
      </c>
    </row>
    <row r="23" spans="1:9">
      <c r="A23" s="4">
        <f t="shared" ca="1" si="1"/>
        <v>19</v>
      </c>
      <c r="B23" s="4">
        <f t="shared" si="0"/>
        <v>1</v>
      </c>
      <c r="C23" t="s">
        <v>28</v>
      </c>
      <c r="D23" t="s">
        <v>70</v>
      </c>
      <c r="E23" t="s">
        <v>71</v>
      </c>
      <c r="F23" t="s">
        <v>69</v>
      </c>
      <c r="G23" s="14" t="s">
        <v>58</v>
      </c>
      <c r="H23" t="s">
        <v>87</v>
      </c>
      <c r="I23" t="s">
        <v>32</v>
      </c>
    </row>
    <row r="24" spans="1:9">
      <c r="A24" s="4">
        <f t="shared" ca="1" si="1"/>
        <v>20</v>
      </c>
      <c r="B24" s="4">
        <f t="shared" si="0"/>
        <v>1</v>
      </c>
      <c r="C24" t="s">
        <v>29</v>
      </c>
      <c r="H24" t="s">
        <v>82</v>
      </c>
      <c r="I24" t="s">
        <v>33</v>
      </c>
    </row>
    <row r="25" spans="1:9">
      <c r="A25" s="4"/>
      <c r="B25" s="4"/>
    </row>
    <row r="26" spans="1:9">
      <c r="A26" s="4"/>
    </row>
    <row r="27" spans="1:9" ht="15.75" thickBot="1"/>
    <row r="28" spans="1:9">
      <c r="F28" s="12" t="s">
        <v>88</v>
      </c>
      <c r="G28" s="13"/>
    </row>
    <row r="29" spans="1:9">
      <c r="F29" s="7" t="s">
        <v>89</v>
      </c>
      <c r="G29" s="8">
        <f ca="1">A24</f>
        <v>20</v>
      </c>
    </row>
    <row r="30" spans="1:9">
      <c r="F30" s="7" t="s">
        <v>90</v>
      </c>
      <c r="G30" s="8">
        <f>SUMIF($H$5:$H$24, "smt", $B$5:$B$24)</f>
        <v>29</v>
      </c>
    </row>
    <row r="31" spans="1:9">
      <c r="F31" s="7" t="s">
        <v>91</v>
      </c>
      <c r="G31" s="8">
        <f>SUMIF($H$5:$H$24, "thru-hole", $B$5:$B$24)</f>
        <v>1</v>
      </c>
    </row>
    <row r="32" spans="1:9">
      <c r="F32" s="7" t="s">
        <v>92</v>
      </c>
      <c r="G32" s="8">
        <f>SUMIF($H$5:$H$24, "fine-pitch", $B$5:$B$24)</f>
        <v>5</v>
      </c>
    </row>
    <row r="33" spans="6:7" ht="15.75" thickBot="1">
      <c r="F33" s="9"/>
      <c r="G33" s="10"/>
    </row>
  </sheetData>
  <mergeCells count="2">
    <mergeCell ref="A1:H2"/>
    <mergeCell ref="F28:G28"/>
  </mergeCells>
  <pageMargins left="0.2" right="0.2" top="0.25" bottom="0.25" header="0" footer="0"/>
  <pageSetup scale="91" orientation="landscape" horizontalDpi="1200" verticalDpi="1200" r:id="rId1"/>
  <ignoredErrors>
    <ignoredError sqref="G17 G6:G10 G13:G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Brad Campbell</cp:lastModifiedBy>
  <cp:lastPrinted>2010-09-01T19:19:22Z</cp:lastPrinted>
  <dcterms:created xsi:type="dcterms:W3CDTF">2010-08-27T17:40:15Z</dcterms:created>
  <dcterms:modified xsi:type="dcterms:W3CDTF">2010-09-02T19:04:54Z</dcterms:modified>
</cp:coreProperties>
</file>