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showHorizontalScroll="0" showVerticalScroll="0" xWindow="0" yWindow="-20" windowWidth="28800" windowHeight="17460" tabRatio="500" firstSheet="7" activeTab="15"/>
  </bookViews>
  <sheets>
    <sheet name="January" sheetId="3" r:id="rId1"/>
    <sheet name="Sheet1" sheetId="1" r:id="rId2"/>
    <sheet name="March" sheetId="2" r:id="rId3"/>
    <sheet name="April" sheetId="5" r:id="rId4"/>
    <sheet name="April Price History" sheetId="6" r:id="rId5"/>
    <sheet name="May" sheetId="7" r:id="rId6"/>
    <sheet name="May Price History" sheetId="8" r:id="rId7"/>
    <sheet name="June" sheetId="11" r:id="rId8"/>
    <sheet name="June Price History" sheetId="12" r:id="rId9"/>
    <sheet name="July" sheetId="14" r:id="rId10"/>
    <sheet name="July Price History" sheetId="15" r:id="rId11"/>
    <sheet name="August" sheetId="16" r:id="rId12"/>
    <sheet name="August Price History" sheetId="17" r:id="rId13"/>
    <sheet name="September" sheetId="18" r:id="rId14"/>
    <sheet name="September Price History" sheetId="19" r:id="rId15"/>
    <sheet name="October" sheetId="24" r:id="rId16"/>
    <sheet name="October Price History" sheetId="25" r:id="rId17"/>
    <sheet name="November" sheetId="26" r:id="rId18"/>
    <sheet name="November Price History" sheetId="27" r:id="rId19"/>
    <sheet name="December" sheetId="33" r:id="rId20"/>
    <sheet name="December Price History" sheetId="34" r:id="rId21"/>
    <sheet name="Playground" sheetId="20" r:id="rId22"/>
    <sheet name="August Test Rates" sheetId="21" r:id="rId23"/>
    <sheet name="Summer Prices" sheetId="22" r:id="rId24"/>
    <sheet name="September (2)" sheetId="30" r:id="rId25"/>
    <sheet name="October (2)" sheetId="31" r:id="rId26"/>
    <sheet name="August Price History (2)" sheetId="32" r:id="rId2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3" l="1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D44" i="33"/>
  <c r="D47" i="33"/>
  <c r="D48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L44" i="33"/>
  <c r="L47" i="33"/>
  <c r="L48" i="33"/>
  <c r="D2" i="33"/>
  <c r="C44" i="33"/>
  <c r="K44" i="33"/>
  <c r="K47" i="33"/>
  <c r="K48" i="33"/>
  <c r="C47" i="33"/>
  <c r="C48" i="33"/>
  <c r="P45" i="33"/>
  <c r="O45" i="33"/>
  <c r="Q13" i="33"/>
  <c r="Q14" i="33"/>
  <c r="N12" i="33"/>
  <c r="J13" i="33"/>
  <c r="N13" i="33"/>
  <c r="J14" i="33"/>
  <c r="N14" i="33"/>
  <c r="J15" i="33"/>
  <c r="N15" i="33"/>
  <c r="J16" i="33"/>
  <c r="N16" i="33"/>
  <c r="J17" i="33"/>
  <c r="N17" i="33"/>
  <c r="J18" i="33"/>
  <c r="N18" i="33"/>
  <c r="J19" i="33"/>
  <c r="N19" i="33"/>
  <c r="J20" i="33"/>
  <c r="N20" i="33"/>
  <c r="J21" i="33"/>
  <c r="N21" i="33"/>
  <c r="J22" i="33"/>
  <c r="N22" i="33"/>
  <c r="J23" i="33"/>
  <c r="N23" i="33"/>
  <c r="J24" i="33"/>
  <c r="N24" i="33"/>
  <c r="J25" i="33"/>
  <c r="N25" i="33"/>
  <c r="J26" i="33"/>
  <c r="N26" i="33"/>
  <c r="J27" i="33"/>
  <c r="N27" i="33"/>
  <c r="J28" i="33"/>
  <c r="N28" i="33"/>
  <c r="J29" i="33"/>
  <c r="N29" i="33"/>
  <c r="J30" i="33"/>
  <c r="N30" i="33"/>
  <c r="J31" i="33"/>
  <c r="N31" i="33"/>
  <c r="J32" i="33"/>
  <c r="N32" i="33"/>
  <c r="J33" i="33"/>
  <c r="N33" i="33"/>
  <c r="J34" i="33"/>
  <c r="N34" i="33"/>
  <c r="J35" i="33"/>
  <c r="N35" i="33"/>
  <c r="J36" i="33"/>
  <c r="N36" i="33"/>
  <c r="J37" i="33"/>
  <c r="N37" i="33"/>
  <c r="J38" i="33"/>
  <c r="N38" i="33"/>
  <c r="J39" i="33"/>
  <c r="N39" i="33"/>
  <c r="J40" i="33"/>
  <c r="N40" i="33"/>
  <c r="M44" i="33"/>
  <c r="F12" i="33"/>
  <c r="B13" i="33"/>
  <c r="F13" i="33"/>
  <c r="B14" i="33"/>
  <c r="F14" i="33"/>
  <c r="B15" i="33"/>
  <c r="F15" i="33"/>
  <c r="B16" i="33"/>
  <c r="F16" i="33"/>
  <c r="B17" i="33"/>
  <c r="F17" i="33"/>
  <c r="B18" i="33"/>
  <c r="F18" i="33"/>
  <c r="B19" i="33"/>
  <c r="F19" i="33"/>
  <c r="B20" i="33"/>
  <c r="F20" i="33"/>
  <c r="B21" i="33"/>
  <c r="F21" i="33"/>
  <c r="B22" i="33"/>
  <c r="F22" i="33"/>
  <c r="B23" i="33"/>
  <c r="F23" i="33"/>
  <c r="B24" i="33"/>
  <c r="F24" i="33"/>
  <c r="B25" i="33"/>
  <c r="F25" i="33"/>
  <c r="B26" i="33"/>
  <c r="F26" i="33"/>
  <c r="B27" i="33"/>
  <c r="F27" i="33"/>
  <c r="B28" i="33"/>
  <c r="F28" i="33"/>
  <c r="B29" i="33"/>
  <c r="F29" i="33"/>
  <c r="B30" i="33"/>
  <c r="F30" i="33"/>
  <c r="B31" i="33"/>
  <c r="F31" i="33"/>
  <c r="B32" i="33"/>
  <c r="F32" i="33"/>
  <c r="B33" i="33"/>
  <c r="F33" i="33"/>
  <c r="B34" i="33"/>
  <c r="F34" i="33"/>
  <c r="B35" i="33"/>
  <c r="F35" i="33"/>
  <c r="B36" i="33"/>
  <c r="F36" i="33"/>
  <c r="B37" i="33"/>
  <c r="F37" i="33"/>
  <c r="B38" i="33"/>
  <c r="F38" i="33"/>
  <c r="B39" i="33"/>
  <c r="F39" i="33"/>
  <c r="B40" i="33"/>
  <c r="F40" i="33"/>
  <c r="E44" i="33"/>
  <c r="J41" i="33"/>
  <c r="J42" i="33"/>
  <c r="B41" i="33"/>
  <c r="B42" i="33"/>
  <c r="M3" i="33"/>
  <c r="M2" i="33"/>
  <c r="M4" i="33"/>
  <c r="I3" i="33"/>
  <c r="I2" i="33"/>
  <c r="I4" i="33"/>
  <c r="D3" i="33"/>
  <c r="D4" i="33"/>
  <c r="E22" i="24"/>
  <c r="E23" i="24"/>
  <c r="E24" i="24"/>
  <c r="E35" i="24"/>
  <c r="E36" i="24"/>
  <c r="E37" i="24"/>
  <c r="E38" i="24"/>
  <c r="E39" i="24"/>
  <c r="E40" i="24"/>
  <c r="E34" i="24"/>
  <c r="E30" i="24"/>
  <c r="D44" i="24"/>
  <c r="D50" i="24"/>
  <c r="M21" i="24"/>
  <c r="M22" i="24"/>
  <c r="M27" i="24"/>
  <c r="M28" i="24"/>
  <c r="M29" i="24"/>
  <c r="M30" i="24"/>
  <c r="M31" i="24"/>
  <c r="M35" i="24"/>
  <c r="M36" i="24"/>
  <c r="M37" i="24"/>
  <c r="M38" i="24"/>
  <c r="M39" i="24"/>
  <c r="M40" i="24"/>
  <c r="M34" i="24"/>
  <c r="M41" i="24"/>
  <c r="M42" i="24"/>
  <c r="L44" i="24"/>
  <c r="L50" i="24"/>
  <c r="D52" i="24"/>
  <c r="D47" i="24"/>
  <c r="D48" i="24"/>
  <c r="L47" i="24"/>
  <c r="L48" i="24"/>
  <c r="D2" i="24"/>
  <c r="D54" i="24"/>
  <c r="C44" i="24"/>
  <c r="C50" i="24"/>
  <c r="K44" i="24"/>
  <c r="K50" i="24"/>
  <c r="C52" i="24"/>
  <c r="C54" i="24"/>
  <c r="C49" i="18"/>
  <c r="D49" i="18"/>
  <c r="K49" i="18"/>
  <c r="L49" i="18"/>
  <c r="C51" i="18"/>
  <c r="D51" i="18"/>
  <c r="C53" i="18"/>
  <c r="D53" i="18"/>
  <c r="D50" i="16"/>
  <c r="L50" i="16"/>
  <c r="D52" i="16"/>
  <c r="D54" i="16"/>
  <c r="C50" i="16"/>
  <c r="K50" i="16"/>
  <c r="C52" i="16"/>
  <c r="C54" i="16"/>
  <c r="C53" i="11"/>
  <c r="D53" i="11"/>
  <c r="D49" i="11"/>
  <c r="L49" i="11"/>
  <c r="D51" i="11"/>
  <c r="C49" i="11"/>
  <c r="K49" i="11"/>
  <c r="C51" i="11"/>
  <c r="C54" i="14"/>
  <c r="D54" i="14"/>
  <c r="D50" i="14"/>
  <c r="L50" i="14"/>
  <c r="D52" i="14"/>
  <c r="C50" i="14"/>
  <c r="K50" i="14"/>
  <c r="C52" i="14"/>
  <c r="Q13" i="18"/>
  <c r="Q14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E43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M43" i="18"/>
  <c r="K43" i="18"/>
  <c r="K46" i="18"/>
  <c r="K47" i="18"/>
  <c r="D3" i="18"/>
  <c r="D4" i="18"/>
  <c r="E6" i="18"/>
  <c r="M29" i="18"/>
  <c r="M30" i="18"/>
  <c r="M31" i="18"/>
  <c r="M32" i="18"/>
  <c r="M40" i="18"/>
  <c r="M41" i="18"/>
  <c r="L43" i="18"/>
  <c r="L46" i="18"/>
  <c r="L47" i="18"/>
  <c r="D2" i="18"/>
  <c r="E7" i="18"/>
  <c r="E4" i="18"/>
  <c r="M2" i="18"/>
  <c r="C43" i="18"/>
  <c r="C46" i="18"/>
  <c r="C47" i="18"/>
  <c r="M12" i="18"/>
  <c r="M13" i="18"/>
  <c r="M16" i="18"/>
  <c r="M17" i="18"/>
  <c r="M18" i="18"/>
  <c r="M19" i="18"/>
  <c r="M20" i="18"/>
  <c r="M21" i="18"/>
  <c r="M22" i="18"/>
  <c r="M23" i="18"/>
  <c r="M24" i="18"/>
  <c r="M25" i="18"/>
  <c r="M26" i="18"/>
  <c r="E19" i="18"/>
  <c r="E20" i="18"/>
  <c r="E21" i="18"/>
  <c r="E22" i="18"/>
  <c r="E23" i="18"/>
  <c r="D43" i="18"/>
  <c r="D46" i="18"/>
  <c r="D47" i="18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1" i="32"/>
  <c r="B80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B38" i="32"/>
  <c r="B37" i="32"/>
  <c r="M3" i="26"/>
  <c r="M2" i="26"/>
  <c r="M4" i="26"/>
  <c r="I3" i="26"/>
  <c r="I2" i="26"/>
  <c r="I4" i="26"/>
  <c r="M3" i="24"/>
  <c r="M2" i="24"/>
  <c r="M4" i="24"/>
  <c r="I3" i="24"/>
  <c r="I2" i="24"/>
  <c r="I4" i="24"/>
  <c r="M3" i="18"/>
  <c r="M4" i="18"/>
  <c r="I3" i="18"/>
  <c r="I2" i="18"/>
  <c r="I4" i="18"/>
  <c r="M3" i="16"/>
  <c r="M2" i="16"/>
  <c r="M4" i="16"/>
  <c r="I3" i="16"/>
  <c r="I2" i="16"/>
  <c r="I4" i="16"/>
  <c r="M3" i="14"/>
  <c r="M2" i="14"/>
  <c r="M4" i="14"/>
  <c r="I3" i="14"/>
  <c r="I2" i="14"/>
  <c r="I4" i="14"/>
  <c r="M3" i="31"/>
  <c r="M2" i="31"/>
  <c r="I3" i="31"/>
  <c r="I2" i="31"/>
  <c r="M4" i="31"/>
  <c r="I4" i="31"/>
  <c r="M3" i="11"/>
  <c r="M2" i="11"/>
  <c r="M4" i="11"/>
  <c r="I3" i="11"/>
  <c r="I2" i="11"/>
  <c r="I4" i="11"/>
  <c r="I3" i="30"/>
  <c r="I2" i="30"/>
  <c r="M3" i="30"/>
  <c r="M2" i="30"/>
  <c r="M4" i="30"/>
  <c r="I4" i="30"/>
  <c r="P20" i="30"/>
  <c r="P18" i="30"/>
  <c r="P17" i="30"/>
  <c r="P16" i="30"/>
  <c r="G21" i="31"/>
  <c r="G23" i="31"/>
  <c r="G22" i="30"/>
  <c r="T28" i="31"/>
  <c r="G20" i="31"/>
  <c r="G25" i="30"/>
  <c r="G18" i="31"/>
  <c r="T24" i="31"/>
  <c r="T20" i="31"/>
  <c r="T19" i="31"/>
  <c r="T18" i="31"/>
  <c r="V16" i="31"/>
  <c r="T16" i="31"/>
  <c r="I44" i="30"/>
  <c r="I18" i="31"/>
  <c r="C43" i="30"/>
  <c r="C46" i="30"/>
  <c r="C47" i="30"/>
  <c r="D3" i="30"/>
  <c r="O3" i="30"/>
  <c r="C44" i="31"/>
  <c r="C47" i="31"/>
  <c r="C48" i="31"/>
  <c r="D3" i="31"/>
  <c r="G13" i="31"/>
  <c r="G14" i="31"/>
  <c r="G15" i="31"/>
  <c r="G16" i="31"/>
  <c r="G12" i="31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28" i="30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L44" i="31"/>
  <c r="L47" i="31"/>
  <c r="L48" i="31"/>
  <c r="K44" i="31"/>
  <c r="K47" i="31"/>
  <c r="K48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D44" i="31"/>
  <c r="D47" i="31"/>
  <c r="D48" i="31"/>
  <c r="P45" i="31"/>
  <c r="O45" i="31"/>
  <c r="Q13" i="31"/>
  <c r="Q14" i="31"/>
  <c r="N12" i="31"/>
  <c r="J13" i="31"/>
  <c r="N13" i="31"/>
  <c r="J14" i="31"/>
  <c r="N14" i="31"/>
  <c r="J15" i="31"/>
  <c r="N15" i="31"/>
  <c r="J16" i="31"/>
  <c r="N16" i="31"/>
  <c r="J17" i="31"/>
  <c r="N17" i="31"/>
  <c r="J18" i="31"/>
  <c r="N18" i="31"/>
  <c r="J19" i="31"/>
  <c r="N19" i="31"/>
  <c r="J20" i="31"/>
  <c r="N20" i="31"/>
  <c r="J21" i="31"/>
  <c r="N21" i="31"/>
  <c r="J22" i="31"/>
  <c r="N22" i="31"/>
  <c r="J23" i="31"/>
  <c r="N23" i="31"/>
  <c r="J24" i="31"/>
  <c r="N24" i="31"/>
  <c r="J25" i="31"/>
  <c r="N25" i="31"/>
  <c r="J26" i="31"/>
  <c r="N26" i="31"/>
  <c r="J27" i="31"/>
  <c r="N27" i="31"/>
  <c r="J28" i="31"/>
  <c r="N28" i="31"/>
  <c r="J29" i="31"/>
  <c r="N29" i="31"/>
  <c r="J30" i="31"/>
  <c r="N30" i="31"/>
  <c r="J31" i="31"/>
  <c r="N31" i="31"/>
  <c r="J32" i="31"/>
  <c r="N32" i="31"/>
  <c r="J33" i="31"/>
  <c r="N33" i="31"/>
  <c r="J34" i="31"/>
  <c r="N34" i="31"/>
  <c r="J35" i="31"/>
  <c r="N35" i="31"/>
  <c r="J36" i="31"/>
  <c r="N36" i="31"/>
  <c r="J37" i="31"/>
  <c r="N37" i="31"/>
  <c r="J38" i="31"/>
  <c r="N38" i="31"/>
  <c r="J39" i="31"/>
  <c r="N39" i="31"/>
  <c r="J40" i="31"/>
  <c r="N40" i="31"/>
  <c r="M44" i="31"/>
  <c r="F12" i="31"/>
  <c r="B13" i="31"/>
  <c r="F13" i="31"/>
  <c r="B14" i="31"/>
  <c r="F14" i="31"/>
  <c r="B15" i="31"/>
  <c r="F15" i="31"/>
  <c r="B16" i="31"/>
  <c r="F16" i="31"/>
  <c r="B17" i="31"/>
  <c r="F17" i="31"/>
  <c r="B18" i="31"/>
  <c r="F18" i="31"/>
  <c r="B19" i="31"/>
  <c r="F19" i="31"/>
  <c r="B20" i="31"/>
  <c r="F20" i="31"/>
  <c r="B21" i="31"/>
  <c r="F21" i="31"/>
  <c r="B22" i="31"/>
  <c r="F22" i="31"/>
  <c r="B23" i="31"/>
  <c r="F23" i="31"/>
  <c r="B24" i="31"/>
  <c r="F24" i="31"/>
  <c r="B25" i="31"/>
  <c r="F25" i="31"/>
  <c r="B26" i="31"/>
  <c r="F26" i="31"/>
  <c r="B27" i="31"/>
  <c r="F27" i="31"/>
  <c r="B28" i="31"/>
  <c r="F28" i="31"/>
  <c r="B29" i="31"/>
  <c r="F29" i="31"/>
  <c r="B30" i="31"/>
  <c r="F30" i="31"/>
  <c r="B31" i="31"/>
  <c r="F31" i="31"/>
  <c r="B32" i="31"/>
  <c r="F32" i="31"/>
  <c r="B33" i="31"/>
  <c r="F33" i="31"/>
  <c r="B34" i="31"/>
  <c r="F34" i="31"/>
  <c r="B35" i="31"/>
  <c r="F35" i="31"/>
  <c r="B36" i="31"/>
  <c r="F36" i="31"/>
  <c r="B37" i="31"/>
  <c r="F37" i="31"/>
  <c r="B38" i="31"/>
  <c r="F38" i="31"/>
  <c r="B39" i="31"/>
  <c r="F39" i="31"/>
  <c r="B40" i="31"/>
  <c r="F40" i="31"/>
  <c r="E44" i="31"/>
  <c r="J41" i="31"/>
  <c r="J42" i="31"/>
  <c r="B41" i="31"/>
  <c r="B42" i="31"/>
  <c r="K10" i="31"/>
  <c r="L10" i="31"/>
  <c r="C10" i="31"/>
  <c r="D10" i="31"/>
  <c r="D4" i="31"/>
  <c r="D2" i="31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L43" i="30"/>
  <c r="L46" i="30"/>
  <c r="L47" i="30"/>
  <c r="K43" i="30"/>
  <c r="K46" i="30"/>
  <c r="K47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D43" i="30"/>
  <c r="D46" i="30"/>
  <c r="D47" i="30"/>
  <c r="Q13" i="30"/>
  <c r="Q14" i="30"/>
  <c r="N12" i="30"/>
  <c r="J13" i="30"/>
  <c r="N13" i="30"/>
  <c r="J14" i="30"/>
  <c r="N14" i="30"/>
  <c r="J15" i="30"/>
  <c r="N15" i="30"/>
  <c r="J16" i="30"/>
  <c r="N16" i="30"/>
  <c r="J17" i="30"/>
  <c r="N17" i="30"/>
  <c r="J18" i="30"/>
  <c r="N18" i="30"/>
  <c r="J19" i="30"/>
  <c r="N19" i="30"/>
  <c r="J20" i="30"/>
  <c r="N20" i="30"/>
  <c r="J21" i="30"/>
  <c r="N21" i="30"/>
  <c r="J22" i="30"/>
  <c r="N22" i="30"/>
  <c r="J23" i="30"/>
  <c r="N23" i="30"/>
  <c r="J24" i="30"/>
  <c r="N24" i="30"/>
  <c r="J25" i="30"/>
  <c r="N25" i="30"/>
  <c r="J26" i="30"/>
  <c r="N26" i="30"/>
  <c r="J27" i="30"/>
  <c r="N27" i="30"/>
  <c r="J28" i="30"/>
  <c r="N28" i="30"/>
  <c r="J29" i="30"/>
  <c r="N29" i="30"/>
  <c r="J30" i="30"/>
  <c r="N30" i="30"/>
  <c r="J31" i="30"/>
  <c r="N31" i="30"/>
  <c r="J32" i="30"/>
  <c r="N32" i="30"/>
  <c r="J33" i="30"/>
  <c r="N33" i="30"/>
  <c r="J34" i="30"/>
  <c r="N34" i="30"/>
  <c r="J35" i="30"/>
  <c r="N35" i="30"/>
  <c r="J36" i="30"/>
  <c r="N36" i="30"/>
  <c r="J37" i="30"/>
  <c r="N37" i="30"/>
  <c r="J38" i="30"/>
  <c r="N38" i="30"/>
  <c r="J39" i="30"/>
  <c r="N39" i="30"/>
  <c r="J40" i="30"/>
  <c r="N40" i="30"/>
  <c r="M43" i="30"/>
  <c r="F12" i="30"/>
  <c r="B13" i="30"/>
  <c r="F13" i="30"/>
  <c r="B14" i="30"/>
  <c r="F14" i="30"/>
  <c r="B15" i="30"/>
  <c r="F15" i="30"/>
  <c r="B16" i="30"/>
  <c r="F16" i="30"/>
  <c r="B17" i="30"/>
  <c r="F17" i="30"/>
  <c r="B18" i="30"/>
  <c r="F18" i="30"/>
  <c r="B19" i="30"/>
  <c r="F19" i="30"/>
  <c r="B20" i="30"/>
  <c r="F20" i="30"/>
  <c r="B21" i="30"/>
  <c r="F21" i="30"/>
  <c r="B22" i="30"/>
  <c r="F22" i="30"/>
  <c r="B23" i="30"/>
  <c r="F23" i="30"/>
  <c r="B24" i="30"/>
  <c r="F24" i="30"/>
  <c r="B25" i="30"/>
  <c r="F25" i="30"/>
  <c r="B26" i="30"/>
  <c r="F26" i="30"/>
  <c r="B27" i="30"/>
  <c r="F27" i="30"/>
  <c r="B28" i="30"/>
  <c r="F28" i="30"/>
  <c r="B29" i="30"/>
  <c r="F29" i="30"/>
  <c r="B30" i="30"/>
  <c r="F30" i="30"/>
  <c r="B31" i="30"/>
  <c r="F31" i="30"/>
  <c r="B32" i="30"/>
  <c r="F32" i="30"/>
  <c r="B33" i="30"/>
  <c r="F33" i="30"/>
  <c r="B34" i="30"/>
  <c r="F34" i="30"/>
  <c r="B35" i="30"/>
  <c r="F35" i="30"/>
  <c r="B36" i="30"/>
  <c r="F36" i="30"/>
  <c r="B37" i="30"/>
  <c r="F37" i="30"/>
  <c r="B38" i="30"/>
  <c r="F38" i="30"/>
  <c r="B39" i="30"/>
  <c r="F39" i="30"/>
  <c r="B40" i="30"/>
  <c r="F40" i="30"/>
  <c r="E43" i="30"/>
  <c r="J41" i="30"/>
  <c r="B41" i="30"/>
  <c r="K10" i="30"/>
  <c r="L10" i="30"/>
  <c r="C10" i="30"/>
  <c r="D10" i="30"/>
  <c r="D4" i="30"/>
  <c r="D2" i="30"/>
  <c r="C43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L43" i="26"/>
  <c r="L46" i="26"/>
  <c r="L47" i="26"/>
  <c r="K43" i="26"/>
  <c r="K46" i="26"/>
  <c r="K47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D43" i="26"/>
  <c r="D46" i="26"/>
  <c r="D47" i="26"/>
  <c r="C46" i="26"/>
  <c r="C47" i="26"/>
  <c r="Q13" i="26"/>
  <c r="Q14" i="26"/>
  <c r="N12" i="26"/>
  <c r="J13" i="26"/>
  <c r="N13" i="26"/>
  <c r="J14" i="26"/>
  <c r="N14" i="26"/>
  <c r="J15" i="26"/>
  <c r="N15" i="26"/>
  <c r="J16" i="26"/>
  <c r="N16" i="26"/>
  <c r="J17" i="26"/>
  <c r="N17" i="26"/>
  <c r="J18" i="26"/>
  <c r="N18" i="26"/>
  <c r="J19" i="26"/>
  <c r="N19" i="26"/>
  <c r="J20" i="26"/>
  <c r="N20" i="26"/>
  <c r="J21" i="26"/>
  <c r="N21" i="26"/>
  <c r="J22" i="26"/>
  <c r="N22" i="26"/>
  <c r="J23" i="26"/>
  <c r="N23" i="26"/>
  <c r="J24" i="26"/>
  <c r="N24" i="26"/>
  <c r="J25" i="26"/>
  <c r="N25" i="26"/>
  <c r="J26" i="26"/>
  <c r="N26" i="26"/>
  <c r="J27" i="26"/>
  <c r="N27" i="26"/>
  <c r="J28" i="26"/>
  <c r="N28" i="26"/>
  <c r="J29" i="26"/>
  <c r="N29" i="26"/>
  <c r="J30" i="26"/>
  <c r="N30" i="26"/>
  <c r="J31" i="26"/>
  <c r="N31" i="26"/>
  <c r="J32" i="26"/>
  <c r="N32" i="26"/>
  <c r="J33" i="26"/>
  <c r="N33" i="26"/>
  <c r="J34" i="26"/>
  <c r="N34" i="26"/>
  <c r="J35" i="26"/>
  <c r="N35" i="26"/>
  <c r="J36" i="26"/>
  <c r="N36" i="26"/>
  <c r="J37" i="26"/>
  <c r="N37" i="26"/>
  <c r="J38" i="26"/>
  <c r="N38" i="26"/>
  <c r="J39" i="26"/>
  <c r="N39" i="26"/>
  <c r="J40" i="26"/>
  <c r="N40" i="26"/>
  <c r="M43" i="26"/>
  <c r="F12" i="26"/>
  <c r="B13" i="26"/>
  <c r="F13" i="26"/>
  <c r="B14" i="26"/>
  <c r="F14" i="26"/>
  <c r="B15" i="26"/>
  <c r="F15" i="26"/>
  <c r="B16" i="26"/>
  <c r="F16" i="26"/>
  <c r="B17" i="26"/>
  <c r="F17" i="26"/>
  <c r="B18" i="26"/>
  <c r="F18" i="26"/>
  <c r="B19" i="26"/>
  <c r="F19" i="26"/>
  <c r="B20" i="26"/>
  <c r="F20" i="26"/>
  <c r="B21" i="26"/>
  <c r="F21" i="26"/>
  <c r="B22" i="26"/>
  <c r="F22" i="26"/>
  <c r="B23" i="26"/>
  <c r="F23" i="26"/>
  <c r="B24" i="26"/>
  <c r="F24" i="26"/>
  <c r="B25" i="26"/>
  <c r="F25" i="26"/>
  <c r="B26" i="26"/>
  <c r="F26" i="26"/>
  <c r="B27" i="26"/>
  <c r="F27" i="26"/>
  <c r="B28" i="26"/>
  <c r="F28" i="26"/>
  <c r="B29" i="26"/>
  <c r="F29" i="26"/>
  <c r="B30" i="26"/>
  <c r="F30" i="26"/>
  <c r="B31" i="26"/>
  <c r="F31" i="26"/>
  <c r="B32" i="26"/>
  <c r="F32" i="26"/>
  <c r="B33" i="26"/>
  <c r="F33" i="26"/>
  <c r="B34" i="26"/>
  <c r="F34" i="26"/>
  <c r="B35" i="26"/>
  <c r="F35" i="26"/>
  <c r="B36" i="26"/>
  <c r="F36" i="26"/>
  <c r="B37" i="26"/>
  <c r="F37" i="26"/>
  <c r="B38" i="26"/>
  <c r="F38" i="26"/>
  <c r="B39" i="26"/>
  <c r="F39" i="26"/>
  <c r="B40" i="26"/>
  <c r="F40" i="26"/>
  <c r="E43" i="26"/>
  <c r="J41" i="26"/>
  <c r="B41" i="26"/>
  <c r="D3" i="26"/>
  <c r="D4" i="26"/>
  <c r="D2" i="26"/>
  <c r="M12" i="24"/>
  <c r="M13" i="24"/>
  <c r="M14" i="24"/>
  <c r="M15" i="24"/>
  <c r="M16" i="24"/>
  <c r="M17" i="24"/>
  <c r="M18" i="24"/>
  <c r="M19" i="24"/>
  <c r="M20" i="24"/>
  <c r="M23" i="24"/>
  <c r="M24" i="24"/>
  <c r="M25" i="24"/>
  <c r="M26" i="24"/>
  <c r="M32" i="24"/>
  <c r="M33" i="24"/>
  <c r="K47" i="24"/>
  <c r="K48" i="24"/>
  <c r="E12" i="24"/>
  <c r="E13" i="24"/>
  <c r="E14" i="24"/>
  <c r="E15" i="24"/>
  <c r="E16" i="24"/>
  <c r="E17" i="24"/>
  <c r="E18" i="24"/>
  <c r="E19" i="24"/>
  <c r="E20" i="24"/>
  <c r="E21" i="24"/>
  <c r="E25" i="24"/>
  <c r="E26" i="24"/>
  <c r="E27" i="24"/>
  <c r="E28" i="24"/>
  <c r="E29" i="24"/>
  <c r="E31" i="24"/>
  <c r="E32" i="24"/>
  <c r="E33" i="24"/>
  <c r="E41" i="24"/>
  <c r="E42" i="24"/>
  <c r="C47" i="24"/>
  <c r="C48" i="24"/>
  <c r="P45" i="24"/>
  <c r="O45" i="24"/>
  <c r="Q13" i="24"/>
  <c r="Q14" i="24"/>
  <c r="N12" i="24"/>
  <c r="J13" i="24"/>
  <c r="N13" i="24"/>
  <c r="J14" i="24"/>
  <c r="N14" i="24"/>
  <c r="J15" i="24"/>
  <c r="N15" i="24"/>
  <c r="J16" i="24"/>
  <c r="N16" i="24"/>
  <c r="J17" i="24"/>
  <c r="N17" i="24"/>
  <c r="J18" i="24"/>
  <c r="N18" i="24"/>
  <c r="J19" i="24"/>
  <c r="N19" i="24"/>
  <c r="J20" i="24"/>
  <c r="N20" i="24"/>
  <c r="J21" i="24"/>
  <c r="N21" i="24"/>
  <c r="J22" i="24"/>
  <c r="N22" i="24"/>
  <c r="J23" i="24"/>
  <c r="N23" i="24"/>
  <c r="J24" i="24"/>
  <c r="N24" i="24"/>
  <c r="J25" i="24"/>
  <c r="N25" i="24"/>
  <c r="J26" i="24"/>
  <c r="N26" i="24"/>
  <c r="J27" i="24"/>
  <c r="N27" i="24"/>
  <c r="J28" i="24"/>
  <c r="N28" i="24"/>
  <c r="J29" i="24"/>
  <c r="N29" i="24"/>
  <c r="J30" i="24"/>
  <c r="N30" i="24"/>
  <c r="J31" i="24"/>
  <c r="N31" i="24"/>
  <c r="J32" i="24"/>
  <c r="N32" i="24"/>
  <c r="J33" i="24"/>
  <c r="N33" i="24"/>
  <c r="J34" i="24"/>
  <c r="N34" i="24"/>
  <c r="J35" i="24"/>
  <c r="N35" i="24"/>
  <c r="J36" i="24"/>
  <c r="N36" i="24"/>
  <c r="J37" i="24"/>
  <c r="N37" i="24"/>
  <c r="J38" i="24"/>
  <c r="N38" i="24"/>
  <c r="J39" i="24"/>
  <c r="N39" i="24"/>
  <c r="J40" i="24"/>
  <c r="N40" i="24"/>
  <c r="M44" i="24"/>
  <c r="F12" i="24"/>
  <c r="B13" i="24"/>
  <c r="F13" i="24"/>
  <c r="B14" i="24"/>
  <c r="F14" i="24"/>
  <c r="B15" i="24"/>
  <c r="F15" i="24"/>
  <c r="B16" i="24"/>
  <c r="F16" i="24"/>
  <c r="B17" i="24"/>
  <c r="F17" i="24"/>
  <c r="B18" i="24"/>
  <c r="F18" i="24"/>
  <c r="B19" i="24"/>
  <c r="F19" i="24"/>
  <c r="B20" i="24"/>
  <c r="F20" i="24"/>
  <c r="B21" i="24"/>
  <c r="F21" i="24"/>
  <c r="B22" i="24"/>
  <c r="F22" i="24"/>
  <c r="B23" i="24"/>
  <c r="F23" i="24"/>
  <c r="B24" i="24"/>
  <c r="F24" i="24"/>
  <c r="B25" i="24"/>
  <c r="F25" i="24"/>
  <c r="B26" i="24"/>
  <c r="F26" i="24"/>
  <c r="B27" i="24"/>
  <c r="F27" i="24"/>
  <c r="B28" i="24"/>
  <c r="F28" i="24"/>
  <c r="B29" i="24"/>
  <c r="F29" i="24"/>
  <c r="B30" i="24"/>
  <c r="F30" i="24"/>
  <c r="B31" i="24"/>
  <c r="F31" i="24"/>
  <c r="B32" i="24"/>
  <c r="F32" i="24"/>
  <c r="B33" i="24"/>
  <c r="F33" i="24"/>
  <c r="B34" i="24"/>
  <c r="F34" i="24"/>
  <c r="B35" i="24"/>
  <c r="F35" i="24"/>
  <c r="B36" i="24"/>
  <c r="F36" i="24"/>
  <c r="B37" i="24"/>
  <c r="F37" i="24"/>
  <c r="B38" i="24"/>
  <c r="F38" i="24"/>
  <c r="B39" i="24"/>
  <c r="F39" i="24"/>
  <c r="B40" i="24"/>
  <c r="F40" i="24"/>
  <c r="E44" i="24"/>
  <c r="J41" i="24"/>
  <c r="J42" i="24"/>
  <c r="B41" i="24"/>
  <c r="B42" i="24"/>
  <c r="D3" i="24"/>
  <c r="D4" i="24"/>
  <c r="C44" i="16"/>
  <c r="K44" i="16"/>
  <c r="P45" i="16"/>
  <c r="O45" i="16"/>
  <c r="E32" i="14"/>
  <c r="E33" i="14"/>
  <c r="E42" i="14"/>
  <c r="D44" i="14"/>
  <c r="G42" i="14"/>
  <c r="G41" i="14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L44" i="21"/>
  <c r="L47" i="21"/>
  <c r="L48" i="21"/>
  <c r="K44" i="21"/>
  <c r="K47" i="21"/>
  <c r="K48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D44" i="21"/>
  <c r="D47" i="21"/>
  <c r="D48" i="21"/>
  <c r="C44" i="21"/>
  <c r="C47" i="21"/>
  <c r="C48" i="21"/>
  <c r="Q13" i="21"/>
  <c r="Q14" i="21"/>
  <c r="N12" i="21"/>
  <c r="J13" i="21"/>
  <c r="N13" i="21"/>
  <c r="J14" i="21"/>
  <c r="N14" i="21"/>
  <c r="J15" i="21"/>
  <c r="N15" i="21"/>
  <c r="J16" i="21"/>
  <c r="N16" i="21"/>
  <c r="J17" i="21"/>
  <c r="N17" i="21"/>
  <c r="J18" i="21"/>
  <c r="N18" i="21"/>
  <c r="J19" i="21"/>
  <c r="N19" i="21"/>
  <c r="J20" i="21"/>
  <c r="N20" i="21"/>
  <c r="J21" i="21"/>
  <c r="N21" i="21"/>
  <c r="J22" i="21"/>
  <c r="N22" i="21"/>
  <c r="J23" i="21"/>
  <c r="N23" i="21"/>
  <c r="J24" i="21"/>
  <c r="N24" i="21"/>
  <c r="J25" i="21"/>
  <c r="N25" i="21"/>
  <c r="J26" i="21"/>
  <c r="N26" i="21"/>
  <c r="J27" i="21"/>
  <c r="N27" i="21"/>
  <c r="J28" i="21"/>
  <c r="N28" i="21"/>
  <c r="J29" i="21"/>
  <c r="N29" i="21"/>
  <c r="J30" i="21"/>
  <c r="N30" i="21"/>
  <c r="J31" i="21"/>
  <c r="N31" i="21"/>
  <c r="J32" i="21"/>
  <c r="N32" i="21"/>
  <c r="J33" i="21"/>
  <c r="N33" i="21"/>
  <c r="J34" i="21"/>
  <c r="N34" i="21"/>
  <c r="J35" i="21"/>
  <c r="N35" i="21"/>
  <c r="J36" i="21"/>
  <c r="N36" i="21"/>
  <c r="J37" i="21"/>
  <c r="N37" i="21"/>
  <c r="J38" i="21"/>
  <c r="N38" i="21"/>
  <c r="J39" i="21"/>
  <c r="N39" i="21"/>
  <c r="J40" i="21"/>
  <c r="N40" i="21"/>
  <c r="M44" i="21"/>
  <c r="F12" i="21"/>
  <c r="B13" i="21"/>
  <c r="F13" i="21"/>
  <c r="B14" i="21"/>
  <c r="F14" i="21"/>
  <c r="B15" i="21"/>
  <c r="F15" i="21"/>
  <c r="B16" i="21"/>
  <c r="F16" i="21"/>
  <c r="B17" i="21"/>
  <c r="F17" i="21"/>
  <c r="B18" i="21"/>
  <c r="F18" i="21"/>
  <c r="B19" i="21"/>
  <c r="F19" i="21"/>
  <c r="B20" i="21"/>
  <c r="F20" i="21"/>
  <c r="B21" i="21"/>
  <c r="F21" i="21"/>
  <c r="B22" i="21"/>
  <c r="F22" i="21"/>
  <c r="B23" i="21"/>
  <c r="F23" i="21"/>
  <c r="B24" i="21"/>
  <c r="F24" i="21"/>
  <c r="B25" i="21"/>
  <c r="F25" i="21"/>
  <c r="B26" i="21"/>
  <c r="F26" i="21"/>
  <c r="B27" i="21"/>
  <c r="F27" i="21"/>
  <c r="B28" i="21"/>
  <c r="F28" i="21"/>
  <c r="B29" i="21"/>
  <c r="F29" i="21"/>
  <c r="B30" i="21"/>
  <c r="F30" i="21"/>
  <c r="B31" i="21"/>
  <c r="F31" i="21"/>
  <c r="B32" i="21"/>
  <c r="F32" i="21"/>
  <c r="B33" i="21"/>
  <c r="F33" i="21"/>
  <c r="B34" i="21"/>
  <c r="F34" i="21"/>
  <c r="B35" i="21"/>
  <c r="F35" i="21"/>
  <c r="B36" i="21"/>
  <c r="F36" i="21"/>
  <c r="B37" i="21"/>
  <c r="F37" i="21"/>
  <c r="B38" i="21"/>
  <c r="F38" i="21"/>
  <c r="B39" i="21"/>
  <c r="F39" i="21"/>
  <c r="B40" i="21"/>
  <c r="F40" i="21"/>
  <c r="E44" i="21"/>
  <c r="J41" i="21"/>
  <c r="J42" i="21"/>
  <c r="B41" i="21"/>
  <c r="B42" i="21"/>
  <c r="K10" i="21"/>
  <c r="L10" i="21"/>
  <c r="C10" i="21"/>
  <c r="D10" i="21"/>
  <c r="D3" i="21"/>
  <c r="D4" i="21"/>
  <c r="D2" i="21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L50" i="20"/>
  <c r="L53" i="20"/>
  <c r="L54" i="20"/>
  <c r="K50" i="20"/>
  <c r="K53" i="20"/>
  <c r="K54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D50" i="20"/>
  <c r="D53" i="20"/>
  <c r="D54" i="20"/>
  <c r="C50" i="20"/>
  <c r="C53" i="20"/>
  <c r="C54" i="20"/>
  <c r="Q20" i="20"/>
  <c r="Q21" i="20"/>
  <c r="N19" i="20"/>
  <c r="J20" i="20"/>
  <c r="N20" i="20"/>
  <c r="J21" i="20"/>
  <c r="N21" i="20"/>
  <c r="J22" i="20"/>
  <c r="N22" i="20"/>
  <c r="J23" i="20"/>
  <c r="N23" i="20"/>
  <c r="J24" i="20"/>
  <c r="N24" i="20"/>
  <c r="J25" i="20"/>
  <c r="N25" i="20"/>
  <c r="J26" i="20"/>
  <c r="N26" i="20"/>
  <c r="J27" i="20"/>
  <c r="N27" i="20"/>
  <c r="J28" i="20"/>
  <c r="N28" i="20"/>
  <c r="J29" i="20"/>
  <c r="N29" i="20"/>
  <c r="J30" i="20"/>
  <c r="N30" i="20"/>
  <c r="J31" i="20"/>
  <c r="N31" i="20"/>
  <c r="J32" i="20"/>
  <c r="N32" i="20"/>
  <c r="J33" i="20"/>
  <c r="N33" i="20"/>
  <c r="J34" i="20"/>
  <c r="N34" i="20"/>
  <c r="J35" i="20"/>
  <c r="N35" i="20"/>
  <c r="J36" i="20"/>
  <c r="N36" i="20"/>
  <c r="J37" i="20"/>
  <c r="N37" i="20"/>
  <c r="J38" i="20"/>
  <c r="N38" i="20"/>
  <c r="J39" i="20"/>
  <c r="N39" i="20"/>
  <c r="J40" i="20"/>
  <c r="N40" i="20"/>
  <c r="J41" i="20"/>
  <c r="N41" i="20"/>
  <c r="J42" i="20"/>
  <c r="N42" i="20"/>
  <c r="J43" i="20"/>
  <c r="N43" i="20"/>
  <c r="J44" i="20"/>
  <c r="N44" i="20"/>
  <c r="J45" i="20"/>
  <c r="N45" i="20"/>
  <c r="J46" i="20"/>
  <c r="N46" i="20"/>
  <c r="J47" i="20"/>
  <c r="N47" i="20"/>
  <c r="M50" i="20"/>
  <c r="F19" i="20"/>
  <c r="B20" i="20"/>
  <c r="F20" i="20"/>
  <c r="B21" i="20"/>
  <c r="F21" i="20"/>
  <c r="B22" i="20"/>
  <c r="F22" i="20"/>
  <c r="B23" i="20"/>
  <c r="F23" i="20"/>
  <c r="B24" i="20"/>
  <c r="F24" i="20"/>
  <c r="B25" i="20"/>
  <c r="F25" i="20"/>
  <c r="B26" i="20"/>
  <c r="F26" i="20"/>
  <c r="B27" i="20"/>
  <c r="F27" i="20"/>
  <c r="B28" i="20"/>
  <c r="F28" i="20"/>
  <c r="B29" i="20"/>
  <c r="F29" i="20"/>
  <c r="B30" i="20"/>
  <c r="F30" i="20"/>
  <c r="B31" i="20"/>
  <c r="F31" i="20"/>
  <c r="B32" i="20"/>
  <c r="F32" i="20"/>
  <c r="B33" i="20"/>
  <c r="F33" i="20"/>
  <c r="B34" i="20"/>
  <c r="F34" i="20"/>
  <c r="B35" i="20"/>
  <c r="F35" i="20"/>
  <c r="B36" i="20"/>
  <c r="F36" i="20"/>
  <c r="B37" i="20"/>
  <c r="F37" i="20"/>
  <c r="B38" i="20"/>
  <c r="F38" i="20"/>
  <c r="B39" i="20"/>
  <c r="F39" i="20"/>
  <c r="B40" i="20"/>
  <c r="F40" i="20"/>
  <c r="B41" i="20"/>
  <c r="F41" i="20"/>
  <c r="B42" i="20"/>
  <c r="F42" i="20"/>
  <c r="B43" i="20"/>
  <c r="F43" i="20"/>
  <c r="B44" i="20"/>
  <c r="F44" i="20"/>
  <c r="B45" i="20"/>
  <c r="F45" i="20"/>
  <c r="B46" i="20"/>
  <c r="F46" i="20"/>
  <c r="B47" i="20"/>
  <c r="F47" i="20"/>
  <c r="E50" i="20"/>
  <c r="S45" i="20"/>
  <c r="R45" i="20"/>
  <c r="S46" i="20"/>
  <c r="T49" i="20"/>
  <c r="J48" i="20"/>
  <c r="B48" i="20"/>
  <c r="T47" i="20"/>
  <c r="S47" i="20"/>
  <c r="K17" i="20"/>
  <c r="L17" i="20"/>
  <c r="C17" i="20"/>
  <c r="D17" i="20"/>
  <c r="D10" i="20"/>
  <c r="D11" i="20"/>
  <c r="D9" i="20"/>
  <c r="M14" i="18"/>
  <c r="M15" i="18"/>
  <c r="M27" i="18"/>
  <c r="M28" i="18"/>
  <c r="M33" i="18"/>
  <c r="M34" i="18"/>
  <c r="M35" i="18"/>
  <c r="M36" i="18"/>
  <c r="M37" i="18"/>
  <c r="M38" i="18"/>
  <c r="M39" i="18"/>
  <c r="E12" i="18"/>
  <c r="E13" i="18"/>
  <c r="E14" i="18"/>
  <c r="E15" i="18"/>
  <c r="E16" i="18"/>
  <c r="E17" i="18"/>
  <c r="E18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J41" i="18"/>
  <c r="B41" i="18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L44" i="16"/>
  <c r="L47" i="16"/>
  <c r="L48" i="16"/>
  <c r="K47" i="16"/>
  <c r="K48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D44" i="16"/>
  <c r="D47" i="16"/>
  <c r="D48" i="16"/>
  <c r="C47" i="16"/>
  <c r="C48" i="16"/>
  <c r="Q13" i="16"/>
  <c r="Q14" i="16"/>
  <c r="N12" i="16"/>
  <c r="J13" i="16"/>
  <c r="N13" i="16"/>
  <c r="J14" i="16"/>
  <c r="N14" i="16"/>
  <c r="J15" i="16"/>
  <c r="N15" i="16"/>
  <c r="J16" i="16"/>
  <c r="N16" i="16"/>
  <c r="J17" i="16"/>
  <c r="N17" i="16"/>
  <c r="J18" i="16"/>
  <c r="N18" i="16"/>
  <c r="J19" i="16"/>
  <c r="N19" i="16"/>
  <c r="J20" i="16"/>
  <c r="N20" i="16"/>
  <c r="J21" i="16"/>
  <c r="N21" i="16"/>
  <c r="J22" i="16"/>
  <c r="N22" i="16"/>
  <c r="J23" i="16"/>
  <c r="N23" i="16"/>
  <c r="J24" i="16"/>
  <c r="N24" i="16"/>
  <c r="J25" i="16"/>
  <c r="N25" i="16"/>
  <c r="J26" i="16"/>
  <c r="N26" i="16"/>
  <c r="J27" i="16"/>
  <c r="N27" i="16"/>
  <c r="J28" i="16"/>
  <c r="N28" i="16"/>
  <c r="J29" i="16"/>
  <c r="N29" i="16"/>
  <c r="J30" i="16"/>
  <c r="N30" i="16"/>
  <c r="J31" i="16"/>
  <c r="N31" i="16"/>
  <c r="J32" i="16"/>
  <c r="N32" i="16"/>
  <c r="J33" i="16"/>
  <c r="N33" i="16"/>
  <c r="J34" i="16"/>
  <c r="N34" i="16"/>
  <c r="J35" i="16"/>
  <c r="N35" i="16"/>
  <c r="J36" i="16"/>
  <c r="N36" i="16"/>
  <c r="J37" i="16"/>
  <c r="N37" i="16"/>
  <c r="J38" i="16"/>
  <c r="N38" i="16"/>
  <c r="J39" i="16"/>
  <c r="N39" i="16"/>
  <c r="J40" i="16"/>
  <c r="N40" i="16"/>
  <c r="M44" i="16"/>
  <c r="F12" i="16"/>
  <c r="B13" i="16"/>
  <c r="F13" i="16"/>
  <c r="B14" i="16"/>
  <c r="F14" i="16"/>
  <c r="B15" i="16"/>
  <c r="F15" i="16"/>
  <c r="B16" i="16"/>
  <c r="F16" i="16"/>
  <c r="B17" i="16"/>
  <c r="F17" i="16"/>
  <c r="B18" i="16"/>
  <c r="F18" i="16"/>
  <c r="B19" i="16"/>
  <c r="F19" i="16"/>
  <c r="B20" i="16"/>
  <c r="F20" i="16"/>
  <c r="B21" i="16"/>
  <c r="F21" i="16"/>
  <c r="B22" i="16"/>
  <c r="F22" i="16"/>
  <c r="B23" i="16"/>
  <c r="F23" i="16"/>
  <c r="B24" i="16"/>
  <c r="F24" i="16"/>
  <c r="B25" i="16"/>
  <c r="F25" i="16"/>
  <c r="B26" i="16"/>
  <c r="F26" i="16"/>
  <c r="B27" i="16"/>
  <c r="F27" i="16"/>
  <c r="B28" i="16"/>
  <c r="F28" i="16"/>
  <c r="B29" i="16"/>
  <c r="F29" i="16"/>
  <c r="B30" i="16"/>
  <c r="F30" i="16"/>
  <c r="B31" i="16"/>
  <c r="F31" i="16"/>
  <c r="B32" i="16"/>
  <c r="F32" i="16"/>
  <c r="B33" i="16"/>
  <c r="F33" i="16"/>
  <c r="B34" i="16"/>
  <c r="F34" i="16"/>
  <c r="B35" i="16"/>
  <c r="F35" i="16"/>
  <c r="B36" i="16"/>
  <c r="F36" i="16"/>
  <c r="B37" i="16"/>
  <c r="F37" i="16"/>
  <c r="B38" i="16"/>
  <c r="F38" i="16"/>
  <c r="B39" i="16"/>
  <c r="F39" i="16"/>
  <c r="B40" i="16"/>
  <c r="F40" i="16"/>
  <c r="E44" i="16"/>
  <c r="J41" i="16"/>
  <c r="J42" i="16"/>
  <c r="B41" i="16"/>
  <c r="B42" i="16"/>
  <c r="D3" i="16"/>
  <c r="D4" i="16"/>
  <c r="D2" i="16"/>
  <c r="M42" i="14"/>
  <c r="J42" i="14"/>
  <c r="M41" i="14"/>
  <c r="J41" i="14"/>
  <c r="E41" i="14"/>
  <c r="B42" i="14"/>
  <c r="B4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L44" i="14"/>
  <c r="L47" i="14"/>
  <c r="L48" i="14"/>
  <c r="K44" i="14"/>
  <c r="K47" i="14"/>
  <c r="K48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4" i="14"/>
  <c r="E35" i="14"/>
  <c r="E36" i="14"/>
  <c r="E37" i="14"/>
  <c r="E38" i="14"/>
  <c r="E39" i="14"/>
  <c r="E40" i="14"/>
  <c r="D47" i="14"/>
  <c r="D48" i="14"/>
  <c r="C44" i="14"/>
  <c r="C47" i="14"/>
  <c r="C48" i="14"/>
  <c r="Q13" i="14"/>
  <c r="Q14" i="14"/>
  <c r="N12" i="14"/>
  <c r="J13" i="14"/>
  <c r="N13" i="14"/>
  <c r="J14" i="14"/>
  <c r="N14" i="14"/>
  <c r="J15" i="14"/>
  <c r="N15" i="14"/>
  <c r="J16" i="14"/>
  <c r="N16" i="14"/>
  <c r="J17" i="14"/>
  <c r="N17" i="14"/>
  <c r="J18" i="14"/>
  <c r="N18" i="14"/>
  <c r="J19" i="14"/>
  <c r="N19" i="14"/>
  <c r="J20" i="14"/>
  <c r="N20" i="14"/>
  <c r="J21" i="14"/>
  <c r="N21" i="14"/>
  <c r="J22" i="14"/>
  <c r="N22" i="14"/>
  <c r="J23" i="14"/>
  <c r="N23" i="14"/>
  <c r="J24" i="14"/>
  <c r="N24" i="14"/>
  <c r="J25" i="14"/>
  <c r="N25" i="14"/>
  <c r="J26" i="14"/>
  <c r="N26" i="14"/>
  <c r="J27" i="14"/>
  <c r="N27" i="14"/>
  <c r="J28" i="14"/>
  <c r="N28" i="14"/>
  <c r="J29" i="14"/>
  <c r="N29" i="14"/>
  <c r="J30" i="14"/>
  <c r="N30" i="14"/>
  <c r="J31" i="14"/>
  <c r="N31" i="14"/>
  <c r="J32" i="14"/>
  <c r="N32" i="14"/>
  <c r="J33" i="14"/>
  <c r="N33" i="14"/>
  <c r="J34" i="14"/>
  <c r="N34" i="14"/>
  <c r="J35" i="14"/>
  <c r="N35" i="14"/>
  <c r="J36" i="14"/>
  <c r="N36" i="14"/>
  <c r="J37" i="14"/>
  <c r="N37" i="14"/>
  <c r="J38" i="14"/>
  <c r="N38" i="14"/>
  <c r="J39" i="14"/>
  <c r="N39" i="14"/>
  <c r="J40" i="14"/>
  <c r="N40" i="14"/>
  <c r="M44" i="14"/>
  <c r="F12" i="14"/>
  <c r="B13" i="14"/>
  <c r="F13" i="14"/>
  <c r="B14" i="14"/>
  <c r="F14" i="14"/>
  <c r="B15" i="14"/>
  <c r="F15" i="14"/>
  <c r="B16" i="14"/>
  <c r="F16" i="14"/>
  <c r="B17" i="14"/>
  <c r="F17" i="14"/>
  <c r="B18" i="14"/>
  <c r="F18" i="14"/>
  <c r="B19" i="14"/>
  <c r="F19" i="14"/>
  <c r="B20" i="14"/>
  <c r="F20" i="14"/>
  <c r="B21" i="14"/>
  <c r="F21" i="14"/>
  <c r="B22" i="14"/>
  <c r="F22" i="14"/>
  <c r="B23" i="14"/>
  <c r="F23" i="14"/>
  <c r="B24" i="14"/>
  <c r="F24" i="14"/>
  <c r="B25" i="14"/>
  <c r="F25" i="14"/>
  <c r="B26" i="14"/>
  <c r="F26" i="14"/>
  <c r="B27" i="14"/>
  <c r="F27" i="14"/>
  <c r="B28" i="14"/>
  <c r="F28" i="14"/>
  <c r="B29" i="14"/>
  <c r="F29" i="14"/>
  <c r="B30" i="14"/>
  <c r="F30" i="14"/>
  <c r="B31" i="14"/>
  <c r="F31" i="14"/>
  <c r="B32" i="14"/>
  <c r="F32" i="14"/>
  <c r="B33" i="14"/>
  <c r="F33" i="14"/>
  <c r="B34" i="14"/>
  <c r="F34" i="14"/>
  <c r="B35" i="14"/>
  <c r="F35" i="14"/>
  <c r="B36" i="14"/>
  <c r="F36" i="14"/>
  <c r="B37" i="14"/>
  <c r="F37" i="14"/>
  <c r="B38" i="14"/>
  <c r="F38" i="14"/>
  <c r="B39" i="14"/>
  <c r="F39" i="14"/>
  <c r="B40" i="14"/>
  <c r="F40" i="14"/>
  <c r="E44" i="14"/>
  <c r="D3" i="14"/>
  <c r="D4" i="14"/>
  <c r="D2" i="14"/>
  <c r="Q13" i="11"/>
  <c r="Q14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E43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M43" i="11"/>
  <c r="C43" i="11"/>
  <c r="C46" i="11"/>
  <c r="C47" i="11"/>
  <c r="K43" i="11"/>
  <c r="K46" i="11"/>
  <c r="K47" i="11"/>
  <c r="D3" i="11"/>
  <c r="D4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3" i="11"/>
  <c r="L46" i="11"/>
  <c r="L47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43" i="11"/>
  <c r="D46" i="11"/>
  <c r="D47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S38" i="11"/>
  <c r="R38" i="11"/>
  <c r="S39" i="11"/>
  <c r="T40" i="11"/>
  <c r="S40" i="11"/>
  <c r="T42" i="11"/>
  <c r="D2" i="11"/>
  <c r="K44" i="7"/>
  <c r="K47" i="7"/>
  <c r="J42" i="7"/>
  <c r="M42" i="7"/>
  <c r="B42" i="7"/>
  <c r="E42" i="7"/>
  <c r="J41" i="7"/>
  <c r="M41" i="7"/>
  <c r="B41" i="7"/>
  <c r="E4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L44" i="7"/>
  <c r="L47" i="7"/>
  <c r="L48" i="7"/>
  <c r="K48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D44" i="7"/>
  <c r="D47" i="7"/>
  <c r="D48" i="7"/>
  <c r="C44" i="7"/>
  <c r="C47" i="7"/>
  <c r="C48" i="7"/>
  <c r="Q13" i="7"/>
  <c r="Q14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J26" i="7"/>
  <c r="N26" i="7"/>
  <c r="J27" i="7"/>
  <c r="N27" i="7"/>
  <c r="J28" i="7"/>
  <c r="N28" i="7"/>
  <c r="J29" i="7"/>
  <c r="N29" i="7"/>
  <c r="J30" i="7"/>
  <c r="N30" i="7"/>
  <c r="J31" i="7"/>
  <c r="N31" i="7"/>
  <c r="J32" i="7"/>
  <c r="N32" i="7"/>
  <c r="J33" i="7"/>
  <c r="N33" i="7"/>
  <c r="J34" i="7"/>
  <c r="N34" i="7"/>
  <c r="J35" i="7"/>
  <c r="N35" i="7"/>
  <c r="J36" i="7"/>
  <c r="N36" i="7"/>
  <c r="J37" i="7"/>
  <c r="N37" i="7"/>
  <c r="J38" i="7"/>
  <c r="N38" i="7"/>
  <c r="J39" i="7"/>
  <c r="N39" i="7"/>
  <c r="J40" i="7"/>
  <c r="N40" i="7"/>
  <c r="N42" i="7"/>
  <c r="M44" i="7"/>
  <c r="F12" i="7"/>
  <c r="B13" i="7"/>
  <c r="F13" i="7"/>
  <c r="B14" i="7"/>
  <c r="F14" i="7"/>
  <c r="B15" i="7"/>
  <c r="F15" i="7"/>
  <c r="B16" i="7"/>
  <c r="F16" i="7"/>
  <c r="B17" i="7"/>
  <c r="F17" i="7"/>
  <c r="B18" i="7"/>
  <c r="F18" i="7"/>
  <c r="B19" i="7"/>
  <c r="F19" i="7"/>
  <c r="B20" i="7"/>
  <c r="F20" i="7"/>
  <c r="B21" i="7"/>
  <c r="F21" i="7"/>
  <c r="B22" i="7"/>
  <c r="F22" i="7"/>
  <c r="B23" i="7"/>
  <c r="F23" i="7"/>
  <c r="B24" i="7"/>
  <c r="F24" i="7"/>
  <c r="B25" i="7"/>
  <c r="F25" i="7"/>
  <c r="B26" i="7"/>
  <c r="F26" i="7"/>
  <c r="B27" i="7"/>
  <c r="F27" i="7"/>
  <c r="B28" i="7"/>
  <c r="F28" i="7"/>
  <c r="B29" i="7"/>
  <c r="F29" i="7"/>
  <c r="B30" i="7"/>
  <c r="F30" i="7"/>
  <c r="B31" i="7"/>
  <c r="F31" i="7"/>
  <c r="B32" i="7"/>
  <c r="F32" i="7"/>
  <c r="B33" i="7"/>
  <c r="F33" i="7"/>
  <c r="B34" i="7"/>
  <c r="F34" i="7"/>
  <c r="B35" i="7"/>
  <c r="F35" i="7"/>
  <c r="B36" i="7"/>
  <c r="F36" i="7"/>
  <c r="B37" i="7"/>
  <c r="F37" i="7"/>
  <c r="B38" i="7"/>
  <c r="F38" i="7"/>
  <c r="B39" i="7"/>
  <c r="F39" i="7"/>
  <c r="B40" i="7"/>
  <c r="F40" i="7"/>
  <c r="F42" i="7"/>
  <c r="E44" i="7"/>
  <c r="S38" i="7"/>
  <c r="R38" i="7"/>
  <c r="S39" i="7"/>
  <c r="T40" i="7"/>
  <c r="S40" i="7"/>
  <c r="T42" i="7"/>
  <c r="T43" i="7"/>
  <c r="D3" i="7"/>
  <c r="D4" i="7"/>
  <c r="D2" i="7"/>
  <c r="Q13" i="5"/>
  <c r="Q14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E43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M43" i="5"/>
  <c r="K43" i="5"/>
  <c r="K46" i="5"/>
  <c r="K47" i="5"/>
  <c r="C43" i="5"/>
  <c r="C46" i="5"/>
  <c r="C47" i="5"/>
  <c r="D3" i="5"/>
  <c r="D4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R20" i="2"/>
  <c r="Q19" i="2"/>
  <c r="O23" i="2"/>
  <c r="O25" i="2"/>
  <c r="M33" i="2"/>
  <c r="M34" i="2"/>
  <c r="M30" i="2"/>
  <c r="C10" i="5"/>
  <c r="D10" i="5"/>
  <c r="K10" i="5"/>
  <c r="L10" i="5"/>
  <c r="S38" i="5"/>
  <c r="R38" i="5"/>
  <c r="S39" i="5"/>
  <c r="T40" i="5"/>
  <c r="S40" i="5"/>
  <c r="T41" i="5"/>
  <c r="T42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D43" i="5"/>
  <c r="D46" i="5"/>
  <c r="D47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43" i="5"/>
  <c r="L46" i="5"/>
  <c r="L47" i="5"/>
  <c r="D2" i="5"/>
  <c r="B36" i="3"/>
  <c r="B39" i="3"/>
  <c r="B40" i="3"/>
  <c r="J36" i="3"/>
  <c r="J39" i="3"/>
  <c r="J40" i="3"/>
  <c r="B4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36" i="3"/>
  <c r="C39" i="3"/>
  <c r="C4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K36" i="3"/>
  <c r="K39" i="3"/>
  <c r="K40" i="3"/>
  <c r="B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J35" i="2"/>
  <c r="J38" i="2"/>
  <c r="J39" i="2"/>
  <c r="B43" i="2"/>
  <c r="L27" i="2"/>
  <c r="L28" i="2"/>
  <c r="L16" i="2"/>
  <c r="L17" i="2"/>
  <c r="L24" i="2"/>
  <c r="L15" i="2"/>
  <c r="L18" i="2"/>
  <c r="L19" i="2"/>
  <c r="L20" i="2"/>
  <c r="L21" i="2"/>
  <c r="L22" i="2"/>
  <c r="L23" i="2"/>
  <c r="L25" i="2"/>
  <c r="L26" i="2"/>
  <c r="L3" i="2"/>
  <c r="L4" i="2"/>
  <c r="L5" i="2"/>
  <c r="L6" i="2"/>
  <c r="L7" i="2"/>
  <c r="L8" i="2"/>
  <c r="L9" i="2"/>
  <c r="L10" i="2"/>
  <c r="L11" i="2"/>
  <c r="L12" i="2"/>
  <c r="L13" i="2"/>
  <c r="L14" i="2"/>
  <c r="L29" i="2"/>
  <c r="L30" i="2"/>
  <c r="L31" i="2"/>
  <c r="L32" i="2"/>
  <c r="L33" i="2"/>
  <c r="K35" i="2"/>
  <c r="K38" i="2"/>
  <c r="K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5" i="2"/>
  <c r="C38" i="2"/>
  <c r="C39" i="2"/>
  <c r="B42" i="2"/>
  <c r="B35" i="2"/>
  <c r="B38" i="2"/>
  <c r="B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I23" i="1"/>
  <c r="I22" i="1"/>
  <c r="K26" i="1"/>
  <c r="N26" i="1"/>
  <c r="N25" i="1"/>
  <c r="M3" i="1"/>
  <c r="M2" i="1"/>
  <c r="N24" i="1"/>
  <c r="F29" i="1"/>
  <c r="H43" i="1"/>
  <c r="H41" i="1"/>
  <c r="H35" i="1"/>
  <c r="H39" i="1"/>
  <c r="C14" i="1"/>
  <c r="K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K1" i="1"/>
  <c r="C7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<sst xmlns="http://schemas.openxmlformats.org/spreadsheetml/2006/main" count="1558" uniqueCount="86">
  <si>
    <t>maybe extra 71</t>
  </si>
  <si>
    <t>lets call it</t>
  </si>
  <si>
    <t>profit</t>
  </si>
  <si>
    <t>rent</t>
  </si>
  <si>
    <t>utils</t>
  </si>
  <si>
    <t>?</t>
  </si>
  <si>
    <t>both units</t>
  </si>
  <si>
    <t>current business checking balance</t>
  </si>
  <si>
    <t>current personal checking balance</t>
  </si>
  <si>
    <t>business credit card (due 3/17)</t>
  </si>
  <si>
    <t>personal credit card (due 3/22)</t>
  </si>
  <si>
    <t>total credit</t>
  </si>
  <si>
    <t>total checkings</t>
  </si>
  <si>
    <t>checkings - credit</t>
  </si>
  <si>
    <t>potential profit - balance</t>
  </si>
  <si>
    <t>unearned</t>
  </si>
  <si>
    <t>unearned low case</t>
  </si>
  <si>
    <t>Southport 1FF</t>
  </si>
  <si>
    <t>Southport 2FF</t>
  </si>
  <si>
    <t>Day</t>
  </si>
  <si>
    <t>Nightly Rate</t>
  </si>
  <si>
    <t>Revenue</t>
  </si>
  <si>
    <t>Rent</t>
  </si>
  <si>
    <t>Utils</t>
  </si>
  <si>
    <t>Airbnb Expense</t>
  </si>
  <si>
    <t>Profit</t>
  </si>
  <si>
    <t>I would love to have that number but that's very ambitious</t>
  </si>
  <si>
    <t>Booked (Y/N)</t>
  </si>
  <si>
    <t>Y</t>
  </si>
  <si>
    <t>N</t>
  </si>
  <si>
    <t>Sumif revenue not booked</t>
  </si>
  <si>
    <t>Sumif</t>
  </si>
  <si>
    <t>Booked Profit</t>
  </si>
  <si>
    <t>Potential Profit</t>
  </si>
  <si>
    <t>January</t>
  </si>
  <si>
    <t>Todo: Add occupancy %. Booked and potential</t>
  </si>
  <si>
    <t>Question: Should I model price changes to make minimum profit?</t>
  </si>
  <si>
    <t>Todo: Add occupancy calculater. Have it change the revenue based on average occupancy then calculate profit based on that.</t>
  </si>
  <si>
    <t>Todo: Create way to track nightly rate by day</t>
  </si>
  <si>
    <t>$200 Base Price</t>
  </si>
  <si>
    <t>$145 Base Price</t>
  </si>
  <si>
    <t>Changed using 180 base price through 10th</t>
  </si>
  <si>
    <t>160 Base price</t>
  </si>
  <si>
    <t>1FF</t>
  </si>
  <si>
    <t>Base 180 through 20th</t>
  </si>
  <si>
    <t>135 Base</t>
  </si>
  <si>
    <t>2FF</t>
  </si>
  <si>
    <t>Missed Revenue</t>
  </si>
  <si>
    <t>Date Adjustment</t>
  </si>
  <si>
    <t>No adjustment</t>
  </si>
  <si>
    <t>Base Price (beyondpricing):</t>
  </si>
  <si>
    <t>Base Price</t>
  </si>
  <si>
    <t>NA</t>
  </si>
  <si>
    <t>Guest cancelled 14-16, missed $476 revenue</t>
  </si>
  <si>
    <t>Potential Bre</t>
  </si>
  <si>
    <t>recommended</t>
  </si>
  <si>
    <t>Booked by Bre through venmo</t>
  </si>
  <si>
    <t>Add $550 to total for Bre's booking</t>
  </si>
  <si>
    <t>Occupancy rate</t>
  </si>
  <si>
    <t>Ideas (individual month):</t>
  </si>
  <si>
    <t>Ideas (aggregate):</t>
  </si>
  <si>
    <t>Total P/L</t>
  </si>
  <si>
    <t>P/L in graph form by month</t>
  </si>
  <si>
    <t>Average nightly rate by day of week</t>
  </si>
  <si>
    <t>Expenses by month by category</t>
  </si>
  <si>
    <t>M</t>
  </si>
  <si>
    <t>T</t>
  </si>
  <si>
    <t>W</t>
  </si>
  <si>
    <t>TH</t>
  </si>
  <si>
    <t>F</t>
  </si>
  <si>
    <t>S</t>
  </si>
  <si>
    <t>Aug</t>
  </si>
  <si>
    <t>Jun</t>
  </si>
  <si>
    <t>Jul</t>
  </si>
  <si>
    <t>One Bed</t>
  </si>
  <si>
    <t>Two Bed</t>
  </si>
  <si>
    <t>Base Price (wheelhouse):</t>
  </si>
  <si>
    <t>Occupancy</t>
  </si>
  <si>
    <t>Average Nightly Rate</t>
  </si>
  <si>
    <t>Implied Nightly Rate</t>
  </si>
  <si>
    <t>Date</t>
  </si>
  <si>
    <t>Sum</t>
  </si>
  <si>
    <t>Dashboard Idea:</t>
  </si>
  <si>
    <t>Show nightly expenses =&gt; Nightly profit</t>
  </si>
  <si>
    <t>Show percentage diff between 1 bed and 2 bed for all nightly categories</t>
  </si>
  <si>
    <t>Note: Chris &amp; Betty can't clean on the 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</si>
</sst>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;[Red]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44" fontId="0" fillId="0" borderId="0" xfId="31" applyFont="1" applyAlignment="1">
      <alignment horizontal="center"/>
    </xf>
    <xf numFmtId="16" fontId="0" fillId="0" borderId="0" xfId="0" applyNumberFormat="1"/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/>
    <xf numFmtId="0" fontId="0" fillId="0" borderId="0" xfId="0" applyAlignment="1"/>
    <xf numFmtId="0" fontId="0" fillId="2" borderId="0" xfId="0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</cellXfs>
  <cellStyles count="1456">
    <cellStyle name="Currency" xfId="3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Normal" xfId="0" builtinId="0"/>
  </cellStyles>
  <dxfs count="188"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'August Price History (2)'!$A$81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numRef>
              <c:f>'August Price History (2)'!$B$80:$Y$80</c:f>
              <c:numCache>
                <c:formatCode>d\-mmm</c:formatCode>
                <c:ptCount val="24"/>
                <c:pt idx="0">
                  <c:v>42552.0</c:v>
                </c:pt>
                <c:pt idx="1">
                  <c:v>42557.0</c:v>
                </c:pt>
                <c:pt idx="2">
                  <c:v>42558.0</c:v>
                </c:pt>
                <c:pt idx="3">
                  <c:v>42559.0</c:v>
                </c:pt>
                <c:pt idx="4">
                  <c:v>42563.0</c:v>
                </c:pt>
                <c:pt idx="5">
                  <c:v>42564.0</c:v>
                </c:pt>
                <c:pt idx="6">
                  <c:v>42565.0</c:v>
                </c:pt>
                <c:pt idx="7">
                  <c:v>42566.0</c:v>
                </c:pt>
                <c:pt idx="8">
                  <c:v>42567.0</c:v>
                </c:pt>
                <c:pt idx="9">
                  <c:v>42577.0</c:v>
                </c:pt>
                <c:pt idx="10">
                  <c:v>42578.0</c:v>
                </c:pt>
                <c:pt idx="11">
                  <c:v>42579.0</c:v>
                </c:pt>
                <c:pt idx="12">
                  <c:v>42583.0</c:v>
                </c:pt>
                <c:pt idx="13">
                  <c:v>42584.0</c:v>
                </c:pt>
                <c:pt idx="14">
                  <c:v>42592.0</c:v>
                </c:pt>
                <c:pt idx="15">
                  <c:v>42598.0</c:v>
                </c:pt>
                <c:pt idx="16">
                  <c:v>42599.0</c:v>
                </c:pt>
                <c:pt idx="17">
                  <c:v>42600.0</c:v>
                </c:pt>
                <c:pt idx="18">
                  <c:v>42602.0</c:v>
                </c:pt>
                <c:pt idx="19">
                  <c:v>42603.0</c:v>
                </c:pt>
                <c:pt idx="20">
                  <c:v>42604.0</c:v>
                </c:pt>
                <c:pt idx="21">
                  <c:v>42605.0</c:v>
                </c:pt>
                <c:pt idx="22">
                  <c:v>42606.0</c:v>
                </c:pt>
                <c:pt idx="23">
                  <c:v>42607.0</c:v>
                </c:pt>
              </c:numCache>
            </c:numRef>
          </c:cat>
          <c:val>
            <c:numRef>
              <c:f>'August Price History (2)'!$B$81:$Y$81</c:f>
              <c:numCache>
                <c:formatCode>General</c:formatCode>
                <c:ptCount val="24"/>
                <c:pt idx="0">
                  <c:v>12025.0</c:v>
                </c:pt>
                <c:pt idx="1">
                  <c:v>11525.0</c:v>
                </c:pt>
                <c:pt idx="2">
                  <c:v>11250.0</c:v>
                </c:pt>
                <c:pt idx="3">
                  <c:v>10925.0</c:v>
                </c:pt>
                <c:pt idx="4">
                  <c:v>8550.0</c:v>
                </c:pt>
                <c:pt idx="5">
                  <c:v>7985.0</c:v>
                </c:pt>
                <c:pt idx="6">
                  <c:v>7725.0</c:v>
                </c:pt>
                <c:pt idx="7">
                  <c:v>7700.0</c:v>
                </c:pt>
                <c:pt idx="8">
                  <c:v>6950.0</c:v>
                </c:pt>
                <c:pt idx="9">
                  <c:v>7050.0</c:v>
                </c:pt>
                <c:pt idx="10">
                  <c:v>6905.0</c:v>
                </c:pt>
                <c:pt idx="11">
                  <c:v>6885.0</c:v>
                </c:pt>
                <c:pt idx="12">
                  <c:v>6775.0</c:v>
                </c:pt>
                <c:pt idx="13">
                  <c:v>6725.0</c:v>
                </c:pt>
                <c:pt idx="14">
                  <c:v>6092.0</c:v>
                </c:pt>
                <c:pt idx="15">
                  <c:v>5884.0</c:v>
                </c:pt>
                <c:pt idx="16">
                  <c:v>5784.0</c:v>
                </c:pt>
                <c:pt idx="17">
                  <c:v>5759.0</c:v>
                </c:pt>
                <c:pt idx="18">
                  <c:v>5709.0</c:v>
                </c:pt>
                <c:pt idx="19">
                  <c:v>5709.0</c:v>
                </c:pt>
                <c:pt idx="20">
                  <c:v>5490.0</c:v>
                </c:pt>
                <c:pt idx="21">
                  <c:v>5270.0</c:v>
                </c:pt>
                <c:pt idx="22">
                  <c:v>4935.0</c:v>
                </c:pt>
                <c:pt idx="23">
                  <c:v>4835.0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09288"/>
        <c:axId val="-2138912376"/>
      </c:lineChart>
      <c:dateAx>
        <c:axId val="-2137109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138912376"/>
        <c:crosses val="autoZero"/>
        <c:auto val="1"/>
        <c:lblOffset val="100"/>
        <c:baseTimeUnit val="days"/>
      </c:dateAx>
      <c:valAx>
        <c:axId val="-21389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358589</xdr:colOff>
      <xdr:row>35</xdr:row>
      <xdr:rowOff>137459</xdr:rowOff>
    </xdr:from>
    <xdr:to>
      <xdr:col>22</xdr:col>
      <xdr:colOff>747058</xdr:colOff>
      <xdr:row>81</xdr:row>
      <xdr:rowOff>164353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3" workbookViewId="0">
      <selection activeCell="D44" sqref="D44"/>
    </sheetView>
  </sheetViews>
  <sheetFormatPr baseColWidth="10" defaultRowHeight="15" x14ac:dyDescent="0"/>
  <cols>
    <col min="1" max="1" width="13.83203125" bestFit="1" customWidth="1"/>
    <col min="3" max="3" width="12.1640625" bestFit="1" customWidth="1"/>
    <col min="9" max="9" width="13.83203125" bestFit="1" customWidth="1"/>
    <col min="11" max="11" width="12.1640625" bestFit="1" customWidth="1"/>
  </cols>
  <sheetData>
    <row r="1" spans="1:12">
      <c r="A1" t="s">
        <v>34</v>
      </c>
    </row>
    <row r="2" spans="1:12">
      <c r="A2" t="s">
        <v>17</v>
      </c>
      <c r="I2" t="s">
        <v>18</v>
      </c>
    </row>
    <row r="3" spans="1:12">
      <c r="A3" t="s">
        <v>19</v>
      </c>
      <c r="B3" t="s">
        <v>20</v>
      </c>
      <c r="C3" t="s">
        <v>27</v>
      </c>
      <c r="D3" t="s">
        <v>31</v>
      </c>
      <c r="I3" t="s">
        <v>19</v>
      </c>
      <c r="J3" t="s">
        <v>20</v>
      </c>
      <c r="K3" t="s">
        <v>27</v>
      </c>
      <c r="L3" t="s">
        <v>31</v>
      </c>
    </row>
    <row r="4" spans="1:12">
      <c r="A4">
        <v>1</v>
      </c>
      <c r="B4">
        <v>62</v>
      </c>
      <c r="C4" t="s">
        <v>28</v>
      </c>
      <c r="D4">
        <f>IF(C4="Y",B4,0)</f>
        <v>62</v>
      </c>
      <c r="I4">
        <v>1</v>
      </c>
      <c r="J4">
        <v>0</v>
      </c>
      <c r="K4" t="s">
        <v>29</v>
      </c>
      <c r="L4">
        <f>IF(K4="Y",J4,0)</f>
        <v>0</v>
      </c>
    </row>
    <row r="5" spans="1:12">
      <c r="A5">
        <f>A4+1</f>
        <v>2</v>
      </c>
      <c r="B5">
        <v>87</v>
      </c>
      <c r="C5" t="s">
        <v>29</v>
      </c>
      <c r="D5">
        <f t="shared" ref="D5:D34" si="0">IF(C5="Y",B5,0)</f>
        <v>0</v>
      </c>
      <c r="I5">
        <f>I4+1</f>
        <v>2</v>
      </c>
      <c r="J5">
        <v>0</v>
      </c>
      <c r="K5" t="s">
        <v>29</v>
      </c>
      <c r="L5">
        <f t="shared" ref="L5:L34" si="1">IF(K5="Y",J5,0)</f>
        <v>0</v>
      </c>
    </row>
    <row r="6" spans="1:12">
      <c r="A6">
        <f t="shared" ref="A6:A33" si="2">A5+1</f>
        <v>3</v>
      </c>
      <c r="B6">
        <v>87</v>
      </c>
      <c r="C6" t="s">
        <v>29</v>
      </c>
      <c r="D6">
        <f t="shared" si="0"/>
        <v>0</v>
      </c>
      <c r="I6">
        <f t="shared" ref="I6:I33" si="3">I5+1</f>
        <v>3</v>
      </c>
      <c r="J6">
        <v>0</v>
      </c>
      <c r="K6" t="s">
        <v>29</v>
      </c>
      <c r="L6">
        <f t="shared" si="1"/>
        <v>0</v>
      </c>
    </row>
    <row r="7" spans="1:12">
      <c r="A7">
        <f t="shared" si="2"/>
        <v>4</v>
      </c>
      <c r="B7">
        <v>95</v>
      </c>
      <c r="C7" t="s">
        <v>28</v>
      </c>
      <c r="D7">
        <f t="shared" si="0"/>
        <v>95</v>
      </c>
      <c r="I7">
        <f t="shared" si="3"/>
        <v>4</v>
      </c>
      <c r="J7">
        <v>0</v>
      </c>
      <c r="K7" t="s">
        <v>29</v>
      </c>
      <c r="L7">
        <f t="shared" si="1"/>
        <v>0</v>
      </c>
    </row>
    <row r="8" spans="1:12">
      <c r="A8">
        <f t="shared" si="2"/>
        <v>5</v>
      </c>
      <c r="B8">
        <v>95</v>
      </c>
      <c r="C8" t="s">
        <v>28</v>
      </c>
      <c r="D8">
        <f t="shared" si="0"/>
        <v>95</v>
      </c>
      <c r="I8">
        <f t="shared" si="3"/>
        <v>5</v>
      </c>
      <c r="J8">
        <v>150</v>
      </c>
      <c r="K8" t="s">
        <v>29</v>
      </c>
      <c r="L8">
        <f t="shared" si="1"/>
        <v>0</v>
      </c>
    </row>
    <row r="9" spans="1:12">
      <c r="A9">
        <f t="shared" si="2"/>
        <v>6</v>
      </c>
      <c r="B9">
        <v>100</v>
      </c>
      <c r="C9" t="s">
        <v>29</v>
      </c>
      <c r="D9">
        <f t="shared" si="0"/>
        <v>0</v>
      </c>
      <c r="I9">
        <f t="shared" si="3"/>
        <v>6</v>
      </c>
      <c r="J9">
        <v>135</v>
      </c>
      <c r="K9" t="s">
        <v>29</v>
      </c>
      <c r="L9">
        <f t="shared" si="1"/>
        <v>0</v>
      </c>
    </row>
    <row r="10" spans="1:12">
      <c r="A10">
        <f t="shared" si="2"/>
        <v>7</v>
      </c>
      <c r="B10">
        <v>96</v>
      </c>
      <c r="C10" t="s">
        <v>28</v>
      </c>
      <c r="D10">
        <f t="shared" si="0"/>
        <v>96</v>
      </c>
      <c r="I10">
        <f t="shared" si="3"/>
        <v>7</v>
      </c>
      <c r="J10">
        <v>118</v>
      </c>
      <c r="K10" t="s">
        <v>28</v>
      </c>
      <c r="L10">
        <f t="shared" si="1"/>
        <v>118</v>
      </c>
    </row>
    <row r="11" spans="1:12">
      <c r="A11">
        <f t="shared" si="2"/>
        <v>8</v>
      </c>
      <c r="B11">
        <v>96</v>
      </c>
      <c r="C11" t="s">
        <v>28</v>
      </c>
      <c r="D11">
        <f t="shared" si="0"/>
        <v>96</v>
      </c>
      <c r="I11">
        <f t="shared" si="3"/>
        <v>8</v>
      </c>
      <c r="J11">
        <v>118</v>
      </c>
      <c r="K11" t="s">
        <v>28</v>
      </c>
      <c r="L11">
        <f t="shared" si="1"/>
        <v>118</v>
      </c>
    </row>
    <row r="12" spans="1:12">
      <c r="A12">
        <f t="shared" si="2"/>
        <v>9</v>
      </c>
      <c r="B12">
        <v>96</v>
      </c>
      <c r="C12" t="s">
        <v>28</v>
      </c>
      <c r="D12">
        <f t="shared" si="0"/>
        <v>96</v>
      </c>
      <c r="I12">
        <f t="shared" si="3"/>
        <v>9</v>
      </c>
      <c r="J12">
        <v>118</v>
      </c>
      <c r="K12" t="s">
        <v>28</v>
      </c>
      <c r="L12">
        <f t="shared" si="1"/>
        <v>118</v>
      </c>
    </row>
    <row r="13" spans="1:12">
      <c r="A13">
        <f t="shared" si="2"/>
        <v>10</v>
      </c>
      <c r="B13">
        <v>96</v>
      </c>
      <c r="C13" t="s">
        <v>28</v>
      </c>
      <c r="D13">
        <f t="shared" si="0"/>
        <v>96</v>
      </c>
      <c r="I13">
        <f t="shared" si="3"/>
        <v>10</v>
      </c>
      <c r="J13">
        <v>145</v>
      </c>
      <c r="K13" t="s">
        <v>28</v>
      </c>
      <c r="L13">
        <f t="shared" si="1"/>
        <v>145</v>
      </c>
    </row>
    <row r="14" spans="1:12">
      <c r="A14">
        <f t="shared" si="2"/>
        <v>11</v>
      </c>
      <c r="B14">
        <v>96</v>
      </c>
      <c r="C14" t="s">
        <v>28</v>
      </c>
      <c r="D14">
        <f t="shared" si="0"/>
        <v>96</v>
      </c>
      <c r="I14">
        <f t="shared" si="3"/>
        <v>11</v>
      </c>
      <c r="J14">
        <v>145</v>
      </c>
      <c r="K14" t="s">
        <v>28</v>
      </c>
      <c r="L14">
        <f t="shared" si="1"/>
        <v>145</v>
      </c>
    </row>
    <row r="15" spans="1:12">
      <c r="A15">
        <f t="shared" si="2"/>
        <v>12</v>
      </c>
      <c r="B15">
        <v>130</v>
      </c>
      <c r="C15" t="s">
        <v>29</v>
      </c>
      <c r="D15">
        <f t="shared" si="0"/>
        <v>0</v>
      </c>
      <c r="I15">
        <f t="shared" si="3"/>
        <v>12</v>
      </c>
      <c r="J15">
        <v>145</v>
      </c>
      <c r="K15" t="s">
        <v>28</v>
      </c>
      <c r="L15">
        <f t="shared" si="1"/>
        <v>145</v>
      </c>
    </row>
    <row r="16" spans="1:12">
      <c r="A16">
        <f t="shared" si="2"/>
        <v>13</v>
      </c>
      <c r="B16">
        <v>74</v>
      </c>
      <c r="C16" t="s">
        <v>28</v>
      </c>
      <c r="D16">
        <f t="shared" si="0"/>
        <v>74</v>
      </c>
      <c r="I16">
        <f t="shared" si="3"/>
        <v>13</v>
      </c>
      <c r="J16">
        <v>135</v>
      </c>
      <c r="K16" t="s">
        <v>29</v>
      </c>
      <c r="L16">
        <f t="shared" si="1"/>
        <v>0</v>
      </c>
    </row>
    <row r="17" spans="1:12">
      <c r="A17">
        <f t="shared" si="2"/>
        <v>14</v>
      </c>
      <c r="B17">
        <v>74</v>
      </c>
      <c r="C17" t="s">
        <v>28</v>
      </c>
      <c r="D17">
        <f t="shared" si="0"/>
        <v>74</v>
      </c>
      <c r="I17">
        <f t="shared" si="3"/>
        <v>14</v>
      </c>
      <c r="J17">
        <v>135</v>
      </c>
      <c r="K17" t="s">
        <v>29</v>
      </c>
      <c r="L17">
        <f t="shared" si="1"/>
        <v>0</v>
      </c>
    </row>
    <row r="18" spans="1:12">
      <c r="A18">
        <f t="shared" si="2"/>
        <v>15</v>
      </c>
      <c r="B18">
        <v>74</v>
      </c>
      <c r="C18" t="s">
        <v>28</v>
      </c>
      <c r="D18">
        <f t="shared" si="0"/>
        <v>74</v>
      </c>
      <c r="I18">
        <f t="shared" si="3"/>
        <v>15</v>
      </c>
      <c r="J18">
        <v>135</v>
      </c>
      <c r="K18" t="s">
        <v>29</v>
      </c>
      <c r="L18">
        <f t="shared" si="1"/>
        <v>0</v>
      </c>
    </row>
    <row r="19" spans="1:12">
      <c r="A19">
        <f t="shared" si="2"/>
        <v>16</v>
      </c>
      <c r="B19">
        <v>74</v>
      </c>
      <c r="C19" t="s">
        <v>28</v>
      </c>
      <c r="D19">
        <f t="shared" si="0"/>
        <v>74</v>
      </c>
      <c r="I19">
        <f t="shared" si="3"/>
        <v>16</v>
      </c>
      <c r="J19">
        <v>150</v>
      </c>
      <c r="K19" t="s">
        <v>29</v>
      </c>
      <c r="L19">
        <f t="shared" si="1"/>
        <v>0</v>
      </c>
    </row>
    <row r="20" spans="1:12">
      <c r="A20">
        <f t="shared" si="2"/>
        <v>17</v>
      </c>
      <c r="B20">
        <v>74</v>
      </c>
      <c r="C20" t="s">
        <v>28</v>
      </c>
      <c r="D20">
        <f t="shared" si="0"/>
        <v>74</v>
      </c>
      <c r="I20">
        <f t="shared" si="3"/>
        <v>17</v>
      </c>
      <c r="J20">
        <v>165</v>
      </c>
      <c r="K20" t="s">
        <v>29</v>
      </c>
      <c r="L20">
        <f t="shared" si="1"/>
        <v>0</v>
      </c>
    </row>
    <row r="21" spans="1:12">
      <c r="A21">
        <f t="shared" si="2"/>
        <v>18</v>
      </c>
      <c r="B21">
        <v>109</v>
      </c>
      <c r="C21" t="s">
        <v>28</v>
      </c>
      <c r="D21">
        <f t="shared" si="0"/>
        <v>109</v>
      </c>
      <c r="I21">
        <f t="shared" si="3"/>
        <v>18</v>
      </c>
      <c r="J21">
        <v>180</v>
      </c>
      <c r="K21" t="s">
        <v>29</v>
      </c>
      <c r="L21">
        <f t="shared" si="1"/>
        <v>0</v>
      </c>
    </row>
    <row r="22" spans="1:12">
      <c r="A22">
        <f t="shared" si="2"/>
        <v>19</v>
      </c>
      <c r="B22">
        <v>109</v>
      </c>
      <c r="C22" t="s">
        <v>28</v>
      </c>
      <c r="D22">
        <f t="shared" si="0"/>
        <v>109</v>
      </c>
      <c r="I22">
        <f t="shared" si="3"/>
        <v>19</v>
      </c>
      <c r="J22">
        <v>185</v>
      </c>
      <c r="K22" t="s">
        <v>29</v>
      </c>
      <c r="L22">
        <f t="shared" si="1"/>
        <v>0</v>
      </c>
    </row>
    <row r="23" spans="1:12">
      <c r="A23">
        <f t="shared" si="2"/>
        <v>20</v>
      </c>
      <c r="B23">
        <v>120</v>
      </c>
      <c r="C23" t="s">
        <v>29</v>
      </c>
      <c r="D23">
        <f t="shared" si="0"/>
        <v>0</v>
      </c>
      <c r="I23">
        <f t="shared" si="3"/>
        <v>20</v>
      </c>
      <c r="J23">
        <v>160</v>
      </c>
      <c r="K23" t="s">
        <v>29</v>
      </c>
      <c r="L23">
        <f t="shared" si="1"/>
        <v>0</v>
      </c>
    </row>
    <row r="24" spans="1:12">
      <c r="A24">
        <f t="shared" si="2"/>
        <v>21</v>
      </c>
      <c r="B24">
        <v>71</v>
      </c>
      <c r="C24" t="s">
        <v>28</v>
      </c>
      <c r="D24">
        <f t="shared" si="0"/>
        <v>71</v>
      </c>
      <c r="I24">
        <f t="shared" si="3"/>
        <v>21</v>
      </c>
      <c r="J24">
        <v>135</v>
      </c>
      <c r="K24" t="s">
        <v>29</v>
      </c>
      <c r="L24">
        <f t="shared" si="1"/>
        <v>0</v>
      </c>
    </row>
    <row r="25" spans="1:12">
      <c r="A25">
        <f t="shared" si="2"/>
        <v>22</v>
      </c>
      <c r="B25">
        <v>71</v>
      </c>
      <c r="C25" t="s">
        <v>28</v>
      </c>
      <c r="D25">
        <f t="shared" si="0"/>
        <v>71</v>
      </c>
      <c r="I25">
        <f t="shared" si="3"/>
        <v>22</v>
      </c>
      <c r="J25">
        <v>135</v>
      </c>
      <c r="K25" t="s">
        <v>29</v>
      </c>
      <c r="L25">
        <f t="shared" si="1"/>
        <v>0</v>
      </c>
    </row>
    <row r="26" spans="1:12">
      <c r="A26">
        <f t="shared" si="2"/>
        <v>23</v>
      </c>
      <c r="B26">
        <v>71</v>
      </c>
      <c r="C26" t="s">
        <v>28</v>
      </c>
      <c r="D26">
        <f t="shared" si="0"/>
        <v>71</v>
      </c>
      <c r="I26">
        <f t="shared" si="3"/>
        <v>23</v>
      </c>
      <c r="J26">
        <v>180</v>
      </c>
      <c r="K26" t="s">
        <v>29</v>
      </c>
      <c r="L26">
        <f t="shared" si="1"/>
        <v>0</v>
      </c>
    </row>
    <row r="27" spans="1:12">
      <c r="A27">
        <f t="shared" si="2"/>
        <v>24</v>
      </c>
      <c r="B27">
        <v>71</v>
      </c>
      <c r="C27" t="s">
        <v>28</v>
      </c>
      <c r="D27">
        <f t="shared" si="0"/>
        <v>71</v>
      </c>
      <c r="I27">
        <f t="shared" si="3"/>
        <v>24</v>
      </c>
      <c r="J27">
        <v>180</v>
      </c>
      <c r="K27" t="s">
        <v>29</v>
      </c>
      <c r="L27">
        <f t="shared" si="1"/>
        <v>0</v>
      </c>
    </row>
    <row r="28" spans="1:12">
      <c r="A28">
        <f t="shared" si="2"/>
        <v>25</v>
      </c>
      <c r="B28">
        <v>71</v>
      </c>
      <c r="C28" t="s">
        <v>29</v>
      </c>
      <c r="D28">
        <f t="shared" si="0"/>
        <v>0</v>
      </c>
      <c r="I28">
        <f t="shared" si="3"/>
        <v>25</v>
      </c>
      <c r="J28">
        <v>200</v>
      </c>
      <c r="K28" t="s">
        <v>29</v>
      </c>
      <c r="L28">
        <f t="shared" si="1"/>
        <v>0</v>
      </c>
    </row>
    <row r="29" spans="1:12">
      <c r="A29">
        <f t="shared" si="2"/>
        <v>26</v>
      </c>
      <c r="B29">
        <v>97</v>
      </c>
      <c r="C29" t="s">
        <v>28</v>
      </c>
      <c r="D29">
        <f t="shared" si="0"/>
        <v>97</v>
      </c>
      <c r="I29">
        <f t="shared" si="3"/>
        <v>26</v>
      </c>
      <c r="J29">
        <v>215</v>
      </c>
      <c r="K29" t="s">
        <v>29</v>
      </c>
      <c r="L29">
        <f t="shared" si="1"/>
        <v>0</v>
      </c>
    </row>
    <row r="30" spans="1:12">
      <c r="A30">
        <f t="shared" si="2"/>
        <v>27</v>
      </c>
      <c r="B30">
        <v>97</v>
      </c>
      <c r="C30" t="s">
        <v>28</v>
      </c>
      <c r="D30">
        <f t="shared" si="0"/>
        <v>97</v>
      </c>
      <c r="I30">
        <f t="shared" si="3"/>
        <v>27</v>
      </c>
      <c r="J30">
        <v>195</v>
      </c>
      <c r="K30" t="s">
        <v>29</v>
      </c>
      <c r="L30">
        <f t="shared" si="1"/>
        <v>0</v>
      </c>
    </row>
    <row r="31" spans="1:12">
      <c r="A31">
        <f t="shared" si="2"/>
        <v>28</v>
      </c>
      <c r="B31">
        <v>97</v>
      </c>
      <c r="C31" t="s">
        <v>28</v>
      </c>
      <c r="D31">
        <f t="shared" si="0"/>
        <v>97</v>
      </c>
      <c r="I31">
        <f t="shared" si="3"/>
        <v>28</v>
      </c>
      <c r="J31">
        <v>145</v>
      </c>
      <c r="K31" t="s">
        <v>29</v>
      </c>
      <c r="L31">
        <f t="shared" si="1"/>
        <v>0</v>
      </c>
    </row>
    <row r="32" spans="1:12">
      <c r="A32">
        <f t="shared" si="2"/>
        <v>29</v>
      </c>
      <c r="B32">
        <v>97</v>
      </c>
      <c r="C32" t="s">
        <v>28</v>
      </c>
      <c r="D32">
        <f t="shared" si="0"/>
        <v>97</v>
      </c>
      <c r="I32">
        <f t="shared" si="3"/>
        <v>29</v>
      </c>
      <c r="J32">
        <v>150</v>
      </c>
      <c r="K32" t="s">
        <v>29</v>
      </c>
      <c r="L32">
        <f t="shared" si="1"/>
        <v>0</v>
      </c>
    </row>
    <row r="33" spans="1:12">
      <c r="A33">
        <f t="shared" si="2"/>
        <v>30</v>
      </c>
      <c r="B33">
        <v>97</v>
      </c>
      <c r="C33" t="s">
        <v>28</v>
      </c>
      <c r="D33">
        <f t="shared" si="0"/>
        <v>97</v>
      </c>
      <c r="I33">
        <f t="shared" si="3"/>
        <v>30</v>
      </c>
      <c r="J33">
        <v>180</v>
      </c>
      <c r="K33" t="s">
        <v>29</v>
      </c>
      <c r="L33">
        <f t="shared" si="1"/>
        <v>0</v>
      </c>
    </row>
    <row r="34" spans="1:12">
      <c r="A34">
        <v>31</v>
      </c>
      <c r="B34">
        <v>100</v>
      </c>
      <c r="C34" t="s">
        <v>28</v>
      </c>
      <c r="D34">
        <f t="shared" si="0"/>
        <v>100</v>
      </c>
      <c r="I34">
        <v>31</v>
      </c>
      <c r="J34">
        <v>190</v>
      </c>
      <c r="K34" t="s">
        <v>29</v>
      </c>
      <c r="L34">
        <f t="shared" si="1"/>
        <v>0</v>
      </c>
    </row>
    <row r="35" spans="1:12">
      <c r="C35" t="s">
        <v>30</v>
      </c>
      <c r="K35" t="s">
        <v>30</v>
      </c>
    </row>
    <row r="36" spans="1:12">
      <c r="A36" t="s">
        <v>21</v>
      </c>
      <c r="B36">
        <f>SUM(B4:B34)</f>
        <v>2784</v>
      </c>
      <c r="C36">
        <f>SUM(D4:D34)</f>
        <v>2189</v>
      </c>
      <c r="D36" t="s">
        <v>30</v>
      </c>
      <c r="I36" t="s">
        <v>21</v>
      </c>
      <c r="J36">
        <f>SUM(J4:J34)</f>
        <v>4224</v>
      </c>
      <c r="K36">
        <f>SUM(L4:L34)</f>
        <v>789</v>
      </c>
    </row>
    <row r="37" spans="1:12">
      <c r="A37" t="s">
        <v>22</v>
      </c>
      <c r="B37">
        <v>1500</v>
      </c>
      <c r="C37">
        <v>1500</v>
      </c>
      <c r="I37" t="s">
        <v>22</v>
      </c>
      <c r="J37">
        <v>2500</v>
      </c>
      <c r="K37">
        <v>2500</v>
      </c>
    </row>
    <row r="38" spans="1:12">
      <c r="A38" t="s">
        <v>23</v>
      </c>
      <c r="B38">
        <v>250</v>
      </c>
      <c r="C38">
        <v>250</v>
      </c>
      <c r="I38" t="s">
        <v>23</v>
      </c>
      <c r="J38">
        <v>350</v>
      </c>
      <c r="K38">
        <v>350</v>
      </c>
    </row>
    <row r="39" spans="1:12">
      <c r="A39" t="s">
        <v>24</v>
      </c>
      <c r="B39">
        <f>B36*0.03</f>
        <v>83.52</v>
      </c>
      <c r="C39">
        <f>C36*0.03</f>
        <v>65.67</v>
      </c>
      <c r="I39" t="s">
        <v>24</v>
      </c>
      <c r="J39">
        <f>J36*0.03</f>
        <v>126.72</v>
      </c>
      <c r="K39">
        <f>K36*0.03</f>
        <v>23.669999999999998</v>
      </c>
    </row>
    <row r="40" spans="1:12">
      <c r="A40" t="s">
        <v>25</v>
      </c>
      <c r="B40">
        <f>B36-B37-B38-B39</f>
        <v>950.48</v>
      </c>
      <c r="C40">
        <f>C36-C37-C38-C39</f>
        <v>373.33</v>
      </c>
      <c r="D40" t="s">
        <v>26</v>
      </c>
      <c r="I40" t="s">
        <v>25</v>
      </c>
      <c r="J40">
        <f>J36-J37-J38-J39</f>
        <v>1247.28</v>
      </c>
      <c r="K40">
        <f>K36-K37-K38-K39</f>
        <v>-2084.67</v>
      </c>
    </row>
    <row r="43" spans="1:12">
      <c r="A43" t="s">
        <v>32</v>
      </c>
      <c r="B43">
        <f>C40+K40</f>
        <v>-1711.3400000000001</v>
      </c>
    </row>
    <row r="44" spans="1:12">
      <c r="A44" t="s">
        <v>33</v>
      </c>
      <c r="B44">
        <f>B40+J40</f>
        <v>2197.7600000000002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zoomScale="85" zoomScaleNormal="85" zoomScalePageLayoutView="85" workbookViewId="0">
      <selection activeCell="C54" sqref="C50:L5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4904.4500000000007</v>
      </c>
      <c r="G2" s="4" t="s">
        <v>77</v>
      </c>
      <c r="I2" s="17">
        <f>COUNTIF(D12:D42,"Y")/COUNT(C12:C42)</f>
        <v>0.87096774193548387</v>
      </c>
      <c r="J2" s="1"/>
      <c r="K2" s="4" t="s">
        <v>77</v>
      </c>
      <c r="M2" s="17">
        <f>COUNTIF(L12:L42,"Y")/COUNT(K12:K42)</f>
        <v>0.90322580645161288</v>
      </c>
    </row>
    <row r="3" spans="2:21" ht="25">
      <c r="B3" s="4" t="s">
        <v>33</v>
      </c>
      <c r="D3" s="5">
        <f>C48+K48</f>
        <v>5704.7000000000007</v>
      </c>
      <c r="G3" s="4" t="s">
        <v>78</v>
      </c>
      <c r="I3" s="18">
        <f>AVERAGE(C12:C42)</f>
        <v>142.58064516129033</v>
      </c>
      <c r="J3" s="1"/>
      <c r="K3" s="4" t="s">
        <v>78</v>
      </c>
      <c r="M3" s="18">
        <f>AVERAGE(K12:K42)</f>
        <v>212.58064516129033</v>
      </c>
    </row>
    <row r="4" spans="2:21" ht="25">
      <c r="B4" s="4" t="s">
        <v>48</v>
      </c>
      <c r="D4" s="5">
        <f ca="1">D3-E44-M44</f>
        <v>5184.7000000000007</v>
      </c>
      <c r="G4" s="4" t="s">
        <v>79</v>
      </c>
      <c r="I4" s="18">
        <f>I3*I2</f>
        <v>124.18314255983351</v>
      </c>
      <c r="J4" s="1"/>
      <c r="K4" s="4" t="s">
        <v>79</v>
      </c>
      <c r="M4" s="18">
        <f>M3*M2</f>
        <v>192.00832466181063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125</v>
      </c>
      <c r="L12" s="2" t="s">
        <v>28</v>
      </c>
      <c r="M12" s="2">
        <f>IF(L12="Y",K12,0)</f>
        <v>125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100</v>
      </c>
      <c r="D13" s="2" t="s">
        <v>28</v>
      </c>
      <c r="E13" s="2">
        <f t="shared" ref="E13:E42" si="0">IF(D13="Y",C13,0)</f>
        <v>100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140</v>
      </c>
      <c r="L13" s="2" t="s">
        <v>28</v>
      </c>
      <c r="M13" s="2">
        <f t="shared" ref="M13:M40" si="2">IF(L13="Y",K13,0)</f>
        <v>140</v>
      </c>
      <c r="N13" s="2">
        <f t="shared" ref="N13:N40" ca="1" si="3">IF(J13&lt;$Q$14,IF(L13="Y",0,K13),"")</f>
        <v>0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2" si="4">B13+1</f>
        <v>3</v>
      </c>
      <c r="C14" s="2">
        <v>120</v>
      </c>
      <c r="D14" s="2" t="s">
        <v>28</v>
      </c>
      <c r="E14" s="2">
        <f t="shared" si="0"/>
        <v>120</v>
      </c>
      <c r="F14" s="2">
        <f t="shared" ca="1" si="1"/>
        <v>0</v>
      </c>
      <c r="G14" s="2"/>
      <c r="J14" s="2">
        <f t="shared" ref="J14:J42" si="5">J13+1</f>
        <v>3</v>
      </c>
      <c r="K14" s="2">
        <v>150</v>
      </c>
      <c r="L14" s="2" t="s">
        <v>29</v>
      </c>
      <c r="M14" s="2">
        <f t="shared" si="2"/>
        <v>0</v>
      </c>
      <c r="N14" s="2">
        <f t="shared" ca="1" si="3"/>
        <v>150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150</v>
      </c>
      <c r="D15" s="2" t="s">
        <v>29</v>
      </c>
      <c r="E15" s="2">
        <f t="shared" si="0"/>
        <v>0</v>
      </c>
      <c r="F15" s="2">
        <f t="shared" ca="1" si="1"/>
        <v>150</v>
      </c>
      <c r="G15" s="2"/>
      <c r="J15" s="2">
        <f t="shared" si="5"/>
        <v>4</v>
      </c>
      <c r="K15" s="2">
        <v>150</v>
      </c>
      <c r="L15" s="2" t="s">
        <v>29</v>
      </c>
      <c r="M15" s="2">
        <f t="shared" si="2"/>
        <v>0</v>
      </c>
      <c r="N15" s="2">
        <f t="shared" ca="1" si="3"/>
        <v>150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70</v>
      </c>
      <c r="D16" s="2" t="s">
        <v>29</v>
      </c>
      <c r="E16" s="2">
        <f t="shared" si="0"/>
        <v>0</v>
      </c>
      <c r="F16" s="2">
        <f t="shared" ca="1" si="1"/>
        <v>70</v>
      </c>
      <c r="G16" s="2"/>
      <c r="J16" s="2">
        <f t="shared" si="5"/>
        <v>5</v>
      </c>
      <c r="K16" s="2">
        <v>100</v>
      </c>
      <c r="L16" s="2" t="s">
        <v>28</v>
      </c>
      <c r="M16" s="2">
        <f t="shared" si="2"/>
        <v>100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70</v>
      </c>
      <c r="D17" s="2" t="s">
        <v>28</v>
      </c>
      <c r="E17" s="2">
        <f t="shared" si="0"/>
        <v>70</v>
      </c>
      <c r="F17" s="2">
        <f t="shared" ca="1" si="1"/>
        <v>0</v>
      </c>
      <c r="G17" s="2"/>
      <c r="J17" s="2">
        <f t="shared" si="5"/>
        <v>6</v>
      </c>
      <c r="K17" s="2">
        <v>100</v>
      </c>
      <c r="L17" s="2" t="s">
        <v>28</v>
      </c>
      <c r="M17" s="2">
        <f t="shared" si="2"/>
        <v>100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90</v>
      </c>
      <c r="D18" s="2" t="s">
        <v>28</v>
      </c>
      <c r="E18" s="2">
        <f t="shared" si="0"/>
        <v>90</v>
      </c>
      <c r="F18" s="2">
        <f t="shared" ca="1" si="1"/>
        <v>0</v>
      </c>
      <c r="G18" s="2"/>
      <c r="J18" s="2">
        <f t="shared" si="5"/>
        <v>7</v>
      </c>
      <c r="K18" s="2">
        <v>150</v>
      </c>
      <c r="L18" s="2" t="s">
        <v>28</v>
      </c>
      <c r="M18" s="2">
        <f t="shared" si="2"/>
        <v>150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130</v>
      </c>
      <c r="D19" s="2" t="s">
        <v>28</v>
      </c>
      <c r="E19" s="2">
        <f t="shared" si="0"/>
        <v>130</v>
      </c>
      <c r="F19" s="2">
        <f t="shared" ca="1" si="1"/>
        <v>0</v>
      </c>
      <c r="G19" s="2"/>
      <c r="J19" s="2">
        <f t="shared" si="5"/>
        <v>8</v>
      </c>
      <c r="K19" s="2">
        <v>225</v>
      </c>
      <c r="L19" s="2" t="s">
        <v>28</v>
      </c>
      <c r="M19" s="2">
        <f t="shared" si="2"/>
        <v>225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130</v>
      </c>
      <c r="D20" s="2" t="s">
        <v>28</v>
      </c>
      <c r="E20" s="2">
        <f t="shared" si="0"/>
        <v>130</v>
      </c>
      <c r="F20" s="2">
        <f t="shared" ca="1" si="1"/>
        <v>0</v>
      </c>
      <c r="G20" s="2"/>
      <c r="J20" s="2">
        <f t="shared" si="5"/>
        <v>9</v>
      </c>
      <c r="K20" s="2">
        <v>225</v>
      </c>
      <c r="L20" s="2" t="s">
        <v>28</v>
      </c>
      <c r="M20" s="2">
        <f t="shared" si="2"/>
        <v>225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75</v>
      </c>
      <c r="D21" s="2" t="s">
        <v>28</v>
      </c>
      <c r="E21" s="2">
        <f t="shared" si="0"/>
        <v>75</v>
      </c>
      <c r="F21" s="2">
        <f t="shared" ca="1" si="1"/>
        <v>0</v>
      </c>
      <c r="G21" s="2"/>
      <c r="J21" s="2">
        <f t="shared" si="5"/>
        <v>10</v>
      </c>
      <c r="K21" s="2">
        <v>100</v>
      </c>
      <c r="L21" s="2" t="s">
        <v>28</v>
      </c>
      <c r="M21" s="2">
        <f t="shared" si="2"/>
        <v>100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70</v>
      </c>
      <c r="D22" s="2" t="s">
        <v>28</v>
      </c>
      <c r="E22" s="2">
        <f t="shared" si="0"/>
        <v>70</v>
      </c>
      <c r="F22" s="2">
        <f t="shared" ca="1" si="1"/>
        <v>0</v>
      </c>
      <c r="G22" s="2"/>
      <c r="J22" s="2">
        <f t="shared" si="5"/>
        <v>11</v>
      </c>
      <c r="K22" s="2">
        <v>100</v>
      </c>
      <c r="L22" s="2" t="s">
        <v>28</v>
      </c>
      <c r="M22" s="2">
        <f t="shared" si="2"/>
        <v>100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70</v>
      </c>
      <c r="D23" s="2" t="s">
        <v>28</v>
      </c>
      <c r="E23" s="2">
        <f t="shared" si="0"/>
        <v>70</v>
      </c>
      <c r="F23" s="2">
        <f t="shared" ca="1" si="1"/>
        <v>0</v>
      </c>
      <c r="G23" s="2"/>
      <c r="J23" s="2">
        <f t="shared" si="5"/>
        <v>12</v>
      </c>
      <c r="K23" s="2">
        <v>100</v>
      </c>
      <c r="L23" s="2" t="s">
        <v>28</v>
      </c>
      <c r="M23" s="2">
        <f t="shared" si="2"/>
        <v>100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140</v>
      </c>
      <c r="D24" s="2" t="s">
        <v>28</v>
      </c>
      <c r="E24" s="2">
        <f t="shared" si="0"/>
        <v>140</v>
      </c>
      <c r="F24" s="2">
        <f t="shared" ca="1" si="1"/>
        <v>0</v>
      </c>
      <c r="G24" s="2"/>
      <c r="J24" s="2">
        <f t="shared" si="5"/>
        <v>13</v>
      </c>
      <c r="K24" s="2">
        <v>350</v>
      </c>
      <c r="L24" s="2" t="s">
        <v>28</v>
      </c>
      <c r="M24" s="2">
        <f t="shared" si="2"/>
        <v>350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165</v>
      </c>
      <c r="D25" s="2" t="s">
        <v>28</v>
      </c>
      <c r="E25" s="2">
        <f t="shared" si="0"/>
        <v>165</v>
      </c>
      <c r="F25" s="2">
        <f t="shared" ca="1" si="1"/>
        <v>0</v>
      </c>
      <c r="G25" s="2"/>
      <c r="J25" s="2">
        <f t="shared" si="5"/>
        <v>14</v>
      </c>
      <c r="K25" s="2">
        <v>375</v>
      </c>
      <c r="L25" s="2" t="s">
        <v>28</v>
      </c>
      <c r="M25" s="2">
        <f t="shared" si="2"/>
        <v>375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240</v>
      </c>
      <c r="D26" s="2" t="s">
        <v>28</v>
      </c>
      <c r="E26" s="2">
        <f t="shared" si="0"/>
        <v>240</v>
      </c>
      <c r="F26" s="2">
        <f t="shared" ca="1" si="1"/>
        <v>0</v>
      </c>
      <c r="G26" s="2"/>
      <c r="J26" s="2">
        <f t="shared" si="5"/>
        <v>15</v>
      </c>
      <c r="K26" s="2">
        <v>400</v>
      </c>
      <c r="L26" s="2" t="s">
        <v>28</v>
      </c>
      <c r="M26" s="2">
        <f t="shared" si="2"/>
        <v>400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240</v>
      </c>
      <c r="D27" s="2" t="s">
        <v>28</v>
      </c>
      <c r="E27" s="2">
        <f t="shared" si="0"/>
        <v>240</v>
      </c>
      <c r="F27" s="2" t="str">
        <f t="shared" ca="1" si="1"/>
        <v/>
      </c>
      <c r="G27" s="2"/>
      <c r="J27" s="2">
        <f t="shared" si="5"/>
        <v>16</v>
      </c>
      <c r="K27" s="2">
        <v>425</v>
      </c>
      <c r="L27" s="2" t="s">
        <v>28</v>
      </c>
      <c r="M27" s="2">
        <f t="shared" si="2"/>
        <v>425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29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375</v>
      </c>
      <c r="L28" s="2" t="s">
        <v>28</v>
      </c>
      <c r="M28" s="2">
        <f t="shared" si="2"/>
        <v>375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100</v>
      </c>
      <c r="D29" s="2" t="s">
        <v>28</v>
      </c>
      <c r="E29" s="2">
        <f t="shared" si="0"/>
        <v>100</v>
      </c>
      <c r="F29" s="2" t="str">
        <f t="shared" ca="1" si="1"/>
        <v/>
      </c>
      <c r="G29" s="2"/>
      <c r="J29" s="2">
        <f t="shared" si="5"/>
        <v>18</v>
      </c>
      <c r="K29" s="2">
        <v>100</v>
      </c>
      <c r="L29" s="2" t="s">
        <v>28</v>
      </c>
      <c r="M29" s="2">
        <f t="shared" si="2"/>
        <v>100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100</v>
      </c>
      <c r="D30" s="2" t="s">
        <v>28</v>
      </c>
      <c r="E30" s="2">
        <f t="shared" si="0"/>
        <v>100</v>
      </c>
      <c r="F30" s="2" t="str">
        <f t="shared" ca="1" si="1"/>
        <v/>
      </c>
      <c r="G30" s="2"/>
      <c r="J30" s="2">
        <f t="shared" si="5"/>
        <v>19</v>
      </c>
      <c r="K30" s="2">
        <v>100</v>
      </c>
      <c r="L30" s="2" t="s">
        <v>28</v>
      </c>
      <c r="M30" s="2">
        <f t="shared" si="2"/>
        <v>100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80</v>
      </c>
      <c r="D31" s="2" t="s">
        <v>29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150</v>
      </c>
      <c r="L31" s="2" t="s">
        <v>28</v>
      </c>
      <c r="M31" s="2">
        <f t="shared" si="2"/>
        <v>150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100</v>
      </c>
      <c r="D32" s="2" t="s">
        <v>28</v>
      </c>
      <c r="E32" s="2">
        <f t="shared" si="0"/>
        <v>100</v>
      </c>
      <c r="F32" s="2" t="str">
        <f t="shared" ca="1" si="1"/>
        <v/>
      </c>
      <c r="G32" s="2"/>
      <c r="J32" s="2">
        <f t="shared" si="5"/>
        <v>21</v>
      </c>
      <c r="K32" s="2">
        <v>150</v>
      </c>
      <c r="L32" s="2" t="s">
        <v>28</v>
      </c>
      <c r="M32" s="2">
        <f t="shared" si="2"/>
        <v>150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115</v>
      </c>
      <c r="D33" s="2" t="s">
        <v>28</v>
      </c>
      <c r="E33" s="2">
        <f t="shared" si="0"/>
        <v>115</v>
      </c>
      <c r="F33" s="2" t="str">
        <f t="shared" ca="1" si="1"/>
        <v/>
      </c>
      <c r="G33" s="2"/>
      <c r="J33" s="2">
        <f t="shared" si="5"/>
        <v>22</v>
      </c>
      <c r="K33" s="2">
        <v>250</v>
      </c>
      <c r="L33" s="2" t="s">
        <v>28</v>
      </c>
      <c r="M33" s="2">
        <f t="shared" si="2"/>
        <v>250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275</v>
      </c>
      <c r="D34" s="2" t="s">
        <v>28</v>
      </c>
      <c r="E34" s="2">
        <f t="shared" si="0"/>
        <v>275</v>
      </c>
      <c r="F34" s="2" t="str">
        <f t="shared" ca="1" si="1"/>
        <v/>
      </c>
      <c r="G34" s="2"/>
      <c r="J34" s="2">
        <f t="shared" si="5"/>
        <v>23</v>
      </c>
      <c r="K34" s="2">
        <v>250</v>
      </c>
      <c r="L34" s="2" t="s">
        <v>28</v>
      </c>
      <c r="M34" s="2">
        <f t="shared" si="2"/>
        <v>250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175</v>
      </c>
      <c r="D35" s="2" t="s">
        <v>28</v>
      </c>
      <c r="E35" s="2">
        <f t="shared" si="0"/>
        <v>175</v>
      </c>
      <c r="F35" s="2" t="str">
        <f t="shared" ca="1" si="1"/>
        <v/>
      </c>
      <c r="G35" s="2"/>
      <c r="J35" s="2">
        <f t="shared" si="5"/>
        <v>24</v>
      </c>
      <c r="K35" s="2">
        <v>125</v>
      </c>
      <c r="L35" s="2" t="s">
        <v>29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175</v>
      </c>
      <c r="D36" s="2" t="s">
        <v>28</v>
      </c>
      <c r="E36" s="2">
        <f t="shared" si="0"/>
        <v>175</v>
      </c>
      <c r="F36" s="2" t="str">
        <f t="shared" ca="1" si="1"/>
        <v/>
      </c>
      <c r="G36" s="2"/>
      <c r="J36" s="2">
        <f t="shared" si="5"/>
        <v>25</v>
      </c>
      <c r="K36" s="2">
        <v>125</v>
      </c>
      <c r="L36" s="2" t="s">
        <v>28</v>
      </c>
      <c r="M36" s="2">
        <f t="shared" si="2"/>
        <v>125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175</v>
      </c>
      <c r="D37" s="2" t="s">
        <v>28</v>
      </c>
      <c r="E37" s="2">
        <f t="shared" si="0"/>
        <v>175</v>
      </c>
      <c r="F37" s="2" t="str">
        <f t="shared" ca="1" si="1"/>
        <v/>
      </c>
      <c r="G37" s="2"/>
      <c r="J37" s="2">
        <f t="shared" si="5"/>
        <v>26</v>
      </c>
      <c r="K37" s="2">
        <v>125</v>
      </c>
      <c r="L37" s="2" t="s">
        <v>28</v>
      </c>
      <c r="M37" s="2">
        <f t="shared" si="2"/>
        <v>125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175</v>
      </c>
      <c r="D38" s="2" t="s">
        <v>28</v>
      </c>
      <c r="E38" s="2">
        <f t="shared" si="0"/>
        <v>175</v>
      </c>
      <c r="F38" s="2" t="str">
        <f t="shared" ca="1" si="1"/>
        <v/>
      </c>
      <c r="G38" s="2"/>
      <c r="J38" s="2">
        <f t="shared" si="5"/>
        <v>27</v>
      </c>
      <c r="K38" s="2">
        <v>225</v>
      </c>
      <c r="L38" s="2" t="s">
        <v>28</v>
      </c>
      <c r="M38" s="2">
        <f t="shared" si="2"/>
        <v>225</v>
      </c>
      <c r="N38" s="2" t="str">
        <f t="shared" ca="1" si="3"/>
        <v/>
      </c>
      <c r="O38" s="2"/>
      <c r="P38" s="2"/>
      <c r="Q38" s="2"/>
    </row>
    <row r="39" spans="2:19">
      <c r="B39" s="2">
        <f t="shared" si="4"/>
        <v>28</v>
      </c>
      <c r="C39" s="2">
        <v>200</v>
      </c>
      <c r="D39" s="2" t="s">
        <v>28</v>
      </c>
      <c r="E39" s="2">
        <f t="shared" si="0"/>
        <v>200</v>
      </c>
      <c r="F39" s="2" t="str">
        <f t="shared" ca="1" si="1"/>
        <v/>
      </c>
      <c r="G39" s="2"/>
      <c r="J39" s="2">
        <f t="shared" si="5"/>
        <v>28</v>
      </c>
      <c r="K39" s="2">
        <v>250</v>
      </c>
      <c r="L39" s="2" t="s">
        <v>28</v>
      </c>
      <c r="M39" s="2">
        <f t="shared" si="2"/>
        <v>250</v>
      </c>
      <c r="N39" s="2" t="str">
        <f t="shared" ca="1" si="3"/>
        <v/>
      </c>
      <c r="O39" s="2"/>
      <c r="P39" s="2"/>
      <c r="Q39" s="2"/>
    </row>
    <row r="40" spans="2:19">
      <c r="B40" s="2">
        <f t="shared" si="4"/>
        <v>29</v>
      </c>
      <c r="C40" s="2">
        <v>300</v>
      </c>
      <c r="D40" s="2" t="s">
        <v>28</v>
      </c>
      <c r="E40" s="2">
        <f t="shared" si="0"/>
        <v>300</v>
      </c>
      <c r="F40" s="2" t="str">
        <f t="shared" ca="1" si="1"/>
        <v/>
      </c>
      <c r="G40" s="2"/>
      <c r="J40" s="2">
        <f t="shared" si="5"/>
        <v>29</v>
      </c>
      <c r="K40" s="2">
        <v>400</v>
      </c>
      <c r="L40" s="2" t="s">
        <v>28</v>
      </c>
      <c r="M40" s="2">
        <f t="shared" si="2"/>
        <v>400</v>
      </c>
      <c r="N40" s="2" t="str">
        <f t="shared" ca="1" si="3"/>
        <v/>
      </c>
      <c r="O40" s="2"/>
      <c r="P40" s="2"/>
      <c r="Q40" s="2"/>
    </row>
    <row r="41" spans="2:19">
      <c r="B41" s="2">
        <f t="shared" si="4"/>
        <v>30</v>
      </c>
      <c r="C41" s="2">
        <v>300</v>
      </c>
      <c r="D41" s="2" t="s">
        <v>28</v>
      </c>
      <c r="E41" s="2">
        <f t="shared" si="0"/>
        <v>300</v>
      </c>
      <c r="F41" s="2"/>
      <c r="G41" s="2">
        <f>295+170</f>
        <v>465</v>
      </c>
      <c r="J41" s="2">
        <f t="shared" si="5"/>
        <v>30</v>
      </c>
      <c r="K41" s="2">
        <v>450</v>
      </c>
      <c r="L41" s="2" t="s">
        <v>28</v>
      </c>
      <c r="M41" s="2">
        <f t="shared" ref="M41:M42" si="6">IF(L41="Y",K41,0)</f>
        <v>450</v>
      </c>
      <c r="N41" s="2"/>
      <c r="O41" s="2"/>
      <c r="P41" s="2"/>
      <c r="Q41" s="2"/>
    </row>
    <row r="42" spans="2:19">
      <c r="B42" s="2">
        <f t="shared" si="4"/>
        <v>31</v>
      </c>
      <c r="C42" s="2">
        <v>90</v>
      </c>
      <c r="D42" s="2" t="s">
        <v>28</v>
      </c>
      <c r="E42" s="2">
        <f t="shared" si="0"/>
        <v>90</v>
      </c>
      <c r="F42" s="2"/>
      <c r="G42" s="2">
        <f>G41+D44</f>
        <v>4485</v>
      </c>
      <c r="J42" s="2">
        <f t="shared" si="5"/>
        <v>31</v>
      </c>
      <c r="K42" s="2">
        <v>300</v>
      </c>
      <c r="L42" s="2" t="s">
        <v>28</v>
      </c>
      <c r="M42" s="2">
        <f t="shared" si="6"/>
        <v>300</v>
      </c>
      <c r="N42" s="2"/>
      <c r="O42" s="2"/>
      <c r="P42" s="2"/>
      <c r="Q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4420</v>
      </c>
      <c r="D44">
        <f>SUM(E12:E42)</f>
        <v>4020</v>
      </c>
      <c r="E44" s="2">
        <f ca="1">SUM(F12:F42)</f>
        <v>220</v>
      </c>
      <c r="J44" t="s">
        <v>21</v>
      </c>
      <c r="K44">
        <f>SUM(K12:K42)</f>
        <v>6590</v>
      </c>
      <c r="L44">
        <f>SUM(M12:M42)</f>
        <v>6165</v>
      </c>
      <c r="M44" s="2">
        <f ca="1">SUM(N12:N42)</f>
        <v>300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132.6</v>
      </c>
      <c r="D47">
        <f>D44*0.03</f>
        <v>120.6</v>
      </c>
      <c r="J47" t="s">
        <v>24</v>
      </c>
      <c r="K47">
        <f>K44*0.03</f>
        <v>197.7</v>
      </c>
      <c r="L47">
        <f>L44*0.03</f>
        <v>184.95</v>
      </c>
    </row>
    <row r="48" spans="2:19">
      <c r="B48" t="s">
        <v>25</v>
      </c>
      <c r="C48">
        <f>C44-C45-C46-C47</f>
        <v>2312.4</v>
      </c>
      <c r="D48">
        <f>D44-D45-D46-D47</f>
        <v>1924.4</v>
      </c>
      <c r="J48" t="s">
        <v>25</v>
      </c>
      <c r="K48">
        <f>K44-K45-K46-K47</f>
        <v>3392.3</v>
      </c>
      <c r="L48">
        <f>L44-L45-L46-L47</f>
        <v>2980.05</v>
      </c>
    </row>
    <row r="50" spans="3:12">
      <c r="C50">
        <f>C44*0.04</f>
        <v>176.8</v>
      </c>
      <c r="D50">
        <f>D44*0.04</f>
        <v>160.80000000000001</v>
      </c>
      <c r="K50">
        <f>K44*0.04</f>
        <v>263.60000000000002</v>
      </c>
      <c r="L50">
        <f>L44*0.04</f>
        <v>246.6</v>
      </c>
    </row>
    <row r="52" spans="3:12">
      <c r="C52">
        <f>C50+K50</f>
        <v>440.40000000000003</v>
      </c>
      <c r="D52">
        <f>D50+L50</f>
        <v>407.4</v>
      </c>
    </row>
    <row r="54" spans="3:12">
      <c r="C54" s="14">
        <f>D2-C52</f>
        <v>4464.0500000000011</v>
      </c>
      <c r="D54" s="14">
        <f>D2-D52</f>
        <v>4497.0500000000011</v>
      </c>
    </row>
  </sheetData>
  <conditionalFormatting sqref="D12:E42">
    <cfRule type="expression" dxfId="145" priority="13">
      <formula>$D12="Y"</formula>
    </cfRule>
    <cfRule type="expression" dxfId="144" priority="14">
      <formula>$D12="N"</formula>
    </cfRule>
  </conditionalFormatting>
  <conditionalFormatting sqref="L12:M40">
    <cfRule type="expression" dxfId="143" priority="11">
      <formula>$L12="Y"</formula>
    </cfRule>
    <cfRule type="expression" dxfId="142" priority="12">
      <formula>$L12="N"</formula>
    </cfRule>
  </conditionalFormatting>
  <conditionalFormatting sqref="M44">
    <cfRule type="expression" dxfId="141" priority="9">
      <formula>$L44="Y"</formula>
    </cfRule>
    <cfRule type="expression" dxfId="140" priority="10">
      <formula>$L44="N"</formula>
    </cfRule>
  </conditionalFormatting>
  <conditionalFormatting sqref="D2:D4">
    <cfRule type="expression" dxfId="139" priority="7">
      <formula>$D2&gt;0</formula>
    </cfRule>
    <cfRule type="expression" dxfId="138" priority="8">
      <formula>$D2&lt;0</formula>
    </cfRule>
  </conditionalFormatting>
  <conditionalFormatting sqref="E44">
    <cfRule type="expression" dxfId="137" priority="5">
      <formula>$L44="Y"</formula>
    </cfRule>
    <cfRule type="expression" dxfId="136" priority="6">
      <formula>$L44="N"</formula>
    </cfRule>
  </conditionalFormatting>
  <conditionalFormatting sqref="L41:M41">
    <cfRule type="expression" dxfId="135" priority="3">
      <formula>$L41="Y"</formula>
    </cfRule>
    <cfRule type="expression" dxfId="134" priority="4">
      <formula>$L41="N"</formula>
    </cfRule>
  </conditionalFormatting>
  <conditionalFormatting sqref="L42:M42">
    <cfRule type="expression" dxfId="133" priority="1">
      <formula>$L42="Y"</formula>
    </cfRule>
    <cfRule type="expression" dxfId="132" priority="2">
      <formula>$L42="N"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G1" zoomScale="85" zoomScaleNormal="85" zoomScalePageLayoutView="85" workbookViewId="0">
      <selection activeCell="R5" sqref="R5"/>
    </sheetView>
  </sheetViews>
  <sheetFormatPr baseColWidth="10" defaultRowHeight="15" x14ac:dyDescent="0"/>
  <sheetData>
    <row r="1" spans="1:18">
      <c r="A1" t="s">
        <v>43</v>
      </c>
    </row>
    <row r="2" spans="1:18">
      <c r="A2" t="s">
        <v>50</v>
      </c>
    </row>
    <row r="3" spans="1:18">
      <c r="A3" s="10"/>
      <c r="B3" s="6"/>
      <c r="C3" s="6"/>
      <c r="D3" s="10"/>
      <c r="E3" s="6"/>
      <c r="F3" s="6"/>
      <c r="G3" s="6"/>
    </row>
    <row r="4" spans="1:18">
      <c r="A4" s="11">
        <v>42542</v>
      </c>
      <c r="B4" s="11">
        <v>42545</v>
      </c>
      <c r="C4" s="11">
        <v>42547</v>
      </c>
      <c r="D4" s="11">
        <v>42548</v>
      </c>
      <c r="E4" s="11">
        <v>42549</v>
      </c>
      <c r="F4" s="11">
        <v>42550</v>
      </c>
      <c r="G4" s="11">
        <v>42551</v>
      </c>
      <c r="H4" s="6">
        <v>42552</v>
      </c>
      <c r="I4" s="6">
        <v>42553</v>
      </c>
      <c r="J4" s="6">
        <v>42555</v>
      </c>
      <c r="K4" s="6">
        <v>42563</v>
      </c>
      <c r="L4" s="6">
        <v>42564</v>
      </c>
      <c r="M4" s="6">
        <v>42565</v>
      </c>
      <c r="N4" s="6">
        <v>42566</v>
      </c>
      <c r="O4" s="6">
        <v>42570</v>
      </c>
      <c r="P4" s="6">
        <v>42577</v>
      </c>
      <c r="Q4" s="6">
        <v>42578</v>
      </c>
      <c r="R4" s="6">
        <v>42579</v>
      </c>
    </row>
    <row r="5" spans="1:18">
      <c r="A5" s="2">
        <v>250</v>
      </c>
      <c r="B5" s="2">
        <v>200</v>
      </c>
      <c r="C5" s="2">
        <v>140</v>
      </c>
      <c r="D5" s="2">
        <v>130</v>
      </c>
      <c r="E5" s="2">
        <v>110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</row>
    <row r="6" spans="1:18">
      <c r="A6" s="2">
        <v>250</v>
      </c>
      <c r="B6" s="2">
        <v>200</v>
      </c>
      <c r="C6" s="2">
        <v>140</v>
      </c>
      <c r="D6" s="2">
        <v>130</v>
      </c>
      <c r="E6" s="2">
        <v>110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</row>
    <row r="7" spans="1:18">
      <c r="A7" s="2">
        <v>250</v>
      </c>
      <c r="B7" s="2">
        <v>175</v>
      </c>
      <c r="C7" s="2">
        <v>140</v>
      </c>
      <c r="D7" s="2">
        <v>140</v>
      </c>
      <c r="E7" s="2">
        <v>130</v>
      </c>
      <c r="F7" s="2">
        <v>120</v>
      </c>
      <c r="G7" s="2">
        <v>120</v>
      </c>
      <c r="H7" s="2">
        <v>120</v>
      </c>
      <c r="I7" s="2">
        <v>120</v>
      </c>
      <c r="J7" s="2">
        <v>120</v>
      </c>
      <c r="K7" s="2">
        <v>120</v>
      </c>
      <c r="L7" s="2">
        <v>120</v>
      </c>
      <c r="M7" s="2">
        <v>120</v>
      </c>
      <c r="N7" s="2">
        <v>120</v>
      </c>
      <c r="O7" s="2">
        <v>120</v>
      </c>
      <c r="P7" s="2">
        <v>120</v>
      </c>
      <c r="Q7" s="2">
        <v>120</v>
      </c>
      <c r="R7" s="2">
        <v>120</v>
      </c>
    </row>
    <row r="8" spans="1:18">
      <c r="A8" s="2">
        <v>250</v>
      </c>
      <c r="B8" s="2">
        <v>175</v>
      </c>
      <c r="C8" s="2">
        <v>140</v>
      </c>
      <c r="D8" s="2">
        <v>140</v>
      </c>
      <c r="E8" s="2">
        <v>130</v>
      </c>
      <c r="F8" s="2">
        <v>120</v>
      </c>
      <c r="G8" s="2">
        <v>120</v>
      </c>
      <c r="H8" s="2">
        <v>150</v>
      </c>
      <c r="I8" s="2">
        <v>150</v>
      </c>
      <c r="J8" s="2">
        <v>150</v>
      </c>
      <c r="K8" s="2">
        <v>150</v>
      </c>
      <c r="L8" s="2">
        <v>150</v>
      </c>
      <c r="M8" s="2">
        <v>150</v>
      </c>
      <c r="N8" s="2">
        <v>150</v>
      </c>
      <c r="O8" s="2">
        <v>150</v>
      </c>
      <c r="P8" s="2">
        <v>150</v>
      </c>
      <c r="Q8" s="2">
        <v>150</v>
      </c>
      <c r="R8" s="2">
        <v>150</v>
      </c>
    </row>
    <row r="9" spans="1:18">
      <c r="A9" s="2">
        <v>200</v>
      </c>
      <c r="B9" s="2">
        <v>175</v>
      </c>
      <c r="C9" s="2">
        <v>140</v>
      </c>
      <c r="D9" s="2">
        <v>130</v>
      </c>
      <c r="E9" s="2">
        <v>120</v>
      </c>
      <c r="F9" s="2">
        <v>110</v>
      </c>
      <c r="G9" s="2">
        <v>100</v>
      </c>
      <c r="H9" s="2">
        <v>80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  <c r="O9" s="2">
        <v>70</v>
      </c>
      <c r="P9" s="2">
        <v>70</v>
      </c>
      <c r="Q9" s="2">
        <v>70</v>
      </c>
      <c r="R9" s="2">
        <v>70</v>
      </c>
    </row>
    <row r="10" spans="1:18">
      <c r="A10" s="2">
        <v>200</v>
      </c>
      <c r="B10" s="2">
        <v>175</v>
      </c>
      <c r="C10" s="2">
        <v>140</v>
      </c>
      <c r="D10" s="2">
        <v>130</v>
      </c>
      <c r="E10" s="2">
        <v>120</v>
      </c>
      <c r="F10" s="2">
        <v>110</v>
      </c>
      <c r="G10" s="2">
        <v>100</v>
      </c>
      <c r="H10" s="2">
        <v>80</v>
      </c>
      <c r="I10" s="2">
        <v>70</v>
      </c>
      <c r="J10" s="2">
        <v>70</v>
      </c>
      <c r="K10" s="2">
        <v>70</v>
      </c>
      <c r="L10" s="2">
        <v>70</v>
      </c>
      <c r="M10" s="2">
        <v>70</v>
      </c>
      <c r="N10" s="2">
        <v>70</v>
      </c>
      <c r="O10" s="2">
        <v>70</v>
      </c>
      <c r="P10" s="2">
        <v>70</v>
      </c>
      <c r="Q10" s="2">
        <v>70</v>
      </c>
      <c r="R10" s="2">
        <v>70</v>
      </c>
    </row>
    <row r="11" spans="1:18">
      <c r="A11" s="2">
        <v>200</v>
      </c>
      <c r="B11" s="2">
        <v>175</v>
      </c>
      <c r="C11" s="2">
        <v>165</v>
      </c>
      <c r="D11" s="2">
        <v>155</v>
      </c>
      <c r="E11" s="2">
        <v>145</v>
      </c>
      <c r="F11" s="2">
        <v>135</v>
      </c>
      <c r="G11" s="2">
        <v>125</v>
      </c>
      <c r="H11" s="2">
        <v>100</v>
      </c>
      <c r="I11" s="2">
        <v>90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2">
        <v>90</v>
      </c>
      <c r="P11" s="2">
        <v>90</v>
      </c>
      <c r="Q11" s="2">
        <v>90</v>
      </c>
      <c r="R11" s="2">
        <v>90</v>
      </c>
    </row>
    <row r="12" spans="1:18">
      <c r="A12" s="2">
        <v>290</v>
      </c>
      <c r="B12" s="2">
        <v>275</v>
      </c>
      <c r="C12" s="2">
        <v>250</v>
      </c>
      <c r="D12" s="2">
        <v>200</v>
      </c>
      <c r="E12" s="2">
        <v>190</v>
      </c>
      <c r="F12" s="2">
        <v>180</v>
      </c>
      <c r="G12" s="2">
        <v>170</v>
      </c>
      <c r="H12" s="2">
        <v>140</v>
      </c>
      <c r="I12" s="2">
        <v>130</v>
      </c>
      <c r="J12" s="2">
        <v>130</v>
      </c>
      <c r="K12" s="2">
        <v>130</v>
      </c>
      <c r="L12" s="2">
        <v>130</v>
      </c>
      <c r="M12" s="2">
        <v>130</v>
      </c>
      <c r="N12" s="2">
        <v>130</v>
      </c>
      <c r="O12" s="2">
        <v>130</v>
      </c>
      <c r="P12" s="2">
        <v>130</v>
      </c>
      <c r="Q12" s="2">
        <v>130</v>
      </c>
      <c r="R12" s="2">
        <v>130</v>
      </c>
    </row>
    <row r="13" spans="1:18">
      <c r="A13" s="2">
        <v>290</v>
      </c>
      <c r="B13" s="2">
        <v>275</v>
      </c>
      <c r="C13" s="2">
        <v>250</v>
      </c>
      <c r="D13" s="2">
        <v>200</v>
      </c>
      <c r="E13" s="2">
        <v>190</v>
      </c>
      <c r="F13" s="2">
        <v>180</v>
      </c>
      <c r="G13" s="2">
        <v>170</v>
      </c>
      <c r="H13" s="2">
        <v>140</v>
      </c>
      <c r="I13" s="2">
        <v>130</v>
      </c>
      <c r="J13" s="2">
        <v>130</v>
      </c>
      <c r="K13" s="2">
        <v>130</v>
      </c>
      <c r="L13" s="2">
        <v>130</v>
      </c>
      <c r="M13" s="2">
        <v>130</v>
      </c>
      <c r="N13" s="2">
        <v>130</v>
      </c>
      <c r="O13" s="2">
        <v>130</v>
      </c>
      <c r="P13" s="2">
        <v>130</v>
      </c>
      <c r="Q13" s="2">
        <v>130</v>
      </c>
      <c r="R13" s="2">
        <v>130</v>
      </c>
    </row>
    <row r="14" spans="1:18">
      <c r="A14" s="2">
        <v>240</v>
      </c>
      <c r="B14" s="2">
        <v>200</v>
      </c>
      <c r="C14" s="2">
        <v>190</v>
      </c>
      <c r="D14" s="2">
        <v>165</v>
      </c>
      <c r="E14" s="2">
        <v>155</v>
      </c>
      <c r="F14" s="2">
        <v>145</v>
      </c>
      <c r="G14" s="2">
        <v>135</v>
      </c>
      <c r="H14" s="2">
        <v>100</v>
      </c>
      <c r="I14" s="2">
        <v>95</v>
      </c>
      <c r="J14" s="2">
        <v>75</v>
      </c>
      <c r="K14" s="2">
        <v>75</v>
      </c>
      <c r="L14" s="2">
        <v>75</v>
      </c>
      <c r="M14" s="2">
        <v>75</v>
      </c>
      <c r="N14" s="2">
        <v>75</v>
      </c>
      <c r="O14" s="2">
        <v>75</v>
      </c>
      <c r="P14" s="2">
        <v>75</v>
      </c>
      <c r="Q14" s="2">
        <v>75</v>
      </c>
      <c r="R14" s="2">
        <v>75</v>
      </c>
    </row>
    <row r="15" spans="1:18">
      <c r="A15" s="2">
        <v>240</v>
      </c>
      <c r="B15" s="2">
        <v>225</v>
      </c>
      <c r="C15" s="2">
        <v>215</v>
      </c>
      <c r="D15" s="2">
        <v>150</v>
      </c>
      <c r="E15" s="2">
        <v>140</v>
      </c>
      <c r="F15" s="2">
        <v>130</v>
      </c>
      <c r="G15" s="2">
        <v>120</v>
      </c>
      <c r="H15" s="2">
        <v>80</v>
      </c>
      <c r="I15" s="2">
        <v>80</v>
      </c>
      <c r="J15" s="2">
        <v>70</v>
      </c>
      <c r="K15" s="2">
        <v>70</v>
      </c>
      <c r="L15" s="2">
        <v>70</v>
      </c>
      <c r="M15" s="2">
        <v>70</v>
      </c>
      <c r="N15" s="2">
        <v>70</v>
      </c>
      <c r="O15" s="2">
        <v>70</v>
      </c>
      <c r="P15" s="2">
        <v>70</v>
      </c>
      <c r="Q15" s="2">
        <v>70</v>
      </c>
      <c r="R15" s="2">
        <v>70</v>
      </c>
    </row>
    <row r="16" spans="1:18">
      <c r="A16" s="2">
        <v>240</v>
      </c>
      <c r="B16" s="2">
        <v>225</v>
      </c>
      <c r="C16" s="2">
        <v>215</v>
      </c>
      <c r="D16" s="2">
        <v>150</v>
      </c>
      <c r="E16" s="2">
        <v>140</v>
      </c>
      <c r="F16" s="2">
        <v>130</v>
      </c>
      <c r="G16" s="2">
        <v>120</v>
      </c>
      <c r="H16" s="2">
        <v>80</v>
      </c>
      <c r="I16" s="2">
        <v>80</v>
      </c>
      <c r="J16" s="2">
        <v>70</v>
      </c>
      <c r="K16" s="2">
        <v>70</v>
      </c>
      <c r="L16" s="2">
        <v>70</v>
      </c>
      <c r="M16" s="2">
        <v>70</v>
      </c>
      <c r="N16" s="2">
        <v>70</v>
      </c>
      <c r="O16" s="2">
        <v>70</v>
      </c>
      <c r="P16" s="2">
        <v>70</v>
      </c>
      <c r="Q16" s="2">
        <v>70</v>
      </c>
      <c r="R16" s="2">
        <v>70</v>
      </c>
    </row>
    <row r="17" spans="1:18">
      <c r="A17" s="2">
        <v>265</v>
      </c>
      <c r="B17" s="2">
        <v>250</v>
      </c>
      <c r="C17" s="2">
        <v>240</v>
      </c>
      <c r="D17" s="2">
        <v>150</v>
      </c>
      <c r="E17" s="2">
        <v>140</v>
      </c>
      <c r="F17" s="2">
        <v>140</v>
      </c>
      <c r="G17" s="2">
        <v>140</v>
      </c>
      <c r="H17" s="2">
        <v>140</v>
      </c>
      <c r="I17" s="2">
        <v>140</v>
      </c>
      <c r="J17" s="2">
        <v>140</v>
      </c>
      <c r="K17" s="2">
        <v>140</v>
      </c>
      <c r="L17" s="2">
        <v>140</v>
      </c>
      <c r="M17" s="2">
        <v>140</v>
      </c>
      <c r="N17" s="2">
        <v>140</v>
      </c>
      <c r="O17" s="2">
        <v>140</v>
      </c>
      <c r="P17" s="2">
        <v>140</v>
      </c>
      <c r="Q17" s="2">
        <v>140</v>
      </c>
      <c r="R17" s="2">
        <v>140</v>
      </c>
    </row>
    <row r="18" spans="1:18">
      <c r="A18" s="2">
        <v>265</v>
      </c>
      <c r="B18" s="2">
        <v>250</v>
      </c>
      <c r="C18" s="2">
        <v>240</v>
      </c>
      <c r="D18" s="2">
        <v>175</v>
      </c>
      <c r="E18" s="2">
        <v>165</v>
      </c>
      <c r="F18" s="2">
        <v>165</v>
      </c>
      <c r="G18" s="2">
        <v>165</v>
      </c>
      <c r="H18" s="2">
        <v>165</v>
      </c>
      <c r="I18" s="2">
        <v>165</v>
      </c>
      <c r="J18" s="2">
        <v>165</v>
      </c>
      <c r="K18" s="2">
        <v>165</v>
      </c>
      <c r="L18" s="2">
        <v>165</v>
      </c>
      <c r="M18" s="2">
        <v>165</v>
      </c>
      <c r="N18" s="2">
        <v>165</v>
      </c>
      <c r="O18" s="2">
        <v>165</v>
      </c>
      <c r="P18" s="2">
        <v>165</v>
      </c>
      <c r="Q18" s="2">
        <v>165</v>
      </c>
      <c r="R18" s="2">
        <v>165</v>
      </c>
    </row>
    <row r="19" spans="1:18">
      <c r="A19" s="2">
        <v>340</v>
      </c>
      <c r="B19" s="2">
        <v>325</v>
      </c>
      <c r="C19" s="2">
        <v>300</v>
      </c>
      <c r="D19" s="2">
        <v>250</v>
      </c>
      <c r="E19" s="2">
        <v>240</v>
      </c>
      <c r="F19" s="2">
        <v>240</v>
      </c>
      <c r="G19" s="2">
        <v>240</v>
      </c>
      <c r="H19" s="2">
        <v>240</v>
      </c>
      <c r="I19" s="2">
        <v>240</v>
      </c>
      <c r="J19" s="2">
        <v>240</v>
      </c>
      <c r="K19" s="2">
        <v>240</v>
      </c>
      <c r="L19" s="2">
        <v>240</v>
      </c>
      <c r="M19" s="2">
        <v>240</v>
      </c>
      <c r="N19" s="2">
        <v>240</v>
      </c>
      <c r="O19" s="2">
        <v>240</v>
      </c>
      <c r="P19" s="2">
        <v>240</v>
      </c>
      <c r="Q19" s="2">
        <v>240</v>
      </c>
      <c r="R19" s="2">
        <v>240</v>
      </c>
    </row>
    <row r="20" spans="1:18">
      <c r="A20" s="2">
        <v>340</v>
      </c>
      <c r="B20" s="2">
        <v>325</v>
      </c>
      <c r="C20" s="2">
        <v>240</v>
      </c>
      <c r="D20" s="2">
        <v>250</v>
      </c>
      <c r="E20" s="2">
        <v>240</v>
      </c>
      <c r="F20" s="2">
        <v>240</v>
      </c>
      <c r="G20" s="2">
        <v>240</v>
      </c>
      <c r="H20" s="2">
        <v>240</v>
      </c>
      <c r="I20" s="2">
        <v>240</v>
      </c>
      <c r="J20" s="2">
        <v>240</v>
      </c>
      <c r="K20" s="2">
        <v>240</v>
      </c>
      <c r="L20" s="2">
        <v>240</v>
      </c>
      <c r="M20" s="2">
        <v>240</v>
      </c>
      <c r="N20" s="2">
        <v>240</v>
      </c>
      <c r="O20" s="2">
        <v>240</v>
      </c>
      <c r="P20" s="2">
        <v>240</v>
      </c>
      <c r="Q20" s="2">
        <v>240</v>
      </c>
      <c r="R20" s="2">
        <v>240</v>
      </c>
    </row>
    <row r="21" spans="1:18">
      <c r="A21" s="2">
        <v>265</v>
      </c>
      <c r="B21" s="2">
        <v>250</v>
      </c>
      <c r="C21" s="2">
        <v>240</v>
      </c>
      <c r="D21" s="2">
        <v>175</v>
      </c>
      <c r="E21" s="2">
        <v>165</v>
      </c>
      <c r="F21" s="2">
        <v>155</v>
      </c>
      <c r="G21" s="2">
        <v>155</v>
      </c>
      <c r="H21" s="2">
        <v>120</v>
      </c>
      <c r="I21" s="2">
        <v>120</v>
      </c>
      <c r="J21" s="2">
        <v>120</v>
      </c>
      <c r="K21" s="2">
        <v>120</v>
      </c>
      <c r="L21" s="2">
        <v>100</v>
      </c>
      <c r="M21" s="2">
        <v>100</v>
      </c>
      <c r="N21" s="2">
        <v>100</v>
      </c>
      <c r="O21" s="2">
        <v>100</v>
      </c>
      <c r="P21" s="2">
        <v>100</v>
      </c>
      <c r="Q21" s="2">
        <v>100</v>
      </c>
      <c r="R21" s="2">
        <v>100</v>
      </c>
    </row>
    <row r="22" spans="1:18">
      <c r="A22" s="2">
        <v>265</v>
      </c>
      <c r="B22" s="2">
        <v>250</v>
      </c>
      <c r="C22" s="2">
        <v>240</v>
      </c>
      <c r="D22" s="2">
        <v>160</v>
      </c>
      <c r="E22" s="2">
        <v>150</v>
      </c>
      <c r="F22" s="2">
        <v>140</v>
      </c>
      <c r="G22" s="2">
        <v>140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</row>
    <row r="23" spans="1:18">
      <c r="A23" s="2">
        <v>265</v>
      </c>
      <c r="B23" s="2">
        <v>250</v>
      </c>
      <c r="C23" s="2">
        <v>240</v>
      </c>
      <c r="D23" s="2">
        <v>160</v>
      </c>
      <c r="E23" s="2">
        <v>150</v>
      </c>
      <c r="F23" s="2">
        <v>140</v>
      </c>
      <c r="G23" s="2">
        <v>140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100</v>
      </c>
      <c r="Q23" s="2">
        <v>100</v>
      </c>
      <c r="R23" s="2">
        <v>100</v>
      </c>
    </row>
    <row r="24" spans="1:18">
      <c r="A24" s="2">
        <v>265</v>
      </c>
      <c r="B24" s="2">
        <v>250</v>
      </c>
      <c r="C24" s="2">
        <v>240</v>
      </c>
      <c r="D24" s="2">
        <v>160</v>
      </c>
      <c r="E24" s="2">
        <v>150</v>
      </c>
      <c r="F24" s="2">
        <v>140</v>
      </c>
      <c r="G24" s="2">
        <v>140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90</v>
      </c>
      <c r="N24" s="2">
        <v>80</v>
      </c>
      <c r="O24" s="2">
        <v>80</v>
      </c>
      <c r="P24" s="2">
        <v>80</v>
      </c>
      <c r="Q24" s="2">
        <v>80</v>
      </c>
      <c r="R24" s="2">
        <v>80</v>
      </c>
    </row>
    <row r="25" spans="1:18">
      <c r="A25" s="2">
        <v>290</v>
      </c>
      <c r="B25" s="2">
        <v>290</v>
      </c>
      <c r="C25" s="2">
        <v>280</v>
      </c>
      <c r="D25" s="2">
        <v>185</v>
      </c>
      <c r="E25" s="2">
        <v>175</v>
      </c>
      <c r="F25" s="2">
        <v>165</v>
      </c>
      <c r="G25" s="2">
        <v>165</v>
      </c>
      <c r="H25" s="2">
        <v>135</v>
      </c>
      <c r="I25" s="2">
        <v>135</v>
      </c>
      <c r="J25" s="2">
        <v>135</v>
      </c>
      <c r="K25" s="2">
        <v>135</v>
      </c>
      <c r="L25" s="2">
        <v>120</v>
      </c>
      <c r="M25" s="2">
        <v>110</v>
      </c>
      <c r="N25" s="2">
        <v>100</v>
      </c>
      <c r="O25" s="2">
        <v>100</v>
      </c>
      <c r="P25" s="2">
        <v>100</v>
      </c>
      <c r="Q25" s="2">
        <v>100</v>
      </c>
      <c r="R25" s="2">
        <v>100</v>
      </c>
    </row>
    <row r="26" spans="1:18">
      <c r="A26" s="2">
        <v>340</v>
      </c>
      <c r="B26" s="2">
        <v>340</v>
      </c>
      <c r="C26" s="2">
        <v>330</v>
      </c>
      <c r="D26" s="2">
        <v>275</v>
      </c>
      <c r="E26" s="2">
        <v>265</v>
      </c>
      <c r="F26" s="2">
        <v>180</v>
      </c>
      <c r="G26" s="2">
        <v>180</v>
      </c>
      <c r="H26" s="2">
        <v>150</v>
      </c>
      <c r="I26" s="2">
        <v>150</v>
      </c>
      <c r="J26" s="2">
        <v>150</v>
      </c>
      <c r="K26" s="2">
        <v>150</v>
      </c>
      <c r="L26" s="2">
        <v>135</v>
      </c>
      <c r="M26" s="2">
        <v>125</v>
      </c>
      <c r="N26" s="2">
        <v>115</v>
      </c>
      <c r="O26" s="2">
        <v>115</v>
      </c>
      <c r="P26" s="2">
        <v>115</v>
      </c>
      <c r="Q26" s="2">
        <v>115</v>
      </c>
      <c r="R26" s="2">
        <v>115</v>
      </c>
    </row>
    <row r="27" spans="1:18">
      <c r="A27" s="2">
        <v>340</v>
      </c>
      <c r="B27" s="2">
        <v>340</v>
      </c>
      <c r="C27" s="2">
        <v>330</v>
      </c>
      <c r="D27" s="2">
        <v>275</v>
      </c>
      <c r="E27" s="2">
        <v>275</v>
      </c>
      <c r="F27" s="2">
        <v>275</v>
      </c>
      <c r="G27" s="2">
        <v>275</v>
      </c>
      <c r="H27" s="2">
        <v>275</v>
      </c>
      <c r="I27" s="2">
        <v>275</v>
      </c>
      <c r="J27" s="2">
        <v>275</v>
      </c>
      <c r="K27" s="2">
        <v>275</v>
      </c>
      <c r="L27" s="2">
        <v>275</v>
      </c>
      <c r="M27" s="2">
        <v>275</v>
      </c>
      <c r="N27" s="2">
        <v>275</v>
      </c>
      <c r="O27" s="2">
        <v>275</v>
      </c>
      <c r="P27" s="2">
        <v>275</v>
      </c>
      <c r="Q27" s="2">
        <v>275</v>
      </c>
      <c r="R27" s="2">
        <v>275</v>
      </c>
    </row>
    <row r="28" spans="1:18">
      <c r="A28" s="2">
        <v>290</v>
      </c>
      <c r="B28" s="2">
        <v>290</v>
      </c>
      <c r="C28" s="2">
        <v>280</v>
      </c>
      <c r="D28" s="2">
        <v>175</v>
      </c>
      <c r="E28" s="2">
        <v>175</v>
      </c>
      <c r="F28" s="2">
        <v>175</v>
      </c>
      <c r="G28" s="2">
        <v>175</v>
      </c>
      <c r="H28" s="2">
        <v>175</v>
      </c>
      <c r="I28" s="2">
        <v>175</v>
      </c>
      <c r="J28" s="2">
        <v>175</v>
      </c>
      <c r="K28" s="2">
        <v>175</v>
      </c>
      <c r="L28" s="2">
        <v>175</v>
      </c>
      <c r="M28" s="2">
        <v>175</v>
      </c>
      <c r="N28" s="2">
        <v>175</v>
      </c>
      <c r="O28" s="2">
        <v>175</v>
      </c>
      <c r="P28" s="2">
        <v>175</v>
      </c>
      <c r="Q28" s="2">
        <v>175</v>
      </c>
      <c r="R28" s="2">
        <v>175</v>
      </c>
    </row>
    <row r="29" spans="1:18">
      <c r="A29" s="2">
        <v>265</v>
      </c>
      <c r="B29" s="2">
        <v>265</v>
      </c>
      <c r="C29" s="2">
        <v>255</v>
      </c>
      <c r="D29" s="2">
        <v>175</v>
      </c>
      <c r="E29" s="2">
        <v>175</v>
      </c>
      <c r="F29" s="2">
        <v>175</v>
      </c>
      <c r="G29" s="2">
        <v>175</v>
      </c>
      <c r="H29" s="2">
        <v>175</v>
      </c>
      <c r="I29" s="2">
        <v>175</v>
      </c>
      <c r="J29" s="2">
        <v>175</v>
      </c>
      <c r="K29" s="2">
        <v>175</v>
      </c>
      <c r="L29" s="2">
        <v>175</v>
      </c>
      <c r="M29" s="2">
        <v>175</v>
      </c>
      <c r="N29" s="2">
        <v>175</v>
      </c>
      <c r="O29" s="2">
        <v>175</v>
      </c>
      <c r="P29" s="2">
        <v>175</v>
      </c>
      <c r="Q29" s="2">
        <v>175</v>
      </c>
      <c r="R29" s="2">
        <v>175</v>
      </c>
    </row>
    <row r="30" spans="1:18">
      <c r="A30" s="2">
        <v>265</v>
      </c>
      <c r="B30" s="2">
        <v>265</v>
      </c>
      <c r="C30" s="2">
        <v>255</v>
      </c>
      <c r="D30" s="2">
        <v>175</v>
      </c>
      <c r="E30" s="2">
        <v>175</v>
      </c>
      <c r="F30" s="2">
        <v>175</v>
      </c>
      <c r="G30" s="2">
        <v>175</v>
      </c>
      <c r="H30" s="2">
        <v>175</v>
      </c>
      <c r="I30" s="2">
        <v>175</v>
      </c>
      <c r="J30" s="2">
        <v>175</v>
      </c>
      <c r="K30" s="2">
        <v>175</v>
      </c>
      <c r="L30" s="2">
        <v>175</v>
      </c>
      <c r="M30" s="2">
        <v>175</v>
      </c>
      <c r="N30" s="2">
        <v>175</v>
      </c>
      <c r="O30" s="2">
        <v>175</v>
      </c>
      <c r="P30" s="2">
        <v>175</v>
      </c>
      <c r="Q30" s="2">
        <v>175</v>
      </c>
      <c r="R30" s="2">
        <v>175</v>
      </c>
    </row>
    <row r="31" spans="1:18">
      <c r="A31" s="2">
        <v>265</v>
      </c>
      <c r="B31" s="2">
        <v>265</v>
      </c>
      <c r="C31" s="2">
        <v>255</v>
      </c>
      <c r="D31" s="2">
        <v>175</v>
      </c>
      <c r="E31" s="2">
        <v>175</v>
      </c>
      <c r="F31" s="2">
        <v>175</v>
      </c>
      <c r="G31" s="2">
        <v>175</v>
      </c>
      <c r="H31" s="2">
        <v>175</v>
      </c>
      <c r="I31" s="2">
        <v>175</v>
      </c>
      <c r="J31" s="2">
        <v>175</v>
      </c>
      <c r="K31" s="2">
        <v>175</v>
      </c>
      <c r="L31" s="2">
        <v>175</v>
      </c>
      <c r="M31" s="2">
        <v>175</v>
      </c>
      <c r="N31" s="2">
        <v>175</v>
      </c>
      <c r="O31" s="2">
        <v>175</v>
      </c>
      <c r="P31" s="2">
        <v>175</v>
      </c>
      <c r="Q31" s="2">
        <v>175</v>
      </c>
      <c r="R31" s="2">
        <v>175</v>
      </c>
    </row>
    <row r="32" spans="1:18">
      <c r="A32" s="2">
        <v>290</v>
      </c>
      <c r="B32" s="2">
        <v>290</v>
      </c>
      <c r="C32" s="2">
        <v>280</v>
      </c>
      <c r="D32" s="2">
        <v>200</v>
      </c>
      <c r="E32" s="2">
        <v>190</v>
      </c>
      <c r="F32" s="2">
        <v>180</v>
      </c>
      <c r="G32" s="2">
        <v>200</v>
      </c>
      <c r="H32" s="2">
        <v>200</v>
      </c>
      <c r="I32" s="2">
        <v>200</v>
      </c>
      <c r="J32" s="2">
        <v>200</v>
      </c>
      <c r="K32" s="2">
        <v>200</v>
      </c>
      <c r="L32" s="2">
        <v>200</v>
      </c>
      <c r="M32" s="2">
        <v>200</v>
      </c>
      <c r="N32" s="2">
        <v>200</v>
      </c>
      <c r="O32" s="2">
        <v>200</v>
      </c>
      <c r="P32" s="2">
        <v>200</v>
      </c>
      <c r="Q32" s="2">
        <v>200</v>
      </c>
      <c r="R32" s="2">
        <v>200</v>
      </c>
    </row>
    <row r="33" spans="1:18">
      <c r="A33" s="2">
        <v>340</v>
      </c>
      <c r="B33" s="2">
        <v>340</v>
      </c>
      <c r="C33" s="2">
        <v>330</v>
      </c>
      <c r="D33" s="2">
        <v>300</v>
      </c>
      <c r="E33" s="2">
        <v>290</v>
      </c>
      <c r="F33" s="2">
        <v>250</v>
      </c>
      <c r="G33" s="2">
        <v>300</v>
      </c>
      <c r="H33" s="2">
        <v>300</v>
      </c>
      <c r="I33" s="2">
        <v>300</v>
      </c>
      <c r="J33" s="2">
        <v>300</v>
      </c>
      <c r="K33" s="2">
        <v>300</v>
      </c>
      <c r="L33" s="2">
        <v>300</v>
      </c>
      <c r="M33" s="2">
        <v>300</v>
      </c>
      <c r="N33" s="2">
        <v>300</v>
      </c>
      <c r="O33" s="2">
        <v>300</v>
      </c>
      <c r="P33" s="2">
        <v>300</v>
      </c>
      <c r="Q33" s="2">
        <v>300</v>
      </c>
      <c r="R33" s="2">
        <v>300</v>
      </c>
    </row>
    <row r="34" spans="1:18">
      <c r="A34" s="2">
        <v>340</v>
      </c>
      <c r="B34" s="2">
        <v>340</v>
      </c>
      <c r="C34" s="2">
        <v>330</v>
      </c>
      <c r="D34" s="2">
        <v>300</v>
      </c>
      <c r="E34" s="2">
        <v>290</v>
      </c>
      <c r="F34" s="2">
        <v>250</v>
      </c>
      <c r="G34" s="2">
        <v>300</v>
      </c>
      <c r="H34" s="2">
        <v>300</v>
      </c>
      <c r="I34" s="2">
        <v>300</v>
      </c>
      <c r="J34" s="2">
        <v>300</v>
      </c>
      <c r="K34" s="2">
        <v>300</v>
      </c>
      <c r="L34" s="2">
        <v>300</v>
      </c>
      <c r="M34" s="2">
        <v>300</v>
      </c>
      <c r="N34" s="2">
        <v>300</v>
      </c>
      <c r="O34" s="2">
        <v>300</v>
      </c>
      <c r="P34" s="2">
        <v>300</v>
      </c>
      <c r="Q34" s="2">
        <v>300</v>
      </c>
      <c r="R34" s="2">
        <v>300</v>
      </c>
    </row>
    <row r="35" spans="1:18">
      <c r="A35" s="2">
        <v>290</v>
      </c>
      <c r="B35" s="2">
        <v>290</v>
      </c>
      <c r="C35" s="2">
        <v>280</v>
      </c>
      <c r="D35" s="2">
        <v>175</v>
      </c>
      <c r="E35" s="2">
        <v>165</v>
      </c>
      <c r="F35" s="2">
        <v>155</v>
      </c>
      <c r="G35" s="2">
        <v>275</v>
      </c>
      <c r="H35" s="2">
        <v>275</v>
      </c>
      <c r="I35" s="2">
        <v>275</v>
      </c>
      <c r="J35" s="2">
        <v>275</v>
      </c>
      <c r="K35" s="2">
        <v>200</v>
      </c>
      <c r="L35" s="2">
        <v>190</v>
      </c>
      <c r="M35" s="2">
        <v>180</v>
      </c>
      <c r="N35" s="2">
        <v>170</v>
      </c>
      <c r="O35" s="2">
        <v>150</v>
      </c>
      <c r="P35" s="2">
        <v>115</v>
      </c>
      <c r="Q35" s="2">
        <v>100</v>
      </c>
      <c r="R35" s="2">
        <v>90</v>
      </c>
    </row>
    <row r="37" spans="1:18">
      <c r="A37" s="6" t="s">
        <v>46</v>
      </c>
      <c r="B37" s="6"/>
      <c r="C37" s="6"/>
      <c r="D37" s="6"/>
      <c r="E37" s="6"/>
      <c r="F37" s="6"/>
      <c r="G37" s="6"/>
      <c r="H37" s="6"/>
    </row>
    <row r="38" spans="1:18">
      <c r="A38" s="2" t="s">
        <v>51</v>
      </c>
      <c r="B38" s="2"/>
      <c r="C38" s="2"/>
      <c r="D38" s="2"/>
      <c r="E38" s="2"/>
      <c r="F38" s="2"/>
      <c r="G38" s="2"/>
      <c r="H38" s="2"/>
    </row>
    <row r="39" spans="1:18">
      <c r="A39" s="2" t="s">
        <v>52</v>
      </c>
      <c r="B39" s="2"/>
      <c r="C39" s="2"/>
      <c r="D39" s="2"/>
      <c r="E39" s="2"/>
      <c r="F39" s="2"/>
      <c r="G39" s="2"/>
      <c r="H39" s="2"/>
    </row>
    <row r="40" spans="1:18">
      <c r="A40" s="11">
        <v>42542</v>
      </c>
      <c r="B40" s="11">
        <v>42545</v>
      </c>
      <c r="C40" s="6">
        <v>42547</v>
      </c>
      <c r="D40" s="11">
        <v>42548</v>
      </c>
      <c r="E40" s="11">
        <v>42549</v>
      </c>
      <c r="F40" s="11">
        <v>42550</v>
      </c>
      <c r="G40" s="11">
        <v>42551</v>
      </c>
      <c r="H40" s="11">
        <v>42552</v>
      </c>
      <c r="I40" s="6">
        <v>42553</v>
      </c>
      <c r="J40" s="6">
        <v>42555</v>
      </c>
      <c r="K40" s="6"/>
      <c r="L40" s="6"/>
      <c r="M40" s="6"/>
      <c r="N40" s="6"/>
      <c r="O40" s="6"/>
      <c r="P40" s="6"/>
      <c r="Q40" s="6"/>
    </row>
    <row r="41" spans="1:18">
      <c r="A41" s="2">
        <v>390</v>
      </c>
      <c r="B41" s="2">
        <v>350</v>
      </c>
      <c r="C41" s="2">
        <v>275</v>
      </c>
      <c r="D41" s="2">
        <v>265</v>
      </c>
      <c r="E41" s="2">
        <v>225</v>
      </c>
      <c r="F41" s="2">
        <v>200</v>
      </c>
      <c r="G41" s="2">
        <v>175</v>
      </c>
      <c r="H41" s="2">
        <v>125</v>
      </c>
      <c r="I41" s="2">
        <v>125</v>
      </c>
      <c r="J41" s="2">
        <v>125</v>
      </c>
      <c r="K41" s="2"/>
      <c r="L41" s="8"/>
      <c r="M41" s="2"/>
      <c r="N41" s="2"/>
      <c r="O41" s="2"/>
      <c r="P41" s="2"/>
      <c r="Q41" s="2"/>
    </row>
    <row r="42" spans="1:18">
      <c r="A42" s="2">
        <v>390</v>
      </c>
      <c r="B42" s="2">
        <v>350</v>
      </c>
      <c r="C42" s="2">
        <v>275</v>
      </c>
      <c r="D42" s="2">
        <v>265</v>
      </c>
      <c r="E42" s="2">
        <v>225</v>
      </c>
      <c r="F42" s="2">
        <v>200</v>
      </c>
      <c r="G42" s="2">
        <v>175</v>
      </c>
      <c r="H42" s="2">
        <v>140</v>
      </c>
      <c r="I42" s="2">
        <v>140</v>
      </c>
      <c r="J42" s="2">
        <v>140</v>
      </c>
      <c r="K42" s="2"/>
      <c r="L42" s="8"/>
      <c r="M42" s="2"/>
      <c r="N42" s="2"/>
      <c r="O42" s="2"/>
      <c r="P42" s="2"/>
      <c r="Q42" s="2"/>
    </row>
    <row r="43" spans="1:18">
      <c r="A43" s="2">
        <v>390</v>
      </c>
      <c r="B43" s="2">
        <v>350</v>
      </c>
      <c r="C43" s="2">
        <v>275</v>
      </c>
      <c r="D43" s="2">
        <v>275</v>
      </c>
      <c r="E43" s="2">
        <v>275</v>
      </c>
      <c r="F43" s="2">
        <v>250</v>
      </c>
      <c r="G43" s="2">
        <v>225</v>
      </c>
      <c r="H43" s="2">
        <v>150</v>
      </c>
      <c r="I43" s="2">
        <v>150</v>
      </c>
      <c r="J43" s="2">
        <v>150</v>
      </c>
      <c r="K43" s="2"/>
      <c r="L43" s="8"/>
      <c r="M43" s="2"/>
      <c r="N43" s="2"/>
      <c r="O43" s="2"/>
      <c r="P43" s="2"/>
      <c r="Q43" s="2"/>
    </row>
    <row r="44" spans="1:18">
      <c r="A44" s="2">
        <v>390</v>
      </c>
      <c r="B44" s="2">
        <v>350</v>
      </c>
      <c r="C44" s="2">
        <v>275</v>
      </c>
      <c r="D44" s="2">
        <v>275</v>
      </c>
      <c r="E44" s="2">
        <v>275</v>
      </c>
      <c r="F44" s="2">
        <v>250</v>
      </c>
      <c r="G44" s="2">
        <v>225</v>
      </c>
      <c r="H44" s="2">
        <v>150</v>
      </c>
      <c r="I44" s="2">
        <v>150</v>
      </c>
      <c r="J44" s="2">
        <v>150</v>
      </c>
      <c r="K44" s="2"/>
      <c r="L44" s="8"/>
      <c r="M44" s="2"/>
      <c r="N44" s="2"/>
      <c r="O44" s="2"/>
      <c r="P44" s="2"/>
      <c r="Q44" s="2"/>
    </row>
    <row r="45" spans="1:18">
      <c r="A45" s="2">
        <v>340</v>
      </c>
      <c r="B45" s="2">
        <v>300</v>
      </c>
      <c r="C45" s="2">
        <v>250</v>
      </c>
      <c r="D45" s="2">
        <v>200</v>
      </c>
      <c r="E45" s="2">
        <v>190</v>
      </c>
      <c r="F45" s="2">
        <v>180</v>
      </c>
      <c r="G45" s="2">
        <v>170</v>
      </c>
      <c r="H45" s="2">
        <v>125</v>
      </c>
      <c r="I45" s="2">
        <v>100</v>
      </c>
      <c r="J45" s="2">
        <v>100</v>
      </c>
      <c r="K45" s="2"/>
      <c r="L45" s="8"/>
      <c r="M45" s="2"/>
      <c r="N45" s="2"/>
      <c r="O45" s="2"/>
      <c r="P45" s="2"/>
      <c r="Q45" s="2"/>
    </row>
    <row r="46" spans="1:18">
      <c r="A46" s="2">
        <v>340</v>
      </c>
      <c r="B46" s="2">
        <v>300</v>
      </c>
      <c r="C46" s="2">
        <v>250</v>
      </c>
      <c r="D46" s="2">
        <v>200</v>
      </c>
      <c r="E46" s="2">
        <v>190</v>
      </c>
      <c r="F46" s="2">
        <v>180</v>
      </c>
      <c r="G46" s="2">
        <v>170</v>
      </c>
      <c r="H46" s="2">
        <v>125</v>
      </c>
      <c r="I46" s="2">
        <v>100</v>
      </c>
      <c r="J46" s="2">
        <v>100</v>
      </c>
      <c r="K46" s="2"/>
      <c r="L46" s="8"/>
      <c r="M46" s="2"/>
      <c r="N46" s="2"/>
      <c r="O46" s="2"/>
      <c r="P46" s="2"/>
      <c r="Q46" s="2"/>
    </row>
    <row r="47" spans="1:18">
      <c r="A47" s="2">
        <v>365</v>
      </c>
      <c r="B47" s="2">
        <v>300</v>
      </c>
      <c r="C47" s="2">
        <v>250</v>
      </c>
      <c r="D47" s="2">
        <v>200</v>
      </c>
      <c r="E47" s="2">
        <v>190</v>
      </c>
      <c r="F47" s="2">
        <v>180</v>
      </c>
      <c r="G47" s="2">
        <v>170</v>
      </c>
      <c r="H47" s="2">
        <v>130</v>
      </c>
      <c r="I47" s="2">
        <v>130</v>
      </c>
      <c r="J47" s="2">
        <v>150</v>
      </c>
      <c r="K47" s="2"/>
      <c r="L47" s="8"/>
      <c r="M47" s="2"/>
      <c r="N47" s="2"/>
      <c r="O47" s="2"/>
      <c r="P47" s="2"/>
      <c r="Q47" s="2"/>
    </row>
    <row r="48" spans="1:18">
      <c r="A48" s="2">
        <v>390</v>
      </c>
      <c r="B48" s="2">
        <v>350</v>
      </c>
      <c r="C48" s="2">
        <v>300</v>
      </c>
      <c r="D48" s="2">
        <v>290</v>
      </c>
      <c r="E48" s="2">
        <v>280</v>
      </c>
      <c r="F48" s="2">
        <v>270</v>
      </c>
      <c r="G48" s="2">
        <v>260</v>
      </c>
      <c r="H48" s="2">
        <v>220</v>
      </c>
      <c r="I48" s="2">
        <v>200</v>
      </c>
      <c r="J48" s="2">
        <v>225</v>
      </c>
      <c r="K48" s="2"/>
      <c r="L48" s="8"/>
      <c r="M48" s="2"/>
      <c r="N48" s="2"/>
      <c r="O48" s="2"/>
      <c r="P48" s="2"/>
      <c r="Q48" s="2"/>
    </row>
    <row r="49" spans="1:17">
      <c r="A49" s="2">
        <v>390</v>
      </c>
      <c r="B49" s="2">
        <v>350</v>
      </c>
      <c r="C49" s="2">
        <v>300</v>
      </c>
      <c r="D49" s="2">
        <v>290</v>
      </c>
      <c r="E49" s="2">
        <v>280</v>
      </c>
      <c r="F49" s="2">
        <v>270</v>
      </c>
      <c r="G49" s="2">
        <v>260</v>
      </c>
      <c r="H49" s="2">
        <v>220</v>
      </c>
      <c r="I49" s="2">
        <v>200</v>
      </c>
      <c r="J49" s="2">
        <v>225</v>
      </c>
      <c r="K49" s="2"/>
      <c r="L49" s="8"/>
      <c r="M49" s="2"/>
      <c r="N49" s="2"/>
      <c r="O49" s="2"/>
      <c r="P49" s="2"/>
      <c r="Q49" s="2"/>
    </row>
    <row r="50" spans="1:17">
      <c r="A50" s="2">
        <v>365</v>
      </c>
      <c r="B50" s="2">
        <v>350</v>
      </c>
      <c r="C50" s="2">
        <v>300</v>
      </c>
      <c r="D50" s="2">
        <v>200</v>
      </c>
      <c r="E50" s="2">
        <v>190</v>
      </c>
      <c r="F50" s="2">
        <v>180</v>
      </c>
      <c r="G50" s="2">
        <v>170</v>
      </c>
      <c r="H50" s="2">
        <v>125</v>
      </c>
      <c r="I50" s="2">
        <v>125</v>
      </c>
      <c r="J50" s="2">
        <v>100</v>
      </c>
      <c r="K50" s="2"/>
      <c r="L50" s="8"/>
      <c r="M50" s="2"/>
      <c r="N50" s="2"/>
      <c r="O50" s="2"/>
      <c r="P50" s="2"/>
      <c r="Q50" s="2"/>
    </row>
    <row r="51" spans="1:17">
      <c r="A51" s="2">
        <v>340</v>
      </c>
      <c r="B51" s="2">
        <v>300</v>
      </c>
      <c r="C51" s="2">
        <v>250</v>
      </c>
      <c r="D51" s="2">
        <v>200</v>
      </c>
      <c r="E51" s="2">
        <v>190</v>
      </c>
      <c r="F51" s="2">
        <v>180</v>
      </c>
      <c r="G51" s="2">
        <v>170</v>
      </c>
      <c r="H51" s="2">
        <v>125</v>
      </c>
      <c r="I51" s="2">
        <v>125</v>
      </c>
      <c r="J51" s="2">
        <v>100</v>
      </c>
      <c r="K51" s="2"/>
      <c r="L51" s="8"/>
      <c r="M51" s="2"/>
      <c r="N51" s="2"/>
      <c r="O51" s="2"/>
      <c r="P51" s="2"/>
      <c r="Q51" s="2"/>
    </row>
    <row r="52" spans="1:17">
      <c r="A52" s="2">
        <v>340</v>
      </c>
      <c r="B52" s="2">
        <v>300</v>
      </c>
      <c r="C52" s="2">
        <v>250</v>
      </c>
      <c r="D52" s="2">
        <v>200</v>
      </c>
      <c r="E52" s="2">
        <v>190</v>
      </c>
      <c r="F52" s="2">
        <v>180</v>
      </c>
      <c r="G52" s="2">
        <v>170</v>
      </c>
      <c r="H52" s="2">
        <v>125</v>
      </c>
      <c r="I52" s="2">
        <v>125</v>
      </c>
      <c r="J52" s="2">
        <v>100</v>
      </c>
      <c r="K52" s="2"/>
      <c r="L52" s="8"/>
      <c r="M52" s="2"/>
      <c r="N52" s="2"/>
      <c r="O52" s="2"/>
      <c r="P52" s="2"/>
      <c r="Q52" s="2"/>
    </row>
    <row r="53" spans="1:17">
      <c r="A53" s="2">
        <v>350</v>
      </c>
      <c r="B53" s="2">
        <v>350</v>
      </c>
      <c r="C53" s="2">
        <v>350</v>
      </c>
      <c r="D53" s="2">
        <v>350</v>
      </c>
      <c r="E53" s="2">
        <v>350</v>
      </c>
      <c r="F53" s="2">
        <v>350</v>
      </c>
      <c r="G53" s="2">
        <v>350</v>
      </c>
      <c r="H53" s="2">
        <v>350</v>
      </c>
      <c r="I53" s="2">
        <v>350</v>
      </c>
      <c r="J53" s="2">
        <v>350</v>
      </c>
      <c r="K53" s="2"/>
      <c r="L53" s="8"/>
      <c r="M53" s="2"/>
      <c r="N53" s="2"/>
      <c r="O53" s="2"/>
      <c r="P53" s="2"/>
      <c r="Q53" s="2"/>
    </row>
    <row r="54" spans="1:17">
      <c r="A54" s="2">
        <v>375</v>
      </c>
      <c r="B54" s="2">
        <v>375</v>
      </c>
      <c r="C54" s="2">
        <v>375</v>
      </c>
      <c r="D54" s="2">
        <v>375</v>
      </c>
      <c r="E54" s="2">
        <v>375</v>
      </c>
      <c r="F54" s="2">
        <v>375</v>
      </c>
      <c r="G54" s="2">
        <v>375</v>
      </c>
      <c r="H54" s="2">
        <v>375</v>
      </c>
      <c r="I54" s="2">
        <v>375</v>
      </c>
      <c r="J54" s="2">
        <v>375</v>
      </c>
      <c r="K54" s="2"/>
      <c r="L54" s="8"/>
      <c r="M54" s="2"/>
      <c r="N54" s="2"/>
      <c r="O54" s="2"/>
      <c r="P54" s="2"/>
      <c r="Q54" s="2"/>
    </row>
    <row r="55" spans="1:17">
      <c r="A55" s="2">
        <v>400</v>
      </c>
      <c r="B55" s="2">
        <v>400</v>
      </c>
      <c r="C55" s="2">
        <v>400</v>
      </c>
      <c r="D55" s="2">
        <v>400</v>
      </c>
      <c r="E55" s="2">
        <v>400</v>
      </c>
      <c r="F55" s="2">
        <v>400</v>
      </c>
      <c r="G55" s="2">
        <v>400</v>
      </c>
      <c r="H55" s="2">
        <v>400</v>
      </c>
      <c r="I55" s="2">
        <v>400</v>
      </c>
      <c r="J55" s="2">
        <v>400</v>
      </c>
      <c r="K55" s="2"/>
      <c r="L55" s="8"/>
      <c r="M55" s="2"/>
      <c r="N55" s="2"/>
      <c r="O55" s="2"/>
      <c r="P55" s="2"/>
      <c r="Q55" s="2"/>
    </row>
    <row r="56" spans="1:17">
      <c r="A56" s="2">
        <v>425</v>
      </c>
      <c r="B56" s="2">
        <v>425</v>
      </c>
      <c r="C56" s="2">
        <v>425</v>
      </c>
      <c r="D56" s="2">
        <v>425</v>
      </c>
      <c r="E56" s="2">
        <v>425</v>
      </c>
      <c r="F56" s="2">
        <v>425</v>
      </c>
      <c r="G56" s="2">
        <v>425</v>
      </c>
      <c r="H56" s="2">
        <v>425</v>
      </c>
      <c r="I56" s="2">
        <v>425</v>
      </c>
      <c r="J56" s="2">
        <v>425</v>
      </c>
      <c r="K56" s="2"/>
      <c r="L56" s="8"/>
      <c r="M56" s="2"/>
      <c r="N56" s="2"/>
      <c r="O56" s="2"/>
      <c r="P56" s="2"/>
      <c r="Q56" s="2"/>
    </row>
    <row r="57" spans="1:17">
      <c r="A57" s="2">
        <v>375</v>
      </c>
      <c r="B57" s="2">
        <v>375</v>
      </c>
      <c r="C57" s="2">
        <v>375</v>
      </c>
      <c r="D57" s="2">
        <v>375</v>
      </c>
      <c r="E57" s="2">
        <v>375</v>
      </c>
      <c r="F57" s="2">
        <v>375</v>
      </c>
      <c r="G57" s="2">
        <v>375</v>
      </c>
      <c r="H57" s="2">
        <v>375</v>
      </c>
      <c r="I57" s="2">
        <v>375</v>
      </c>
      <c r="J57" s="2">
        <v>375</v>
      </c>
      <c r="K57" s="2"/>
      <c r="L57" s="8"/>
      <c r="M57" s="2"/>
      <c r="N57" s="2"/>
      <c r="O57" s="2"/>
      <c r="P57" s="2"/>
      <c r="Q57" s="2"/>
    </row>
    <row r="58" spans="1:17">
      <c r="A58" s="2">
        <v>365</v>
      </c>
      <c r="B58" s="2">
        <v>365</v>
      </c>
      <c r="C58" s="2">
        <v>350</v>
      </c>
      <c r="D58" s="2">
        <v>200</v>
      </c>
      <c r="E58" s="2">
        <v>200</v>
      </c>
      <c r="F58" s="2">
        <v>190</v>
      </c>
      <c r="G58" s="2">
        <v>190</v>
      </c>
      <c r="H58" s="2">
        <v>150</v>
      </c>
      <c r="I58" s="2">
        <v>125</v>
      </c>
      <c r="J58" s="2">
        <v>100</v>
      </c>
      <c r="K58" s="2"/>
      <c r="L58" s="8"/>
      <c r="M58" s="2"/>
      <c r="N58" s="2"/>
      <c r="O58" s="2"/>
      <c r="P58" s="2"/>
      <c r="Q58" s="2"/>
    </row>
    <row r="59" spans="1:17">
      <c r="A59" s="2">
        <v>365</v>
      </c>
      <c r="B59" s="2">
        <v>365</v>
      </c>
      <c r="C59" s="2">
        <v>350</v>
      </c>
      <c r="D59" s="2">
        <v>200</v>
      </c>
      <c r="E59" s="2">
        <v>200</v>
      </c>
      <c r="F59" s="2">
        <v>190</v>
      </c>
      <c r="G59" s="2">
        <v>190</v>
      </c>
      <c r="H59" s="2">
        <v>150</v>
      </c>
      <c r="I59" s="2">
        <v>125</v>
      </c>
      <c r="J59" s="2">
        <v>100</v>
      </c>
      <c r="K59" s="2"/>
      <c r="L59" s="8"/>
      <c r="M59" s="2"/>
      <c r="N59" s="2"/>
      <c r="O59" s="2"/>
      <c r="P59" s="2"/>
      <c r="Q59" s="2"/>
    </row>
    <row r="60" spans="1:17">
      <c r="A60" s="2">
        <v>365</v>
      </c>
      <c r="B60" s="2">
        <v>365</v>
      </c>
      <c r="C60" s="2">
        <v>350</v>
      </c>
      <c r="D60" s="2">
        <v>200</v>
      </c>
      <c r="E60" s="2">
        <v>200</v>
      </c>
      <c r="F60" s="2">
        <v>190</v>
      </c>
      <c r="G60" s="2">
        <v>190</v>
      </c>
      <c r="H60" s="2">
        <v>150</v>
      </c>
      <c r="I60" s="2">
        <v>150</v>
      </c>
      <c r="J60" s="2">
        <v>150</v>
      </c>
      <c r="K60" s="2"/>
      <c r="L60" s="8"/>
      <c r="M60" s="2"/>
      <c r="N60" s="2"/>
      <c r="O60" s="2"/>
      <c r="P60" s="2"/>
      <c r="Q60" s="2"/>
    </row>
    <row r="61" spans="1:17">
      <c r="A61" s="2">
        <v>390</v>
      </c>
      <c r="B61" s="2">
        <v>390</v>
      </c>
      <c r="C61" s="2">
        <v>375</v>
      </c>
      <c r="D61" s="2">
        <v>200</v>
      </c>
      <c r="E61" s="2">
        <v>200</v>
      </c>
      <c r="F61" s="2">
        <v>190</v>
      </c>
      <c r="G61" s="2">
        <v>190</v>
      </c>
      <c r="H61" s="2">
        <v>150</v>
      </c>
      <c r="I61" s="2">
        <v>150</v>
      </c>
      <c r="J61" s="2">
        <v>150</v>
      </c>
      <c r="K61" s="2"/>
      <c r="L61" s="8"/>
      <c r="M61" s="2"/>
      <c r="N61" s="2"/>
      <c r="O61" s="2"/>
      <c r="P61" s="2"/>
      <c r="Q61" s="2"/>
    </row>
    <row r="62" spans="1:17">
      <c r="A62" s="2">
        <v>415</v>
      </c>
      <c r="B62" s="2">
        <v>415</v>
      </c>
      <c r="C62" s="2">
        <v>400</v>
      </c>
      <c r="D62" s="2">
        <v>350</v>
      </c>
      <c r="E62" s="2">
        <v>350</v>
      </c>
      <c r="F62" s="2">
        <v>340</v>
      </c>
      <c r="G62" s="2">
        <v>340</v>
      </c>
      <c r="H62" s="2">
        <v>250</v>
      </c>
      <c r="I62" s="2">
        <v>250</v>
      </c>
      <c r="J62" s="2">
        <v>250</v>
      </c>
      <c r="K62" s="2"/>
      <c r="L62" s="8"/>
      <c r="M62" s="2"/>
      <c r="N62" s="2"/>
      <c r="O62" s="2"/>
      <c r="P62" s="2"/>
      <c r="Q62" s="2"/>
    </row>
    <row r="63" spans="1:17">
      <c r="A63" s="2">
        <v>440</v>
      </c>
      <c r="B63" s="2">
        <v>440</v>
      </c>
      <c r="C63" s="2">
        <v>425</v>
      </c>
      <c r="D63" s="2">
        <v>350</v>
      </c>
      <c r="E63" s="2">
        <v>350</v>
      </c>
      <c r="F63" s="2">
        <v>340</v>
      </c>
      <c r="G63" s="2">
        <v>340</v>
      </c>
      <c r="H63" s="2">
        <v>250</v>
      </c>
      <c r="I63" s="2">
        <v>250</v>
      </c>
      <c r="J63" s="2">
        <v>250</v>
      </c>
      <c r="K63" s="2"/>
      <c r="L63" s="8"/>
      <c r="M63" s="2"/>
      <c r="N63" s="2"/>
      <c r="O63" s="2"/>
      <c r="P63" s="2"/>
      <c r="Q63" s="2"/>
    </row>
    <row r="64" spans="1:17">
      <c r="A64" s="2">
        <v>390</v>
      </c>
      <c r="B64" s="2">
        <v>390</v>
      </c>
      <c r="C64" s="2">
        <v>375</v>
      </c>
      <c r="D64" s="2">
        <v>200</v>
      </c>
      <c r="E64" s="2">
        <v>200</v>
      </c>
      <c r="F64" s="2">
        <v>190</v>
      </c>
      <c r="G64" s="2">
        <v>190</v>
      </c>
      <c r="H64" s="2">
        <v>150</v>
      </c>
      <c r="I64" s="2">
        <v>125</v>
      </c>
      <c r="J64" s="2">
        <v>125</v>
      </c>
      <c r="K64" s="2"/>
      <c r="L64" s="8"/>
      <c r="M64" s="2"/>
      <c r="N64" s="2"/>
      <c r="O64" s="2"/>
      <c r="P64" s="2"/>
      <c r="Q64" s="2"/>
    </row>
    <row r="65" spans="1:17">
      <c r="A65" s="2">
        <v>365</v>
      </c>
      <c r="B65" s="2">
        <v>365</v>
      </c>
      <c r="C65" s="2">
        <v>350</v>
      </c>
      <c r="D65" s="2">
        <v>200</v>
      </c>
      <c r="E65" s="2">
        <v>200</v>
      </c>
      <c r="F65" s="2">
        <v>190</v>
      </c>
      <c r="G65" s="2">
        <v>190</v>
      </c>
      <c r="H65" s="2">
        <v>150</v>
      </c>
      <c r="I65" s="2">
        <v>125</v>
      </c>
      <c r="J65" s="2">
        <v>125</v>
      </c>
      <c r="K65" s="2"/>
      <c r="L65" s="8"/>
      <c r="M65" s="2"/>
      <c r="N65" s="2"/>
      <c r="O65" s="2"/>
      <c r="P65" s="2"/>
      <c r="Q65" s="2"/>
    </row>
    <row r="66" spans="1:17">
      <c r="A66" s="2">
        <v>365</v>
      </c>
      <c r="B66" s="2">
        <v>365</v>
      </c>
      <c r="C66" s="2">
        <v>350</v>
      </c>
      <c r="D66" s="2">
        <v>200</v>
      </c>
      <c r="E66" s="2">
        <v>200</v>
      </c>
      <c r="F66" s="2">
        <v>190</v>
      </c>
      <c r="G66" s="2">
        <v>190</v>
      </c>
      <c r="H66" s="2">
        <v>150</v>
      </c>
      <c r="I66" s="2">
        <v>125</v>
      </c>
      <c r="J66" s="2">
        <v>125</v>
      </c>
      <c r="K66" s="2"/>
      <c r="L66" s="8"/>
      <c r="M66" s="2"/>
      <c r="N66" s="2"/>
      <c r="O66" s="2"/>
      <c r="P66" s="2"/>
      <c r="Q66" s="2"/>
    </row>
    <row r="67" spans="1:17">
      <c r="A67" s="2">
        <v>365</v>
      </c>
      <c r="B67" s="2">
        <v>365</v>
      </c>
      <c r="C67" s="2">
        <v>350</v>
      </c>
      <c r="D67" s="2">
        <v>200</v>
      </c>
      <c r="E67" s="2">
        <v>200</v>
      </c>
      <c r="F67" s="2">
        <v>190</v>
      </c>
      <c r="G67" s="2">
        <v>225</v>
      </c>
      <c r="H67" s="2">
        <v>225</v>
      </c>
      <c r="I67" s="2">
        <v>225</v>
      </c>
      <c r="J67" s="2">
        <v>225</v>
      </c>
      <c r="K67" s="2"/>
      <c r="L67" s="8"/>
      <c r="M67" s="2"/>
      <c r="N67" s="2"/>
      <c r="O67" s="2"/>
      <c r="P67" s="2"/>
      <c r="Q67" s="2"/>
    </row>
    <row r="68" spans="1:17">
      <c r="A68" s="2">
        <v>415</v>
      </c>
      <c r="B68" s="2">
        <v>415</v>
      </c>
      <c r="C68" s="2">
        <v>400</v>
      </c>
      <c r="D68" s="2">
        <v>200</v>
      </c>
      <c r="E68" s="2">
        <v>200</v>
      </c>
      <c r="F68" s="2">
        <v>190</v>
      </c>
      <c r="G68" s="2">
        <v>250</v>
      </c>
      <c r="H68" s="2">
        <v>250</v>
      </c>
      <c r="I68" s="2">
        <v>250</v>
      </c>
      <c r="J68" s="2">
        <v>250</v>
      </c>
      <c r="K68" s="2"/>
      <c r="L68" s="8"/>
      <c r="M68" s="2"/>
      <c r="N68" s="2"/>
      <c r="O68" s="2"/>
      <c r="P68" s="2"/>
      <c r="Q68" s="2"/>
    </row>
    <row r="69" spans="1:17">
      <c r="A69" s="2">
        <v>440</v>
      </c>
      <c r="B69" s="2">
        <v>440</v>
      </c>
      <c r="C69" s="2">
        <v>425</v>
      </c>
      <c r="D69" s="2">
        <v>375</v>
      </c>
      <c r="E69" s="2">
        <v>375</v>
      </c>
      <c r="F69" s="2">
        <v>350</v>
      </c>
      <c r="G69" s="2">
        <v>400</v>
      </c>
      <c r="H69" s="2">
        <v>400</v>
      </c>
      <c r="I69" s="2">
        <v>400</v>
      </c>
      <c r="J69" s="2">
        <v>400</v>
      </c>
      <c r="K69" s="2"/>
      <c r="L69" s="8"/>
      <c r="M69" s="2"/>
      <c r="N69" s="2"/>
      <c r="O69" s="2"/>
      <c r="P69" s="2"/>
      <c r="Q69" s="2"/>
    </row>
    <row r="70" spans="1:17">
      <c r="A70" s="2">
        <v>465</v>
      </c>
      <c r="B70" s="2">
        <v>465</v>
      </c>
      <c r="C70" s="2">
        <v>450</v>
      </c>
      <c r="D70" s="2">
        <v>375</v>
      </c>
      <c r="E70" s="2">
        <v>375</v>
      </c>
      <c r="F70" s="2">
        <v>350</v>
      </c>
      <c r="G70" s="2">
        <v>450</v>
      </c>
      <c r="H70" s="2">
        <v>450</v>
      </c>
      <c r="I70" s="2">
        <v>450</v>
      </c>
      <c r="J70" s="2">
        <v>450</v>
      </c>
      <c r="K70" s="2"/>
      <c r="L70" s="8"/>
      <c r="M70" s="2"/>
      <c r="N70" s="2"/>
      <c r="O70" s="2"/>
      <c r="P70" s="2"/>
      <c r="Q70" s="2"/>
    </row>
    <row r="71" spans="1:17">
      <c r="A71" s="2">
        <v>390</v>
      </c>
      <c r="B71" s="2">
        <v>390</v>
      </c>
      <c r="C71" s="2">
        <v>375</v>
      </c>
      <c r="D71" s="2">
        <v>200</v>
      </c>
      <c r="E71" s="2">
        <v>200</v>
      </c>
      <c r="F71" s="2">
        <v>190</v>
      </c>
      <c r="G71" s="2">
        <v>300</v>
      </c>
      <c r="H71" s="2">
        <v>300</v>
      </c>
      <c r="I71" s="2">
        <v>300</v>
      </c>
      <c r="J71" s="2">
        <v>300</v>
      </c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zoomScale="85" zoomScaleNormal="85" zoomScalePageLayoutView="85" workbookViewId="0">
      <selection activeCell="C50" sqref="C50:L5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1309.6300000000001</v>
      </c>
      <c r="G2" s="4" t="s">
        <v>77</v>
      </c>
      <c r="I2" s="17">
        <f>COUNTIF(D12:D42,"Y")/COUNT(C12:C42)</f>
        <v>0.80645161290322576</v>
      </c>
      <c r="J2" s="1"/>
      <c r="K2" s="4" t="s">
        <v>77</v>
      </c>
      <c r="M2" s="17">
        <f>COUNTIF(L12:L42,"Y")/COUNT(K12:K42)</f>
        <v>0.64516129032258063</v>
      </c>
    </row>
    <row r="3" spans="2:21" ht="25">
      <c r="B3" s="4" t="s">
        <v>33</v>
      </c>
      <c r="D3" s="5">
        <f>C48+K48</f>
        <v>3108.98</v>
      </c>
      <c r="G3" s="4" t="s">
        <v>78</v>
      </c>
      <c r="I3" s="18">
        <f>AVERAGE(C12:C42)</f>
        <v>115.7741935483871</v>
      </c>
      <c r="J3" s="1"/>
      <c r="K3" s="4" t="s">
        <v>78</v>
      </c>
      <c r="M3" s="18">
        <f>AVERAGE(K12:K42)</f>
        <v>153.06451612903226</v>
      </c>
    </row>
    <row r="4" spans="2:21" ht="25">
      <c r="B4" s="4" t="s">
        <v>48</v>
      </c>
      <c r="D4" s="5">
        <f ca="1">D3-E44-M44</f>
        <v>2193.98</v>
      </c>
      <c r="G4" s="4" t="s">
        <v>79</v>
      </c>
      <c r="I4" s="18">
        <f>I3*I2</f>
        <v>93.366285119667012</v>
      </c>
      <c r="J4" s="1"/>
      <c r="K4" s="4" t="s">
        <v>79</v>
      </c>
      <c r="M4" s="18">
        <f>M3*M2</f>
        <v>98.751300728407898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100</v>
      </c>
      <c r="D13" s="2" t="s">
        <v>28</v>
      </c>
      <c r="E13" s="2">
        <f t="shared" ref="E13:E42" si="0">IF(D13="Y",C13,0)</f>
        <v>100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125</v>
      </c>
      <c r="L13" s="2" t="s">
        <v>28</v>
      </c>
      <c r="M13" s="2">
        <f t="shared" ref="M13:M42" si="2">IF(L13="Y",K13,0)</f>
        <v>125</v>
      </c>
      <c r="N13" s="2">
        <f t="shared" ref="N13:N40" ca="1" si="3">IF(J13&lt;$Q$14,IF(L13="Y",0,K13),"")</f>
        <v>0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2" si="4">B13+1</f>
        <v>3</v>
      </c>
      <c r="C14" s="2">
        <v>115</v>
      </c>
      <c r="D14" s="2" t="s">
        <v>28</v>
      </c>
      <c r="E14" s="2">
        <f t="shared" si="0"/>
        <v>115</v>
      </c>
      <c r="F14" s="2">
        <f t="shared" ca="1" si="1"/>
        <v>0</v>
      </c>
      <c r="G14" s="2"/>
      <c r="J14" s="2">
        <f t="shared" ref="J14:J42" si="5">J13+1</f>
        <v>3</v>
      </c>
      <c r="K14" s="2">
        <v>125</v>
      </c>
      <c r="L14" s="2" t="s">
        <v>28</v>
      </c>
      <c r="M14" s="2">
        <f t="shared" si="2"/>
        <v>125</v>
      </c>
      <c r="N14" s="2">
        <f t="shared" ca="1" si="3"/>
        <v>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65</v>
      </c>
      <c r="D15" s="2" t="s">
        <v>28</v>
      </c>
      <c r="E15" s="2">
        <f t="shared" si="0"/>
        <v>65</v>
      </c>
      <c r="F15" s="2">
        <f t="shared" ca="1" si="1"/>
        <v>0</v>
      </c>
      <c r="G15" s="2"/>
      <c r="J15" s="2">
        <f t="shared" si="5"/>
        <v>4</v>
      </c>
      <c r="K15" s="2">
        <v>175</v>
      </c>
      <c r="L15" s="2" t="s">
        <v>28</v>
      </c>
      <c r="M15" s="2">
        <f t="shared" si="2"/>
        <v>175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125</v>
      </c>
      <c r="D16" s="2" t="s">
        <v>28</v>
      </c>
      <c r="E16" s="2">
        <f t="shared" si="0"/>
        <v>125</v>
      </c>
      <c r="F16" s="2">
        <f t="shared" ca="1" si="1"/>
        <v>0</v>
      </c>
      <c r="G16" s="2"/>
      <c r="J16" s="2">
        <f t="shared" si="5"/>
        <v>5</v>
      </c>
      <c r="K16" s="2">
        <v>200</v>
      </c>
      <c r="L16" s="2" t="s">
        <v>29</v>
      </c>
      <c r="M16" s="2">
        <f t="shared" si="2"/>
        <v>0</v>
      </c>
      <c r="N16" s="2">
        <f t="shared" ca="1" si="3"/>
        <v>200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125</v>
      </c>
      <c r="D17" s="2" t="s">
        <v>28</v>
      </c>
      <c r="E17" s="2">
        <f t="shared" si="0"/>
        <v>125</v>
      </c>
      <c r="F17" s="2">
        <f t="shared" ca="1" si="1"/>
        <v>0</v>
      </c>
      <c r="G17" s="2"/>
      <c r="J17" s="2">
        <f t="shared" si="5"/>
        <v>6</v>
      </c>
      <c r="K17" s="2">
        <v>200</v>
      </c>
      <c r="L17" s="2" t="s">
        <v>28</v>
      </c>
      <c r="M17" s="2">
        <f t="shared" si="2"/>
        <v>200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110</v>
      </c>
      <c r="D18" s="2" t="s">
        <v>28</v>
      </c>
      <c r="E18" s="2">
        <f t="shared" si="0"/>
        <v>110</v>
      </c>
      <c r="F18" s="2">
        <f t="shared" ca="1" si="1"/>
        <v>0</v>
      </c>
      <c r="G18" s="2"/>
      <c r="J18" s="2">
        <f t="shared" si="5"/>
        <v>7</v>
      </c>
      <c r="K18" s="2">
        <v>100</v>
      </c>
      <c r="L18" s="2" t="s">
        <v>28</v>
      </c>
      <c r="M18" s="2">
        <f t="shared" si="2"/>
        <v>100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130</v>
      </c>
      <c r="D19" s="2" t="s">
        <v>28</v>
      </c>
      <c r="E19" s="2">
        <f t="shared" si="0"/>
        <v>130</v>
      </c>
      <c r="F19" s="2">
        <f t="shared" ca="1" si="1"/>
        <v>0</v>
      </c>
      <c r="G19" s="2"/>
      <c r="J19" s="2">
        <f t="shared" si="5"/>
        <v>8</v>
      </c>
      <c r="K19" s="2">
        <v>150</v>
      </c>
      <c r="L19" s="2" t="s">
        <v>28</v>
      </c>
      <c r="M19" s="2">
        <f t="shared" si="2"/>
        <v>150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130</v>
      </c>
      <c r="D20" s="2" t="s">
        <v>28</v>
      </c>
      <c r="E20" s="2">
        <f t="shared" si="0"/>
        <v>130</v>
      </c>
      <c r="F20" s="2">
        <f t="shared" ca="1" si="1"/>
        <v>0</v>
      </c>
      <c r="G20" s="2"/>
      <c r="J20" s="2">
        <f t="shared" si="5"/>
        <v>9</v>
      </c>
      <c r="K20" s="2">
        <v>150</v>
      </c>
      <c r="L20" s="2" t="s">
        <v>28</v>
      </c>
      <c r="M20" s="2">
        <f t="shared" si="2"/>
        <v>150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140</v>
      </c>
      <c r="D21" s="2" t="s">
        <v>29</v>
      </c>
      <c r="E21" s="2">
        <f t="shared" si="0"/>
        <v>0</v>
      </c>
      <c r="F21" s="2">
        <f t="shared" ca="1" si="1"/>
        <v>140</v>
      </c>
      <c r="G21" s="2"/>
      <c r="J21" s="2">
        <f t="shared" si="5"/>
        <v>10</v>
      </c>
      <c r="K21" s="2">
        <v>150</v>
      </c>
      <c r="L21" s="2" t="s">
        <v>28</v>
      </c>
      <c r="M21" s="2">
        <f t="shared" si="2"/>
        <v>150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150</v>
      </c>
      <c r="D22" s="2" t="s">
        <v>28</v>
      </c>
      <c r="E22" s="2">
        <f t="shared" si="0"/>
        <v>150</v>
      </c>
      <c r="F22" s="2">
        <f t="shared" ca="1" si="1"/>
        <v>0</v>
      </c>
      <c r="G22" s="2"/>
      <c r="J22" s="2">
        <f t="shared" si="5"/>
        <v>11</v>
      </c>
      <c r="K22" s="2">
        <v>150</v>
      </c>
      <c r="L22" s="2" t="s">
        <v>28</v>
      </c>
      <c r="M22" s="2">
        <f t="shared" si="2"/>
        <v>150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225</v>
      </c>
      <c r="D23" s="2" t="s">
        <v>28</v>
      </c>
      <c r="E23" s="2">
        <f t="shared" si="0"/>
        <v>225</v>
      </c>
      <c r="F23" s="2">
        <f t="shared" ca="1" si="1"/>
        <v>0</v>
      </c>
      <c r="G23" s="2"/>
      <c r="J23" s="2">
        <f t="shared" si="5"/>
        <v>12</v>
      </c>
      <c r="K23" s="2">
        <v>350</v>
      </c>
      <c r="L23" s="2" t="s">
        <v>29</v>
      </c>
      <c r="M23" s="2">
        <f t="shared" si="2"/>
        <v>0</v>
      </c>
      <c r="N23" s="2">
        <f t="shared" ca="1" si="3"/>
        <v>350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225</v>
      </c>
      <c r="D24" s="2" t="s">
        <v>28</v>
      </c>
      <c r="E24" s="2">
        <f t="shared" si="0"/>
        <v>225</v>
      </c>
      <c r="F24" s="2">
        <f t="shared" ca="1" si="1"/>
        <v>0</v>
      </c>
      <c r="G24" s="2"/>
      <c r="J24" s="2">
        <f t="shared" si="5"/>
        <v>13</v>
      </c>
      <c r="K24" s="2">
        <v>350</v>
      </c>
      <c r="L24" s="2" t="s">
        <v>28</v>
      </c>
      <c r="M24" s="2">
        <f t="shared" si="2"/>
        <v>350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175</v>
      </c>
      <c r="D25" s="2" t="s">
        <v>28</v>
      </c>
      <c r="E25" s="2">
        <f t="shared" si="0"/>
        <v>175</v>
      </c>
      <c r="F25" s="2">
        <f t="shared" ca="1" si="1"/>
        <v>0</v>
      </c>
      <c r="G25" s="2"/>
      <c r="J25" s="2">
        <f t="shared" si="5"/>
        <v>14</v>
      </c>
      <c r="K25" s="2">
        <v>200</v>
      </c>
      <c r="L25" s="2" t="s">
        <v>28</v>
      </c>
      <c r="M25" s="2">
        <f t="shared" si="2"/>
        <v>200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80</v>
      </c>
      <c r="D26" s="2" t="s">
        <v>28</v>
      </c>
      <c r="E26" s="2">
        <f t="shared" si="0"/>
        <v>80</v>
      </c>
      <c r="F26" s="2">
        <f t="shared" ca="1" si="1"/>
        <v>0</v>
      </c>
      <c r="G26" s="2"/>
      <c r="J26" s="2">
        <f t="shared" si="5"/>
        <v>15</v>
      </c>
      <c r="K26" s="2">
        <v>100</v>
      </c>
      <c r="L26" s="2" t="s">
        <v>29</v>
      </c>
      <c r="M26" s="2">
        <f t="shared" si="2"/>
        <v>0</v>
      </c>
      <c r="N26" s="2">
        <f t="shared" ca="1" si="3"/>
        <v>100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80</v>
      </c>
      <c r="D27" s="2" t="s">
        <v>28</v>
      </c>
      <c r="E27" s="2">
        <f t="shared" si="0"/>
        <v>80</v>
      </c>
      <c r="F27" s="2" t="str">
        <f t="shared" ca="1" si="1"/>
        <v/>
      </c>
      <c r="G27" s="2"/>
      <c r="J27" s="2">
        <f t="shared" si="5"/>
        <v>16</v>
      </c>
      <c r="K27" s="2">
        <v>100</v>
      </c>
      <c r="L27" s="2" t="s">
        <v>29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28</v>
      </c>
      <c r="E28" s="2">
        <f t="shared" si="0"/>
        <v>100</v>
      </c>
      <c r="F28" s="2" t="str">
        <f t="shared" ca="1" si="1"/>
        <v/>
      </c>
      <c r="G28" s="2"/>
      <c r="J28" s="2">
        <f t="shared" si="5"/>
        <v>17</v>
      </c>
      <c r="K28" s="2">
        <v>200</v>
      </c>
      <c r="L28" s="2" t="s">
        <v>28</v>
      </c>
      <c r="M28" s="2">
        <f t="shared" si="2"/>
        <v>200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153</v>
      </c>
      <c r="D29" s="2" t="s">
        <v>28</v>
      </c>
      <c r="E29" s="2">
        <f t="shared" si="0"/>
        <v>153</v>
      </c>
      <c r="F29" s="2" t="str">
        <f t="shared" ca="1" si="1"/>
        <v/>
      </c>
      <c r="G29" s="2"/>
      <c r="J29" s="2">
        <f t="shared" si="5"/>
        <v>18</v>
      </c>
      <c r="K29" s="2">
        <v>200</v>
      </c>
      <c r="L29" s="2" t="s">
        <v>28</v>
      </c>
      <c r="M29" s="2">
        <f t="shared" si="2"/>
        <v>200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172</v>
      </c>
      <c r="D30" s="2" t="s">
        <v>28</v>
      </c>
      <c r="E30" s="2">
        <f t="shared" si="0"/>
        <v>172</v>
      </c>
      <c r="F30" s="2" t="str">
        <f t="shared" ca="1" si="1"/>
        <v/>
      </c>
      <c r="G30" s="2"/>
      <c r="J30" s="2">
        <f t="shared" si="5"/>
        <v>19</v>
      </c>
      <c r="K30" s="2">
        <v>325</v>
      </c>
      <c r="L30" s="2" t="s">
        <v>28</v>
      </c>
      <c r="M30" s="2">
        <f t="shared" si="2"/>
        <v>325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189</v>
      </c>
      <c r="D31" s="2" t="s">
        <v>28</v>
      </c>
      <c r="E31" s="2">
        <f t="shared" si="0"/>
        <v>189</v>
      </c>
      <c r="F31" s="2" t="str">
        <f t="shared" ca="1" si="1"/>
        <v/>
      </c>
      <c r="G31" s="2"/>
      <c r="J31" s="2">
        <f t="shared" si="5"/>
        <v>20</v>
      </c>
      <c r="K31" s="2">
        <v>325</v>
      </c>
      <c r="L31" s="2" t="s">
        <v>28</v>
      </c>
      <c r="M31" s="2">
        <f t="shared" si="2"/>
        <v>325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70</v>
      </c>
      <c r="D32" s="2" t="s">
        <v>29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100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90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90</v>
      </c>
      <c r="L33" s="2" t="s">
        <v>29</v>
      </c>
      <c r="M33" s="2">
        <f t="shared" si="2"/>
        <v>0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70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80</v>
      </c>
      <c r="L34" s="2" t="s">
        <v>29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70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60</v>
      </c>
      <c r="L35" s="2" t="s">
        <v>29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80</v>
      </c>
      <c r="D36" s="2" t="s">
        <v>28</v>
      </c>
      <c r="E36" s="2">
        <f t="shared" si="0"/>
        <v>80</v>
      </c>
      <c r="F36" s="2" t="str">
        <f t="shared" ca="1" si="1"/>
        <v/>
      </c>
      <c r="G36" s="2"/>
      <c r="J36" s="2">
        <f t="shared" si="5"/>
        <v>25</v>
      </c>
      <c r="K36" s="2">
        <v>70</v>
      </c>
      <c r="L36" s="2" t="s">
        <v>29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100</v>
      </c>
      <c r="D37" s="2" t="s">
        <v>28</v>
      </c>
      <c r="E37" s="2">
        <f t="shared" si="0"/>
        <v>100</v>
      </c>
      <c r="F37" s="2" t="str">
        <f t="shared" ca="1" si="1"/>
        <v/>
      </c>
      <c r="G37" s="2"/>
      <c r="J37" s="2">
        <f t="shared" si="5"/>
        <v>26</v>
      </c>
      <c r="K37" s="2">
        <v>125</v>
      </c>
      <c r="L37" s="2" t="s">
        <v>28</v>
      </c>
      <c r="M37" s="2">
        <f t="shared" si="2"/>
        <v>125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100</v>
      </c>
      <c r="D38" s="2" t="s">
        <v>28</v>
      </c>
      <c r="E38" s="2">
        <f t="shared" si="0"/>
        <v>100</v>
      </c>
      <c r="F38" s="2" t="str">
        <f t="shared" ca="1" si="1"/>
        <v/>
      </c>
      <c r="G38" s="2"/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 t="str">
        <f t="shared" ca="1" si="1"/>
        <v/>
      </c>
      <c r="G39" s="2"/>
      <c r="J39" s="2">
        <f t="shared" si="5"/>
        <v>28</v>
      </c>
      <c r="K39" s="2">
        <v>90</v>
      </c>
      <c r="L39" s="2" t="s">
        <v>28</v>
      </c>
      <c r="M39" s="2">
        <f t="shared" si="2"/>
        <v>90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80</v>
      </c>
      <c r="D40" s="2" t="s">
        <v>28</v>
      </c>
      <c r="E40" s="2">
        <f t="shared" si="0"/>
        <v>80</v>
      </c>
      <c r="F40" s="2" t="str">
        <f t="shared" ca="1" si="1"/>
        <v/>
      </c>
      <c r="G40" s="2"/>
      <c r="J40" s="2">
        <f t="shared" si="5"/>
        <v>29</v>
      </c>
      <c r="K40" s="2">
        <v>60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80</v>
      </c>
      <c r="D41" s="2" t="s">
        <v>28</v>
      </c>
      <c r="E41" s="2">
        <f t="shared" si="0"/>
        <v>80</v>
      </c>
      <c r="F41" s="2"/>
      <c r="G41" s="2"/>
      <c r="J41" s="2">
        <f t="shared" si="5"/>
        <v>30</v>
      </c>
      <c r="K41" s="2">
        <v>60</v>
      </c>
      <c r="L41" s="2" t="s">
        <v>28</v>
      </c>
      <c r="M41" s="2">
        <f t="shared" si="2"/>
        <v>60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80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60</v>
      </c>
      <c r="L42" s="2" t="s">
        <v>28</v>
      </c>
      <c r="M42" s="2">
        <f t="shared" si="2"/>
        <v>60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3589</v>
      </c>
      <c r="D44">
        <f>SUM(E12:E42)</f>
        <v>3069</v>
      </c>
      <c r="E44" s="2">
        <f ca="1">SUM(F12:F42)</f>
        <v>140</v>
      </c>
      <c r="J44" t="s">
        <v>21</v>
      </c>
      <c r="K44">
        <f>SUM(K12:K42)</f>
        <v>4745</v>
      </c>
      <c r="L44">
        <f>SUM(M12:M42)</f>
        <v>3410</v>
      </c>
      <c r="M44" s="2">
        <f ca="1">SUM(N12:N42)</f>
        <v>775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1.3220952911674562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107.67</v>
      </c>
      <c r="D47">
        <f>D44*0.03</f>
        <v>92.07</v>
      </c>
      <c r="J47" t="s">
        <v>24</v>
      </c>
      <c r="K47">
        <f>K44*0.03</f>
        <v>142.35</v>
      </c>
      <c r="L47">
        <f>L44*0.03</f>
        <v>102.3</v>
      </c>
    </row>
    <row r="48" spans="2:19">
      <c r="B48" t="s">
        <v>25</v>
      </c>
      <c r="C48">
        <f>C44-C45-C46-C47</f>
        <v>1506.33</v>
      </c>
      <c r="D48">
        <f>D44-D45-D46-D47</f>
        <v>1001.9300000000001</v>
      </c>
      <c r="J48" t="s">
        <v>25</v>
      </c>
      <c r="K48">
        <f>K44-K45-K46-K47</f>
        <v>1602.65</v>
      </c>
      <c r="L48">
        <f>L44-L45-L46-L47</f>
        <v>307.7</v>
      </c>
    </row>
    <row r="50" spans="3:12">
      <c r="C50">
        <f>C44*0.04</f>
        <v>143.56</v>
      </c>
      <c r="D50">
        <f>D44*0.04</f>
        <v>122.76</v>
      </c>
      <c r="K50">
        <f>K44*0.04</f>
        <v>189.8</v>
      </c>
      <c r="L50">
        <f>L44*0.04</f>
        <v>136.4</v>
      </c>
    </row>
    <row r="52" spans="3:12">
      <c r="C52">
        <f>C50+K50</f>
        <v>333.36</v>
      </c>
      <c r="D52">
        <f>D50+L50</f>
        <v>259.16000000000003</v>
      </c>
    </row>
    <row r="54" spans="3:12">
      <c r="C54" s="14">
        <f>D2-C52</f>
        <v>976.2700000000001</v>
      </c>
      <c r="D54" s="14">
        <f>D2-D52</f>
        <v>1050.47</v>
      </c>
    </row>
  </sheetData>
  <conditionalFormatting sqref="D12:E42">
    <cfRule type="expression" dxfId="131" priority="15">
      <formula>$D12="Y"</formula>
    </cfRule>
    <cfRule type="expression" dxfId="130" priority="16">
      <formula>$D12="N"</formula>
    </cfRule>
  </conditionalFormatting>
  <conditionalFormatting sqref="L12:M12 M13:M40 L13:L42">
    <cfRule type="expression" dxfId="129" priority="13">
      <formula>$L12="Y"</formula>
    </cfRule>
    <cfRule type="expression" dxfId="128" priority="14">
      <formula>$L12="N"</formula>
    </cfRule>
  </conditionalFormatting>
  <conditionalFormatting sqref="M44">
    <cfRule type="expression" dxfId="127" priority="11">
      <formula>$L44="Y"</formula>
    </cfRule>
    <cfRule type="expression" dxfId="126" priority="12">
      <formula>$L44="N"</formula>
    </cfRule>
  </conditionalFormatting>
  <conditionalFormatting sqref="D2:D4">
    <cfRule type="expression" dxfId="125" priority="9">
      <formula>$D2&gt;0</formula>
    </cfRule>
    <cfRule type="expression" dxfId="124" priority="10">
      <formula>$D2&lt;0</formula>
    </cfRule>
  </conditionalFormatting>
  <conditionalFormatting sqref="E44">
    <cfRule type="expression" dxfId="123" priority="7">
      <formula>$L44="Y"</formula>
    </cfRule>
    <cfRule type="expression" dxfId="122" priority="8">
      <formula>$L44="N"</formula>
    </cfRule>
  </conditionalFormatting>
  <conditionalFormatting sqref="M41">
    <cfRule type="expression" dxfId="121" priority="5">
      <formula>$L41="Y"</formula>
    </cfRule>
    <cfRule type="expression" dxfId="120" priority="6">
      <formula>$L41="N"</formula>
    </cfRule>
  </conditionalFormatting>
  <conditionalFormatting sqref="M42">
    <cfRule type="expression" dxfId="119" priority="3">
      <formula>$L42="Y"</formula>
    </cfRule>
    <cfRule type="expression" dxfId="118" priority="4">
      <formula>$L42="N"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F1" zoomScale="85" zoomScaleNormal="85" zoomScalePageLayoutView="85" workbookViewId="0">
      <selection activeCell="AA41" sqref="AA41"/>
    </sheetView>
  </sheetViews>
  <sheetFormatPr baseColWidth="10" defaultRowHeight="15" x14ac:dyDescent="0"/>
  <sheetData>
    <row r="1" spans="1:30">
      <c r="A1" t="s">
        <v>43</v>
      </c>
    </row>
    <row r="2" spans="1:30">
      <c r="A2" t="s">
        <v>50</v>
      </c>
    </row>
    <row r="3" spans="1:30">
      <c r="A3" s="10"/>
      <c r="B3" s="6"/>
      <c r="C3" s="6"/>
      <c r="D3" s="10"/>
      <c r="E3" s="6"/>
      <c r="F3" s="6"/>
      <c r="G3" s="6"/>
    </row>
    <row r="4" spans="1:30">
      <c r="A4" s="11">
        <v>42552</v>
      </c>
      <c r="B4" s="11">
        <v>42557</v>
      </c>
      <c r="C4" s="11">
        <v>42558</v>
      </c>
      <c r="D4" s="11">
        <v>42559</v>
      </c>
      <c r="E4" s="11">
        <v>42563</v>
      </c>
      <c r="F4" s="11">
        <v>42564</v>
      </c>
      <c r="G4" s="11">
        <v>42565</v>
      </c>
      <c r="H4" s="6">
        <v>42566</v>
      </c>
      <c r="I4" s="6">
        <v>42567</v>
      </c>
      <c r="J4" s="6">
        <v>42577</v>
      </c>
      <c r="K4" s="6">
        <v>42578</v>
      </c>
      <c r="L4" s="6">
        <v>42579</v>
      </c>
      <c r="M4" s="6">
        <v>42583</v>
      </c>
      <c r="N4" s="6">
        <v>42584</v>
      </c>
      <c r="O4" s="6">
        <v>42585</v>
      </c>
      <c r="P4" s="6">
        <v>42590</v>
      </c>
      <c r="Q4" s="6">
        <v>42592</v>
      </c>
      <c r="R4" s="6">
        <v>42593</v>
      </c>
      <c r="S4" s="6">
        <v>42594</v>
      </c>
      <c r="T4" s="6">
        <v>42595</v>
      </c>
      <c r="U4" s="6">
        <v>42596</v>
      </c>
      <c r="V4" s="6">
        <v>42598</v>
      </c>
      <c r="W4" s="6">
        <v>42599</v>
      </c>
      <c r="X4" s="6">
        <v>42600</v>
      </c>
      <c r="Y4" s="6">
        <v>42602</v>
      </c>
      <c r="Z4" s="6">
        <v>42603</v>
      </c>
      <c r="AA4" s="6">
        <v>42604</v>
      </c>
      <c r="AB4" s="6">
        <v>42605</v>
      </c>
      <c r="AC4" s="6">
        <v>42606</v>
      </c>
      <c r="AD4" s="6">
        <v>42607</v>
      </c>
    </row>
    <row r="5" spans="1:30">
      <c r="A5" s="8">
        <v>300</v>
      </c>
      <c r="B5" s="2">
        <v>275</v>
      </c>
      <c r="C5" s="2">
        <v>250</v>
      </c>
      <c r="D5" s="2">
        <v>225</v>
      </c>
      <c r="E5" s="2">
        <v>200</v>
      </c>
      <c r="F5" s="2">
        <v>190</v>
      </c>
      <c r="G5" s="2">
        <v>180</v>
      </c>
      <c r="H5" s="2">
        <v>170</v>
      </c>
      <c r="I5" s="2">
        <v>150</v>
      </c>
      <c r="J5" s="2">
        <v>125</v>
      </c>
      <c r="K5" s="2">
        <v>115</v>
      </c>
      <c r="L5" s="2">
        <v>100</v>
      </c>
      <c r="M5" s="2">
        <v>100</v>
      </c>
      <c r="N5" s="2">
        <v>100</v>
      </c>
      <c r="O5" s="8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8">
        <v>100</v>
      </c>
      <c r="Z5" s="2">
        <v>100</v>
      </c>
      <c r="AA5" s="8">
        <v>100</v>
      </c>
      <c r="AB5" s="2">
        <v>100</v>
      </c>
      <c r="AC5" s="2">
        <v>100</v>
      </c>
      <c r="AD5" s="2">
        <v>100</v>
      </c>
    </row>
    <row r="6" spans="1:30">
      <c r="A6" s="8">
        <v>300</v>
      </c>
      <c r="B6" s="2">
        <v>275</v>
      </c>
      <c r="C6" s="2">
        <v>250</v>
      </c>
      <c r="D6" s="2">
        <v>225</v>
      </c>
      <c r="E6" s="2">
        <v>200</v>
      </c>
      <c r="F6" s="2">
        <v>190</v>
      </c>
      <c r="G6" s="2">
        <v>180</v>
      </c>
      <c r="H6" s="2">
        <v>170</v>
      </c>
      <c r="I6" s="2">
        <v>150</v>
      </c>
      <c r="J6" s="2">
        <v>125</v>
      </c>
      <c r="K6" s="2">
        <v>115</v>
      </c>
      <c r="L6" s="2">
        <v>100</v>
      </c>
      <c r="M6" s="2">
        <v>100</v>
      </c>
      <c r="N6" s="2">
        <v>100</v>
      </c>
      <c r="O6" s="8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2">
        <v>100</v>
      </c>
      <c r="Y6" s="8">
        <v>100</v>
      </c>
      <c r="Z6" s="2">
        <v>100</v>
      </c>
      <c r="AA6" s="8">
        <v>100</v>
      </c>
      <c r="AB6" s="2">
        <v>100</v>
      </c>
      <c r="AC6" s="2">
        <v>100</v>
      </c>
      <c r="AD6" s="2">
        <v>100</v>
      </c>
    </row>
    <row r="7" spans="1:30">
      <c r="A7" s="8">
        <v>300</v>
      </c>
      <c r="B7" s="2">
        <v>275</v>
      </c>
      <c r="C7" s="2">
        <v>250</v>
      </c>
      <c r="D7" s="2">
        <v>225</v>
      </c>
      <c r="E7" s="2">
        <v>200</v>
      </c>
      <c r="F7" s="2">
        <v>190</v>
      </c>
      <c r="G7" s="2">
        <v>180</v>
      </c>
      <c r="H7" s="2">
        <v>170</v>
      </c>
      <c r="I7" s="2">
        <v>150</v>
      </c>
      <c r="J7" s="2">
        <v>125</v>
      </c>
      <c r="K7" s="2">
        <v>125</v>
      </c>
      <c r="L7" s="2">
        <v>115</v>
      </c>
      <c r="M7" s="2">
        <v>115</v>
      </c>
      <c r="N7" s="2">
        <v>115</v>
      </c>
      <c r="O7" s="8">
        <v>115</v>
      </c>
      <c r="P7" s="2">
        <v>115</v>
      </c>
      <c r="Q7" s="2">
        <v>115</v>
      </c>
      <c r="R7" s="2">
        <v>115</v>
      </c>
      <c r="S7" s="2">
        <v>115</v>
      </c>
      <c r="T7" s="2">
        <v>115</v>
      </c>
      <c r="U7" s="2">
        <v>115</v>
      </c>
      <c r="V7" s="2">
        <v>115</v>
      </c>
      <c r="W7" s="2">
        <v>115</v>
      </c>
      <c r="X7" s="2">
        <v>115</v>
      </c>
      <c r="Y7" s="8">
        <v>115</v>
      </c>
      <c r="Z7" s="2">
        <v>115</v>
      </c>
      <c r="AA7" s="8">
        <v>115</v>
      </c>
      <c r="AB7" s="2">
        <v>115</v>
      </c>
      <c r="AC7" s="2">
        <v>115</v>
      </c>
      <c r="AD7" s="2">
        <v>115</v>
      </c>
    </row>
    <row r="8" spans="1:30">
      <c r="A8" s="8">
        <v>300</v>
      </c>
      <c r="B8" s="2">
        <v>275</v>
      </c>
      <c r="C8" s="2">
        <v>250</v>
      </c>
      <c r="D8" s="2">
        <v>225</v>
      </c>
      <c r="E8" s="2">
        <v>200</v>
      </c>
      <c r="F8" s="2">
        <v>190</v>
      </c>
      <c r="G8" s="2">
        <v>180</v>
      </c>
      <c r="H8" s="2">
        <v>170</v>
      </c>
      <c r="I8" s="2">
        <v>150</v>
      </c>
      <c r="J8" s="2">
        <v>125</v>
      </c>
      <c r="K8" s="2">
        <v>125</v>
      </c>
      <c r="L8" s="2">
        <v>115</v>
      </c>
      <c r="M8" s="2">
        <v>80</v>
      </c>
      <c r="N8" s="2">
        <v>70</v>
      </c>
      <c r="O8" s="8">
        <v>65</v>
      </c>
      <c r="P8" s="2">
        <v>65</v>
      </c>
      <c r="Q8" s="2">
        <v>65</v>
      </c>
      <c r="R8" s="2">
        <v>65</v>
      </c>
      <c r="S8" s="2">
        <v>65</v>
      </c>
      <c r="T8" s="2">
        <v>65</v>
      </c>
      <c r="U8" s="2">
        <v>65</v>
      </c>
      <c r="V8" s="2">
        <v>65</v>
      </c>
      <c r="W8" s="2">
        <v>65</v>
      </c>
      <c r="X8" s="2">
        <v>65</v>
      </c>
      <c r="Y8" s="8">
        <v>65</v>
      </c>
      <c r="Z8" s="2">
        <v>65</v>
      </c>
      <c r="AA8" s="8">
        <v>65</v>
      </c>
      <c r="AB8" s="2">
        <v>65</v>
      </c>
      <c r="AC8" s="2">
        <v>65</v>
      </c>
      <c r="AD8" s="2">
        <v>65</v>
      </c>
    </row>
    <row r="9" spans="1:30">
      <c r="A9" s="8">
        <v>350</v>
      </c>
      <c r="B9" s="2">
        <v>325</v>
      </c>
      <c r="C9" s="2">
        <v>300</v>
      </c>
      <c r="D9" s="2">
        <v>275</v>
      </c>
      <c r="E9" s="2">
        <v>250</v>
      </c>
      <c r="F9" s="2">
        <v>240</v>
      </c>
      <c r="G9" s="2">
        <v>230</v>
      </c>
      <c r="H9" s="2">
        <v>225</v>
      </c>
      <c r="I9" s="2">
        <v>225</v>
      </c>
      <c r="J9" s="2">
        <v>200</v>
      </c>
      <c r="K9" s="2">
        <v>175</v>
      </c>
      <c r="L9" s="2">
        <v>175</v>
      </c>
      <c r="M9" s="2">
        <v>150</v>
      </c>
      <c r="N9" s="2">
        <v>130</v>
      </c>
      <c r="O9" s="8">
        <v>125</v>
      </c>
      <c r="P9" s="2">
        <v>125</v>
      </c>
      <c r="Q9" s="2">
        <v>125</v>
      </c>
      <c r="R9" s="2">
        <v>125</v>
      </c>
      <c r="S9" s="2">
        <v>125</v>
      </c>
      <c r="T9" s="2">
        <v>125</v>
      </c>
      <c r="U9" s="2">
        <v>125</v>
      </c>
      <c r="V9" s="2">
        <v>125</v>
      </c>
      <c r="W9" s="2">
        <v>125</v>
      </c>
      <c r="X9" s="2">
        <v>125</v>
      </c>
      <c r="Y9" s="8">
        <v>125</v>
      </c>
      <c r="Z9" s="2">
        <v>125</v>
      </c>
      <c r="AA9" s="8">
        <v>125</v>
      </c>
      <c r="AB9" s="2">
        <v>125</v>
      </c>
      <c r="AC9" s="2">
        <v>125</v>
      </c>
      <c r="AD9" s="2">
        <v>125</v>
      </c>
    </row>
    <row r="10" spans="1:30">
      <c r="A10" s="8">
        <v>350</v>
      </c>
      <c r="B10" s="2">
        <v>325</v>
      </c>
      <c r="C10" s="2">
        <v>300</v>
      </c>
      <c r="D10" s="2">
        <v>275</v>
      </c>
      <c r="E10" s="2">
        <v>250</v>
      </c>
      <c r="F10" s="2">
        <v>240</v>
      </c>
      <c r="G10" s="2">
        <v>230</v>
      </c>
      <c r="H10" s="2">
        <v>225</v>
      </c>
      <c r="I10" s="2">
        <v>225</v>
      </c>
      <c r="J10" s="2">
        <v>200</v>
      </c>
      <c r="K10" s="2">
        <v>175</v>
      </c>
      <c r="L10" s="2">
        <v>175</v>
      </c>
      <c r="M10" s="2">
        <v>150</v>
      </c>
      <c r="N10" s="2">
        <v>130</v>
      </c>
      <c r="O10" s="8">
        <v>125</v>
      </c>
      <c r="P10" s="2">
        <v>125</v>
      </c>
      <c r="Q10" s="2">
        <v>125</v>
      </c>
      <c r="R10" s="2">
        <v>125</v>
      </c>
      <c r="S10" s="2">
        <v>125</v>
      </c>
      <c r="T10" s="2">
        <v>125</v>
      </c>
      <c r="U10" s="2">
        <v>125</v>
      </c>
      <c r="V10" s="2">
        <v>125</v>
      </c>
      <c r="W10" s="2">
        <v>125</v>
      </c>
      <c r="X10" s="2">
        <v>125</v>
      </c>
      <c r="Y10" s="8">
        <v>125</v>
      </c>
      <c r="Z10" s="2">
        <v>125</v>
      </c>
      <c r="AA10" s="8">
        <v>125</v>
      </c>
      <c r="AB10" s="2">
        <v>125</v>
      </c>
      <c r="AC10" s="2">
        <v>125</v>
      </c>
      <c r="AD10" s="2">
        <v>125</v>
      </c>
    </row>
    <row r="11" spans="1:30">
      <c r="A11" s="8">
        <v>300</v>
      </c>
      <c r="B11" s="2">
        <v>300</v>
      </c>
      <c r="C11" s="2">
        <v>275</v>
      </c>
      <c r="D11" s="2">
        <v>250</v>
      </c>
      <c r="E11" s="2">
        <v>225</v>
      </c>
      <c r="F11" s="2">
        <v>215</v>
      </c>
      <c r="G11" s="2">
        <v>205</v>
      </c>
      <c r="H11" s="2">
        <v>200</v>
      </c>
      <c r="I11" s="2">
        <v>175</v>
      </c>
      <c r="J11" s="2">
        <v>150</v>
      </c>
      <c r="K11" s="2">
        <v>150</v>
      </c>
      <c r="L11" s="2">
        <v>150</v>
      </c>
      <c r="M11" s="2">
        <v>140</v>
      </c>
      <c r="N11" s="2">
        <v>120</v>
      </c>
      <c r="O11" s="8">
        <v>110</v>
      </c>
      <c r="P11" s="2">
        <v>110</v>
      </c>
      <c r="Q11" s="2">
        <v>110</v>
      </c>
      <c r="R11" s="2">
        <v>110</v>
      </c>
      <c r="S11" s="2">
        <v>110</v>
      </c>
      <c r="T11" s="2">
        <v>110</v>
      </c>
      <c r="U11" s="2">
        <v>110</v>
      </c>
      <c r="V11" s="2">
        <v>110</v>
      </c>
      <c r="W11" s="2">
        <v>110</v>
      </c>
      <c r="X11" s="2">
        <v>110</v>
      </c>
      <c r="Y11" s="8">
        <v>110</v>
      </c>
      <c r="Z11" s="2">
        <v>110</v>
      </c>
      <c r="AA11" s="8">
        <v>110</v>
      </c>
      <c r="AB11" s="2">
        <v>110</v>
      </c>
      <c r="AC11" s="2">
        <v>110</v>
      </c>
      <c r="AD11" s="2">
        <v>110</v>
      </c>
    </row>
    <row r="12" spans="1:30">
      <c r="A12" s="8">
        <v>325</v>
      </c>
      <c r="B12" s="2">
        <v>300</v>
      </c>
      <c r="C12" s="2">
        <v>275</v>
      </c>
      <c r="D12" s="2">
        <v>250</v>
      </c>
      <c r="E12" s="2">
        <v>225</v>
      </c>
      <c r="F12" s="2">
        <v>215</v>
      </c>
      <c r="G12" s="2">
        <v>205</v>
      </c>
      <c r="H12" s="2">
        <v>200</v>
      </c>
      <c r="I12" s="2">
        <v>175</v>
      </c>
      <c r="J12" s="2">
        <v>150</v>
      </c>
      <c r="K12" s="2">
        <v>140</v>
      </c>
      <c r="L12" s="2">
        <v>140</v>
      </c>
      <c r="M12" s="2">
        <v>130</v>
      </c>
      <c r="N12" s="2">
        <v>130</v>
      </c>
      <c r="O12" s="8">
        <v>130</v>
      </c>
      <c r="P12" s="2">
        <v>130</v>
      </c>
      <c r="Q12" s="2">
        <v>130</v>
      </c>
      <c r="R12" s="2">
        <v>130</v>
      </c>
      <c r="S12" s="2">
        <v>130</v>
      </c>
      <c r="T12" s="2">
        <v>130</v>
      </c>
      <c r="U12" s="2">
        <v>130</v>
      </c>
      <c r="V12" s="2">
        <v>130</v>
      </c>
      <c r="W12" s="2">
        <v>130</v>
      </c>
      <c r="X12" s="2">
        <v>130</v>
      </c>
      <c r="Y12" s="8">
        <v>130</v>
      </c>
      <c r="Z12" s="2">
        <v>130</v>
      </c>
      <c r="AA12" s="8">
        <v>130</v>
      </c>
      <c r="AB12" s="2">
        <v>130</v>
      </c>
      <c r="AC12" s="2">
        <v>130</v>
      </c>
      <c r="AD12" s="2">
        <v>130</v>
      </c>
    </row>
    <row r="13" spans="1:30">
      <c r="A13" s="8">
        <v>325</v>
      </c>
      <c r="B13" s="2">
        <v>300</v>
      </c>
      <c r="C13" s="2">
        <v>275</v>
      </c>
      <c r="D13" s="2">
        <v>250</v>
      </c>
      <c r="E13" s="2">
        <v>225</v>
      </c>
      <c r="F13" s="2">
        <v>215</v>
      </c>
      <c r="G13" s="2">
        <v>205</v>
      </c>
      <c r="H13" s="2">
        <v>200</v>
      </c>
      <c r="I13" s="2">
        <v>175</v>
      </c>
      <c r="J13" s="2">
        <v>150</v>
      </c>
      <c r="K13" s="2">
        <v>140</v>
      </c>
      <c r="L13" s="2">
        <v>140</v>
      </c>
      <c r="M13" s="2">
        <v>130</v>
      </c>
      <c r="N13" s="2">
        <v>130</v>
      </c>
      <c r="O13" s="8">
        <v>130</v>
      </c>
      <c r="P13" s="2">
        <v>130</v>
      </c>
      <c r="Q13" s="2">
        <v>130</v>
      </c>
      <c r="R13" s="2">
        <v>130</v>
      </c>
      <c r="S13" s="2">
        <v>130</v>
      </c>
      <c r="T13" s="2">
        <v>130</v>
      </c>
      <c r="U13" s="2">
        <v>130</v>
      </c>
      <c r="V13" s="2">
        <v>130</v>
      </c>
      <c r="W13" s="2">
        <v>130</v>
      </c>
      <c r="X13" s="2">
        <v>130</v>
      </c>
      <c r="Y13" s="8">
        <v>130</v>
      </c>
      <c r="Z13" s="2">
        <v>130</v>
      </c>
      <c r="AA13" s="8">
        <v>130</v>
      </c>
      <c r="AB13" s="2">
        <v>130</v>
      </c>
      <c r="AC13" s="2">
        <v>130</v>
      </c>
      <c r="AD13" s="2">
        <v>130</v>
      </c>
    </row>
    <row r="14" spans="1:30">
      <c r="A14" s="8">
        <v>325</v>
      </c>
      <c r="B14" s="2">
        <v>300</v>
      </c>
      <c r="C14" s="2">
        <v>275</v>
      </c>
      <c r="D14" s="2">
        <v>250</v>
      </c>
      <c r="E14" s="2">
        <v>225</v>
      </c>
      <c r="F14" s="2">
        <v>215</v>
      </c>
      <c r="G14" s="2">
        <v>205</v>
      </c>
      <c r="H14" s="2">
        <v>200</v>
      </c>
      <c r="I14" s="2">
        <v>175</v>
      </c>
      <c r="J14" s="2">
        <v>150</v>
      </c>
      <c r="K14" s="2">
        <v>150</v>
      </c>
      <c r="L14" s="2">
        <v>150</v>
      </c>
      <c r="M14" s="2">
        <v>140</v>
      </c>
      <c r="N14" s="2">
        <v>140</v>
      </c>
      <c r="O14" s="8">
        <v>140</v>
      </c>
      <c r="P14" s="2">
        <v>140</v>
      </c>
      <c r="Q14" s="2">
        <v>140</v>
      </c>
      <c r="R14" s="2">
        <v>140</v>
      </c>
      <c r="S14" s="2">
        <v>140</v>
      </c>
      <c r="T14" s="2">
        <v>140</v>
      </c>
      <c r="U14" s="2">
        <v>140</v>
      </c>
      <c r="V14" s="2">
        <v>140</v>
      </c>
      <c r="W14" s="2">
        <v>140</v>
      </c>
      <c r="X14" s="2">
        <v>140</v>
      </c>
      <c r="Y14" s="8">
        <v>140</v>
      </c>
      <c r="Z14" s="2">
        <v>140</v>
      </c>
      <c r="AA14" s="8">
        <v>140</v>
      </c>
      <c r="AB14" s="2">
        <v>140</v>
      </c>
      <c r="AC14" s="2">
        <v>140</v>
      </c>
      <c r="AD14" s="2">
        <v>140</v>
      </c>
    </row>
    <row r="15" spans="1:30">
      <c r="A15" s="8">
        <v>325</v>
      </c>
      <c r="B15" s="2">
        <v>300</v>
      </c>
      <c r="C15" s="2">
        <v>275</v>
      </c>
      <c r="D15" s="2">
        <v>250</v>
      </c>
      <c r="E15" s="2">
        <v>225</v>
      </c>
      <c r="F15" s="2">
        <v>215</v>
      </c>
      <c r="G15" s="2">
        <v>205</v>
      </c>
      <c r="H15" s="2">
        <v>200</v>
      </c>
      <c r="I15" s="2">
        <v>175</v>
      </c>
      <c r="J15" s="2">
        <v>150</v>
      </c>
      <c r="K15" s="2">
        <v>150</v>
      </c>
      <c r="L15" s="2">
        <v>150</v>
      </c>
      <c r="M15" s="2">
        <v>150</v>
      </c>
      <c r="N15" s="2">
        <v>150</v>
      </c>
      <c r="O15" s="8">
        <v>150</v>
      </c>
      <c r="P15" s="2">
        <v>150</v>
      </c>
      <c r="Q15" s="2">
        <v>150</v>
      </c>
      <c r="R15" s="2">
        <v>150</v>
      </c>
      <c r="S15" s="2">
        <v>150</v>
      </c>
      <c r="T15" s="2">
        <v>150</v>
      </c>
      <c r="U15" s="2">
        <v>150</v>
      </c>
      <c r="V15" s="2">
        <v>150</v>
      </c>
      <c r="W15" s="2">
        <v>150</v>
      </c>
      <c r="X15" s="2">
        <v>150</v>
      </c>
      <c r="Y15" s="8">
        <v>150</v>
      </c>
      <c r="Z15" s="2">
        <v>150</v>
      </c>
      <c r="AA15" s="8">
        <v>150</v>
      </c>
      <c r="AB15" s="2">
        <v>150</v>
      </c>
      <c r="AC15" s="2">
        <v>150</v>
      </c>
      <c r="AD15" s="2">
        <v>150</v>
      </c>
    </row>
    <row r="16" spans="1:30">
      <c r="A16" s="8">
        <v>375</v>
      </c>
      <c r="B16" s="2">
        <v>350</v>
      </c>
      <c r="C16" s="2">
        <v>350</v>
      </c>
      <c r="D16" s="2">
        <v>325</v>
      </c>
      <c r="E16" s="2">
        <v>275</v>
      </c>
      <c r="F16" s="2">
        <v>265</v>
      </c>
      <c r="G16" s="2">
        <v>255</v>
      </c>
      <c r="H16" s="2">
        <v>250</v>
      </c>
      <c r="I16" s="2">
        <v>250</v>
      </c>
      <c r="J16" s="2">
        <v>225</v>
      </c>
      <c r="K16" s="2">
        <v>225</v>
      </c>
      <c r="L16" s="2">
        <v>225</v>
      </c>
      <c r="M16" s="2">
        <v>225</v>
      </c>
      <c r="N16" s="2">
        <v>225</v>
      </c>
      <c r="O16" s="8">
        <v>225</v>
      </c>
      <c r="P16" s="2">
        <v>225</v>
      </c>
      <c r="Q16" s="2">
        <v>225</v>
      </c>
      <c r="R16" s="2">
        <v>225</v>
      </c>
      <c r="S16" s="2">
        <v>225</v>
      </c>
      <c r="T16" s="2">
        <v>225</v>
      </c>
      <c r="U16" s="2">
        <v>225</v>
      </c>
      <c r="V16" s="2">
        <v>225</v>
      </c>
      <c r="W16" s="2">
        <v>225</v>
      </c>
      <c r="X16" s="2">
        <v>225</v>
      </c>
      <c r="Y16" s="8">
        <v>225</v>
      </c>
      <c r="Z16" s="2">
        <v>225</v>
      </c>
      <c r="AA16" s="8">
        <v>225</v>
      </c>
      <c r="AB16" s="2">
        <v>225</v>
      </c>
      <c r="AC16" s="2">
        <v>225</v>
      </c>
      <c r="AD16" s="2">
        <v>225</v>
      </c>
    </row>
    <row r="17" spans="1:30">
      <c r="A17" s="8">
        <v>375</v>
      </c>
      <c r="B17" s="2">
        <v>350</v>
      </c>
      <c r="C17" s="2">
        <v>350</v>
      </c>
      <c r="D17" s="2">
        <v>325</v>
      </c>
      <c r="E17" s="2">
        <v>275</v>
      </c>
      <c r="F17" s="2">
        <v>265</v>
      </c>
      <c r="G17" s="2">
        <v>255</v>
      </c>
      <c r="H17" s="2">
        <v>250</v>
      </c>
      <c r="I17" s="2">
        <v>250</v>
      </c>
      <c r="J17" s="2">
        <v>225</v>
      </c>
      <c r="K17" s="2">
        <v>225</v>
      </c>
      <c r="L17" s="2">
        <v>225</v>
      </c>
      <c r="M17" s="2">
        <v>225</v>
      </c>
      <c r="N17" s="2">
        <v>225</v>
      </c>
      <c r="O17" s="8">
        <v>225</v>
      </c>
      <c r="P17" s="2">
        <v>225</v>
      </c>
      <c r="Q17" s="2">
        <v>225</v>
      </c>
      <c r="R17" s="2">
        <v>225</v>
      </c>
      <c r="S17" s="2">
        <v>225</v>
      </c>
      <c r="T17" s="2">
        <v>225</v>
      </c>
      <c r="U17" s="2">
        <v>225</v>
      </c>
      <c r="V17" s="2">
        <v>225</v>
      </c>
      <c r="W17" s="2">
        <v>225</v>
      </c>
      <c r="X17" s="2">
        <v>225</v>
      </c>
      <c r="Y17" s="8">
        <v>225</v>
      </c>
      <c r="Z17" s="2">
        <v>225</v>
      </c>
      <c r="AA17" s="8">
        <v>225</v>
      </c>
      <c r="AB17" s="2">
        <v>225</v>
      </c>
      <c r="AC17" s="2">
        <v>225</v>
      </c>
      <c r="AD17" s="2">
        <v>225</v>
      </c>
    </row>
    <row r="18" spans="1:30">
      <c r="A18" s="8">
        <v>325</v>
      </c>
      <c r="B18" s="2">
        <v>300</v>
      </c>
      <c r="C18" s="2">
        <v>300</v>
      </c>
      <c r="D18" s="2">
        <v>300</v>
      </c>
      <c r="E18" s="2">
        <v>250</v>
      </c>
      <c r="F18" s="2">
        <v>240</v>
      </c>
      <c r="G18" s="2">
        <v>230</v>
      </c>
      <c r="H18" s="2">
        <v>225</v>
      </c>
      <c r="I18" s="2">
        <v>200</v>
      </c>
      <c r="J18" s="2">
        <v>175</v>
      </c>
      <c r="K18" s="2">
        <v>175</v>
      </c>
      <c r="L18" s="2">
        <v>175</v>
      </c>
      <c r="M18" s="2">
        <v>175</v>
      </c>
      <c r="N18" s="2">
        <v>175</v>
      </c>
      <c r="O18" s="8">
        <v>175</v>
      </c>
      <c r="P18" s="2">
        <v>175</v>
      </c>
      <c r="Q18" s="2">
        <v>175</v>
      </c>
      <c r="R18" s="2">
        <v>175</v>
      </c>
      <c r="S18" s="2">
        <v>175</v>
      </c>
      <c r="T18" s="2">
        <v>175</v>
      </c>
      <c r="U18" s="2">
        <v>175</v>
      </c>
      <c r="V18" s="2">
        <v>175</v>
      </c>
      <c r="W18" s="2">
        <v>175</v>
      </c>
      <c r="X18" s="2">
        <v>175</v>
      </c>
      <c r="Y18" s="8">
        <v>175</v>
      </c>
      <c r="Z18" s="2">
        <v>175</v>
      </c>
      <c r="AA18" s="8">
        <v>175</v>
      </c>
      <c r="AB18" s="2">
        <v>175</v>
      </c>
      <c r="AC18" s="2">
        <v>175</v>
      </c>
      <c r="AD18" s="2">
        <v>175</v>
      </c>
    </row>
    <row r="19" spans="1:30">
      <c r="A19" s="8">
        <v>350</v>
      </c>
      <c r="B19" s="2">
        <v>325</v>
      </c>
      <c r="C19" s="2">
        <v>325</v>
      </c>
      <c r="D19" s="2">
        <v>325</v>
      </c>
      <c r="E19" s="2">
        <v>250</v>
      </c>
      <c r="F19" s="2">
        <v>240</v>
      </c>
      <c r="G19" s="2">
        <v>230</v>
      </c>
      <c r="H19" s="2">
        <v>225</v>
      </c>
      <c r="I19" s="2">
        <v>200</v>
      </c>
      <c r="J19" s="2">
        <v>175</v>
      </c>
      <c r="K19" s="2">
        <v>175</v>
      </c>
      <c r="L19" s="2">
        <v>175</v>
      </c>
      <c r="M19" s="2">
        <v>150</v>
      </c>
      <c r="N19" s="2">
        <v>150</v>
      </c>
      <c r="O19" s="8">
        <v>150</v>
      </c>
      <c r="P19" s="2">
        <v>125</v>
      </c>
      <c r="Q19" s="2">
        <v>134</v>
      </c>
      <c r="R19" s="2">
        <v>118</v>
      </c>
      <c r="S19" s="2">
        <v>100</v>
      </c>
      <c r="T19" s="2">
        <v>90</v>
      </c>
      <c r="U19" s="2">
        <v>80</v>
      </c>
      <c r="V19" s="2">
        <v>80</v>
      </c>
      <c r="W19" s="2">
        <v>80</v>
      </c>
      <c r="X19" s="2">
        <v>80</v>
      </c>
      <c r="Y19" s="8">
        <v>80</v>
      </c>
      <c r="Z19" s="2">
        <v>80</v>
      </c>
      <c r="AA19" s="8">
        <v>80</v>
      </c>
      <c r="AB19" s="2">
        <v>80</v>
      </c>
      <c r="AC19" s="2">
        <v>80</v>
      </c>
      <c r="AD19" s="2">
        <v>80</v>
      </c>
    </row>
    <row r="20" spans="1:30">
      <c r="A20" s="8">
        <v>350</v>
      </c>
      <c r="B20" s="2">
        <v>325</v>
      </c>
      <c r="C20" s="2">
        <v>325</v>
      </c>
      <c r="D20" s="2">
        <v>325</v>
      </c>
      <c r="E20" s="2">
        <v>250</v>
      </c>
      <c r="F20" s="2">
        <v>240</v>
      </c>
      <c r="G20" s="2">
        <v>230</v>
      </c>
      <c r="H20" s="2">
        <v>225</v>
      </c>
      <c r="I20" s="2">
        <v>200</v>
      </c>
      <c r="J20" s="2">
        <v>175</v>
      </c>
      <c r="K20" s="2">
        <v>175</v>
      </c>
      <c r="L20" s="2">
        <v>175</v>
      </c>
      <c r="M20" s="2">
        <v>150</v>
      </c>
      <c r="N20" s="2">
        <v>150</v>
      </c>
      <c r="O20" s="8">
        <v>150</v>
      </c>
      <c r="P20" s="2">
        <v>125</v>
      </c>
      <c r="Q20" s="2">
        <v>142</v>
      </c>
      <c r="R20" s="2">
        <v>100</v>
      </c>
      <c r="S20" s="2">
        <v>100</v>
      </c>
      <c r="T20" s="2">
        <v>90</v>
      </c>
      <c r="U20" s="2">
        <v>80</v>
      </c>
      <c r="V20" s="2">
        <v>80</v>
      </c>
      <c r="W20" s="2">
        <v>80</v>
      </c>
      <c r="X20" s="2">
        <v>80</v>
      </c>
      <c r="Y20" s="8">
        <v>80</v>
      </c>
      <c r="Z20" s="2">
        <v>80</v>
      </c>
      <c r="AA20" s="8">
        <v>80</v>
      </c>
      <c r="AB20" s="2">
        <v>80</v>
      </c>
      <c r="AC20" s="2">
        <v>80</v>
      </c>
      <c r="AD20" s="2">
        <v>80</v>
      </c>
    </row>
    <row r="21" spans="1:30">
      <c r="A21" s="8">
        <v>350</v>
      </c>
      <c r="B21" s="2">
        <v>325</v>
      </c>
      <c r="C21" s="2">
        <v>325</v>
      </c>
      <c r="D21" s="2">
        <v>325</v>
      </c>
      <c r="E21" s="2">
        <v>250</v>
      </c>
      <c r="F21" s="2">
        <v>240</v>
      </c>
      <c r="G21" s="2">
        <v>230</v>
      </c>
      <c r="H21" s="2">
        <v>225</v>
      </c>
      <c r="I21" s="2">
        <v>200</v>
      </c>
      <c r="J21" s="2">
        <v>175</v>
      </c>
      <c r="K21" s="2">
        <v>175</v>
      </c>
      <c r="L21" s="2">
        <v>175</v>
      </c>
      <c r="M21" s="2">
        <v>150</v>
      </c>
      <c r="N21" s="2">
        <v>150</v>
      </c>
      <c r="O21" s="8">
        <v>150</v>
      </c>
      <c r="P21" s="2">
        <v>125</v>
      </c>
      <c r="Q21" s="2">
        <v>142</v>
      </c>
      <c r="R21" s="2">
        <v>100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2">
        <v>100</v>
      </c>
      <c r="Y21" s="8">
        <v>100</v>
      </c>
      <c r="Z21" s="2">
        <v>100</v>
      </c>
      <c r="AA21" s="8">
        <v>100</v>
      </c>
      <c r="AB21" s="2">
        <v>100</v>
      </c>
      <c r="AC21" s="2">
        <v>100</v>
      </c>
      <c r="AD21" s="2">
        <v>100</v>
      </c>
    </row>
    <row r="22" spans="1:30">
      <c r="A22" s="8">
        <v>350</v>
      </c>
      <c r="B22" s="2">
        <v>325</v>
      </c>
      <c r="C22" s="2">
        <v>325</v>
      </c>
      <c r="D22" s="2">
        <v>325</v>
      </c>
      <c r="E22" s="2">
        <v>250</v>
      </c>
      <c r="F22" s="2">
        <v>240</v>
      </c>
      <c r="G22" s="2">
        <v>230</v>
      </c>
      <c r="H22" s="2">
        <v>225</v>
      </c>
      <c r="I22" s="2">
        <v>200</v>
      </c>
      <c r="J22" s="2">
        <v>175</v>
      </c>
      <c r="K22" s="2">
        <v>175</v>
      </c>
      <c r="L22" s="2">
        <v>175</v>
      </c>
      <c r="M22" s="2">
        <v>175</v>
      </c>
      <c r="N22" s="2">
        <v>175</v>
      </c>
      <c r="O22" s="8">
        <v>175</v>
      </c>
      <c r="P22" s="2">
        <v>150</v>
      </c>
      <c r="Q22" s="2">
        <v>154</v>
      </c>
      <c r="R22" s="2">
        <v>153</v>
      </c>
      <c r="S22" s="2">
        <v>153</v>
      </c>
      <c r="T22" s="2">
        <v>153</v>
      </c>
      <c r="U22" s="2">
        <v>153</v>
      </c>
      <c r="V22" s="2">
        <v>153</v>
      </c>
      <c r="W22" s="2">
        <v>153</v>
      </c>
      <c r="X22" s="2">
        <v>153</v>
      </c>
      <c r="Y22" s="8">
        <v>153</v>
      </c>
      <c r="Z22" s="2">
        <v>153</v>
      </c>
      <c r="AA22" s="8">
        <v>153</v>
      </c>
      <c r="AB22" s="2">
        <v>153</v>
      </c>
      <c r="AC22" s="2">
        <v>153</v>
      </c>
      <c r="AD22" s="2">
        <v>153</v>
      </c>
    </row>
    <row r="23" spans="1:30">
      <c r="A23" s="8">
        <v>400</v>
      </c>
      <c r="B23" s="2">
        <v>375</v>
      </c>
      <c r="C23" s="2">
        <v>375</v>
      </c>
      <c r="D23" s="2">
        <v>375</v>
      </c>
      <c r="E23" s="2">
        <v>325</v>
      </c>
      <c r="F23" s="2">
        <v>300</v>
      </c>
      <c r="G23" s="2">
        <v>275</v>
      </c>
      <c r="H23" s="2">
        <v>275</v>
      </c>
      <c r="I23" s="2">
        <v>275</v>
      </c>
      <c r="J23" s="2">
        <v>250</v>
      </c>
      <c r="K23" s="2">
        <v>250</v>
      </c>
      <c r="L23" s="2">
        <v>250</v>
      </c>
      <c r="M23" s="2">
        <v>250</v>
      </c>
      <c r="N23" s="2">
        <v>250</v>
      </c>
      <c r="O23" s="8">
        <v>250</v>
      </c>
      <c r="P23" s="2">
        <v>250</v>
      </c>
      <c r="Q23" s="2">
        <v>192</v>
      </c>
      <c r="R23" s="2">
        <v>210</v>
      </c>
      <c r="S23" s="2">
        <v>210</v>
      </c>
      <c r="T23" s="2">
        <v>172</v>
      </c>
      <c r="U23" s="2">
        <v>172</v>
      </c>
      <c r="V23" s="2">
        <v>172</v>
      </c>
      <c r="W23" s="2">
        <v>172</v>
      </c>
      <c r="X23" s="2">
        <v>172</v>
      </c>
      <c r="Y23" s="8">
        <v>172</v>
      </c>
      <c r="Z23" s="2">
        <v>172</v>
      </c>
      <c r="AA23" s="8">
        <v>172</v>
      </c>
      <c r="AB23" s="2">
        <v>172</v>
      </c>
      <c r="AC23" s="2">
        <v>172</v>
      </c>
      <c r="AD23" s="2">
        <v>172</v>
      </c>
    </row>
    <row r="24" spans="1:30">
      <c r="A24" s="8">
        <v>400</v>
      </c>
      <c r="B24" s="2">
        <v>375</v>
      </c>
      <c r="C24" s="2">
        <v>375</v>
      </c>
      <c r="D24" s="2">
        <v>375</v>
      </c>
      <c r="E24" s="2">
        <v>325</v>
      </c>
      <c r="F24" s="2">
        <v>300</v>
      </c>
      <c r="G24" s="2">
        <v>275</v>
      </c>
      <c r="H24" s="2">
        <v>275</v>
      </c>
      <c r="I24" s="2">
        <v>275</v>
      </c>
      <c r="J24" s="2">
        <v>250</v>
      </c>
      <c r="K24" s="2">
        <v>250</v>
      </c>
      <c r="L24" s="2">
        <v>250</v>
      </c>
      <c r="M24" s="2">
        <v>250</v>
      </c>
      <c r="N24" s="2">
        <v>250</v>
      </c>
      <c r="O24" s="8">
        <v>250</v>
      </c>
      <c r="P24" s="2">
        <v>250</v>
      </c>
      <c r="Q24" s="2">
        <v>216</v>
      </c>
      <c r="R24" s="2">
        <v>230</v>
      </c>
      <c r="S24" s="2">
        <v>230</v>
      </c>
      <c r="T24" s="2">
        <v>189</v>
      </c>
      <c r="U24" s="2">
        <v>189</v>
      </c>
      <c r="V24" s="2">
        <v>189</v>
      </c>
      <c r="W24" s="2">
        <v>189</v>
      </c>
      <c r="X24" s="2">
        <v>189</v>
      </c>
      <c r="Y24" s="8">
        <v>189</v>
      </c>
      <c r="Z24" s="2">
        <v>189</v>
      </c>
      <c r="AA24" s="8">
        <v>189</v>
      </c>
      <c r="AB24" s="2">
        <v>189</v>
      </c>
      <c r="AC24" s="2">
        <v>189</v>
      </c>
      <c r="AD24" s="2">
        <v>189</v>
      </c>
    </row>
    <row r="25" spans="1:30">
      <c r="A25" s="8">
        <v>350</v>
      </c>
      <c r="B25" s="2">
        <v>325</v>
      </c>
      <c r="C25" s="2">
        <v>325</v>
      </c>
      <c r="D25" s="2">
        <v>325</v>
      </c>
      <c r="E25" s="2">
        <v>275</v>
      </c>
      <c r="F25" s="2">
        <v>250</v>
      </c>
      <c r="G25" s="2">
        <v>240</v>
      </c>
      <c r="H25" s="2">
        <v>240</v>
      </c>
      <c r="I25" s="2">
        <v>200</v>
      </c>
      <c r="J25" s="2">
        <v>200</v>
      </c>
      <c r="K25" s="2">
        <v>200</v>
      </c>
      <c r="L25" s="2">
        <v>200</v>
      </c>
      <c r="M25" s="2">
        <v>200</v>
      </c>
      <c r="N25" s="2">
        <v>200</v>
      </c>
      <c r="O25" s="8">
        <v>200</v>
      </c>
      <c r="P25" s="2">
        <v>200</v>
      </c>
      <c r="Q25" s="2">
        <v>162</v>
      </c>
      <c r="R25" s="2">
        <v>162</v>
      </c>
      <c r="S25" s="2">
        <v>162</v>
      </c>
      <c r="T25" s="2">
        <v>143</v>
      </c>
      <c r="U25" s="2">
        <v>143</v>
      </c>
      <c r="V25" s="2">
        <v>125</v>
      </c>
      <c r="W25" s="2">
        <v>100</v>
      </c>
      <c r="X25" s="2">
        <v>90</v>
      </c>
      <c r="Y25" s="8">
        <v>80</v>
      </c>
      <c r="Z25" s="2">
        <v>70</v>
      </c>
      <c r="AA25" s="8">
        <v>70</v>
      </c>
      <c r="AB25" s="2">
        <v>70</v>
      </c>
      <c r="AC25" s="2">
        <v>70</v>
      </c>
      <c r="AD25" s="2">
        <v>70</v>
      </c>
    </row>
    <row r="26" spans="1:30">
      <c r="A26" s="8">
        <v>350</v>
      </c>
      <c r="B26" s="2">
        <v>325</v>
      </c>
      <c r="C26" s="2">
        <v>325</v>
      </c>
      <c r="D26" s="2">
        <v>325</v>
      </c>
      <c r="E26" s="2">
        <v>275</v>
      </c>
      <c r="F26" s="2">
        <v>250</v>
      </c>
      <c r="G26" s="2">
        <v>240</v>
      </c>
      <c r="H26" s="2">
        <v>240</v>
      </c>
      <c r="I26" s="2">
        <v>200</v>
      </c>
      <c r="J26" s="2">
        <v>200</v>
      </c>
      <c r="K26" s="2">
        <v>200</v>
      </c>
      <c r="L26" s="2">
        <v>200</v>
      </c>
      <c r="M26" s="2">
        <v>200</v>
      </c>
      <c r="N26" s="2">
        <v>200</v>
      </c>
      <c r="O26" s="8">
        <v>200</v>
      </c>
      <c r="P26" s="2">
        <v>200</v>
      </c>
      <c r="Q26" s="2">
        <v>172</v>
      </c>
      <c r="R26" s="2">
        <v>172</v>
      </c>
      <c r="S26" s="2">
        <v>172</v>
      </c>
      <c r="T26" s="2">
        <v>172</v>
      </c>
      <c r="U26" s="2">
        <v>172</v>
      </c>
      <c r="V26" s="2">
        <v>150</v>
      </c>
      <c r="W26" s="2">
        <v>125</v>
      </c>
      <c r="X26" s="2">
        <v>115</v>
      </c>
      <c r="Y26" s="8">
        <v>100</v>
      </c>
      <c r="Z26" s="2">
        <v>90</v>
      </c>
      <c r="AA26" s="8">
        <v>90</v>
      </c>
      <c r="AB26" s="2">
        <v>90</v>
      </c>
      <c r="AC26" s="2">
        <v>90</v>
      </c>
      <c r="AD26" s="2">
        <v>90</v>
      </c>
    </row>
    <row r="27" spans="1:30">
      <c r="A27" s="8">
        <v>350</v>
      </c>
      <c r="B27" s="2">
        <v>325</v>
      </c>
      <c r="C27" s="2">
        <v>325</v>
      </c>
      <c r="D27" s="2">
        <v>325</v>
      </c>
      <c r="E27" s="2">
        <v>275</v>
      </c>
      <c r="F27" s="2">
        <v>250</v>
      </c>
      <c r="G27" s="2">
        <v>240</v>
      </c>
      <c r="H27" s="2">
        <v>240</v>
      </c>
      <c r="I27" s="2">
        <v>200</v>
      </c>
      <c r="J27" s="2">
        <v>200</v>
      </c>
      <c r="K27" s="2">
        <v>200</v>
      </c>
      <c r="L27" s="2">
        <v>200</v>
      </c>
      <c r="M27" s="2">
        <v>200</v>
      </c>
      <c r="N27" s="2">
        <v>200</v>
      </c>
      <c r="O27" s="8">
        <v>200</v>
      </c>
      <c r="P27" s="2">
        <v>200</v>
      </c>
      <c r="Q27" s="2">
        <v>141</v>
      </c>
      <c r="R27" s="2">
        <v>141</v>
      </c>
      <c r="S27" s="2">
        <v>141</v>
      </c>
      <c r="T27" s="2">
        <v>141</v>
      </c>
      <c r="U27" s="2">
        <v>141</v>
      </c>
      <c r="V27" s="2">
        <v>130</v>
      </c>
      <c r="W27" s="2">
        <v>130</v>
      </c>
      <c r="X27" s="2">
        <v>125</v>
      </c>
      <c r="Y27" s="8">
        <v>100</v>
      </c>
      <c r="Z27" s="2">
        <v>90</v>
      </c>
      <c r="AA27" s="8">
        <v>90</v>
      </c>
      <c r="AB27" s="2">
        <v>70</v>
      </c>
      <c r="AC27" s="2">
        <v>70</v>
      </c>
      <c r="AD27" s="2">
        <v>70</v>
      </c>
    </row>
    <row r="28" spans="1:30">
      <c r="A28" s="8">
        <v>350</v>
      </c>
      <c r="B28" s="2">
        <v>325</v>
      </c>
      <c r="C28" s="2">
        <v>325</v>
      </c>
      <c r="D28" s="2">
        <v>325</v>
      </c>
      <c r="E28" s="2">
        <v>275</v>
      </c>
      <c r="F28" s="2">
        <v>250</v>
      </c>
      <c r="G28" s="2">
        <v>240</v>
      </c>
      <c r="H28" s="2">
        <v>240</v>
      </c>
      <c r="I28" s="2">
        <v>200</v>
      </c>
      <c r="J28" s="2">
        <v>200</v>
      </c>
      <c r="K28" s="2">
        <v>200</v>
      </c>
      <c r="L28" s="2">
        <v>200</v>
      </c>
      <c r="M28" s="2">
        <v>200</v>
      </c>
      <c r="N28" s="2">
        <v>200</v>
      </c>
      <c r="O28" s="8">
        <v>200</v>
      </c>
      <c r="P28" s="2">
        <v>200</v>
      </c>
      <c r="Q28" s="2">
        <v>141</v>
      </c>
      <c r="R28" s="2">
        <v>141</v>
      </c>
      <c r="S28" s="2">
        <v>141</v>
      </c>
      <c r="T28" s="2">
        <v>141</v>
      </c>
      <c r="U28" s="2">
        <v>141</v>
      </c>
      <c r="V28" s="2">
        <v>130</v>
      </c>
      <c r="W28" s="2">
        <v>130</v>
      </c>
      <c r="X28" s="2">
        <v>125</v>
      </c>
      <c r="Y28" s="8">
        <v>125</v>
      </c>
      <c r="Z28" s="2">
        <v>115</v>
      </c>
      <c r="AA28" s="8">
        <v>100</v>
      </c>
      <c r="AB28" s="2">
        <v>80</v>
      </c>
      <c r="AC28" s="2">
        <v>70</v>
      </c>
      <c r="AD28" s="2">
        <v>70</v>
      </c>
    </row>
    <row r="29" spans="1:30">
      <c r="A29" s="8">
        <v>350</v>
      </c>
      <c r="B29" s="2">
        <v>325</v>
      </c>
      <c r="C29" s="2">
        <v>325</v>
      </c>
      <c r="D29" s="2">
        <v>325</v>
      </c>
      <c r="E29" s="2">
        <v>275</v>
      </c>
      <c r="F29" s="2">
        <v>250</v>
      </c>
      <c r="G29" s="2">
        <v>240</v>
      </c>
      <c r="H29" s="2">
        <v>240</v>
      </c>
      <c r="I29" s="2">
        <v>200</v>
      </c>
      <c r="J29" s="2">
        <v>200</v>
      </c>
      <c r="K29" s="2">
        <v>200</v>
      </c>
      <c r="L29" s="2">
        <v>200</v>
      </c>
      <c r="M29" s="2">
        <v>200</v>
      </c>
      <c r="N29" s="2">
        <v>200</v>
      </c>
      <c r="O29" s="8">
        <v>200</v>
      </c>
      <c r="P29" s="2">
        <v>200</v>
      </c>
      <c r="Q29" s="2">
        <v>155</v>
      </c>
      <c r="R29" s="2">
        <v>155</v>
      </c>
      <c r="S29" s="2">
        <v>155</v>
      </c>
      <c r="T29" s="2">
        <v>155</v>
      </c>
      <c r="U29" s="2">
        <v>155</v>
      </c>
      <c r="V29" s="2">
        <v>155</v>
      </c>
      <c r="W29" s="2">
        <v>155</v>
      </c>
      <c r="X29" s="2">
        <v>155</v>
      </c>
      <c r="Y29" s="8">
        <v>155</v>
      </c>
      <c r="Z29" s="2">
        <v>145</v>
      </c>
      <c r="AA29" s="8">
        <v>135</v>
      </c>
      <c r="AB29" s="2">
        <v>115</v>
      </c>
      <c r="AC29" s="2">
        <v>80</v>
      </c>
      <c r="AD29" s="2">
        <v>80</v>
      </c>
    </row>
    <row r="30" spans="1:30">
      <c r="A30" s="8">
        <v>400</v>
      </c>
      <c r="B30" s="2">
        <v>375</v>
      </c>
      <c r="C30" s="2">
        <v>375</v>
      </c>
      <c r="D30" s="2">
        <v>375</v>
      </c>
      <c r="E30" s="2">
        <v>350</v>
      </c>
      <c r="F30" s="2">
        <v>300</v>
      </c>
      <c r="G30" s="2">
        <v>300</v>
      </c>
      <c r="H30" s="2">
        <v>300</v>
      </c>
      <c r="I30" s="2">
        <v>300</v>
      </c>
      <c r="J30" s="2">
        <v>275</v>
      </c>
      <c r="K30" s="2">
        <v>275</v>
      </c>
      <c r="L30" s="2">
        <v>275</v>
      </c>
      <c r="M30" s="2">
        <v>275</v>
      </c>
      <c r="N30" s="2">
        <v>275</v>
      </c>
      <c r="O30" s="8">
        <v>275</v>
      </c>
      <c r="P30" s="2">
        <v>275</v>
      </c>
      <c r="Q30" s="2">
        <v>187</v>
      </c>
      <c r="R30" s="2">
        <v>187</v>
      </c>
      <c r="S30" s="2">
        <v>187</v>
      </c>
      <c r="T30" s="2">
        <v>187</v>
      </c>
      <c r="U30" s="2">
        <v>187</v>
      </c>
      <c r="V30" s="2">
        <v>175</v>
      </c>
      <c r="W30" s="2">
        <v>175</v>
      </c>
      <c r="X30" s="2">
        <v>175</v>
      </c>
      <c r="Y30" s="8">
        <v>175</v>
      </c>
      <c r="Z30" s="2">
        <v>165</v>
      </c>
      <c r="AA30" s="8">
        <v>155</v>
      </c>
      <c r="AB30" s="2">
        <v>135</v>
      </c>
      <c r="AC30" s="2">
        <v>100</v>
      </c>
      <c r="AD30" s="2">
        <v>100</v>
      </c>
    </row>
    <row r="31" spans="1:30">
      <c r="A31" s="8">
        <v>400</v>
      </c>
      <c r="B31" s="2">
        <v>375</v>
      </c>
      <c r="C31" s="2">
        <v>375</v>
      </c>
      <c r="D31" s="2">
        <v>375</v>
      </c>
      <c r="E31" s="2">
        <v>350</v>
      </c>
      <c r="F31" s="2">
        <v>300</v>
      </c>
      <c r="G31" s="2">
        <v>300</v>
      </c>
      <c r="H31" s="2">
        <v>300</v>
      </c>
      <c r="I31" s="2">
        <v>300</v>
      </c>
      <c r="J31" s="2">
        <v>275</v>
      </c>
      <c r="K31" s="2">
        <v>275</v>
      </c>
      <c r="L31" s="2">
        <v>275</v>
      </c>
      <c r="M31" s="2">
        <v>275</v>
      </c>
      <c r="N31" s="2">
        <v>275</v>
      </c>
      <c r="O31" s="8">
        <v>275</v>
      </c>
      <c r="P31" s="2">
        <v>275</v>
      </c>
      <c r="Q31" s="2">
        <v>203</v>
      </c>
      <c r="R31" s="2">
        <v>203</v>
      </c>
      <c r="S31" s="2">
        <v>203</v>
      </c>
      <c r="T31" s="2">
        <v>203</v>
      </c>
      <c r="U31" s="2">
        <v>203</v>
      </c>
      <c r="V31" s="2">
        <v>190</v>
      </c>
      <c r="W31" s="2">
        <v>190</v>
      </c>
      <c r="X31" s="2">
        <v>190</v>
      </c>
      <c r="Y31" s="8">
        <v>190</v>
      </c>
      <c r="Z31" s="2">
        <v>180</v>
      </c>
      <c r="AA31" s="8">
        <v>175</v>
      </c>
      <c r="AB31" s="2">
        <v>155</v>
      </c>
      <c r="AC31" s="2">
        <v>125</v>
      </c>
      <c r="AD31" s="2">
        <v>100</v>
      </c>
    </row>
    <row r="32" spans="1:30">
      <c r="A32" s="8">
        <v>350</v>
      </c>
      <c r="B32" s="2">
        <v>350</v>
      </c>
      <c r="C32" s="2">
        <v>350</v>
      </c>
      <c r="D32" s="2">
        <v>350</v>
      </c>
      <c r="E32" s="2">
        <v>300</v>
      </c>
      <c r="F32" s="2">
        <v>275</v>
      </c>
      <c r="G32" s="2">
        <v>275</v>
      </c>
      <c r="H32" s="2">
        <v>275</v>
      </c>
      <c r="I32" s="2">
        <v>275</v>
      </c>
      <c r="J32" s="2">
        <v>275</v>
      </c>
      <c r="K32" s="2">
        <v>275</v>
      </c>
      <c r="L32" s="2">
        <v>275</v>
      </c>
      <c r="M32" s="2">
        <v>275</v>
      </c>
      <c r="N32" s="2">
        <v>275</v>
      </c>
      <c r="O32" s="8">
        <v>275</v>
      </c>
      <c r="P32" s="2">
        <v>275</v>
      </c>
      <c r="Q32" s="2">
        <v>155</v>
      </c>
      <c r="R32" s="2">
        <v>155</v>
      </c>
      <c r="S32" s="2">
        <v>155</v>
      </c>
      <c r="T32" s="2">
        <v>155</v>
      </c>
      <c r="U32" s="2">
        <v>155</v>
      </c>
      <c r="V32" s="2">
        <v>155</v>
      </c>
      <c r="W32" s="2">
        <v>155</v>
      </c>
      <c r="X32" s="2">
        <v>155</v>
      </c>
      <c r="Y32" s="8">
        <v>155</v>
      </c>
      <c r="Z32" s="2">
        <v>145</v>
      </c>
      <c r="AA32" s="8">
        <v>135</v>
      </c>
      <c r="AB32" s="2">
        <v>125</v>
      </c>
      <c r="AC32" s="2">
        <v>100</v>
      </c>
      <c r="AD32" s="2">
        <v>80</v>
      </c>
    </row>
    <row r="33" spans="1:30">
      <c r="A33" s="8">
        <v>350</v>
      </c>
      <c r="B33" s="2">
        <v>350</v>
      </c>
      <c r="C33" s="2">
        <v>350</v>
      </c>
      <c r="D33" s="2">
        <v>350</v>
      </c>
      <c r="E33" s="2">
        <v>300</v>
      </c>
      <c r="F33" s="2">
        <v>275</v>
      </c>
      <c r="G33" s="2">
        <v>275</v>
      </c>
      <c r="H33" s="2">
        <v>275</v>
      </c>
      <c r="I33" s="2">
        <v>275</v>
      </c>
      <c r="J33" s="2">
        <v>275</v>
      </c>
      <c r="K33" s="2">
        <v>275</v>
      </c>
      <c r="L33" s="2">
        <v>275</v>
      </c>
      <c r="M33" s="2">
        <v>275</v>
      </c>
      <c r="N33" s="2">
        <v>275</v>
      </c>
      <c r="O33" s="8">
        <v>275</v>
      </c>
      <c r="P33" s="2">
        <v>275</v>
      </c>
      <c r="Q33" s="2">
        <v>155</v>
      </c>
      <c r="R33" s="2">
        <v>155</v>
      </c>
      <c r="S33" s="2">
        <v>155</v>
      </c>
      <c r="T33" s="2">
        <v>155</v>
      </c>
      <c r="U33" s="2">
        <v>155</v>
      </c>
      <c r="V33" s="2">
        <v>155</v>
      </c>
      <c r="W33" s="2">
        <v>155</v>
      </c>
      <c r="X33" s="2">
        <v>155</v>
      </c>
      <c r="Y33" s="8">
        <v>155</v>
      </c>
      <c r="Z33" s="2">
        <v>145</v>
      </c>
      <c r="AA33" s="8">
        <v>135</v>
      </c>
      <c r="AB33" s="2">
        <v>125</v>
      </c>
      <c r="AC33" s="2">
        <v>100</v>
      </c>
      <c r="AD33" s="2">
        <v>80</v>
      </c>
    </row>
    <row r="34" spans="1:30">
      <c r="A34" s="8">
        <v>350</v>
      </c>
      <c r="B34" s="2">
        <v>350</v>
      </c>
      <c r="C34" s="2">
        <v>350</v>
      </c>
      <c r="D34" s="2">
        <v>350</v>
      </c>
      <c r="E34" s="2">
        <v>300</v>
      </c>
      <c r="F34" s="2">
        <v>275</v>
      </c>
      <c r="G34" s="2">
        <v>275</v>
      </c>
      <c r="H34" s="2">
        <v>275</v>
      </c>
      <c r="I34" s="2">
        <v>275</v>
      </c>
      <c r="J34" s="2">
        <v>275</v>
      </c>
      <c r="K34" s="2">
        <v>275</v>
      </c>
      <c r="L34" s="2">
        <v>275</v>
      </c>
      <c r="M34" s="2">
        <v>275</v>
      </c>
      <c r="N34" s="2">
        <v>275</v>
      </c>
      <c r="O34" s="8">
        <v>275</v>
      </c>
      <c r="P34" s="2">
        <v>275</v>
      </c>
      <c r="Q34" s="2">
        <v>155</v>
      </c>
      <c r="R34" s="2">
        <v>155</v>
      </c>
      <c r="S34" s="2">
        <v>155</v>
      </c>
      <c r="T34" s="2">
        <v>155</v>
      </c>
      <c r="U34" s="2">
        <v>155</v>
      </c>
      <c r="V34" s="2">
        <v>155</v>
      </c>
      <c r="W34" s="2">
        <v>155</v>
      </c>
      <c r="X34" s="2">
        <v>155</v>
      </c>
      <c r="Y34" s="8">
        <v>155</v>
      </c>
      <c r="Z34" s="2">
        <v>145</v>
      </c>
      <c r="AA34" s="8">
        <v>135</v>
      </c>
      <c r="AB34" s="2">
        <v>125</v>
      </c>
      <c r="AC34" s="2">
        <v>100</v>
      </c>
      <c r="AD34" s="2">
        <v>80</v>
      </c>
    </row>
    <row r="35" spans="1:30">
      <c r="A35" s="8">
        <v>350</v>
      </c>
      <c r="B35" s="2">
        <v>350</v>
      </c>
      <c r="C35" s="2">
        <v>350</v>
      </c>
      <c r="D35" s="2">
        <v>350</v>
      </c>
      <c r="E35" s="2">
        <v>300</v>
      </c>
      <c r="F35" s="2">
        <v>275</v>
      </c>
      <c r="G35" s="2">
        <v>275</v>
      </c>
      <c r="H35" s="2">
        <v>275</v>
      </c>
      <c r="I35" s="2">
        <v>275</v>
      </c>
      <c r="J35" s="2">
        <v>275</v>
      </c>
      <c r="K35" s="2">
        <v>275</v>
      </c>
      <c r="L35" s="2">
        <v>275</v>
      </c>
      <c r="M35" s="2">
        <v>275</v>
      </c>
      <c r="N35" s="2">
        <v>275</v>
      </c>
      <c r="O35" s="8">
        <v>275</v>
      </c>
      <c r="P35" s="2">
        <v>275</v>
      </c>
      <c r="Q35" s="2">
        <v>155</v>
      </c>
      <c r="R35" s="2">
        <v>155</v>
      </c>
      <c r="S35" s="2">
        <v>155</v>
      </c>
      <c r="T35" s="2">
        <v>155</v>
      </c>
      <c r="U35" s="2">
        <v>155</v>
      </c>
      <c r="V35" s="2">
        <v>155</v>
      </c>
      <c r="W35" s="2">
        <v>155</v>
      </c>
      <c r="X35" s="2">
        <v>155</v>
      </c>
      <c r="Y35" s="8">
        <v>155</v>
      </c>
      <c r="Z35" s="2">
        <v>145</v>
      </c>
      <c r="AA35" s="8">
        <v>135</v>
      </c>
      <c r="AB35" s="2">
        <v>125</v>
      </c>
      <c r="AC35" s="2">
        <v>100</v>
      </c>
      <c r="AD35" s="2">
        <v>80</v>
      </c>
    </row>
    <row r="37" spans="1:30">
      <c r="A37" s="6" t="s">
        <v>46</v>
      </c>
      <c r="B37" s="6"/>
      <c r="C37" s="6"/>
      <c r="D37" s="6"/>
      <c r="E37" s="6"/>
      <c r="F37" s="6"/>
      <c r="G37" s="6"/>
      <c r="H37" s="6"/>
    </row>
    <row r="38" spans="1:30">
      <c r="A38" s="2" t="s">
        <v>51</v>
      </c>
      <c r="B38" s="2"/>
      <c r="C38" s="2"/>
      <c r="D38" s="2"/>
      <c r="E38" s="2"/>
      <c r="F38" s="2"/>
      <c r="G38" s="2"/>
      <c r="H38" s="2"/>
    </row>
    <row r="39" spans="1:30">
      <c r="A39" s="2" t="s">
        <v>52</v>
      </c>
      <c r="B39" s="2"/>
      <c r="C39" s="2"/>
      <c r="D39" s="2"/>
      <c r="E39" s="2"/>
      <c r="F39" s="2"/>
      <c r="G39" s="2"/>
      <c r="H39" s="2"/>
    </row>
    <row r="40" spans="1:30">
      <c r="A40" s="11">
        <v>42552</v>
      </c>
      <c r="B40" s="11">
        <v>42557</v>
      </c>
      <c r="C40" s="6">
        <v>42558</v>
      </c>
      <c r="D40" s="11">
        <v>42559</v>
      </c>
      <c r="E40" s="11">
        <v>42563</v>
      </c>
      <c r="F40" s="11">
        <v>42564</v>
      </c>
      <c r="G40" s="11">
        <v>42565</v>
      </c>
      <c r="H40" s="11">
        <v>42566</v>
      </c>
      <c r="I40" s="6">
        <v>42567</v>
      </c>
      <c r="J40" s="6">
        <v>42577</v>
      </c>
      <c r="K40" s="6">
        <v>42578</v>
      </c>
      <c r="L40" s="6">
        <v>42579</v>
      </c>
      <c r="M40" s="6">
        <v>42583</v>
      </c>
      <c r="N40" s="6">
        <v>42584</v>
      </c>
      <c r="O40" s="6">
        <v>42592</v>
      </c>
      <c r="P40" s="6">
        <v>42598</v>
      </c>
      <c r="Q40" s="6">
        <v>42599</v>
      </c>
      <c r="R40" s="6">
        <v>42600</v>
      </c>
      <c r="S40" s="6">
        <v>42602</v>
      </c>
      <c r="T40" s="6">
        <v>42603</v>
      </c>
      <c r="U40" s="6">
        <v>42604</v>
      </c>
      <c r="V40" s="6">
        <v>42605</v>
      </c>
      <c r="W40" s="6">
        <v>42606</v>
      </c>
      <c r="X40" s="6">
        <v>42607</v>
      </c>
      <c r="Y40" s="6">
        <v>42608</v>
      </c>
      <c r="Z40" s="6">
        <v>42609</v>
      </c>
      <c r="AA40" s="6">
        <v>42610</v>
      </c>
    </row>
    <row r="41" spans="1:30">
      <c r="A41" s="2">
        <v>300</v>
      </c>
      <c r="B41" s="2">
        <v>275</v>
      </c>
      <c r="C41" s="2">
        <v>250</v>
      </c>
      <c r="D41" s="2">
        <v>225</v>
      </c>
      <c r="E41" s="2">
        <v>200</v>
      </c>
      <c r="F41" s="2">
        <v>190</v>
      </c>
      <c r="G41" s="2">
        <v>180</v>
      </c>
      <c r="H41" s="2">
        <v>170</v>
      </c>
      <c r="I41" s="2">
        <v>125</v>
      </c>
      <c r="J41" s="2">
        <v>125</v>
      </c>
      <c r="K41" s="2">
        <v>125</v>
      </c>
      <c r="L41" s="2">
        <v>125</v>
      </c>
      <c r="M41" s="8">
        <v>125</v>
      </c>
      <c r="N41" s="2">
        <v>125</v>
      </c>
      <c r="O41" s="2">
        <v>125</v>
      </c>
      <c r="P41" s="2">
        <v>125</v>
      </c>
      <c r="Q41" s="2">
        <v>125</v>
      </c>
      <c r="R41" s="2">
        <v>125</v>
      </c>
      <c r="S41" s="2">
        <v>125</v>
      </c>
      <c r="T41" s="2">
        <v>125</v>
      </c>
      <c r="U41" s="2">
        <v>125</v>
      </c>
      <c r="V41" s="2">
        <v>125</v>
      </c>
      <c r="W41" s="2">
        <v>125</v>
      </c>
      <c r="X41" s="2">
        <v>125</v>
      </c>
      <c r="Y41" s="2">
        <v>125</v>
      </c>
      <c r="Z41" s="2">
        <v>125</v>
      </c>
      <c r="AA41" s="2">
        <v>125</v>
      </c>
    </row>
    <row r="42" spans="1:30">
      <c r="A42" s="2">
        <v>300</v>
      </c>
      <c r="B42" s="2">
        <v>275</v>
      </c>
      <c r="C42" s="2">
        <v>250</v>
      </c>
      <c r="D42" s="2">
        <v>225</v>
      </c>
      <c r="E42" s="2">
        <v>200</v>
      </c>
      <c r="F42" s="2">
        <v>190</v>
      </c>
      <c r="G42" s="2">
        <v>180</v>
      </c>
      <c r="H42" s="2">
        <v>170</v>
      </c>
      <c r="I42" s="2">
        <v>125</v>
      </c>
      <c r="J42" s="2">
        <v>125</v>
      </c>
      <c r="K42" s="2">
        <v>125</v>
      </c>
      <c r="L42" s="2">
        <v>125</v>
      </c>
      <c r="M42" s="8">
        <v>125</v>
      </c>
      <c r="N42" s="2">
        <v>125</v>
      </c>
      <c r="O42" s="2">
        <v>125</v>
      </c>
      <c r="P42" s="2">
        <v>125</v>
      </c>
      <c r="Q42" s="2">
        <v>125</v>
      </c>
      <c r="R42" s="2">
        <v>125</v>
      </c>
      <c r="S42" s="2">
        <v>125</v>
      </c>
      <c r="T42" s="2">
        <v>125</v>
      </c>
      <c r="U42" s="2">
        <v>125</v>
      </c>
      <c r="V42" s="2">
        <v>125</v>
      </c>
      <c r="W42" s="2">
        <v>125</v>
      </c>
      <c r="X42" s="2">
        <v>125</v>
      </c>
      <c r="Y42" s="2">
        <v>125</v>
      </c>
      <c r="Z42" s="2">
        <v>125</v>
      </c>
      <c r="AA42" s="2">
        <v>125</v>
      </c>
    </row>
    <row r="43" spans="1:30">
      <c r="A43" s="2">
        <v>300</v>
      </c>
      <c r="B43" s="2">
        <v>275</v>
      </c>
      <c r="C43" s="2">
        <v>250</v>
      </c>
      <c r="D43" s="2">
        <v>225</v>
      </c>
      <c r="E43" s="2">
        <v>200</v>
      </c>
      <c r="F43" s="2">
        <v>190</v>
      </c>
      <c r="G43" s="2">
        <v>180</v>
      </c>
      <c r="H43" s="2">
        <v>170</v>
      </c>
      <c r="I43" s="2">
        <v>125</v>
      </c>
      <c r="J43" s="2">
        <v>125</v>
      </c>
      <c r="K43" s="2">
        <v>125</v>
      </c>
      <c r="L43" s="2">
        <v>125</v>
      </c>
      <c r="M43" s="8">
        <v>125</v>
      </c>
      <c r="N43" s="2">
        <v>125</v>
      </c>
      <c r="O43" s="2">
        <v>125</v>
      </c>
      <c r="P43" s="2">
        <v>125</v>
      </c>
      <c r="Q43" s="2">
        <v>125</v>
      </c>
      <c r="R43" s="2">
        <v>125</v>
      </c>
      <c r="S43" s="2">
        <v>125</v>
      </c>
      <c r="T43" s="2">
        <v>125</v>
      </c>
      <c r="U43" s="2">
        <v>125</v>
      </c>
      <c r="V43" s="2">
        <v>125</v>
      </c>
      <c r="W43" s="2">
        <v>125</v>
      </c>
      <c r="X43" s="2">
        <v>125</v>
      </c>
      <c r="Y43" s="2">
        <v>125</v>
      </c>
      <c r="Z43" s="2">
        <v>125</v>
      </c>
      <c r="AA43" s="2">
        <v>125</v>
      </c>
    </row>
    <row r="44" spans="1:30">
      <c r="A44" s="2">
        <v>300</v>
      </c>
      <c r="B44" s="2">
        <v>275</v>
      </c>
      <c r="C44" s="2">
        <v>250</v>
      </c>
      <c r="D44" s="2">
        <v>225</v>
      </c>
      <c r="E44" s="2">
        <v>200</v>
      </c>
      <c r="F44" s="2">
        <v>190</v>
      </c>
      <c r="G44" s="2">
        <v>180</v>
      </c>
      <c r="H44" s="2">
        <v>170</v>
      </c>
      <c r="I44" s="2">
        <v>175</v>
      </c>
      <c r="J44" s="2">
        <v>175</v>
      </c>
      <c r="K44" s="2">
        <v>175</v>
      </c>
      <c r="L44" s="2">
        <v>175</v>
      </c>
      <c r="M44" s="8">
        <v>175</v>
      </c>
      <c r="N44" s="2">
        <v>175</v>
      </c>
      <c r="O44" s="2">
        <v>175</v>
      </c>
      <c r="P44" s="2">
        <v>175</v>
      </c>
      <c r="Q44" s="2">
        <v>175</v>
      </c>
      <c r="R44" s="2">
        <v>175</v>
      </c>
      <c r="S44" s="2">
        <v>175</v>
      </c>
      <c r="T44" s="2">
        <v>175</v>
      </c>
      <c r="U44" s="2">
        <v>175</v>
      </c>
      <c r="V44" s="2">
        <v>175</v>
      </c>
      <c r="W44" s="2">
        <v>175</v>
      </c>
      <c r="X44" s="2">
        <v>175</v>
      </c>
      <c r="Y44" s="2">
        <v>175</v>
      </c>
      <c r="Z44" s="2">
        <v>175</v>
      </c>
      <c r="AA44" s="2">
        <v>175</v>
      </c>
    </row>
    <row r="45" spans="1:30">
      <c r="A45" s="2">
        <v>375</v>
      </c>
      <c r="B45" s="2">
        <v>350</v>
      </c>
      <c r="C45" s="2">
        <v>350</v>
      </c>
      <c r="D45" s="2">
        <v>325</v>
      </c>
      <c r="E45" s="2">
        <v>300</v>
      </c>
      <c r="F45" s="2">
        <v>275</v>
      </c>
      <c r="G45" s="2">
        <v>265</v>
      </c>
      <c r="H45" s="2">
        <v>265</v>
      </c>
      <c r="I45" s="2">
        <v>275</v>
      </c>
      <c r="J45" s="2">
        <v>250</v>
      </c>
      <c r="K45" s="2">
        <v>240</v>
      </c>
      <c r="L45" s="2">
        <v>230</v>
      </c>
      <c r="M45" s="8">
        <v>200</v>
      </c>
      <c r="N45" s="2">
        <v>200</v>
      </c>
      <c r="O45" s="2">
        <v>200</v>
      </c>
      <c r="P45" s="2">
        <v>200</v>
      </c>
      <c r="Q45" s="2">
        <v>200</v>
      </c>
      <c r="R45" s="2">
        <v>200</v>
      </c>
      <c r="S45" s="2">
        <v>200</v>
      </c>
      <c r="T45" s="2">
        <v>200</v>
      </c>
      <c r="U45" s="2">
        <v>200</v>
      </c>
      <c r="V45" s="2">
        <v>200</v>
      </c>
      <c r="W45" s="2">
        <v>200</v>
      </c>
      <c r="X45" s="2">
        <v>200</v>
      </c>
      <c r="Y45" s="2">
        <v>200</v>
      </c>
      <c r="Z45" s="2">
        <v>200</v>
      </c>
      <c r="AA45" s="2">
        <v>200</v>
      </c>
    </row>
    <row r="46" spans="1:30">
      <c r="A46" s="2">
        <v>375</v>
      </c>
      <c r="B46" s="2">
        <v>350</v>
      </c>
      <c r="C46" s="2">
        <v>350</v>
      </c>
      <c r="D46" s="2">
        <v>325</v>
      </c>
      <c r="E46" s="2">
        <v>300</v>
      </c>
      <c r="F46" s="2">
        <v>275</v>
      </c>
      <c r="G46" s="2">
        <v>265</v>
      </c>
      <c r="H46" s="2">
        <v>255</v>
      </c>
      <c r="I46" s="2">
        <v>275</v>
      </c>
      <c r="J46" s="2">
        <v>250</v>
      </c>
      <c r="K46" s="2">
        <v>240</v>
      </c>
      <c r="L46" s="2">
        <v>230</v>
      </c>
      <c r="M46" s="8">
        <v>200</v>
      </c>
      <c r="N46" s="2">
        <v>200</v>
      </c>
      <c r="O46" s="2">
        <v>200</v>
      </c>
      <c r="P46" s="2">
        <v>200</v>
      </c>
      <c r="Q46" s="2">
        <v>200</v>
      </c>
      <c r="R46" s="2">
        <v>200</v>
      </c>
      <c r="S46" s="2">
        <v>200</v>
      </c>
      <c r="T46" s="2">
        <v>200</v>
      </c>
      <c r="U46" s="2">
        <v>200</v>
      </c>
      <c r="V46" s="2">
        <v>200</v>
      </c>
      <c r="W46" s="2">
        <v>200</v>
      </c>
      <c r="X46" s="2">
        <v>200</v>
      </c>
      <c r="Y46" s="2">
        <v>200</v>
      </c>
      <c r="Z46" s="2">
        <v>200</v>
      </c>
      <c r="AA46" s="2">
        <v>200</v>
      </c>
    </row>
    <row r="47" spans="1:30">
      <c r="A47" s="2">
        <v>350</v>
      </c>
      <c r="B47" s="2">
        <v>325</v>
      </c>
      <c r="C47" s="2">
        <v>300</v>
      </c>
      <c r="D47" s="2">
        <v>275</v>
      </c>
      <c r="E47" s="2">
        <v>225</v>
      </c>
      <c r="F47" s="2">
        <v>200</v>
      </c>
      <c r="G47" s="2">
        <v>190</v>
      </c>
      <c r="H47" s="2">
        <v>255</v>
      </c>
      <c r="I47" s="2">
        <v>150</v>
      </c>
      <c r="J47" s="2">
        <v>125</v>
      </c>
      <c r="K47" s="2">
        <v>100</v>
      </c>
      <c r="L47" s="2">
        <v>100</v>
      </c>
      <c r="M47" s="8">
        <v>100</v>
      </c>
      <c r="N47" s="2">
        <v>100</v>
      </c>
      <c r="O47" s="2">
        <v>100</v>
      </c>
      <c r="P47" s="2">
        <v>100</v>
      </c>
      <c r="Q47" s="2">
        <v>100</v>
      </c>
      <c r="R47" s="2">
        <v>100</v>
      </c>
      <c r="S47" s="2">
        <v>100</v>
      </c>
      <c r="T47" s="2">
        <v>100</v>
      </c>
      <c r="U47" s="2">
        <v>100</v>
      </c>
      <c r="V47" s="2">
        <v>100</v>
      </c>
      <c r="W47" s="2">
        <v>100</v>
      </c>
      <c r="X47" s="2">
        <v>100</v>
      </c>
      <c r="Y47" s="2">
        <v>100</v>
      </c>
      <c r="Z47" s="2">
        <v>100</v>
      </c>
      <c r="AA47" s="2">
        <v>100</v>
      </c>
    </row>
    <row r="48" spans="1:30">
      <c r="A48" s="2">
        <v>350</v>
      </c>
      <c r="B48" s="2">
        <v>325</v>
      </c>
      <c r="C48" s="2">
        <v>300</v>
      </c>
      <c r="D48" s="2">
        <v>275</v>
      </c>
      <c r="E48" s="2">
        <v>225</v>
      </c>
      <c r="F48" s="2">
        <v>200</v>
      </c>
      <c r="G48" s="2">
        <v>190</v>
      </c>
      <c r="H48" s="2">
        <v>180</v>
      </c>
      <c r="I48" s="2">
        <v>150</v>
      </c>
      <c r="J48" s="2">
        <v>150</v>
      </c>
      <c r="K48" s="2">
        <v>150</v>
      </c>
      <c r="L48" s="2">
        <v>150</v>
      </c>
      <c r="M48" s="8">
        <v>150</v>
      </c>
      <c r="N48" s="2">
        <v>150</v>
      </c>
      <c r="O48" s="2">
        <v>150</v>
      </c>
      <c r="P48" s="2">
        <v>150</v>
      </c>
      <c r="Q48" s="2">
        <v>150</v>
      </c>
      <c r="R48" s="2">
        <v>150</v>
      </c>
      <c r="S48" s="2">
        <v>150</v>
      </c>
      <c r="T48" s="2">
        <v>150</v>
      </c>
      <c r="U48" s="2">
        <v>150</v>
      </c>
      <c r="V48" s="2">
        <v>150</v>
      </c>
      <c r="W48" s="2">
        <v>150</v>
      </c>
      <c r="X48" s="2">
        <v>150</v>
      </c>
      <c r="Y48" s="2">
        <v>150</v>
      </c>
      <c r="Z48" s="2">
        <v>150</v>
      </c>
      <c r="AA48" s="2">
        <v>150</v>
      </c>
    </row>
    <row r="49" spans="1:27">
      <c r="A49" s="2">
        <v>350</v>
      </c>
      <c r="B49" s="2">
        <v>325</v>
      </c>
      <c r="C49" s="2">
        <v>300</v>
      </c>
      <c r="D49" s="2">
        <v>275</v>
      </c>
      <c r="E49" s="2">
        <v>225</v>
      </c>
      <c r="F49" s="2">
        <v>200</v>
      </c>
      <c r="G49" s="2">
        <v>190</v>
      </c>
      <c r="H49" s="2">
        <v>180</v>
      </c>
      <c r="I49" s="2">
        <v>150</v>
      </c>
      <c r="J49" s="2">
        <v>150</v>
      </c>
      <c r="K49" s="2">
        <v>150</v>
      </c>
      <c r="L49" s="2">
        <v>150</v>
      </c>
      <c r="M49" s="8">
        <v>150</v>
      </c>
      <c r="N49" s="2">
        <v>150</v>
      </c>
      <c r="O49" s="2">
        <v>150</v>
      </c>
      <c r="P49" s="2">
        <v>150</v>
      </c>
      <c r="Q49" s="2">
        <v>150</v>
      </c>
      <c r="R49" s="2">
        <v>150</v>
      </c>
      <c r="S49" s="2">
        <v>150</v>
      </c>
      <c r="T49" s="2">
        <v>150</v>
      </c>
      <c r="U49" s="2">
        <v>150</v>
      </c>
      <c r="V49" s="2">
        <v>150</v>
      </c>
      <c r="W49" s="2">
        <v>150</v>
      </c>
      <c r="X49" s="2">
        <v>150</v>
      </c>
      <c r="Y49" s="2">
        <v>150</v>
      </c>
      <c r="Z49" s="2">
        <v>150</v>
      </c>
      <c r="AA49" s="2">
        <v>150</v>
      </c>
    </row>
    <row r="50" spans="1:27">
      <c r="A50" s="2">
        <v>350</v>
      </c>
      <c r="B50" s="2">
        <v>325</v>
      </c>
      <c r="C50" s="2">
        <v>300</v>
      </c>
      <c r="D50" s="2">
        <v>275</v>
      </c>
      <c r="E50" s="2">
        <v>225</v>
      </c>
      <c r="F50" s="2">
        <v>200</v>
      </c>
      <c r="G50" s="2">
        <v>190</v>
      </c>
      <c r="H50" s="2">
        <v>180</v>
      </c>
      <c r="I50" s="2">
        <v>150</v>
      </c>
      <c r="J50" s="2">
        <v>150</v>
      </c>
      <c r="K50" s="2">
        <v>150</v>
      </c>
      <c r="L50" s="2">
        <v>150</v>
      </c>
      <c r="M50" s="8">
        <v>150</v>
      </c>
      <c r="N50" s="2">
        <v>150</v>
      </c>
      <c r="O50" s="2">
        <v>150</v>
      </c>
      <c r="P50" s="2">
        <v>150</v>
      </c>
      <c r="Q50" s="2">
        <v>150</v>
      </c>
      <c r="R50" s="2">
        <v>150</v>
      </c>
      <c r="S50" s="2">
        <v>150</v>
      </c>
      <c r="T50" s="2">
        <v>150</v>
      </c>
      <c r="U50" s="2">
        <v>150</v>
      </c>
      <c r="V50" s="2">
        <v>150</v>
      </c>
      <c r="W50" s="2">
        <v>150</v>
      </c>
      <c r="X50" s="2">
        <v>150</v>
      </c>
      <c r="Y50" s="2">
        <v>150</v>
      </c>
      <c r="Z50" s="2">
        <v>150</v>
      </c>
      <c r="AA50" s="2">
        <v>150</v>
      </c>
    </row>
    <row r="51" spans="1:27">
      <c r="A51" s="2">
        <v>350</v>
      </c>
      <c r="B51" s="2">
        <v>325</v>
      </c>
      <c r="C51" s="2">
        <v>300</v>
      </c>
      <c r="D51" s="2">
        <v>275</v>
      </c>
      <c r="E51" s="2">
        <v>225</v>
      </c>
      <c r="F51" s="2">
        <v>200</v>
      </c>
      <c r="G51" s="2">
        <v>190</v>
      </c>
      <c r="H51" s="2">
        <v>180</v>
      </c>
      <c r="I51" s="2">
        <v>150</v>
      </c>
      <c r="J51" s="2">
        <v>150</v>
      </c>
      <c r="K51" s="2">
        <v>150</v>
      </c>
      <c r="L51" s="2">
        <v>150</v>
      </c>
      <c r="M51" s="8">
        <v>150</v>
      </c>
      <c r="N51" s="2">
        <v>150</v>
      </c>
      <c r="O51" s="2">
        <v>150</v>
      </c>
      <c r="P51" s="2">
        <v>150</v>
      </c>
      <c r="Q51" s="2">
        <v>150</v>
      </c>
      <c r="R51" s="2">
        <v>150</v>
      </c>
      <c r="S51" s="2">
        <v>150</v>
      </c>
      <c r="T51" s="2">
        <v>150</v>
      </c>
      <c r="U51" s="2">
        <v>150</v>
      </c>
      <c r="V51" s="2">
        <v>150</v>
      </c>
      <c r="W51" s="2">
        <v>150</v>
      </c>
      <c r="X51" s="2">
        <v>150</v>
      </c>
      <c r="Y51" s="2">
        <v>150</v>
      </c>
      <c r="Z51" s="2">
        <v>150</v>
      </c>
      <c r="AA51" s="2">
        <v>150</v>
      </c>
    </row>
    <row r="52" spans="1:27">
      <c r="A52" s="2">
        <v>450</v>
      </c>
      <c r="B52" s="2">
        <v>425</v>
      </c>
      <c r="C52" s="2">
        <v>400</v>
      </c>
      <c r="D52" s="2">
        <v>375</v>
      </c>
      <c r="E52" s="2">
        <v>325</v>
      </c>
      <c r="F52" s="2">
        <v>300</v>
      </c>
      <c r="G52" s="2">
        <v>275</v>
      </c>
      <c r="H52" s="2">
        <v>275</v>
      </c>
      <c r="I52" s="2">
        <v>350</v>
      </c>
      <c r="J52" s="2">
        <v>350</v>
      </c>
      <c r="K52" s="2">
        <v>350</v>
      </c>
      <c r="L52" s="2">
        <v>350</v>
      </c>
      <c r="M52" s="8">
        <v>350</v>
      </c>
      <c r="N52" s="2">
        <v>350</v>
      </c>
      <c r="O52" s="2">
        <v>350</v>
      </c>
      <c r="P52" s="2">
        <v>350</v>
      </c>
      <c r="Q52" s="2">
        <v>350</v>
      </c>
      <c r="R52" s="2">
        <v>350</v>
      </c>
      <c r="S52" s="2">
        <v>350</v>
      </c>
      <c r="T52" s="2">
        <v>350</v>
      </c>
      <c r="U52" s="2">
        <v>350</v>
      </c>
      <c r="V52" s="2">
        <v>350</v>
      </c>
      <c r="W52" s="2">
        <v>350</v>
      </c>
      <c r="X52" s="2">
        <v>350</v>
      </c>
      <c r="Y52" s="2">
        <v>350</v>
      </c>
      <c r="Z52" s="2">
        <v>350</v>
      </c>
      <c r="AA52" s="2">
        <v>350</v>
      </c>
    </row>
    <row r="53" spans="1:27">
      <c r="A53" s="2">
        <v>450</v>
      </c>
      <c r="B53" s="2">
        <v>425</v>
      </c>
      <c r="C53" s="2">
        <v>400</v>
      </c>
      <c r="D53" s="2">
        <v>375</v>
      </c>
      <c r="E53" s="2">
        <v>325</v>
      </c>
      <c r="F53" s="2">
        <v>300</v>
      </c>
      <c r="G53" s="2">
        <v>275</v>
      </c>
      <c r="H53" s="2">
        <v>275</v>
      </c>
      <c r="I53" s="2">
        <v>350</v>
      </c>
      <c r="J53" s="2">
        <v>350</v>
      </c>
      <c r="K53" s="2">
        <v>350</v>
      </c>
      <c r="L53" s="2">
        <v>350</v>
      </c>
      <c r="M53" s="8">
        <v>350</v>
      </c>
      <c r="N53" s="2">
        <v>350</v>
      </c>
      <c r="O53" s="2">
        <v>350</v>
      </c>
      <c r="P53" s="2">
        <v>350</v>
      </c>
      <c r="Q53" s="2">
        <v>350</v>
      </c>
      <c r="R53" s="2">
        <v>350</v>
      </c>
      <c r="S53" s="2">
        <v>350</v>
      </c>
      <c r="T53" s="2">
        <v>350</v>
      </c>
      <c r="U53" s="2">
        <v>350</v>
      </c>
      <c r="V53" s="2">
        <v>350</v>
      </c>
      <c r="W53" s="2">
        <v>350</v>
      </c>
      <c r="X53" s="2">
        <v>350</v>
      </c>
      <c r="Y53" s="2">
        <v>350</v>
      </c>
      <c r="Z53" s="2">
        <v>350</v>
      </c>
      <c r="AA53" s="2">
        <v>350</v>
      </c>
    </row>
    <row r="54" spans="1:27">
      <c r="A54" s="2">
        <v>375</v>
      </c>
      <c r="B54" s="2">
        <v>350</v>
      </c>
      <c r="C54" s="2">
        <v>350</v>
      </c>
      <c r="D54" s="2">
        <v>350</v>
      </c>
      <c r="E54" s="2">
        <v>250</v>
      </c>
      <c r="F54" s="2">
        <v>240</v>
      </c>
      <c r="G54" s="2">
        <v>230</v>
      </c>
      <c r="H54" s="2">
        <v>230</v>
      </c>
      <c r="I54" s="2">
        <v>200</v>
      </c>
      <c r="J54" s="2">
        <v>200</v>
      </c>
      <c r="K54" s="2">
        <v>200</v>
      </c>
      <c r="L54" s="2">
        <v>200</v>
      </c>
      <c r="M54" s="8">
        <v>200</v>
      </c>
      <c r="N54" s="2">
        <v>200</v>
      </c>
      <c r="O54" s="2">
        <v>200</v>
      </c>
      <c r="P54" s="2">
        <v>200</v>
      </c>
      <c r="Q54" s="2">
        <v>200</v>
      </c>
      <c r="R54" s="2">
        <v>200</v>
      </c>
      <c r="S54" s="2">
        <v>200</v>
      </c>
      <c r="T54" s="2">
        <v>200</v>
      </c>
      <c r="U54" s="2">
        <v>200</v>
      </c>
      <c r="V54" s="2">
        <v>200</v>
      </c>
      <c r="W54" s="2">
        <v>200</v>
      </c>
      <c r="X54" s="2">
        <v>200</v>
      </c>
      <c r="Y54" s="2">
        <v>200</v>
      </c>
      <c r="Z54" s="2">
        <v>200</v>
      </c>
      <c r="AA54" s="2">
        <v>200</v>
      </c>
    </row>
    <row r="55" spans="1:27">
      <c r="A55" s="2">
        <v>375</v>
      </c>
      <c r="B55" s="2">
        <v>350</v>
      </c>
      <c r="C55" s="2">
        <v>350</v>
      </c>
      <c r="D55" s="2">
        <v>350</v>
      </c>
      <c r="E55" s="2">
        <v>250</v>
      </c>
      <c r="F55" s="2">
        <v>240</v>
      </c>
      <c r="G55" s="2">
        <v>230</v>
      </c>
      <c r="H55" s="2">
        <v>230</v>
      </c>
      <c r="I55" s="2">
        <v>175</v>
      </c>
      <c r="J55" s="2">
        <v>200</v>
      </c>
      <c r="K55" s="2">
        <v>150</v>
      </c>
      <c r="L55" s="2">
        <v>150</v>
      </c>
      <c r="M55" s="8">
        <v>125</v>
      </c>
      <c r="N55" s="2">
        <v>100</v>
      </c>
      <c r="O55" s="2">
        <v>100</v>
      </c>
      <c r="P55" s="2">
        <v>100</v>
      </c>
      <c r="Q55" s="2">
        <v>100</v>
      </c>
      <c r="R55" s="2">
        <v>100</v>
      </c>
      <c r="S55" s="2">
        <v>100</v>
      </c>
      <c r="T55" s="2">
        <v>100</v>
      </c>
      <c r="U55" s="2">
        <v>100</v>
      </c>
      <c r="V55" s="2">
        <v>100</v>
      </c>
      <c r="W55" s="2">
        <v>100</v>
      </c>
      <c r="X55" s="2">
        <v>100</v>
      </c>
      <c r="Y55" s="2">
        <v>100</v>
      </c>
      <c r="Z55" s="2">
        <v>100</v>
      </c>
      <c r="AA55" s="2">
        <v>100</v>
      </c>
    </row>
    <row r="56" spans="1:27">
      <c r="A56" s="2">
        <v>375</v>
      </c>
      <c r="B56" s="2">
        <v>350</v>
      </c>
      <c r="C56" s="2">
        <v>350</v>
      </c>
      <c r="D56" s="2">
        <v>350</v>
      </c>
      <c r="E56" s="2">
        <v>250</v>
      </c>
      <c r="F56" s="2">
        <v>240</v>
      </c>
      <c r="G56" s="2">
        <v>230</v>
      </c>
      <c r="H56" s="2">
        <v>230</v>
      </c>
      <c r="I56" s="2">
        <v>175</v>
      </c>
      <c r="J56" s="2">
        <v>200</v>
      </c>
      <c r="K56" s="2">
        <v>150</v>
      </c>
      <c r="L56" s="2">
        <v>150</v>
      </c>
      <c r="M56" s="8">
        <v>125</v>
      </c>
      <c r="N56" s="2">
        <v>100</v>
      </c>
      <c r="O56" s="2">
        <v>100</v>
      </c>
      <c r="P56" s="2">
        <v>100</v>
      </c>
      <c r="Q56" s="2">
        <v>100</v>
      </c>
      <c r="R56" s="2">
        <v>100</v>
      </c>
      <c r="S56" s="2">
        <v>100</v>
      </c>
      <c r="T56" s="2">
        <v>100</v>
      </c>
      <c r="U56" s="2">
        <v>100</v>
      </c>
      <c r="V56" s="2">
        <v>100</v>
      </c>
      <c r="W56" s="2">
        <v>100</v>
      </c>
      <c r="X56" s="2">
        <v>100</v>
      </c>
      <c r="Y56" s="2">
        <v>100</v>
      </c>
      <c r="Z56" s="2">
        <v>100</v>
      </c>
      <c r="AA56" s="2">
        <v>100</v>
      </c>
    </row>
    <row r="57" spans="1:27">
      <c r="A57" s="2">
        <v>375</v>
      </c>
      <c r="B57" s="2">
        <v>350</v>
      </c>
      <c r="C57" s="2">
        <v>350</v>
      </c>
      <c r="D57" s="2">
        <v>350</v>
      </c>
      <c r="E57" s="2">
        <v>250</v>
      </c>
      <c r="F57" s="2">
        <v>240</v>
      </c>
      <c r="G57" s="2">
        <v>230</v>
      </c>
      <c r="H57" s="2">
        <v>230</v>
      </c>
      <c r="I57" s="2">
        <v>175</v>
      </c>
      <c r="J57" s="2">
        <v>200</v>
      </c>
      <c r="K57" s="2">
        <v>200</v>
      </c>
      <c r="L57" s="2">
        <v>200</v>
      </c>
      <c r="M57" s="8">
        <v>200</v>
      </c>
      <c r="N57" s="2">
        <v>200</v>
      </c>
      <c r="O57" s="2">
        <v>200</v>
      </c>
      <c r="P57" s="2">
        <v>200</v>
      </c>
      <c r="Q57" s="2">
        <v>200</v>
      </c>
      <c r="R57" s="2">
        <v>200</v>
      </c>
      <c r="S57" s="2">
        <v>200</v>
      </c>
      <c r="T57" s="2">
        <v>200</v>
      </c>
      <c r="U57" s="2">
        <v>200</v>
      </c>
      <c r="V57" s="2">
        <v>200</v>
      </c>
      <c r="W57" s="2">
        <v>200</v>
      </c>
      <c r="X57" s="2">
        <v>200</v>
      </c>
      <c r="Y57" s="2">
        <v>200</v>
      </c>
      <c r="Z57" s="2">
        <v>200</v>
      </c>
      <c r="AA57" s="2">
        <v>200</v>
      </c>
    </row>
    <row r="58" spans="1:27">
      <c r="A58" s="2">
        <v>375</v>
      </c>
      <c r="B58" s="2">
        <v>350</v>
      </c>
      <c r="C58" s="2">
        <v>350</v>
      </c>
      <c r="D58" s="2">
        <v>350</v>
      </c>
      <c r="E58" s="2">
        <v>250</v>
      </c>
      <c r="F58" s="2">
        <v>240</v>
      </c>
      <c r="G58" s="2">
        <v>230</v>
      </c>
      <c r="H58" s="2">
        <v>230</v>
      </c>
      <c r="I58" s="2">
        <v>175</v>
      </c>
      <c r="J58" s="2">
        <v>200</v>
      </c>
      <c r="K58" s="2">
        <v>200</v>
      </c>
      <c r="L58" s="2">
        <v>200</v>
      </c>
      <c r="M58" s="8">
        <v>200</v>
      </c>
      <c r="N58" s="2">
        <v>200</v>
      </c>
      <c r="O58" s="2">
        <v>200</v>
      </c>
      <c r="P58" s="2">
        <v>200</v>
      </c>
      <c r="Q58" s="2">
        <v>200</v>
      </c>
      <c r="R58" s="2">
        <v>200</v>
      </c>
      <c r="S58" s="2">
        <v>200</v>
      </c>
      <c r="T58" s="2">
        <v>200</v>
      </c>
      <c r="U58" s="2">
        <v>200</v>
      </c>
      <c r="V58" s="2">
        <v>200</v>
      </c>
      <c r="W58" s="2">
        <v>200</v>
      </c>
      <c r="X58" s="2">
        <v>200</v>
      </c>
      <c r="Y58" s="2">
        <v>200</v>
      </c>
      <c r="Z58" s="2">
        <v>200</v>
      </c>
      <c r="AA58" s="2">
        <v>200</v>
      </c>
    </row>
    <row r="59" spans="1:27">
      <c r="A59" s="2">
        <v>475</v>
      </c>
      <c r="B59" s="2">
        <v>450</v>
      </c>
      <c r="C59" s="2">
        <v>450</v>
      </c>
      <c r="D59" s="2">
        <v>450</v>
      </c>
      <c r="E59" s="2">
        <v>375</v>
      </c>
      <c r="F59" s="2">
        <v>350</v>
      </c>
      <c r="G59" s="2">
        <v>325</v>
      </c>
      <c r="H59" s="2">
        <v>325</v>
      </c>
      <c r="I59" s="2">
        <v>325</v>
      </c>
      <c r="J59" s="2">
        <v>325</v>
      </c>
      <c r="K59" s="2">
        <v>325</v>
      </c>
      <c r="L59" s="2">
        <v>325</v>
      </c>
      <c r="M59" s="8">
        <v>325</v>
      </c>
      <c r="N59" s="2">
        <v>325</v>
      </c>
      <c r="O59" s="2">
        <v>325</v>
      </c>
      <c r="P59" s="2">
        <v>325</v>
      </c>
      <c r="Q59" s="2">
        <v>325</v>
      </c>
      <c r="R59" s="2">
        <v>325</v>
      </c>
      <c r="S59" s="2">
        <v>325</v>
      </c>
      <c r="T59" s="2">
        <v>325</v>
      </c>
      <c r="U59" s="2">
        <v>325</v>
      </c>
      <c r="V59" s="2">
        <v>325</v>
      </c>
      <c r="W59" s="2">
        <v>325</v>
      </c>
      <c r="X59" s="2">
        <v>325</v>
      </c>
      <c r="Y59" s="2">
        <v>325</v>
      </c>
      <c r="Z59" s="2">
        <v>325</v>
      </c>
      <c r="AA59" s="2">
        <v>325</v>
      </c>
    </row>
    <row r="60" spans="1:27">
      <c r="A60" s="2">
        <v>475</v>
      </c>
      <c r="B60" s="2">
        <v>450</v>
      </c>
      <c r="C60" s="2">
        <v>450</v>
      </c>
      <c r="D60" s="2">
        <v>450</v>
      </c>
      <c r="E60" s="2">
        <v>375</v>
      </c>
      <c r="F60" s="2">
        <v>350</v>
      </c>
      <c r="G60" s="2">
        <v>325</v>
      </c>
      <c r="H60" s="2">
        <v>325</v>
      </c>
      <c r="I60" s="2">
        <v>325</v>
      </c>
      <c r="J60" s="2">
        <v>325</v>
      </c>
      <c r="K60" s="2">
        <v>325</v>
      </c>
      <c r="L60" s="2">
        <v>325</v>
      </c>
      <c r="M60" s="8">
        <v>325</v>
      </c>
      <c r="N60" s="2">
        <v>325</v>
      </c>
      <c r="O60" s="2">
        <v>325</v>
      </c>
      <c r="P60" s="2">
        <v>325</v>
      </c>
      <c r="Q60" s="2">
        <v>325</v>
      </c>
      <c r="R60" s="2">
        <v>325</v>
      </c>
      <c r="S60" s="2">
        <v>325</v>
      </c>
      <c r="T60" s="2">
        <v>325</v>
      </c>
      <c r="U60" s="2">
        <v>325</v>
      </c>
      <c r="V60" s="2">
        <v>325</v>
      </c>
      <c r="W60" s="2">
        <v>325</v>
      </c>
      <c r="X60" s="2">
        <v>325</v>
      </c>
      <c r="Y60" s="2">
        <v>325</v>
      </c>
      <c r="Z60" s="2">
        <v>325</v>
      </c>
      <c r="AA60" s="2">
        <v>325</v>
      </c>
    </row>
    <row r="61" spans="1:27">
      <c r="A61" s="2">
        <v>400</v>
      </c>
      <c r="B61" s="2">
        <v>400</v>
      </c>
      <c r="C61" s="2">
        <v>400</v>
      </c>
      <c r="D61" s="2">
        <v>400</v>
      </c>
      <c r="E61" s="2">
        <v>275</v>
      </c>
      <c r="F61" s="2">
        <v>265</v>
      </c>
      <c r="G61" s="2">
        <v>265</v>
      </c>
      <c r="H61" s="2">
        <v>265</v>
      </c>
      <c r="I61" s="2">
        <v>200</v>
      </c>
      <c r="J61" s="2">
        <v>225</v>
      </c>
      <c r="K61" s="2">
        <v>225</v>
      </c>
      <c r="L61" s="2">
        <v>225</v>
      </c>
      <c r="M61" s="8">
        <v>225</v>
      </c>
      <c r="N61" s="2">
        <v>225</v>
      </c>
      <c r="O61" s="2">
        <v>190</v>
      </c>
      <c r="P61" s="2">
        <v>175</v>
      </c>
      <c r="Q61" s="2">
        <v>150</v>
      </c>
      <c r="R61" s="2">
        <v>125</v>
      </c>
      <c r="S61" s="2">
        <v>100</v>
      </c>
      <c r="T61" s="2">
        <v>100</v>
      </c>
      <c r="U61" s="2">
        <v>100</v>
      </c>
      <c r="V61" s="2">
        <v>100</v>
      </c>
      <c r="W61" s="2">
        <v>100</v>
      </c>
      <c r="X61" s="2">
        <v>100</v>
      </c>
      <c r="Y61" s="2">
        <v>100</v>
      </c>
      <c r="Z61" s="2">
        <v>100</v>
      </c>
      <c r="AA61" s="2">
        <v>100</v>
      </c>
    </row>
    <row r="62" spans="1:27">
      <c r="A62" s="2">
        <v>400</v>
      </c>
      <c r="B62" s="2">
        <v>400</v>
      </c>
      <c r="C62" s="2">
        <v>400</v>
      </c>
      <c r="D62" s="2">
        <v>400</v>
      </c>
      <c r="E62" s="2">
        <v>275</v>
      </c>
      <c r="F62" s="2">
        <v>265</v>
      </c>
      <c r="G62" s="2">
        <v>265</v>
      </c>
      <c r="H62" s="2">
        <v>265</v>
      </c>
      <c r="I62" s="2">
        <v>200</v>
      </c>
      <c r="J62" s="2">
        <v>225</v>
      </c>
      <c r="K62" s="2">
        <v>225</v>
      </c>
      <c r="L62" s="2">
        <v>225</v>
      </c>
      <c r="M62" s="8">
        <v>225</v>
      </c>
      <c r="N62" s="2">
        <v>225</v>
      </c>
      <c r="O62" s="2">
        <v>200</v>
      </c>
      <c r="P62" s="2">
        <v>150</v>
      </c>
      <c r="Q62" s="2">
        <v>125</v>
      </c>
      <c r="R62" s="2">
        <v>125</v>
      </c>
      <c r="S62" s="2">
        <v>100</v>
      </c>
      <c r="T62" s="2">
        <v>100</v>
      </c>
      <c r="U62" s="2">
        <v>90</v>
      </c>
      <c r="V62" s="2">
        <v>90</v>
      </c>
      <c r="W62" s="2">
        <v>90</v>
      </c>
      <c r="X62" s="2">
        <v>90</v>
      </c>
      <c r="Y62" s="2">
        <v>90</v>
      </c>
      <c r="Z62" s="2">
        <v>90</v>
      </c>
      <c r="AA62" s="2">
        <v>90</v>
      </c>
    </row>
    <row r="63" spans="1:27">
      <c r="A63" s="2">
        <v>400</v>
      </c>
      <c r="B63" s="2">
        <v>400</v>
      </c>
      <c r="C63" s="2">
        <v>400</v>
      </c>
      <c r="D63" s="2">
        <v>400</v>
      </c>
      <c r="E63" s="2">
        <v>275</v>
      </c>
      <c r="F63" s="2">
        <v>265</v>
      </c>
      <c r="G63" s="2">
        <v>265</v>
      </c>
      <c r="H63" s="2">
        <v>265</v>
      </c>
      <c r="I63" s="2">
        <v>200</v>
      </c>
      <c r="J63" s="2">
        <v>225</v>
      </c>
      <c r="K63" s="2">
        <v>225</v>
      </c>
      <c r="L63" s="2">
        <v>225</v>
      </c>
      <c r="M63" s="8">
        <v>225</v>
      </c>
      <c r="N63" s="2">
        <v>225</v>
      </c>
      <c r="O63" s="2">
        <v>165</v>
      </c>
      <c r="P63" s="2">
        <v>150</v>
      </c>
      <c r="Q63" s="2">
        <v>125</v>
      </c>
      <c r="R63" s="2">
        <v>125</v>
      </c>
      <c r="S63" s="2">
        <v>125</v>
      </c>
      <c r="T63" s="2">
        <v>125</v>
      </c>
      <c r="U63" s="2">
        <v>100</v>
      </c>
      <c r="V63" s="2">
        <v>80</v>
      </c>
      <c r="W63" s="2">
        <v>80</v>
      </c>
      <c r="X63" s="2">
        <v>80</v>
      </c>
      <c r="Y63" s="2">
        <v>80</v>
      </c>
      <c r="Z63" s="2">
        <v>80</v>
      </c>
      <c r="AA63" s="2">
        <v>80</v>
      </c>
    </row>
    <row r="64" spans="1:27">
      <c r="A64" s="2">
        <v>400</v>
      </c>
      <c r="B64" s="2">
        <v>400</v>
      </c>
      <c r="C64" s="2">
        <v>400</v>
      </c>
      <c r="D64" s="2">
        <v>400</v>
      </c>
      <c r="E64" s="2">
        <v>275</v>
      </c>
      <c r="F64" s="2">
        <v>265</v>
      </c>
      <c r="G64" s="2">
        <v>265</v>
      </c>
      <c r="H64" s="2">
        <v>265</v>
      </c>
      <c r="I64" s="2">
        <v>200</v>
      </c>
      <c r="J64" s="2">
        <v>225</v>
      </c>
      <c r="K64" s="2">
        <v>225</v>
      </c>
      <c r="L64" s="2">
        <v>225</v>
      </c>
      <c r="M64" s="8">
        <v>225</v>
      </c>
      <c r="N64" s="2">
        <v>225</v>
      </c>
      <c r="O64" s="2">
        <v>165</v>
      </c>
      <c r="P64" s="2">
        <v>150</v>
      </c>
      <c r="Q64" s="2">
        <v>125</v>
      </c>
      <c r="R64" s="2">
        <v>125</v>
      </c>
      <c r="S64" s="2">
        <v>125</v>
      </c>
      <c r="T64" s="2">
        <v>125</v>
      </c>
      <c r="U64" s="2">
        <v>100</v>
      </c>
      <c r="V64" s="2">
        <v>80</v>
      </c>
      <c r="W64" s="2">
        <v>60</v>
      </c>
      <c r="X64" s="2">
        <v>60</v>
      </c>
      <c r="Y64" s="2">
        <v>60</v>
      </c>
      <c r="Z64" s="2">
        <v>60</v>
      </c>
      <c r="AA64" s="2">
        <v>60</v>
      </c>
    </row>
    <row r="65" spans="1:27">
      <c r="A65" s="2">
        <v>400</v>
      </c>
      <c r="B65" s="2">
        <v>400</v>
      </c>
      <c r="C65" s="2">
        <v>400</v>
      </c>
      <c r="D65" s="2">
        <v>400</v>
      </c>
      <c r="E65" s="2">
        <v>275</v>
      </c>
      <c r="F65" s="2">
        <v>265</v>
      </c>
      <c r="G65" s="2">
        <v>265</v>
      </c>
      <c r="H65" s="2">
        <v>265</v>
      </c>
      <c r="I65" s="2">
        <v>200</v>
      </c>
      <c r="J65" s="2">
        <v>225</v>
      </c>
      <c r="K65" s="2">
        <v>225</v>
      </c>
      <c r="L65" s="2">
        <v>225</v>
      </c>
      <c r="M65" s="8">
        <v>225</v>
      </c>
      <c r="N65" s="2">
        <v>225</v>
      </c>
      <c r="O65" s="2">
        <v>184</v>
      </c>
      <c r="P65" s="2">
        <v>184</v>
      </c>
      <c r="Q65" s="2">
        <v>184</v>
      </c>
      <c r="R65" s="2">
        <v>184</v>
      </c>
      <c r="S65" s="2">
        <v>184</v>
      </c>
      <c r="T65" s="2">
        <v>184</v>
      </c>
      <c r="U65" s="2">
        <v>155</v>
      </c>
      <c r="V65" s="2">
        <v>135</v>
      </c>
      <c r="W65" s="2">
        <v>80</v>
      </c>
      <c r="X65" s="2">
        <v>70</v>
      </c>
      <c r="Y65" s="2">
        <v>70</v>
      </c>
      <c r="Z65" s="2">
        <v>70</v>
      </c>
      <c r="AA65" s="2">
        <v>70</v>
      </c>
    </row>
    <row r="66" spans="1:27">
      <c r="A66" s="2">
        <v>500</v>
      </c>
      <c r="B66" s="2">
        <v>500</v>
      </c>
      <c r="C66" s="2">
        <v>500</v>
      </c>
      <c r="D66" s="2">
        <v>500</v>
      </c>
      <c r="E66" s="2">
        <v>400</v>
      </c>
      <c r="F66" s="2">
        <v>375</v>
      </c>
      <c r="G66" s="2">
        <v>375</v>
      </c>
      <c r="H66" s="2">
        <v>375</v>
      </c>
      <c r="I66" s="2">
        <v>375</v>
      </c>
      <c r="J66" s="2">
        <v>350</v>
      </c>
      <c r="K66" s="2">
        <v>350</v>
      </c>
      <c r="L66" s="2">
        <v>350</v>
      </c>
      <c r="M66" s="8">
        <v>350</v>
      </c>
      <c r="N66" s="2">
        <v>350</v>
      </c>
      <c r="O66" s="2">
        <v>300</v>
      </c>
      <c r="P66" s="2">
        <v>275</v>
      </c>
      <c r="Q66" s="2">
        <v>275</v>
      </c>
      <c r="R66" s="2">
        <v>275</v>
      </c>
      <c r="S66" s="2">
        <v>275</v>
      </c>
      <c r="T66" s="2">
        <v>275</v>
      </c>
      <c r="U66" s="2">
        <v>250</v>
      </c>
      <c r="V66" s="2">
        <v>190</v>
      </c>
      <c r="W66" s="2">
        <v>150</v>
      </c>
      <c r="X66" s="2">
        <v>125</v>
      </c>
      <c r="Y66" s="2">
        <v>125</v>
      </c>
      <c r="Z66" s="2">
        <v>125</v>
      </c>
      <c r="AA66" s="2">
        <v>125</v>
      </c>
    </row>
    <row r="67" spans="1:27">
      <c r="A67" s="2">
        <v>500</v>
      </c>
      <c r="B67" s="2">
        <v>500</v>
      </c>
      <c r="C67" s="2">
        <v>500</v>
      </c>
      <c r="D67" s="2">
        <v>500</v>
      </c>
      <c r="E67" s="2">
        <v>400</v>
      </c>
      <c r="F67" s="2">
        <v>375</v>
      </c>
      <c r="G67" s="2">
        <v>375</v>
      </c>
      <c r="H67" s="2">
        <v>375</v>
      </c>
      <c r="I67" s="2">
        <v>375</v>
      </c>
      <c r="J67" s="2">
        <v>350</v>
      </c>
      <c r="K67" s="2">
        <v>350</v>
      </c>
      <c r="L67" s="2">
        <v>350</v>
      </c>
      <c r="M67" s="8">
        <v>350</v>
      </c>
      <c r="N67" s="2">
        <v>350</v>
      </c>
      <c r="O67" s="2">
        <v>350</v>
      </c>
      <c r="P67" s="2">
        <v>300</v>
      </c>
      <c r="Q67" s="2">
        <v>300</v>
      </c>
      <c r="R67" s="2">
        <v>300</v>
      </c>
      <c r="S67" s="2">
        <v>300</v>
      </c>
      <c r="T67" s="2">
        <v>300</v>
      </c>
      <c r="U67" s="2">
        <v>275</v>
      </c>
      <c r="V67" s="2">
        <v>215</v>
      </c>
      <c r="W67" s="2">
        <v>175</v>
      </c>
      <c r="X67" s="2">
        <v>150</v>
      </c>
      <c r="Y67" s="2">
        <v>150</v>
      </c>
      <c r="Z67" s="2">
        <v>150</v>
      </c>
      <c r="AA67" s="2">
        <v>150</v>
      </c>
    </row>
    <row r="68" spans="1:27">
      <c r="A68" s="2">
        <v>400</v>
      </c>
      <c r="B68" s="2">
        <v>400</v>
      </c>
      <c r="C68" s="2">
        <v>400</v>
      </c>
      <c r="D68" s="2">
        <v>400</v>
      </c>
      <c r="E68" s="2">
        <v>300</v>
      </c>
      <c r="F68" s="2">
        <v>275</v>
      </c>
      <c r="G68" s="2">
        <v>275</v>
      </c>
      <c r="H68" s="2">
        <v>275</v>
      </c>
      <c r="I68" s="2">
        <v>275</v>
      </c>
      <c r="J68" s="2">
        <v>275</v>
      </c>
      <c r="K68" s="2">
        <v>275</v>
      </c>
      <c r="L68" s="2">
        <v>275</v>
      </c>
      <c r="M68" s="8">
        <v>275</v>
      </c>
      <c r="N68" s="2">
        <v>275</v>
      </c>
      <c r="O68" s="2">
        <v>183</v>
      </c>
      <c r="P68" s="2">
        <v>175</v>
      </c>
      <c r="Q68" s="2">
        <v>175</v>
      </c>
      <c r="R68" s="2">
        <v>175</v>
      </c>
      <c r="S68" s="2">
        <v>175</v>
      </c>
      <c r="T68" s="2">
        <v>175</v>
      </c>
      <c r="U68" s="2">
        <v>155</v>
      </c>
      <c r="V68" s="2">
        <v>145</v>
      </c>
      <c r="W68" s="2">
        <v>100</v>
      </c>
      <c r="X68" s="2">
        <v>90</v>
      </c>
      <c r="Y68" s="2">
        <v>90</v>
      </c>
      <c r="Z68" s="2">
        <v>90</v>
      </c>
      <c r="AA68" s="2">
        <v>90</v>
      </c>
    </row>
    <row r="69" spans="1:27">
      <c r="A69" s="2">
        <v>400</v>
      </c>
      <c r="B69" s="2">
        <v>400</v>
      </c>
      <c r="C69" s="2">
        <v>400</v>
      </c>
      <c r="D69" s="2">
        <v>400</v>
      </c>
      <c r="E69" s="2">
        <v>300</v>
      </c>
      <c r="F69" s="2">
        <v>275</v>
      </c>
      <c r="G69" s="2">
        <v>275</v>
      </c>
      <c r="H69" s="2">
        <v>275</v>
      </c>
      <c r="I69" s="2">
        <v>275</v>
      </c>
      <c r="J69" s="2">
        <v>275</v>
      </c>
      <c r="K69" s="2">
        <v>275</v>
      </c>
      <c r="L69" s="2">
        <v>275</v>
      </c>
      <c r="M69" s="8">
        <v>275</v>
      </c>
      <c r="N69" s="2">
        <v>275</v>
      </c>
      <c r="O69" s="2">
        <v>183</v>
      </c>
      <c r="P69" s="2">
        <v>175</v>
      </c>
      <c r="Q69" s="2">
        <v>175</v>
      </c>
      <c r="R69" s="2">
        <v>175</v>
      </c>
      <c r="S69" s="2">
        <v>175</v>
      </c>
      <c r="T69" s="2">
        <v>175</v>
      </c>
      <c r="U69" s="2">
        <v>155</v>
      </c>
      <c r="V69" s="2">
        <v>145</v>
      </c>
      <c r="W69" s="2">
        <v>100</v>
      </c>
      <c r="X69" s="2">
        <v>90</v>
      </c>
      <c r="Y69" s="2">
        <v>80</v>
      </c>
      <c r="Z69" s="2">
        <v>60</v>
      </c>
      <c r="AA69" s="2">
        <v>60</v>
      </c>
    </row>
    <row r="70" spans="1:27">
      <c r="A70" s="2">
        <v>400</v>
      </c>
      <c r="B70" s="2">
        <v>400</v>
      </c>
      <c r="C70" s="2">
        <v>400</v>
      </c>
      <c r="D70" s="2">
        <v>400</v>
      </c>
      <c r="E70" s="2">
        <v>300</v>
      </c>
      <c r="F70" s="2">
        <v>275</v>
      </c>
      <c r="G70" s="2">
        <v>275</v>
      </c>
      <c r="H70" s="2">
        <v>275</v>
      </c>
      <c r="I70" s="2">
        <v>275</v>
      </c>
      <c r="J70" s="2">
        <v>275</v>
      </c>
      <c r="K70" s="2">
        <v>275</v>
      </c>
      <c r="L70" s="2">
        <v>275</v>
      </c>
      <c r="M70" s="8">
        <v>275</v>
      </c>
      <c r="N70" s="2">
        <v>275</v>
      </c>
      <c r="O70" s="2">
        <v>183</v>
      </c>
      <c r="P70" s="2">
        <v>175</v>
      </c>
      <c r="Q70" s="2">
        <v>175</v>
      </c>
      <c r="R70" s="2">
        <v>175</v>
      </c>
      <c r="S70" s="2">
        <v>175</v>
      </c>
      <c r="T70" s="2">
        <v>175</v>
      </c>
      <c r="U70" s="2">
        <v>155</v>
      </c>
      <c r="V70" s="2">
        <v>145</v>
      </c>
      <c r="W70" s="2">
        <v>100</v>
      </c>
      <c r="X70" s="2">
        <v>90</v>
      </c>
      <c r="Y70" s="2">
        <v>90</v>
      </c>
      <c r="Z70" s="2">
        <v>70</v>
      </c>
      <c r="AA70" s="2">
        <v>60</v>
      </c>
    </row>
    <row r="71" spans="1:27">
      <c r="A71" s="2">
        <v>400</v>
      </c>
      <c r="B71" s="2">
        <v>400</v>
      </c>
      <c r="C71" s="2">
        <v>400</v>
      </c>
      <c r="D71" s="2">
        <v>400</v>
      </c>
      <c r="E71" s="2">
        <v>300</v>
      </c>
      <c r="F71" s="2">
        <v>275</v>
      </c>
      <c r="G71" s="2">
        <v>275</v>
      </c>
      <c r="H71" s="2">
        <v>275</v>
      </c>
      <c r="I71" s="2">
        <v>275</v>
      </c>
      <c r="J71" s="2">
        <v>275</v>
      </c>
      <c r="K71" s="2">
        <v>275</v>
      </c>
      <c r="L71" s="2">
        <v>275</v>
      </c>
      <c r="M71" s="8">
        <v>275</v>
      </c>
      <c r="N71" s="2">
        <v>275</v>
      </c>
      <c r="O71" s="2">
        <v>189</v>
      </c>
      <c r="P71" s="2">
        <v>175</v>
      </c>
      <c r="Q71" s="2">
        <v>175</v>
      </c>
      <c r="R71" s="2">
        <v>175</v>
      </c>
      <c r="S71" s="2">
        <v>175</v>
      </c>
      <c r="T71" s="2">
        <v>175</v>
      </c>
      <c r="U71" s="2">
        <v>155</v>
      </c>
      <c r="V71" s="2">
        <v>145</v>
      </c>
      <c r="W71" s="2">
        <v>100</v>
      </c>
      <c r="X71" s="2">
        <v>90</v>
      </c>
      <c r="Y71" s="2">
        <v>90</v>
      </c>
      <c r="Z71" s="2">
        <v>70</v>
      </c>
      <c r="AA71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showGridLines="0" zoomScale="85" zoomScaleNormal="85" zoomScalePageLayoutView="85" workbookViewId="0">
      <selection activeCell="C49" sqref="C49:L5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3441.6899999999996</v>
      </c>
      <c r="G2" s="4" t="s">
        <v>77</v>
      </c>
      <c r="I2" s="17">
        <f>COUNTIF(D12:D41,"Y")/COUNT(C12:C41)</f>
        <v>0.96666666666666667</v>
      </c>
      <c r="J2" s="1"/>
      <c r="K2" s="4" t="s">
        <v>77</v>
      </c>
      <c r="M2" s="17">
        <f>COUNTIF(L12:L41,"Y")/COUNT(K12:K41)</f>
        <v>0.9</v>
      </c>
    </row>
    <row r="3" spans="2:21" ht="25">
      <c r="B3" s="4" t="s">
        <v>33</v>
      </c>
      <c r="D3" s="5">
        <f>C47+K47</f>
        <v>3916.99</v>
      </c>
      <c r="E3">
        <v>3519.915</v>
      </c>
      <c r="G3" s="4" t="s">
        <v>78</v>
      </c>
      <c r="I3" s="18">
        <f>AVERAGE(C12:C41)</f>
        <v>135.4</v>
      </c>
      <c r="J3" s="1"/>
      <c r="K3" s="4" t="s">
        <v>78</v>
      </c>
      <c r="M3" s="18">
        <f>AVERAGE(K12:K41)</f>
        <v>170.16666666666666</v>
      </c>
    </row>
    <row r="4" spans="2:21" ht="25">
      <c r="B4" s="4" t="s">
        <v>48</v>
      </c>
      <c r="D4" s="5">
        <f ca="1">D3-E43-M43</f>
        <v>3666.99</v>
      </c>
      <c r="E4">
        <f>E3-130-240</f>
        <v>3149.915</v>
      </c>
      <c r="G4" s="4" t="s">
        <v>79</v>
      </c>
      <c r="I4" s="18">
        <f>I3*I2</f>
        <v>130.88666666666668</v>
      </c>
      <c r="J4" s="1"/>
      <c r="K4" s="4" t="s">
        <v>79</v>
      </c>
      <c r="M4" s="18">
        <f>M3*M2</f>
        <v>153.15</v>
      </c>
    </row>
    <row r="5" spans="2:21">
      <c r="D5" s="14"/>
    </row>
    <row r="6" spans="2:21">
      <c r="E6" s="14">
        <f ca="1">D4-70-240</f>
        <v>3356.99</v>
      </c>
    </row>
    <row r="7" spans="2:21">
      <c r="E7">
        <f ca="1">(E6+D2)/2</f>
        <v>3399.3399999999997</v>
      </c>
      <c r="G7">
        <v>3334.915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8">
        <v>140</v>
      </c>
      <c r="D12" s="2" t="s">
        <v>28</v>
      </c>
      <c r="E12" s="2">
        <f>IF(D12="Y",C12,0)</f>
        <v>140</v>
      </c>
      <c r="F12" s="2">
        <f ca="1">IF(B12&lt;$Q$14,IF(D12="Y",0,C12),"")</f>
        <v>0</v>
      </c>
      <c r="G12" s="2"/>
      <c r="J12" s="2">
        <v>1</v>
      </c>
      <c r="K12" s="2">
        <v>135</v>
      </c>
      <c r="L12" s="2" t="s">
        <v>28</v>
      </c>
      <c r="M12" s="2">
        <f>IF(L12="Y",K12,0)</f>
        <v>135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8">
        <v>190</v>
      </c>
      <c r="D13" s="2" t="s">
        <v>28</v>
      </c>
      <c r="E13" s="2">
        <f t="shared" ref="E13:E41" si="0">IF(D13="Y",C13,0)</f>
        <v>190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190</v>
      </c>
      <c r="L13" s="2" t="s">
        <v>28</v>
      </c>
      <c r="M13" s="2">
        <f t="shared" ref="M13:M41" si="2">IF(L13="Y",K13,0)</f>
        <v>190</v>
      </c>
      <c r="N13" s="2">
        <f t="shared" ref="N13:N40" ca="1" si="3">IF(J13&lt;$Q$14,IF(L13="Y",0,K13),"")</f>
        <v>0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1" si="4">B13+1</f>
        <v>3</v>
      </c>
      <c r="C14" s="8">
        <v>200</v>
      </c>
      <c r="D14" s="2" t="s">
        <v>28</v>
      </c>
      <c r="E14" s="2">
        <f t="shared" si="0"/>
        <v>200</v>
      </c>
      <c r="F14" s="2">
        <f t="shared" ca="1" si="1"/>
        <v>0</v>
      </c>
      <c r="G14" s="2"/>
      <c r="J14" s="2">
        <f t="shared" ref="J14:J41" si="5">J13+1</f>
        <v>3</v>
      </c>
      <c r="K14" s="2">
        <v>240</v>
      </c>
      <c r="L14" s="2" t="s">
        <v>28</v>
      </c>
      <c r="M14" s="2">
        <f t="shared" si="2"/>
        <v>240</v>
      </c>
      <c r="N14" s="2">
        <f t="shared" ca="1" si="3"/>
        <v>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8">
        <v>140</v>
      </c>
      <c r="D15" s="2" t="s">
        <v>28</v>
      </c>
      <c r="E15" s="2">
        <f t="shared" si="0"/>
        <v>140</v>
      </c>
      <c r="F15" s="2">
        <f t="shared" ca="1" si="1"/>
        <v>0</v>
      </c>
      <c r="G15" s="2"/>
      <c r="J15" s="2">
        <f t="shared" si="5"/>
        <v>4</v>
      </c>
      <c r="K15" s="2">
        <v>165</v>
      </c>
      <c r="L15" s="2" t="s">
        <v>28</v>
      </c>
      <c r="M15" s="2">
        <f t="shared" si="2"/>
        <v>165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8">
        <v>100</v>
      </c>
      <c r="D16" s="2" t="s">
        <v>28</v>
      </c>
      <c r="E16" s="2">
        <f t="shared" si="0"/>
        <v>100</v>
      </c>
      <c r="F16" s="2">
        <f t="shared" ca="1" si="1"/>
        <v>0</v>
      </c>
      <c r="G16" s="2"/>
      <c r="J16" s="2">
        <f t="shared" si="5"/>
        <v>5</v>
      </c>
      <c r="K16" s="2">
        <v>120</v>
      </c>
      <c r="L16" s="2" t="s">
        <v>29</v>
      </c>
      <c r="M16" s="2">
        <f t="shared" si="2"/>
        <v>0</v>
      </c>
      <c r="N16" s="2">
        <f t="shared" ca="1" si="3"/>
        <v>120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8">
        <v>100</v>
      </c>
      <c r="D17" s="2" t="s">
        <v>28</v>
      </c>
      <c r="E17" s="2">
        <f t="shared" si="0"/>
        <v>100</v>
      </c>
      <c r="F17" s="2">
        <f t="shared" ca="1" si="1"/>
        <v>0</v>
      </c>
      <c r="G17" s="2"/>
      <c r="J17" s="2">
        <f t="shared" si="5"/>
        <v>6</v>
      </c>
      <c r="K17" s="2">
        <v>60</v>
      </c>
      <c r="L17" s="2" t="s">
        <v>29</v>
      </c>
      <c r="M17" s="2">
        <f t="shared" si="2"/>
        <v>0</v>
      </c>
      <c r="N17" s="2">
        <f t="shared" ca="1" si="3"/>
        <v>60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8">
        <v>100</v>
      </c>
      <c r="D18" s="2" t="s">
        <v>28</v>
      </c>
      <c r="E18" s="2">
        <f t="shared" si="0"/>
        <v>100</v>
      </c>
      <c r="F18" s="2">
        <f t="shared" ca="1" si="1"/>
        <v>0</v>
      </c>
      <c r="G18" s="2"/>
      <c r="J18" s="2">
        <f t="shared" si="5"/>
        <v>7</v>
      </c>
      <c r="K18" s="2">
        <v>70</v>
      </c>
      <c r="L18" s="2" t="s">
        <v>29</v>
      </c>
      <c r="M18" s="2">
        <f t="shared" si="2"/>
        <v>0</v>
      </c>
      <c r="N18" s="2">
        <f t="shared" ca="1" si="3"/>
        <v>70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8">
        <v>100</v>
      </c>
      <c r="D19" s="2" t="s">
        <v>28</v>
      </c>
      <c r="E19" s="2">
        <f t="shared" si="0"/>
        <v>100</v>
      </c>
      <c r="F19" s="2">
        <f t="shared" ca="1" si="1"/>
        <v>0</v>
      </c>
      <c r="G19" s="2"/>
      <c r="J19" s="2">
        <f t="shared" si="5"/>
        <v>8</v>
      </c>
      <c r="K19" s="2">
        <v>90</v>
      </c>
      <c r="L19" s="2" t="s">
        <v>28</v>
      </c>
      <c r="M19" s="2">
        <f t="shared" si="2"/>
        <v>90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8">
        <v>140</v>
      </c>
      <c r="D20" s="2" t="s">
        <v>28</v>
      </c>
      <c r="E20" s="2">
        <f t="shared" si="0"/>
        <v>140</v>
      </c>
      <c r="F20" s="2">
        <f t="shared" ca="1" si="1"/>
        <v>0</v>
      </c>
      <c r="G20" s="2"/>
      <c r="J20" s="2">
        <f t="shared" si="5"/>
        <v>9</v>
      </c>
      <c r="K20" s="2">
        <v>160</v>
      </c>
      <c r="L20" s="2" t="s">
        <v>28</v>
      </c>
      <c r="M20" s="2">
        <f t="shared" si="2"/>
        <v>160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8">
        <v>140</v>
      </c>
      <c r="D21" s="2" t="s">
        <v>28</v>
      </c>
      <c r="E21" s="2">
        <f t="shared" si="0"/>
        <v>140</v>
      </c>
      <c r="F21" s="2">
        <f t="shared" ca="1" si="1"/>
        <v>0</v>
      </c>
      <c r="G21" s="2"/>
      <c r="J21" s="2">
        <f t="shared" si="5"/>
        <v>10</v>
      </c>
      <c r="K21" s="2">
        <v>170</v>
      </c>
      <c r="L21" s="2" t="s">
        <v>28</v>
      </c>
      <c r="M21" s="2">
        <f t="shared" si="2"/>
        <v>170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8">
        <v>110</v>
      </c>
      <c r="D22" s="2" t="s">
        <v>28</v>
      </c>
      <c r="E22" s="2">
        <f t="shared" si="0"/>
        <v>110</v>
      </c>
      <c r="F22" s="2">
        <f t="shared" ca="1" si="1"/>
        <v>0</v>
      </c>
      <c r="G22" s="2"/>
      <c r="J22" s="2">
        <f t="shared" si="5"/>
        <v>11</v>
      </c>
      <c r="K22" s="2">
        <v>165</v>
      </c>
      <c r="L22" s="2" t="s">
        <v>28</v>
      </c>
      <c r="M22" s="2">
        <f t="shared" si="2"/>
        <v>165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8">
        <v>120</v>
      </c>
      <c r="D23" s="2" t="s">
        <v>28</v>
      </c>
      <c r="E23" s="2">
        <f t="shared" si="0"/>
        <v>120</v>
      </c>
      <c r="F23" s="2">
        <f t="shared" ca="1" si="1"/>
        <v>0</v>
      </c>
      <c r="G23" s="2"/>
      <c r="J23" s="2">
        <f t="shared" si="5"/>
        <v>12</v>
      </c>
      <c r="K23" s="2">
        <v>165</v>
      </c>
      <c r="L23" s="2" t="s">
        <v>28</v>
      </c>
      <c r="M23" s="2">
        <f t="shared" si="2"/>
        <v>165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8">
        <v>160</v>
      </c>
      <c r="D24" s="2" t="s">
        <v>28</v>
      </c>
      <c r="E24" s="2">
        <f t="shared" si="0"/>
        <v>160</v>
      </c>
      <c r="F24" s="2">
        <f t="shared" ca="1" si="1"/>
        <v>0</v>
      </c>
      <c r="G24" s="2"/>
      <c r="J24" s="2">
        <f t="shared" si="5"/>
        <v>13</v>
      </c>
      <c r="K24" s="2">
        <v>165</v>
      </c>
      <c r="L24" s="2" t="s">
        <v>28</v>
      </c>
      <c r="M24" s="2">
        <f t="shared" si="2"/>
        <v>165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8">
        <v>170</v>
      </c>
      <c r="D25" s="2" t="s">
        <v>28</v>
      </c>
      <c r="E25" s="2">
        <f t="shared" si="0"/>
        <v>170</v>
      </c>
      <c r="F25" s="2">
        <f t="shared" ca="1" si="1"/>
        <v>0</v>
      </c>
      <c r="G25" s="2"/>
      <c r="J25" s="2">
        <f t="shared" si="5"/>
        <v>14</v>
      </c>
      <c r="K25" s="2">
        <v>165</v>
      </c>
      <c r="L25" s="2" t="s">
        <v>28</v>
      </c>
      <c r="M25" s="2">
        <f t="shared" si="2"/>
        <v>165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8">
        <v>220</v>
      </c>
      <c r="D26" s="2" t="s">
        <v>28</v>
      </c>
      <c r="E26" s="2">
        <f t="shared" si="0"/>
        <v>220</v>
      </c>
      <c r="F26" s="2">
        <f t="shared" ca="1" si="1"/>
        <v>0</v>
      </c>
      <c r="G26" s="2"/>
      <c r="J26" s="2">
        <f t="shared" si="5"/>
        <v>15</v>
      </c>
      <c r="K26" s="2">
        <v>190</v>
      </c>
      <c r="L26" s="2" t="s">
        <v>28</v>
      </c>
      <c r="M26" s="2">
        <f t="shared" si="2"/>
        <v>190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8">
        <v>240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348</v>
      </c>
      <c r="L27" s="2" t="s">
        <v>28</v>
      </c>
      <c r="M27" s="2">
        <f t="shared" si="2"/>
        <v>348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188</v>
      </c>
      <c r="D28" s="2" t="s">
        <v>28</v>
      </c>
      <c r="E28" s="2">
        <f t="shared" si="0"/>
        <v>188</v>
      </c>
      <c r="F28" s="2" t="str">
        <f t="shared" ca="1" si="1"/>
        <v/>
      </c>
      <c r="G28" s="2"/>
      <c r="J28" s="2">
        <f t="shared" si="5"/>
        <v>17</v>
      </c>
      <c r="K28" s="2">
        <v>341</v>
      </c>
      <c r="L28" s="2" t="s">
        <v>28</v>
      </c>
      <c r="M28" s="2">
        <f t="shared" si="2"/>
        <v>341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139</v>
      </c>
      <c r="D29" s="2" t="s">
        <v>28</v>
      </c>
      <c r="E29" s="2">
        <f t="shared" si="0"/>
        <v>139</v>
      </c>
      <c r="F29" s="2" t="str">
        <f t="shared" ca="1" si="1"/>
        <v/>
      </c>
      <c r="G29" s="2"/>
      <c r="J29" s="2">
        <f t="shared" si="5"/>
        <v>18</v>
      </c>
      <c r="K29" s="2">
        <v>75</v>
      </c>
      <c r="L29" s="2" t="s">
        <v>28</v>
      </c>
      <c r="M29" s="2">
        <f t="shared" si="2"/>
        <v>75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111</v>
      </c>
      <c r="D30" s="2" t="s">
        <v>28</v>
      </c>
      <c r="E30" s="2">
        <f t="shared" si="0"/>
        <v>111</v>
      </c>
      <c r="F30" s="2" t="str">
        <f t="shared" ca="1" si="1"/>
        <v/>
      </c>
      <c r="G30" s="2"/>
      <c r="J30" s="2">
        <f t="shared" si="5"/>
        <v>19</v>
      </c>
      <c r="K30" s="2">
        <v>75</v>
      </c>
      <c r="L30" s="2" t="s">
        <v>28</v>
      </c>
      <c r="M30" s="2">
        <f t="shared" si="2"/>
        <v>75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98</v>
      </c>
      <c r="D31" s="2" t="s">
        <v>28</v>
      </c>
      <c r="E31" s="2">
        <f t="shared" si="0"/>
        <v>98</v>
      </c>
      <c r="F31" s="2" t="str">
        <f t="shared" ca="1" si="1"/>
        <v/>
      </c>
      <c r="G31" s="2"/>
      <c r="J31" s="2">
        <f t="shared" si="5"/>
        <v>20</v>
      </c>
      <c r="K31" s="2">
        <v>85</v>
      </c>
      <c r="L31" s="2" t="s">
        <v>28</v>
      </c>
      <c r="M31" s="2">
        <f t="shared" si="2"/>
        <v>85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106</v>
      </c>
      <c r="D32" s="2" t="s">
        <v>28</v>
      </c>
      <c r="E32" s="2">
        <f t="shared" si="0"/>
        <v>106</v>
      </c>
      <c r="F32" s="2" t="str">
        <f t="shared" ca="1" si="1"/>
        <v/>
      </c>
      <c r="G32" s="2"/>
      <c r="J32" s="2">
        <f t="shared" si="5"/>
        <v>21</v>
      </c>
      <c r="K32" s="2">
        <v>85</v>
      </c>
      <c r="L32" s="2" t="s">
        <v>28</v>
      </c>
      <c r="M32" s="2">
        <f t="shared" si="2"/>
        <v>85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138</v>
      </c>
      <c r="D33" s="2" t="s">
        <v>28</v>
      </c>
      <c r="E33" s="2">
        <f t="shared" si="0"/>
        <v>138</v>
      </c>
      <c r="F33" s="2" t="str">
        <f t="shared" ca="1" si="1"/>
        <v/>
      </c>
      <c r="G33" s="2"/>
      <c r="J33" s="2">
        <f t="shared" si="5"/>
        <v>22</v>
      </c>
      <c r="K33" s="2">
        <v>250</v>
      </c>
      <c r="L33" s="2" t="s">
        <v>28</v>
      </c>
      <c r="M33" s="2">
        <f t="shared" si="2"/>
        <v>250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172</v>
      </c>
      <c r="D34" s="2" t="s">
        <v>28</v>
      </c>
      <c r="E34" s="2">
        <f t="shared" si="0"/>
        <v>172</v>
      </c>
      <c r="F34" s="2" t="str">
        <f t="shared" ca="1" si="1"/>
        <v/>
      </c>
      <c r="G34" s="2"/>
      <c r="J34" s="2">
        <f t="shared" si="5"/>
        <v>23</v>
      </c>
      <c r="K34" s="2">
        <v>300</v>
      </c>
      <c r="L34" s="2" t="s">
        <v>28</v>
      </c>
      <c r="M34" s="2">
        <f t="shared" si="2"/>
        <v>300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166</v>
      </c>
      <c r="D35" s="2" t="s">
        <v>28</v>
      </c>
      <c r="E35" s="2">
        <f t="shared" si="0"/>
        <v>166</v>
      </c>
      <c r="F35" s="2" t="str">
        <f t="shared" ca="1" si="1"/>
        <v/>
      </c>
      <c r="G35" s="2"/>
      <c r="J35" s="2">
        <f t="shared" si="5"/>
        <v>24</v>
      </c>
      <c r="K35" s="2">
        <v>328</v>
      </c>
      <c r="L35" s="2" t="s">
        <v>28</v>
      </c>
      <c r="M35" s="2">
        <f t="shared" si="2"/>
        <v>328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116</v>
      </c>
      <c r="D36" s="2" t="s">
        <v>28</v>
      </c>
      <c r="E36" s="2">
        <f t="shared" si="0"/>
        <v>116</v>
      </c>
      <c r="F36" s="2" t="str">
        <f t="shared" ca="1" si="1"/>
        <v/>
      </c>
      <c r="G36" s="2"/>
      <c r="J36" s="2">
        <f t="shared" si="5"/>
        <v>25</v>
      </c>
      <c r="K36" s="2">
        <v>228</v>
      </c>
      <c r="L36" s="2" t="s">
        <v>28</v>
      </c>
      <c r="M36" s="2">
        <f t="shared" si="2"/>
        <v>228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76</v>
      </c>
      <c r="D37" s="2" t="s">
        <v>28</v>
      </c>
      <c r="E37" s="2">
        <f t="shared" si="0"/>
        <v>76</v>
      </c>
      <c r="F37" s="2" t="str">
        <f t="shared" ca="1" si="1"/>
        <v/>
      </c>
      <c r="G37" s="2"/>
      <c r="J37" s="2">
        <f t="shared" si="5"/>
        <v>26</v>
      </c>
      <c r="K37" s="2">
        <v>150</v>
      </c>
      <c r="L37" s="2" t="s">
        <v>28</v>
      </c>
      <c r="M37" s="2">
        <f t="shared" si="2"/>
        <v>150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76</v>
      </c>
      <c r="D38" s="2" t="s">
        <v>28</v>
      </c>
      <c r="E38" s="2">
        <f t="shared" si="0"/>
        <v>76</v>
      </c>
      <c r="F38" s="2" t="str">
        <f t="shared" ca="1" si="1"/>
        <v/>
      </c>
      <c r="G38" s="2"/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 t="str">
        <f t="shared" ca="1" si="3"/>
        <v/>
      </c>
      <c r="O38" s="2"/>
      <c r="P38" s="2"/>
      <c r="Q38" s="2"/>
      <c r="S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 t="str">
        <f t="shared" ca="1" si="1"/>
        <v/>
      </c>
      <c r="G39" s="2"/>
      <c r="J39" s="2">
        <f t="shared" si="5"/>
        <v>28</v>
      </c>
      <c r="K39" s="2">
        <v>150</v>
      </c>
      <c r="L39" s="2" t="s">
        <v>28</v>
      </c>
      <c r="M39" s="2">
        <f t="shared" si="2"/>
        <v>150</v>
      </c>
      <c r="N39" s="2" t="str">
        <f t="shared" ca="1" si="3"/>
        <v/>
      </c>
      <c r="O39" s="2"/>
      <c r="P39" s="2"/>
      <c r="Q39" s="2"/>
      <c r="S39" s="2"/>
    </row>
    <row r="40" spans="2:19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/>
      <c r="J40" s="2">
        <f t="shared" si="5"/>
        <v>29</v>
      </c>
      <c r="K40" s="2">
        <v>110</v>
      </c>
      <c r="L40" s="2" t="s">
        <v>28</v>
      </c>
      <c r="M40" s="2">
        <f t="shared" si="2"/>
        <v>110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126</v>
      </c>
      <c r="D41" s="2" t="s">
        <v>28</v>
      </c>
      <c r="E41" s="2">
        <f t="shared" si="0"/>
        <v>126</v>
      </c>
      <c r="F41" s="2"/>
      <c r="G41" s="2"/>
      <c r="J41" s="2">
        <f t="shared" si="5"/>
        <v>30</v>
      </c>
      <c r="K41" s="2">
        <v>180</v>
      </c>
      <c r="L41" s="2" t="s">
        <v>28</v>
      </c>
      <c r="M41" s="2">
        <f t="shared" si="2"/>
        <v>180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4062</v>
      </c>
      <c r="D43">
        <f>SUM(E12:E41)</f>
        <v>3822</v>
      </c>
      <c r="E43" s="2">
        <f ca="1">SUM(F12:F41)</f>
        <v>0</v>
      </c>
      <c r="J43" t="s">
        <v>21</v>
      </c>
      <c r="K43">
        <f>SUM(K12:K41)</f>
        <v>5105</v>
      </c>
      <c r="L43">
        <f>SUM(M12:M41)</f>
        <v>4855</v>
      </c>
      <c r="M43" s="2">
        <f ca="1">SUM(N12:N41)</f>
        <v>250</v>
      </c>
    </row>
    <row r="44" spans="2:19">
      <c r="B44" t="s">
        <v>22</v>
      </c>
      <c r="C44">
        <v>1725</v>
      </c>
      <c r="D44">
        <v>1725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121.86</v>
      </c>
      <c r="D46">
        <f>D43*0.03</f>
        <v>114.66</v>
      </c>
      <c r="J46" t="s">
        <v>24</v>
      </c>
      <c r="K46">
        <f>K43*0.03</f>
        <v>153.15</v>
      </c>
      <c r="L46">
        <f>L43*0.03</f>
        <v>145.65</v>
      </c>
    </row>
    <row r="47" spans="2:19">
      <c r="B47" t="s">
        <v>25</v>
      </c>
      <c r="C47">
        <f>C43-C44-C45-C46</f>
        <v>1965.14</v>
      </c>
      <c r="D47">
        <f>D43-D44-D45-D46</f>
        <v>1732.34</v>
      </c>
      <c r="J47" t="s">
        <v>25</v>
      </c>
      <c r="K47">
        <f>K43-K44-K45-K46</f>
        <v>1951.85</v>
      </c>
      <c r="L47">
        <f>L43-L44-L45-L46</f>
        <v>1709.35</v>
      </c>
    </row>
    <row r="49" spans="3:12">
      <c r="C49">
        <f>C43*0.04</f>
        <v>162.47999999999999</v>
      </c>
      <c r="D49">
        <f>D43*0.04</f>
        <v>152.88</v>
      </c>
      <c r="K49">
        <f>K43*0.04</f>
        <v>204.20000000000002</v>
      </c>
      <c r="L49">
        <f>L43*0.04</f>
        <v>194.20000000000002</v>
      </c>
    </row>
    <row r="51" spans="3:12">
      <c r="C51">
        <f>C49+K49</f>
        <v>366.68</v>
      </c>
      <c r="D51">
        <f>D49+L49</f>
        <v>347.08000000000004</v>
      </c>
    </row>
    <row r="53" spans="3:12">
      <c r="C53" s="14">
        <f>D2-C51</f>
        <v>3075.0099999999998</v>
      </c>
      <c r="D53" s="14">
        <f>D2-D51</f>
        <v>3094.6099999999997</v>
      </c>
    </row>
  </sheetData>
  <conditionalFormatting sqref="D12:E41">
    <cfRule type="expression" dxfId="117" priority="17">
      <formula>$D12="Y"</formula>
    </cfRule>
    <cfRule type="expression" dxfId="116" priority="18">
      <formula>$D12="N"</formula>
    </cfRule>
  </conditionalFormatting>
  <conditionalFormatting sqref="M12:M40 L13:L41">
    <cfRule type="expression" dxfId="115" priority="15">
      <formula>$L12="Y"</formula>
    </cfRule>
    <cfRule type="expression" dxfId="114" priority="16">
      <formula>$L12="N"</formula>
    </cfRule>
  </conditionalFormatting>
  <conditionalFormatting sqref="M43">
    <cfRule type="expression" dxfId="113" priority="13">
      <formula>$L43="Y"</formula>
    </cfRule>
    <cfRule type="expression" dxfId="112" priority="14">
      <formula>$L43="N"</formula>
    </cfRule>
  </conditionalFormatting>
  <conditionalFormatting sqref="D2:D4">
    <cfRule type="expression" dxfId="111" priority="11">
      <formula>$D2&gt;0</formula>
    </cfRule>
    <cfRule type="expression" dxfId="110" priority="12">
      <formula>$D2&lt;0</formula>
    </cfRule>
  </conditionalFormatting>
  <conditionalFormatting sqref="E43">
    <cfRule type="expression" dxfId="109" priority="9">
      <formula>$L43="Y"</formula>
    </cfRule>
    <cfRule type="expression" dxfId="108" priority="10">
      <formula>$L43="N"</formula>
    </cfRule>
  </conditionalFormatting>
  <conditionalFormatting sqref="M41">
    <cfRule type="expression" dxfId="107" priority="7">
      <formula>$L41="Y"</formula>
    </cfRule>
    <cfRule type="expression" dxfId="106" priority="8">
      <formula>$L41="N"</formula>
    </cfRule>
  </conditionalFormatting>
  <conditionalFormatting sqref="L12">
    <cfRule type="expression" dxfId="105" priority="1">
      <formula>$L12="Y"</formula>
    </cfRule>
    <cfRule type="expression" dxfId="104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B1" zoomScale="85" zoomScaleNormal="85" zoomScalePageLayoutView="85" workbookViewId="0">
      <selection activeCell="Z41" sqref="Z41"/>
    </sheetView>
  </sheetViews>
  <sheetFormatPr baseColWidth="10" defaultRowHeight="15" x14ac:dyDescent="0"/>
  <sheetData>
    <row r="1" spans="1:18">
      <c r="A1" t="s">
        <v>43</v>
      </c>
    </row>
    <row r="2" spans="1:18">
      <c r="A2" t="s">
        <v>76</v>
      </c>
      <c r="D2">
        <v>120</v>
      </c>
    </row>
    <row r="3" spans="1:18">
      <c r="A3" s="10"/>
      <c r="B3" s="6"/>
      <c r="C3" s="6"/>
      <c r="D3" s="10"/>
      <c r="E3" s="6"/>
      <c r="F3" s="6"/>
      <c r="G3" s="6"/>
    </row>
    <row r="4" spans="1:18">
      <c r="A4" s="11">
        <v>42552</v>
      </c>
      <c r="B4" s="11">
        <v>42564</v>
      </c>
      <c r="C4" s="11">
        <v>42592</v>
      </c>
      <c r="D4" s="11">
        <v>42598</v>
      </c>
      <c r="E4" s="11">
        <v>42604</v>
      </c>
      <c r="F4" s="11">
        <v>42607</v>
      </c>
      <c r="G4" s="11">
        <v>42609</v>
      </c>
      <c r="H4" s="6">
        <v>42611</v>
      </c>
      <c r="I4" s="6">
        <v>42614</v>
      </c>
      <c r="J4" s="6">
        <v>42617</v>
      </c>
      <c r="K4" s="6"/>
      <c r="L4" s="6"/>
      <c r="M4" s="6"/>
      <c r="N4" s="6"/>
      <c r="O4" s="6"/>
      <c r="P4" s="6"/>
      <c r="Q4" s="6"/>
      <c r="R4" s="6"/>
    </row>
    <row r="5" spans="1:18">
      <c r="A5" s="2">
        <v>350</v>
      </c>
      <c r="B5" s="2">
        <v>275</v>
      </c>
      <c r="C5" s="2">
        <v>178</v>
      </c>
      <c r="D5" s="2">
        <v>157</v>
      </c>
      <c r="E5" s="8">
        <v>140</v>
      </c>
      <c r="F5" s="8">
        <v>140</v>
      </c>
      <c r="G5" s="8">
        <v>140</v>
      </c>
      <c r="H5" s="8">
        <v>140</v>
      </c>
      <c r="I5" s="8">
        <v>140</v>
      </c>
      <c r="J5" s="8">
        <v>140</v>
      </c>
      <c r="K5" s="2"/>
      <c r="L5" s="2"/>
      <c r="M5" s="2"/>
      <c r="N5" s="2"/>
      <c r="O5" s="2"/>
      <c r="P5" s="2"/>
      <c r="Q5" s="2"/>
      <c r="R5" s="2"/>
    </row>
    <row r="6" spans="1:18">
      <c r="A6" s="2">
        <v>400</v>
      </c>
      <c r="B6" s="2">
        <v>300</v>
      </c>
      <c r="C6" s="2">
        <v>215</v>
      </c>
      <c r="D6" s="2">
        <v>212</v>
      </c>
      <c r="E6" s="8">
        <v>190</v>
      </c>
      <c r="F6" s="8">
        <v>190</v>
      </c>
      <c r="G6" s="8">
        <v>190</v>
      </c>
      <c r="H6" s="8">
        <v>190</v>
      </c>
      <c r="I6" s="8">
        <v>190</v>
      </c>
      <c r="J6" s="8">
        <v>190</v>
      </c>
      <c r="K6" s="2"/>
      <c r="L6" s="2"/>
      <c r="M6" s="2"/>
      <c r="N6" s="2"/>
      <c r="O6" s="2"/>
      <c r="P6" s="2"/>
      <c r="Q6" s="2"/>
      <c r="R6" s="2"/>
    </row>
    <row r="7" spans="1:18">
      <c r="A7" s="2">
        <v>400</v>
      </c>
      <c r="B7" s="2">
        <v>300</v>
      </c>
      <c r="C7" s="2">
        <v>226</v>
      </c>
      <c r="D7" s="2">
        <v>221</v>
      </c>
      <c r="E7" s="8">
        <v>200</v>
      </c>
      <c r="F7" s="8">
        <v>200</v>
      </c>
      <c r="G7" s="8">
        <v>200</v>
      </c>
      <c r="H7" s="8">
        <v>200</v>
      </c>
      <c r="I7" s="8">
        <v>200</v>
      </c>
      <c r="J7" s="8">
        <v>200</v>
      </c>
      <c r="K7" s="2"/>
      <c r="L7" s="2"/>
      <c r="M7" s="2"/>
      <c r="N7" s="2"/>
      <c r="O7" s="2"/>
      <c r="P7" s="2"/>
      <c r="Q7" s="2"/>
      <c r="R7" s="2"/>
    </row>
    <row r="8" spans="1:18">
      <c r="A8" s="2">
        <v>350</v>
      </c>
      <c r="B8" s="2">
        <v>300</v>
      </c>
      <c r="C8" s="2">
        <v>184</v>
      </c>
      <c r="D8" s="2">
        <v>190</v>
      </c>
      <c r="E8" s="8">
        <v>140</v>
      </c>
      <c r="F8" s="8">
        <v>140</v>
      </c>
      <c r="G8" s="8">
        <v>140</v>
      </c>
      <c r="H8" s="8">
        <v>140</v>
      </c>
      <c r="I8" s="8">
        <v>140</v>
      </c>
      <c r="J8" s="8">
        <v>140</v>
      </c>
      <c r="K8" s="2"/>
      <c r="L8" s="2"/>
      <c r="M8" s="2"/>
      <c r="N8" s="2"/>
      <c r="O8" s="2"/>
      <c r="P8" s="2"/>
      <c r="Q8" s="2"/>
      <c r="R8" s="2"/>
    </row>
    <row r="9" spans="1:18">
      <c r="A9" s="2">
        <v>350</v>
      </c>
      <c r="B9" s="2">
        <v>300</v>
      </c>
      <c r="C9" s="2">
        <v>158</v>
      </c>
      <c r="D9" s="2">
        <v>100</v>
      </c>
      <c r="E9" s="8">
        <v>100</v>
      </c>
      <c r="F9" s="8">
        <v>100</v>
      </c>
      <c r="G9" s="8">
        <v>100</v>
      </c>
      <c r="H9" s="8">
        <v>100</v>
      </c>
      <c r="I9" s="8">
        <v>100</v>
      </c>
      <c r="J9" s="8">
        <v>100</v>
      </c>
      <c r="K9" s="2"/>
      <c r="L9" s="2"/>
      <c r="M9" s="2"/>
      <c r="N9" s="2"/>
      <c r="O9" s="2"/>
      <c r="P9" s="2"/>
      <c r="Q9" s="2"/>
      <c r="R9" s="2"/>
    </row>
    <row r="10" spans="1:18">
      <c r="A10" s="2">
        <v>350</v>
      </c>
      <c r="B10" s="2">
        <v>300</v>
      </c>
      <c r="C10" s="2">
        <v>158</v>
      </c>
      <c r="D10" s="2">
        <v>100</v>
      </c>
      <c r="E10" s="8">
        <v>100</v>
      </c>
      <c r="F10" s="8">
        <v>100</v>
      </c>
      <c r="G10" s="8">
        <v>100</v>
      </c>
      <c r="H10" s="8">
        <v>100</v>
      </c>
      <c r="I10" s="8">
        <v>100</v>
      </c>
      <c r="J10" s="8">
        <v>100</v>
      </c>
      <c r="K10" s="2"/>
      <c r="L10" s="2"/>
      <c r="M10" s="2"/>
      <c r="N10" s="2"/>
      <c r="O10" s="2"/>
      <c r="P10" s="2"/>
      <c r="Q10" s="2"/>
      <c r="R10" s="2"/>
    </row>
    <row r="11" spans="1:18">
      <c r="A11" s="2">
        <v>350</v>
      </c>
      <c r="B11" s="2">
        <v>300</v>
      </c>
      <c r="C11" s="2">
        <v>158</v>
      </c>
      <c r="D11" s="2">
        <v>100</v>
      </c>
      <c r="E11" s="8">
        <v>100</v>
      </c>
      <c r="F11" s="8">
        <v>100</v>
      </c>
      <c r="G11" s="8">
        <v>100</v>
      </c>
      <c r="H11" s="8">
        <v>100</v>
      </c>
      <c r="I11" s="8">
        <v>100</v>
      </c>
      <c r="J11" s="8">
        <v>100</v>
      </c>
      <c r="K11" s="2"/>
      <c r="L11" s="2"/>
      <c r="M11" s="2"/>
      <c r="N11" s="2"/>
      <c r="O11" s="2"/>
      <c r="P11" s="2"/>
      <c r="Q11" s="2"/>
      <c r="R11" s="2"/>
    </row>
    <row r="12" spans="1:18">
      <c r="A12" s="2">
        <v>350</v>
      </c>
      <c r="B12" s="2">
        <v>300</v>
      </c>
      <c r="C12" s="2">
        <v>169</v>
      </c>
      <c r="D12" s="2">
        <v>120</v>
      </c>
      <c r="E12" s="8">
        <v>120</v>
      </c>
      <c r="F12" s="8">
        <v>110</v>
      </c>
      <c r="G12" s="8">
        <v>100</v>
      </c>
      <c r="H12" s="8">
        <v>100</v>
      </c>
      <c r="I12" s="8">
        <v>100</v>
      </c>
      <c r="J12" s="8">
        <v>100</v>
      </c>
      <c r="K12" s="2"/>
      <c r="L12" s="2"/>
      <c r="M12" s="2"/>
      <c r="N12" s="2"/>
      <c r="O12" s="2"/>
      <c r="P12" s="2"/>
      <c r="Q12" s="2"/>
      <c r="R12" s="2"/>
    </row>
    <row r="13" spans="1:18">
      <c r="A13" s="2">
        <v>400</v>
      </c>
      <c r="B13" s="2">
        <v>350</v>
      </c>
      <c r="C13" s="2">
        <v>203</v>
      </c>
      <c r="D13" s="2">
        <v>170</v>
      </c>
      <c r="E13" s="8">
        <v>170</v>
      </c>
      <c r="F13" s="8">
        <v>160</v>
      </c>
      <c r="G13" s="8">
        <v>150</v>
      </c>
      <c r="H13" s="8">
        <v>140</v>
      </c>
      <c r="I13" s="8">
        <v>140</v>
      </c>
      <c r="J13" s="8">
        <v>140</v>
      </c>
      <c r="K13" s="2"/>
      <c r="L13" s="2"/>
      <c r="M13" s="2"/>
      <c r="N13" s="2"/>
      <c r="O13" s="2"/>
      <c r="P13" s="2"/>
      <c r="Q13" s="2"/>
      <c r="R13" s="2"/>
    </row>
    <row r="14" spans="1:18">
      <c r="A14" s="2">
        <v>400</v>
      </c>
      <c r="B14" s="2">
        <v>350</v>
      </c>
      <c r="C14" s="2">
        <v>229</v>
      </c>
      <c r="D14" s="2">
        <v>186</v>
      </c>
      <c r="E14" s="8">
        <v>186</v>
      </c>
      <c r="F14" s="8">
        <v>180</v>
      </c>
      <c r="G14" s="8">
        <v>170</v>
      </c>
      <c r="H14" s="8">
        <v>160</v>
      </c>
      <c r="I14" s="8">
        <v>150</v>
      </c>
      <c r="J14" s="8">
        <v>140</v>
      </c>
      <c r="K14" s="2"/>
      <c r="L14" s="2"/>
      <c r="M14" s="2"/>
      <c r="N14" s="2"/>
      <c r="O14" s="2"/>
      <c r="P14" s="2"/>
      <c r="Q14" s="2"/>
      <c r="R14" s="2"/>
    </row>
    <row r="15" spans="1:18">
      <c r="A15" s="2">
        <v>350</v>
      </c>
      <c r="B15" s="2">
        <v>300</v>
      </c>
      <c r="C15" s="2">
        <v>186</v>
      </c>
      <c r="D15" s="2">
        <v>156</v>
      </c>
      <c r="E15" s="8">
        <v>156</v>
      </c>
      <c r="F15" s="8">
        <v>150</v>
      </c>
      <c r="G15" s="8">
        <v>140</v>
      </c>
      <c r="H15" s="8">
        <v>130</v>
      </c>
      <c r="I15" s="8">
        <v>120</v>
      </c>
      <c r="J15" s="8">
        <v>110</v>
      </c>
      <c r="K15" s="2"/>
      <c r="L15" s="2"/>
      <c r="M15" s="2"/>
      <c r="N15" s="2"/>
      <c r="O15" s="2"/>
      <c r="P15" s="2"/>
      <c r="Q15" s="2"/>
      <c r="R15" s="2"/>
    </row>
    <row r="16" spans="1:18">
      <c r="A16" s="2">
        <v>350</v>
      </c>
      <c r="B16" s="2">
        <v>300</v>
      </c>
      <c r="C16" s="2">
        <v>208</v>
      </c>
      <c r="D16" s="2">
        <v>167</v>
      </c>
      <c r="E16" s="8">
        <v>167</v>
      </c>
      <c r="F16" s="8">
        <v>160</v>
      </c>
      <c r="G16" s="8">
        <v>150</v>
      </c>
      <c r="H16" s="8">
        <v>140</v>
      </c>
      <c r="I16" s="8">
        <v>130</v>
      </c>
      <c r="J16" s="8">
        <v>120</v>
      </c>
      <c r="K16" s="2"/>
      <c r="L16" s="2"/>
      <c r="M16" s="2"/>
      <c r="N16" s="2"/>
      <c r="O16" s="2"/>
      <c r="P16" s="2"/>
      <c r="Q16" s="2"/>
      <c r="R16" s="2"/>
    </row>
    <row r="17" spans="1:18">
      <c r="A17" s="2">
        <v>350</v>
      </c>
      <c r="B17" s="2">
        <v>300</v>
      </c>
      <c r="C17" s="2">
        <v>197</v>
      </c>
      <c r="D17" s="2">
        <v>162</v>
      </c>
      <c r="E17" s="8">
        <v>162</v>
      </c>
      <c r="F17" s="8">
        <v>160</v>
      </c>
      <c r="G17" s="8">
        <v>160</v>
      </c>
      <c r="H17" s="8">
        <v>160</v>
      </c>
      <c r="I17" s="8">
        <v>160</v>
      </c>
      <c r="J17" s="8">
        <v>160</v>
      </c>
      <c r="K17" s="2"/>
      <c r="L17" s="2"/>
      <c r="M17" s="2"/>
      <c r="N17" s="2"/>
      <c r="O17" s="2"/>
      <c r="P17" s="2"/>
      <c r="Q17" s="2"/>
      <c r="R17" s="2"/>
    </row>
    <row r="18" spans="1:18">
      <c r="A18" s="2">
        <v>350</v>
      </c>
      <c r="B18" s="2">
        <v>300</v>
      </c>
      <c r="C18" s="2">
        <v>208</v>
      </c>
      <c r="D18" s="2">
        <v>180</v>
      </c>
      <c r="E18" s="8">
        <v>180</v>
      </c>
      <c r="F18" s="8">
        <v>170</v>
      </c>
      <c r="G18" s="8">
        <v>170</v>
      </c>
      <c r="H18" s="8">
        <v>170</v>
      </c>
      <c r="I18" s="8">
        <v>170</v>
      </c>
      <c r="J18" s="8">
        <v>170</v>
      </c>
      <c r="K18" s="2"/>
      <c r="L18" s="2"/>
      <c r="M18" s="2"/>
      <c r="N18" s="2"/>
      <c r="O18" s="2"/>
      <c r="P18" s="2"/>
      <c r="Q18" s="2"/>
      <c r="R18" s="2"/>
    </row>
    <row r="19" spans="1:18">
      <c r="A19" s="2">
        <v>350</v>
      </c>
      <c r="B19" s="2">
        <v>300</v>
      </c>
      <c r="C19" s="2">
        <v>230</v>
      </c>
      <c r="D19" s="2">
        <v>226</v>
      </c>
      <c r="E19" s="8">
        <v>226</v>
      </c>
      <c r="F19" s="8">
        <v>220</v>
      </c>
      <c r="G19" s="8">
        <v>220</v>
      </c>
      <c r="H19" s="8">
        <v>220</v>
      </c>
      <c r="I19" s="8">
        <v>220</v>
      </c>
      <c r="J19" s="8">
        <v>220</v>
      </c>
      <c r="K19" s="2"/>
      <c r="L19" s="2"/>
      <c r="M19" s="2"/>
      <c r="N19" s="2"/>
      <c r="O19" s="2"/>
      <c r="P19" s="2"/>
      <c r="Q19" s="2"/>
      <c r="R19" s="2"/>
    </row>
    <row r="20" spans="1:18">
      <c r="A20" s="2">
        <v>400</v>
      </c>
      <c r="B20" s="2">
        <v>350</v>
      </c>
      <c r="C20" s="2">
        <v>255</v>
      </c>
      <c r="D20" s="2">
        <v>251</v>
      </c>
      <c r="E20" s="8">
        <v>251</v>
      </c>
      <c r="F20" s="8">
        <v>240</v>
      </c>
      <c r="G20" s="8">
        <v>240</v>
      </c>
      <c r="H20" s="8">
        <v>240</v>
      </c>
      <c r="I20" s="8">
        <v>240</v>
      </c>
      <c r="J20" s="8">
        <v>240</v>
      </c>
      <c r="K20" s="2"/>
      <c r="L20" s="2"/>
      <c r="M20" s="2"/>
      <c r="N20" s="2"/>
      <c r="O20" s="2"/>
      <c r="P20" s="2"/>
      <c r="Q20" s="2"/>
      <c r="R20" s="2"/>
    </row>
    <row r="21" spans="1:18">
      <c r="A21" s="2">
        <v>400</v>
      </c>
      <c r="B21" s="2">
        <v>350</v>
      </c>
      <c r="C21" s="2">
        <v>250</v>
      </c>
      <c r="D21" s="2">
        <v>251</v>
      </c>
      <c r="E21" s="2">
        <v>188</v>
      </c>
      <c r="F21" s="2">
        <v>188</v>
      </c>
      <c r="G21" s="2">
        <v>188</v>
      </c>
      <c r="H21" s="2">
        <v>188</v>
      </c>
      <c r="I21" s="2">
        <v>188</v>
      </c>
      <c r="J21" s="2">
        <v>188</v>
      </c>
      <c r="K21" s="2"/>
      <c r="L21" s="2"/>
      <c r="M21" s="2"/>
      <c r="N21" s="2"/>
      <c r="O21" s="2"/>
      <c r="P21" s="2"/>
      <c r="Q21" s="2"/>
      <c r="R21" s="2"/>
    </row>
    <row r="22" spans="1:18">
      <c r="A22" s="2">
        <v>350</v>
      </c>
      <c r="B22" s="2">
        <v>300</v>
      </c>
      <c r="C22" s="2">
        <v>189</v>
      </c>
      <c r="D22" s="2">
        <v>186</v>
      </c>
      <c r="E22" s="2">
        <v>139</v>
      </c>
      <c r="F22" s="2">
        <v>139</v>
      </c>
      <c r="G22" s="2">
        <v>139</v>
      </c>
      <c r="H22" s="2">
        <v>139</v>
      </c>
      <c r="I22" s="2">
        <v>139</v>
      </c>
      <c r="J22" s="2">
        <v>139</v>
      </c>
      <c r="K22" s="2"/>
      <c r="L22" s="2"/>
      <c r="M22" s="2"/>
      <c r="N22" s="2"/>
      <c r="O22" s="2"/>
      <c r="P22" s="2"/>
      <c r="Q22" s="2"/>
      <c r="R22" s="2"/>
    </row>
    <row r="23" spans="1:18">
      <c r="A23" s="2">
        <v>350</v>
      </c>
      <c r="B23" s="2">
        <v>300</v>
      </c>
      <c r="C23" s="2">
        <v>172</v>
      </c>
      <c r="D23" s="2">
        <v>148</v>
      </c>
      <c r="E23" s="2">
        <v>111</v>
      </c>
      <c r="F23" s="2">
        <v>111</v>
      </c>
      <c r="G23" s="2">
        <v>111</v>
      </c>
      <c r="H23" s="2">
        <v>111</v>
      </c>
      <c r="I23" s="2">
        <v>111</v>
      </c>
      <c r="J23" s="2">
        <v>111</v>
      </c>
      <c r="K23" s="2"/>
      <c r="L23" s="2"/>
      <c r="M23" s="2"/>
      <c r="N23" s="2"/>
      <c r="O23" s="2"/>
      <c r="P23" s="2"/>
      <c r="Q23" s="2"/>
      <c r="R23" s="2"/>
    </row>
    <row r="24" spans="1:18">
      <c r="A24" s="2">
        <v>350</v>
      </c>
      <c r="B24" s="2">
        <v>300</v>
      </c>
      <c r="C24" s="2">
        <v>172</v>
      </c>
      <c r="D24" s="2">
        <v>129</v>
      </c>
      <c r="E24" s="2">
        <v>98</v>
      </c>
      <c r="F24" s="2">
        <v>98</v>
      </c>
      <c r="G24" s="2">
        <v>98</v>
      </c>
      <c r="H24" s="2">
        <v>98</v>
      </c>
      <c r="I24" s="2">
        <v>98</v>
      </c>
      <c r="J24" s="2">
        <v>98</v>
      </c>
      <c r="K24" s="2"/>
      <c r="L24" s="2"/>
      <c r="M24" s="2"/>
      <c r="N24" s="2"/>
      <c r="O24" s="2"/>
      <c r="P24" s="2"/>
      <c r="Q24" s="2"/>
      <c r="R24" s="2"/>
    </row>
    <row r="25" spans="1:18">
      <c r="A25" s="2">
        <v>350</v>
      </c>
      <c r="B25" s="2">
        <v>300</v>
      </c>
      <c r="C25" s="2">
        <v>172</v>
      </c>
      <c r="D25" s="2">
        <v>141</v>
      </c>
      <c r="E25" s="2">
        <v>106</v>
      </c>
      <c r="F25" s="2">
        <v>106</v>
      </c>
      <c r="G25" s="2">
        <v>106</v>
      </c>
      <c r="H25" s="2">
        <v>106</v>
      </c>
      <c r="I25" s="2">
        <v>106</v>
      </c>
      <c r="J25" s="2">
        <v>106</v>
      </c>
      <c r="K25" s="2"/>
      <c r="L25" s="2"/>
      <c r="M25" s="2"/>
      <c r="N25" s="2"/>
      <c r="O25" s="2"/>
      <c r="P25" s="2"/>
      <c r="Q25" s="2"/>
      <c r="R25" s="2"/>
    </row>
    <row r="26" spans="1:18">
      <c r="A26" s="2">
        <v>350</v>
      </c>
      <c r="B26" s="2">
        <v>300</v>
      </c>
      <c r="C26" s="2">
        <v>188</v>
      </c>
      <c r="D26" s="2">
        <v>184</v>
      </c>
      <c r="E26" s="2">
        <v>138</v>
      </c>
      <c r="F26" s="2">
        <v>138</v>
      </c>
      <c r="G26" s="2">
        <v>138</v>
      </c>
      <c r="H26" s="2">
        <v>138</v>
      </c>
      <c r="I26" s="2">
        <v>138</v>
      </c>
      <c r="J26" s="2">
        <v>138</v>
      </c>
      <c r="K26" s="2"/>
      <c r="L26" s="2"/>
      <c r="M26" s="2"/>
      <c r="N26" s="2"/>
      <c r="O26" s="2"/>
      <c r="P26" s="2"/>
      <c r="Q26" s="2"/>
      <c r="R26" s="2"/>
    </row>
    <row r="27" spans="1:18">
      <c r="A27" s="2">
        <v>400</v>
      </c>
      <c r="B27" s="2">
        <v>400</v>
      </c>
      <c r="C27" s="2">
        <v>246</v>
      </c>
      <c r="D27" s="2">
        <v>230</v>
      </c>
      <c r="E27" s="2">
        <v>172</v>
      </c>
      <c r="F27" s="2">
        <v>172</v>
      </c>
      <c r="G27" s="2">
        <v>172</v>
      </c>
      <c r="H27" s="2">
        <v>172</v>
      </c>
      <c r="I27" s="2">
        <v>172</v>
      </c>
      <c r="J27" s="2">
        <v>172</v>
      </c>
      <c r="K27" s="2"/>
      <c r="L27" s="2"/>
      <c r="M27" s="2"/>
      <c r="N27" s="2"/>
      <c r="O27" s="2"/>
      <c r="P27" s="2"/>
      <c r="Q27" s="2"/>
      <c r="R27" s="2"/>
    </row>
    <row r="28" spans="1:18">
      <c r="A28" s="2">
        <v>400</v>
      </c>
      <c r="B28" s="2">
        <v>400</v>
      </c>
      <c r="C28" s="2">
        <v>230</v>
      </c>
      <c r="D28" s="2">
        <v>222</v>
      </c>
      <c r="E28" s="2">
        <v>166</v>
      </c>
      <c r="F28" s="2">
        <v>166</v>
      </c>
      <c r="G28" s="2">
        <v>166</v>
      </c>
      <c r="H28" s="2">
        <v>166</v>
      </c>
      <c r="I28" s="2">
        <v>166</v>
      </c>
      <c r="J28" s="2">
        <v>166</v>
      </c>
      <c r="K28" s="2"/>
      <c r="L28" s="2"/>
      <c r="M28" s="2"/>
      <c r="N28" s="2"/>
      <c r="O28" s="2"/>
      <c r="P28" s="2"/>
      <c r="Q28" s="2"/>
      <c r="R28" s="2"/>
    </row>
    <row r="29" spans="1:18">
      <c r="A29" s="2">
        <v>350</v>
      </c>
      <c r="B29" s="2">
        <v>350</v>
      </c>
      <c r="C29" s="2">
        <v>177</v>
      </c>
      <c r="D29" s="2">
        <v>154</v>
      </c>
      <c r="E29" s="2">
        <v>116</v>
      </c>
      <c r="F29" s="2">
        <v>116</v>
      </c>
      <c r="G29" s="2">
        <v>116</v>
      </c>
      <c r="H29" s="2">
        <v>116</v>
      </c>
      <c r="I29" s="2">
        <v>116</v>
      </c>
      <c r="J29" s="2">
        <v>116</v>
      </c>
      <c r="K29" s="2"/>
      <c r="L29" s="2"/>
      <c r="M29" s="2"/>
      <c r="N29" s="2"/>
      <c r="O29" s="2"/>
      <c r="P29" s="2"/>
      <c r="Q29" s="2"/>
      <c r="R29" s="2"/>
    </row>
    <row r="30" spans="1:18">
      <c r="A30" s="2">
        <v>350</v>
      </c>
      <c r="B30" s="2">
        <v>350</v>
      </c>
      <c r="C30" s="2">
        <v>167</v>
      </c>
      <c r="D30" s="2">
        <v>101</v>
      </c>
      <c r="E30" s="2">
        <v>76</v>
      </c>
      <c r="F30" s="2">
        <v>76</v>
      </c>
      <c r="G30" s="2">
        <v>76</v>
      </c>
      <c r="H30" s="2">
        <v>76</v>
      </c>
      <c r="I30" s="2">
        <v>76</v>
      </c>
      <c r="J30" s="2">
        <v>76</v>
      </c>
      <c r="K30" s="2"/>
      <c r="L30" s="2"/>
      <c r="M30" s="2"/>
      <c r="N30" s="2"/>
      <c r="O30" s="2"/>
      <c r="P30" s="2"/>
      <c r="Q30" s="2"/>
      <c r="R30" s="2"/>
    </row>
    <row r="31" spans="1:18">
      <c r="A31" s="2">
        <v>350</v>
      </c>
      <c r="B31" s="2">
        <v>350</v>
      </c>
      <c r="C31" s="2">
        <v>167</v>
      </c>
      <c r="D31" s="2">
        <v>101</v>
      </c>
      <c r="E31" s="2">
        <v>76</v>
      </c>
      <c r="F31" s="2">
        <v>76</v>
      </c>
      <c r="G31" s="2">
        <v>76</v>
      </c>
      <c r="H31" s="2">
        <v>76</v>
      </c>
      <c r="I31" s="2">
        <v>76</v>
      </c>
      <c r="J31" s="2">
        <v>76</v>
      </c>
      <c r="K31" s="2"/>
      <c r="L31" s="2"/>
      <c r="M31" s="2"/>
      <c r="N31" s="2"/>
      <c r="O31" s="2"/>
      <c r="P31" s="2"/>
      <c r="Q31" s="2"/>
      <c r="R31" s="2"/>
    </row>
    <row r="32" spans="1:18">
      <c r="A32" s="2">
        <v>350</v>
      </c>
      <c r="B32" s="2">
        <v>350</v>
      </c>
      <c r="C32" s="2">
        <v>167</v>
      </c>
      <c r="D32" s="2">
        <v>107</v>
      </c>
      <c r="E32" s="2">
        <v>80</v>
      </c>
      <c r="F32" s="2">
        <v>80</v>
      </c>
      <c r="G32" s="2">
        <v>80</v>
      </c>
      <c r="H32" s="2">
        <v>80</v>
      </c>
      <c r="I32" s="2">
        <v>80</v>
      </c>
      <c r="J32" s="2">
        <v>80</v>
      </c>
      <c r="K32" s="2"/>
      <c r="L32" s="2"/>
      <c r="M32" s="2"/>
      <c r="N32" s="2"/>
      <c r="O32" s="2"/>
      <c r="P32" s="2"/>
      <c r="Q32" s="2"/>
      <c r="R32" s="2"/>
    </row>
    <row r="33" spans="1:26">
      <c r="A33" s="2">
        <v>350</v>
      </c>
      <c r="B33" s="2">
        <v>350</v>
      </c>
      <c r="C33" s="2">
        <v>184</v>
      </c>
      <c r="D33" s="2">
        <v>134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/>
      <c r="L33" s="2"/>
      <c r="M33" s="2"/>
      <c r="N33" s="2"/>
      <c r="O33" s="2"/>
      <c r="P33" s="2"/>
      <c r="Q33" s="2"/>
      <c r="R33" s="2"/>
    </row>
    <row r="34" spans="1:26">
      <c r="A34" s="2">
        <v>400</v>
      </c>
      <c r="B34" s="2">
        <v>400</v>
      </c>
      <c r="C34" s="2">
        <v>216</v>
      </c>
      <c r="D34" s="2">
        <v>168</v>
      </c>
      <c r="E34" s="2">
        <v>126</v>
      </c>
      <c r="F34" s="2">
        <v>126</v>
      </c>
      <c r="G34" s="2">
        <v>126</v>
      </c>
      <c r="H34" s="2">
        <v>126</v>
      </c>
      <c r="I34" s="2">
        <v>126</v>
      </c>
      <c r="J34" s="2">
        <v>126</v>
      </c>
      <c r="K34" s="2"/>
      <c r="L34" s="2"/>
      <c r="M34" s="2"/>
      <c r="N34" s="2"/>
      <c r="O34" s="2"/>
      <c r="P34" s="2"/>
      <c r="Q34" s="2"/>
      <c r="R34" s="2"/>
    </row>
    <row r="35" spans="1:26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26">
      <c r="A37" s="6" t="s">
        <v>46</v>
      </c>
      <c r="B37" s="6"/>
      <c r="C37" s="6"/>
      <c r="D37" s="6"/>
      <c r="E37" s="6"/>
      <c r="F37" s="6"/>
      <c r="G37" s="6"/>
      <c r="H37" s="6"/>
    </row>
    <row r="38" spans="1:26">
      <c r="A38" s="2" t="s">
        <v>51</v>
      </c>
      <c r="B38" s="2"/>
      <c r="C38" s="2"/>
      <c r="D38" s="2">
        <v>181</v>
      </c>
      <c r="E38" s="2"/>
      <c r="F38" s="2"/>
      <c r="G38" s="2"/>
      <c r="H38" s="2"/>
    </row>
    <row r="39" spans="1:26">
      <c r="A39" s="2" t="s">
        <v>52</v>
      </c>
      <c r="B39" s="2"/>
      <c r="C39" s="2"/>
      <c r="D39" s="2"/>
      <c r="E39" s="2"/>
      <c r="F39" s="2"/>
      <c r="G39" s="2"/>
      <c r="H39" s="2"/>
    </row>
    <row r="40" spans="1:26">
      <c r="A40" s="11">
        <v>42552</v>
      </c>
      <c r="B40" s="11">
        <v>42564</v>
      </c>
      <c r="C40" s="6">
        <v>42592</v>
      </c>
      <c r="D40" s="11">
        <v>42598</v>
      </c>
      <c r="E40" s="11">
        <v>42604</v>
      </c>
      <c r="F40" s="11">
        <v>42605</v>
      </c>
      <c r="G40" s="11">
        <v>42607</v>
      </c>
      <c r="H40" s="11">
        <v>42608</v>
      </c>
      <c r="I40" s="6">
        <v>42609</v>
      </c>
      <c r="J40" s="6">
        <v>42610</v>
      </c>
      <c r="K40" s="6">
        <v>42611</v>
      </c>
      <c r="L40" s="6">
        <v>42612</v>
      </c>
      <c r="M40" s="6">
        <v>42614</v>
      </c>
      <c r="N40" s="6">
        <v>42616</v>
      </c>
      <c r="O40" s="6">
        <v>42617</v>
      </c>
      <c r="P40" s="6">
        <v>42618</v>
      </c>
      <c r="Q40" s="6">
        <v>42621</v>
      </c>
      <c r="R40" s="6">
        <v>42622</v>
      </c>
      <c r="S40" s="6">
        <v>42623</v>
      </c>
      <c r="T40" s="6">
        <v>42624</v>
      </c>
      <c r="U40" s="6">
        <v>42625</v>
      </c>
      <c r="V40" s="6">
        <v>42627</v>
      </c>
      <c r="W40" s="6">
        <v>42628</v>
      </c>
      <c r="X40" s="6">
        <v>42629</v>
      </c>
      <c r="Y40" s="6">
        <v>42630</v>
      </c>
      <c r="Z40" s="6">
        <v>42631</v>
      </c>
    </row>
    <row r="41" spans="1:26">
      <c r="A41" s="2">
        <v>400</v>
      </c>
      <c r="B41" s="2">
        <v>275</v>
      </c>
      <c r="C41" s="2">
        <v>213</v>
      </c>
      <c r="D41" s="2">
        <v>235</v>
      </c>
      <c r="E41" s="8">
        <v>225</v>
      </c>
      <c r="F41" s="2">
        <v>150</v>
      </c>
      <c r="G41" s="2">
        <v>175</v>
      </c>
      <c r="H41" s="2">
        <v>165</v>
      </c>
      <c r="I41" s="2">
        <v>145</v>
      </c>
      <c r="J41" s="2">
        <v>135</v>
      </c>
      <c r="K41" s="2">
        <v>135</v>
      </c>
      <c r="L41" s="2">
        <v>135</v>
      </c>
      <c r="M41" s="2">
        <v>135</v>
      </c>
      <c r="N41" s="2">
        <v>135</v>
      </c>
      <c r="O41" s="2">
        <v>135</v>
      </c>
      <c r="P41" s="2">
        <v>135</v>
      </c>
      <c r="Q41" s="2">
        <v>135</v>
      </c>
      <c r="R41" s="2">
        <v>135</v>
      </c>
      <c r="S41" s="2">
        <v>135</v>
      </c>
      <c r="T41" s="2">
        <v>135</v>
      </c>
      <c r="U41" s="2">
        <v>135</v>
      </c>
      <c r="V41" s="2">
        <v>135</v>
      </c>
      <c r="W41" s="2">
        <v>135</v>
      </c>
      <c r="X41" s="2">
        <v>135</v>
      </c>
      <c r="Y41" s="2">
        <v>135</v>
      </c>
      <c r="Z41" s="2">
        <v>135</v>
      </c>
    </row>
    <row r="42" spans="1:26">
      <c r="A42" s="2">
        <v>500</v>
      </c>
      <c r="B42" s="2">
        <v>400</v>
      </c>
      <c r="C42" s="2">
        <v>290</v>
      </c>
      <c r="D42" s="2">
        <v>318</v>
      </c>
      <c r="E42" s="8">
        <v>315</v>
      </c>
      <c r="F42" s="2">
        <v>250</v>
      </c>
      <c r="G42" s="2">
        <v>250</v>
      </c>
      <c r="H42" s="2">
        <v>240</v>
      </c>
      <c r="I42" s="2">
        <v>200</v>
      </c>
      <c r="J42" s="2">
        <v>190</v>
      </c>
      <c r="K42" s="2">
        <v>190</v>
      </c>
      <c r="L42" s="2">
        <v>190</v>
      </c>
      <c r="M42" s="2">
        <v>190</v>
      </c>
      <c r="N42" s="2">
        <v>190</v>
      </c>
      <c r="O42" s="2">
        <v>190</v>
      </c>
      <c r="P42" s="2">
        <v>190</v>
      </c>
      <c r="Q42" s="2">
        <v>190</v>
      </c>
      <c r="R42" s="2">
        <v>190</v>
      </c>
      <c r="S42" s="2">
        <v>190</v>
      </c>
      <c r="T42" s="2">
        <v>190</v>
      </c>
      <c r="U42" s="2">
        <v>190</v>
      </c>
      <c r="V42" s="2">
        <v>190</v>
      </c>
      <c r="W42" s="2">
        <v>190</v>
      </c>
      <c r="X42" s="2">
        <v>190</v>
      </c>
      <c r="Y42" s="2">
        <v>190</v>
      </c>
      <c r="Z42" s="2">
        <v>190</v>
      </c>
    </row>
    <row r="43" spans="1:26">
      <c r="A43" s="2">
        <v>500</v>
      </c>
      <c r="B43" s="2">
        <v>400</v>
      </c>
      <c r="C43" s="2">
        <v>305</v>
      </c>
      <c r="D43" s="2">
        <v>332</v>
      </c>
      <c r="E43" s="8">
        <v>315</v>
      </c>
      <c r="F43" s="2">
        <v>250</v>
      </c>
      <c r="G43" s="2">
        <v>250</v>
      </c>
      <c r="H43" s="2">
        <v>240</v>
      </c>
      <c r="I43" s="2">
        <v>240</v>
      </c>
      <c r="J43" s="2">
        <v>240</v>
      </c>
      <c r="K43" s="2">
        <v>240</v>
      </c>
      <c r="L43" s="2">
        <v>240</v>
      </c>
      <c r="M43" s="2">
        <v>240</v>
      </c>
      <c r="N43" s="2">
        <v>240</v>
      </c>
      <c r="O43" s="2">
        <v>240</v>
      </c>
      <c r="P43" s="2">
        <v>240</v>
      </c>
      <c r="Q43" s="2">
        <v>240</v>
      </c>
      <c r="R43" s="2">
        <v>240</v>
      </c>
      <c r="S43" s="2">
        <v>240</v>
      </c>
      <c r="T43" s="2">
        <v>240</v>
      </c>
      <c r="U43" s="2">
        <v>240</v>
      </c>
      <c r="V43" s="2">
        <v>240</v>
      </c>
      <c r="W43" s="2">
        <v>240</v>
      </c>
      <c r="X43" s="2">
        <v>240</v>
      </c>
      <c r="Y43" s="2">
        <v>240</v>
      </c>
      <c r="Z43" s="2">
        <v>240</v>
      </c>
    </row>
    <row r="44" spans="1:26">
      <c r="A44" s="2">
        <v>400</v>
      </c>
      <c r="B44" s="2">
        <v>300</v>
      </c>
      <c r="C44" s="2">
        <v>218</v>
      </c>
      <c r="D44" s="2">
        <v>285</v>
      </c>
      <c r="E44" s="8">
        <v>275</v>
      </c>
      <c r="F44" s="2">
        <v>150</v>
      </c>
      <c r="G44" s="2">
        <v>175</v>
      </c>
      <c r="H44" s="2">
        <v>165</v>
      </c>
      <c r="I44" s="2">
        <v>165</v>
      </c>
      <c r="J44" s="2">
        <v>165</v>
      </c>
      <c r="K44" s="2">
        <v>165</v>
      </c>
      <c r="L44" s="2">
        <v>165</v>
      </c>
      <c r="M44" s="2">
        <v>165</v>
      </c>
      <c r="N44" s="2">
        <v>165</v>
      </c>
      <c r="O44" s="2">
        <v>165</v>
      </c>
      <c r="P44" s="2">
        <v>165</v>
      </c>
      <c r="Q44" s="2">
        <v>165</v>
      </c>
      <c r="R44" s="2">
        <v>165</v>
      </c>
      <c r="S44" s="2">
        <v>165</v>
      </c>
      <c r="T44" s="2">
        <v>165</v>
      </c>
      <c r="U44" s="2">
        <v>165</v>
      </c>
      <c r="V44" s="2">
        <v>165</v>
      </c>
      <c r="W44" s="2">
        <v>165</v>
      </c>
      <c r="X44" s="2">
        <v>165</v>
      </c>
      <c r="Y44" s="2">
        <v>165</v>
      </c>
      <c r="Z44" s="2">
        <v>165</v>
      </c>
    </row>
    <row r="45" spans="1:26">
      <c r="A45" s="2">
        <v>400</v>
      </c>
      <c r="B45" s="2">
        <v>300</v>
      </c>
      <c r="C45" s="2">
        <v>187</v>
      </c>
      <c r="D45" s="2">
        <v>123</v>
      </c>
      <c r="E45" s="8">
        <v>120</v>
      </c>
      <c r="F45" s="2">
        <v>150</v>
      </c>
      <c r="G45" s="2">
        <v>140</v>
      </c>
      <c r="H45" s="2">
        <v>130</v>
      </c>
      <c r="I45" s="2">
        <v>120</v>
      </c>
      <c r="J45" s="2">
        <v>120</v>
      </c>
      <c r="K45" s="2">
        <v>120</v>
      </c>
      <c r="L45" s="2">
        <v>120</v>
      </c>
      <c r="M45" s="2">
        <v>120</v>
      </c>
      <c r="N45" s="2">
        <v>120</v>
      </c>
      <c r="O45" s="2">
        <v>120</v>
      </c>
      <c r="P45" s="2">
        <v>120</v>
      </c>
      <c r="Q45" s="2">
        <v>120</v>
      </c>
      <c r="R45" s="2">
        <v>120</v>
      </c>
      <c r="S45" s="2">
        <v>120</v>
      </c>
      <c r="T45" s="2">
        <v>120</v>
      </c>
      <c r="U45" s="2">
        <v>120</v>
      </c>
      <c r="V45" s="2">
        <v>120</v>
      </c>
      <c r="W45" s="2">
        <v>120</v>
      </c>
      <c r="X45" s="2">
        <v>120</v>
      </c>
      <c r="Y45" s="2">
        <v>120</v>
      </c>
      <c r="Z45" s="2">
        <v>120</v>
      </c>
    </row>
    <row r="46" spans="1:26">
      <c r="A46" s="2">
        <v>400</v>
      </c>
      <c r="B46" s="2">
        <v>300</v>
      </c>
      <c r="C46" s="2">
        <v>187</v>
      </c>
      <c r="D46" s="2">
        <v>123</v>
      </c>
      <c r="E46" s="8">
        <v>120</v>
      </c>
      <c r="F46" s="2">
        <v>150</v>
      </c>
      <c r="G46" s="2">
        <v>140</v>
      </c>
      <c r="H46" s="2">
        <v>130</v>
      </c>
      <c r="I46" s="2">
        <v>120</v>
      </c>
      <c r="J46" s="2">
        <v>120</v>
      </c>
      <c r="K46" s="2">
        <v>110</v>
      </c>
      <c r="L46" s="2">
        <v>100</v>
      </c>
      <c r="M46" s="2">
        <v>90</v>
      </c>
      <c r="N46" s="2">
        <v>80</v>
      </c>
      <c r="O46" s="2">
        <v>70</v>
      </c>
      <c r="P46" s="2">
        <v>60</v>
      </c>
      <c r="Q46" s="2">
        <v>60</v>
      </c>
      <c r="R46" s="2">
        <v>60</v>
      </c>
      <c r="S46" s="2">
        <v>60</v>
      </c>
      <c r="T46" s="2">
        <v>60</v>
      </c>
      <c r="U46" s="2">
        <v>60</v>
      </c>
      <c r="V46" s="2">
        <v>60</v>
      </c>
      <c r="W46" s="2">
        <v>60</v>
      </c>
      <c r="X46" s="2">
        <v>60</v>
      </c>
      <c r="Y46" s="2">
        <v>60</v>
      </c>
      <c r="Z46" s="2">
        <v>60</v>
      </c>
    </row>
    <row r="47" spans="1:26">
      <c r="A47" s="2">
        <v>400</v>
      </c>
      <c r="B47" s="2">
        <v>300</v>
      </c>
      <c r="C47" s="2">
        <v>187</v>
      </c>
      <c r="D47" s="2">
        <v>123</v>
      </c>
      <c r="E47" s="8">
        <v>120</v>
      </c>
      <c r="F47" s="2">
        <v>150</v>
      </c>
      <c r="G47" s="2">
        <v>140</v>
      </c>
      <c r="H47" s="2">
        <v>130</v>
      </c>
      <c r="I47" s="2">
        <v>120</v>
      </c>
      <c r="J47" s="2">
        <v>120</v>
      </c>
      <c r="K47" s="2">
        <v>110</v>
      </c>
      <c r="L47" s="2">
        <v>100</v>
      </c>
      <c r="M47" s="2">
        <v>90</v>
      </c>
      <c r="N47" s="2">
        <v>80</v>
      </c>
      <c r="O47" s="2">
        <v>80</v>
      </c>
      <c r="P47" s="2">
        <v>70</v>
      </c>
      <c r="Q47" s="2">
        <v>70</v>
      </c>
      <c r="R47" s="2">
        <v>70</v>
      </c>
      <c r="S47" s="2">
        <v>70</v>
      </c>
      <c r="T47" s="2">
        <v>70</v>
      </c>
      <c r="U47" s="2">
        <v>70</v>
      </c>
      <c r="V47" s="2">
        <v>70</v>
      </c>
      <c r="W47" s="2">
        <v>70</v>
      </c>
      <c r="X47" s="2">
        <v>70</v>
      </c>
      <c r="Y47" s="2">
        <v>70</v>
      </c>
      <c r="Z47" s="2">
        <v>70</v>
      </c>
    </row>
    <row r="48" spans="1:26">
      <c r="A48" s="2">
        <v>400</v>
      </c>
      <c r="B48" s="2">
        <v>300</v>
      </c>
      <c r="C48" s="2">
        <v>199</v>
      </c>
      <c r="D48" s="2">
        <v>178</v>
      </c>
      <c r="E48" s="8">
        <v>175</v>
      </c>
      <c r="F48" s="2">
        <v>175</v>
      </c>
      <c r="G48" s="2">
        <v>165</v>
      </c>
      <c r="H48" s="2">
        <v>155</v>
      </c>
      <c r="I48" s="2">
        <v>145</v>
      </c>
      <c r="J48" s="2">
        <v>145</v>
      </c>
      <c r="K48" s="2">
        <v>135</v>
      </c>
      <c r="L48" s="2">
        <v>125</v>
      </c>
      <c r="M48" s="2">
        <v>115</v>
      </c>
      <c r="N48" s="2">
        <v>105</v>
      </c>
      <c r="O48" s="2">
        <v>100</v>
      </c>
      <c r="P48" s="2">
        <v>90</v>
      </c>
      <c r="Q48" s="2">
        <v>90</v>
      </c>
      <c r="R48" s="2">
        <v>90</v>
      </c>
      <c r="S48" s="2">
        <v>90</v>
      </c>
      <c r="T48" s="2">
        <v>90</v>
      </c>
      <c r="U48" s="2">
        <v>90</v>
      </c>
      <c r="V48" s="2">
        <v>90</v>
      </c>
      <c r="W48" s="2">
        <v>90</v>
      </c>
      <c r="X48" s="2">
        <v>90</v>
      </c>
      <c r="Y48" s="2">
        <v>90</v>
      </c>
      <c r="Z48" s="2">
        <v>90</v>
      </c>
    </row>
    <row r="49" spans="1:26">
      <c r="A49" s="2">
        <v>500</v>
      </c>
      <c r="B49" s="2">
        <v>400</v>
      </c>
      <c r="C49" s="2">
        <v>272</v>
      </c>
      <c r="D49" s="2">
        <v>251</v>
      </c>
      <c r="E49" s="8">
        <v>250</v>
      </c>
      <c r="F49" s="2">
        <v>250</v>
      </c>
      <c r="G49" s="2">
        <v>240</v>
      </c>
      <c r="H49" s="2">
        <v>130</v>
      </c>
      <c r="I49" s="2">
        <v>220</v>
      </c>
      <c r="J49" s="2">
        <v>220</v>
      </c>
      <c r="K49" s="2">
        <v>210</v>
      </c>
      <c r="L49" s="2">
        <v>200</v>
      </c>
      <c r="M49" s="2">
        <v>190</v>
      </c>
      <c r="N49" s="2">
        <v>180</v>
      </c>
      <c r="O49" s="2">
        <v>170</v>
      </c>
      <c r="P49" s="2">
        <v>160</v>
      </c>
      <c r="Q49" s="2">
        <v>160</v>
      </c>
      <c r="R49" s="2">
        <v>160</v>
      </c>
      <c r="S49" s="2">
        <v>160</v>
      </c>
      <c r="T49" s="2">
        <v>160</v>
      </c>
      <c r="U49" s="2">
        <v>160</v>
      </c>
      <c r="V49" s="2">
        <v>160</v>
      </c>
      <c r="W49" s="2">
        <v>160</v>
      </c>
      <c r="X49" s="2">
        <v>160</v>
      </c>
      <c r="Y49" s="2">
        <v>160</v>
      </c>
      <c r="Z49" s="2">
        <v>160</v>
      </c>
    </row>
    <row r="50" spans="1:26">
      <c r="A50" s="2">
        <v>500</v>
      </c>
      <c r="B50" s="2">
        <v>400</v>
      </c>
      <c r="C50" s="2">
        <v>310</v>
      </c>
      <c r="D50" s="2">
        <v>275</v>
      </c>
      <c r="E50" s="8">
        <v>275</v>
      </c>
      <c r="F50" s="2">
        <v>275</v>
      </c>
      <c r="G50" s="2">
        <v>265</v>
      </c>
      <c r="H50" s="2">
        <v>255</v>
      </c>
      <c r="I50" s="2">
        <v>245</v>
      </c>
      <c r="J50" s="2">
        <v>245</v>
      </c>
      <c r="K50" s="2">
        <v>235</v>
      </c>
      <c r="L50" s="2">
        <v>225</v>
      </c>
      <c r="M50" s="2">
        <v>215</v>
      </c>
      <c r="N50" s="2">
        <v>200</v>
      </c>
      <c r="O50" s="2">
        <v>190</v>
      </c>
      <c r="P50" s="2">
        <v>170</v>
      </c>
      <c r="Q50" s="2">
        <v>170</v>
      </c>
      <c r="R50" s="2">
        <v>170</v>
      </c>
      <c r="S50" s="2">
        <v>170</v>
      </c>
      <c r="T50" s="2">
        <v>170</v>
      </c>
      <c r="U50" s="2">
        <v>170</v>
      </c>
      <c r="V50" s="2">
        <v>170</v>
      </c>
      <c r="W50" s="2">
        <v>170</v>
      </c>
      <c r="X50" s="2">
        <v>170</v>
      </c>
      <c r="Y50" s="2">
        <v>170</v>
      </c>
      <c r="Z50" s="2">
        <v>170</v>
      </c>
    </row>
    <row r="51" spans="1:26">
      <c r="A51" s="2">
        <v>400</v>
      </c>
      <c r="B51" s="2">
        <v>300</v>
      </c>
      <c r="C51" s="2">
        <v>222</v>
      </c>
      <c r="D51" s="2">
        <v>230</v>
      </c>
      <c r="E51" s="8">
        <v>240</v>
      </c>
      <c r="F51" s="2">
        <v>240</v>
      </c>
      <c r="G51" s="2">
        <v>230</v>
      </c>
      <c r="H51" s="2">
        <v>220</v>
      </c>
      <c r="I51" s="2">
        <v>175</v>
      </c>
      <c r="J51" s="2">
        <v>175</v>
      </c>
      <c r="K51" s="2">
        <v>165</v>
      </c>
      <c r="L51" s="2">
        <v>165</v>
      </c>
      <c r="M51" s="2">
        <v>165</v>
      </c>
      <c r="N51" s="2">
        <v>165</v>
      </c>
      <c r="O51" s="2">
        <v>165</v>
      </c>
      <c r="P51" s="2">
        <v>165</v>
      </c>
      <c r="Q51" s="2">
        <v>165</v>
      </c>
      <c r="R51" s="2">
        <v>165</v>
      </c>
      <c r="S51" s="2">
        <v>165</v>
      </c>
      <c r="T51" s="2">
        <v>165</v>
      </c>
      <c r="U51" s="2">
        <v>165</v>
      </c>
      <c r="V51" s="2">
        <v>165</v>
      </c>
      <c r="W51" s="2">
        <v>165</v>
      </c>
      <c r="X51" s="2">
        <v>165</v>
      </c>
      <c r="Y51" s="2">
        <v>165</v>
      </c>
      <c r="Z51" s="2">
        <v>165</v>
      </c>
    </row>
    <row r="52" spans="1:26">
      <c r="A52" s="2">
        <v>400</v>
      </c>
      <c r="B52" s="2">
        <v>300</v>
      </c>
      <c r="C52" s="2">
        <v>248</v>
      </c>
      <c r="D52" s="2">
        <v>246</v>
      </c>
      <c r="E52" s="8">
        <v>240</v>
      </c>
      <c r="F52" s="2">
        <v>240</v>
      </c>
      <c r="G52" s="2">
        <v>230</v>
      </c>
      <c r="H52" s="2">
        <v>220</v>
      </c>
      <c r="I52" s="2">
        <v>175</v>
      </c>
      <c r="J52" s="2">
        <v>175</v>
      </c>
      <c r="K52" s="2">
        <v>165</v>
      </c>
      <c r="L52" s="2">
        <v>165</v>
      </c>
      <c r="M52" s="2">
        <v>165</v>
      </c>
      <c r="N52" s="2">
        <v>165</v>
      </c>
      <c r="O52" s="2">
        <v>165</v>
      </c>
      <c r="P52" s="2">
        <v>165</v>
      </c>
      <c r="Q52" s="2">
        <v>165</v>
      </c>
      <c r="R52" s="2">
        <v>165</v>
      </c>
      <c r="S52" s="2">
        <v>165</v>
      </c>
      <c r="T52" s="2">
        <v>165</v>
      </c>
      <c r="U52" s="2">
        <v>165</v>
      </c>
      <c r="V52" s="2">
        <v>165</v>
      </c>
      <c r="W52" s="2">
        <v>165</v>
      </c>
      <c r="X52" s="2">
        <v>165</v>
      </c>
      <c r="Y52" s="2">
        <v>165</v>
      </c>
      <c r="Z52" s="2">
        <v>165</v>
      </c>
    </row>
    <row r="53" spans="1:26">
      <c r="A53" s="2">
        <v>400</v>
      </c>
      <c r="B53" s="2">
        <v>300</v>
      </c>
      <c r="C53" s="2">
        <v>236</v>
      </c>
      <c r="D53" s="2">
        <v>238</v>
      </c>
      <c r="E53" s="8">
        <v>240</v>
      </c>
      <c r="F53" s="2">
        <v>240</v>
      </c>
      <c r="G53" s="2">
        <v>230</v>
      </c>
      <c r="H53" s="2">
        <v>220</v>
      </c>
      <c r="I53" s="2">
        <v>175</v>
      </c>
      <c r="J53" s="2">
        <v>175</v>
      </c>
      <c r="K53" s="2">
        <v>165</v>
      </c>
      <c r="L53" s="2">
        <v>165</v>
      </c>
      <c r="M53" s="2">
        <v>165</v>
      </c>
      <c r="N53" s="2">
        <v>165</v>
      </c>
      <c r="O53" s="2">
        <v>165</v>
      </c>
      <c r="P53" s="2">
        <v>165</v>
      </c>
      <c r="Q53" s="2">
        <v>165</v>
      </c>
      <c r="R53" s="2">
        <v>165</v>
      </c>
      <c r="S53" s="2">
        <v>165</v>
      </c>
      <c r="T53" s="2">
        <v>165</v>
      </c>
      <c r="U53" s="2">
        <v>165</v>
      </c>
      <c r="V53" s="2">
        <v>165</v>
      </c>
      <c r="W53" s="2">
        <v>165</v>
      </c>
      <c r="X53" s="2">
        <v>165</v>
      </c>
      <c r="Y53" s="2">
        <v>165</v>
      </c>
      <c r="Z53" s="2">
        <v>165</v>
      </c>
    </row>
    <row r="54" spans="1:26">
      <c r="A54" s="2">
        <v>400</v>
      </c>
      <c r="B54" s="2">
        <v>300</v>
      </c>
      <c r="C54" s="2">
        <v>248</v>
      </c>
      <c r="D54" s="2">
        <v>264</v>
      </c>
      <c r="E54" s="8">
        <v>260</v>
      </c>
      <c r="F54" s="2">
        <v>260</v>
      </c>
      <c r="G54" s="2">
        <v>250</v>
      </c>
      <c r="H54" s="2">
        <v>240</v>
      </c>
      <c r="I54" s="2">
        <v>175</v>
      </c>
      <c r="J54" s="2">
        <v>175</v>
      </c>
      <c r="K54" s="2">
        <v>165</v>
      </c>
      <c r="L54" s="2">
        <v>165</v>
      </c>
      <c r="M54" s="2">
        <v>165</v>
      </c>
      <c r="N54" s="2">
        <v>165</v>
      </c>
      <c r="O54" s="2">
        <v>165</v>
      </c>
      <c r="P54" s="2">
        <v>165</v>
      </c>
      <c r="Q54" s="2">
        <v>165</v>
      </c>
      <c r="R54" s="2">
        <v>165</v>
      </c>
      <c r="S54" s="2">
        <v>165</v>
      </c>
      <c r="T54" s="2">
        <v>165</v>
      </c>
      <c r="U54" s="2">
        <v>165</v>
      </c>
      <c r="V54" s="2">
        <v>165</v>
      </c>
      <c r="W54" s="2">
        <v>165</v>
      </c>
      <c r="X54" s="2">
        <v>165</v>
      </c>
      <c r="Y54" s="2">
        <v>165</v>
      </c>
      <c r="Z54" s="2">
        <v>165</v>
      </c>
    </row>
    <row r="55" spans="1:26">
      <c r="A55" s="2">
        <v>400</v>
      </c>
      <c r="B55" s="2">
        <v>300</v>
      </c>
      <c r="C55" s="2">
        <v>312</v>
      </c>
      <c r="D55" s="2">
        <v>330</v>
      </c>
      <c r="E55" s="8">
        <v>325</v>
      </c>
      <c r="F55" s="2">
        <v>325</v>
      </c>
      <c r="G55" s="2">
        <v>315</v>
      </c>
      <c r="H55" s="2">
        <v>305</v>
      </c>
      <c r="I55" s="2">
        <v>200</v>
      </c>
      <c r="J55" s="2">
        <v>200</v>
      </c>
      <c r="K55" s="2">
        <v>190</v>
      </c>
      <c r="L55" s="2">
        <v>190</v>
      </c>
      <c r="M55" s="2">
        <v>190</v>
      </c>
      <c r="N55" s="2">
        <v>190</v>
      </c>
      <c r="O55" s="2">
        <v>190</v>
      </c>
      <c r="P55" s="2">
        <v>190</v>
      </c>
      <c r="Q55" s="2">
        <v>190</v>
      </c>
      <c r="R55" s="2">
        <v>190</v>
      </c>
      <c r="S55" s="2">
        <v>190</v>
      </c>
      <c r="T55" s="2">
        <v>190</v>
      </c>
      <c r="U55" s="2">
        <v>190</v>
      </c>
      <c r="V55" s="2">
        <v>190</v>
      </c>
      <c r="W55" s="2">
        <v>190</v>
      </c>
      <c r="X55" s="2">
        <v>190</v>
      </c>
      <c r="Y55" s="2">
        <v>190</v>
      </c>
      <c r="Z55" s="2">
        <v>190</v>
      </c>
    </row>
    <row r="56" spans="1:26">
      <c r="A56" s="2">
        <v>500</v>
      </c>
      <c r="B56" s="2">
        <v>400</v>
      </c>
      <c r="C56" s="2">
        <v>348</v>
      </c>
      <c r="D56" s="2">
        <v>348</v>
      </c>
      <c r="E56" s="8">
        <v>348</v>
      </c>
      <c r="F56" s="2">
        <v>348</v>
      </c>
      <c r="G56" s="2">
        <v>348</v>
      </c>
      <c r="H56" s="2">
        <v>348</v>
      </c>
      <c r="I56" s="2">
        <v>348</v>
      </c>
      <c r="J56" s="2">
        <v>348</v>
      </c>
      <c r="K56" s="2">
        <v>348</v>
      </c>
      <c r="L56" s="2">
        <v>348</v>
      </c>
      <c r="M56" s="2">
        <v>348</v>
      </c>
      <c r="N56" s="2">
        <v>348</v>
      </c>
      <c r="O56" s="2">
        <v>348</v>
      </c>
      <c r="P56" s="2">
        <v>348</v>
      </c>
      <c r="Q56" s="2">
        <v>348</v>
      </c>
      <c r="R56" s="2">
        <v>348</v>
      </c>
      <c r="S56" s="2">
        <v>348</v>
      </c>
      <c r="T56" s="2">
        <v>348</v>
      </c>
      <c r="U56" s="2">
        <v>348</v>
      </c>
      <c r="V56" s="2">
        <v>348</v>
      </c>
      <c r="W56" s="2">
        <v>348</v>
      </c>
      <c r="X56" s="2">
        <v>348</v>
      </c>
      <c r="Y56" s="2">
        <v>348</v>
      </c>
      <c r="Z56" s="2">
        <v>348</v>
      </c>
    </row>
    <row r="57" spans="1:26">
      <c r="A57" s="2">
        <v>500</v>
      </c>
      <c r="B57" s="2">
        <v>400</v>
      </c>
      <c r="C57" s="2">
        <v>341</v>
      </c>
      <c r="D57" s="2">
        <v>341</v>
      </c>
      <c r="E57" s="8">
        <v>341</v>
      </c>
      <c r="F57" s="2">
        <v>341</v>
      </c>
      <c r="G57" s="2">
        <v>341</v>
      </c>
      <c r="H57" s="2">
        <v>341</v>
      </c>
      <c r="I57" s="2">
        <v>341</v>
      </c>
      <c r="J57" s="2">
        <v>341</v>
      </c>
      <c r="K57" s="2">
        <v>341</v>
      </c>
      <c r="L57" s="2">
        <v>341</v>
      </c>
      <c r="M57" s="2">
        <v>341</v>
      </c>
      <c r="N57" s="2">
        <v>341</v>
      </c>
      <c r="O57" s="2">
        <v>341</v>
      </c>
      <c r="P57" s="2">
        <v>341</v>
      </c>
      <c r="Q57" s="2">
        <v>341</v>
      </c>
      <c r="R57" s="2">
        <v>341</v>
      </c>
      <c r="S57" s="2">
        <v>341</v>
      </c>
      <c r="T57" s="2">
        <v>341</v>
      </c>
      <c r="U57" s="2">
        <v>341</v>
      </c>
      <c r="V57" s="2">
        <v>341</v>
      </c>
      <c r="W57" s="2">
        <v>341</v>
      </c>
      <c r="X57" s="2">
        <v>341</v>
      </c>
      <c r="Y57" s="2">
        <v>341</v>
      </c>
      <c r="Z57" s="2">
        <v>341</v>
      </c>
    </row>
    <row r="58" spans="1:26">
      <c r="A58" s="2">
        <v>400</v>
      </c>
      <c r="B58" s="2">
        <v>300</v>
      </c>
      <c r="C58" s="2">
        <v>224</v>
      </c>
      <c r="D58" s="2">
        <v>273</v>
      </c>
      <c r="E58" s="8">
        <v>273</v>
      </c>
      <c r="F58" s="2">
        <v>250</v>
      </c>
      <c r="G58" s="2">
        <v>240</v>
      </c>
      <c r="H58" s="2">
        <v>230</v>
      </c>
      <c r="I58" s="2">
        <v>175</v>
      </c>
      <c r="J58" s="2">
        <v>175</v>
      </c>
      <c r="K58" s="2">
        <v>175</v>
      </c>
      <c r="L58" s="2">
        <v>175</v>
      </c>
      <c r="M58" s="2">
        <v>165</v>
      </c>
      <c r="N58" s="2">
        <v>165</v>
      </c>
      <c r="O58" s="2">
        <v>155</v>
      </c>
      <c r="P58" s="2">
        <v>145</v>
      </c>
      <c r="Q58" s="2">
        <v>135</v>
      </c>
      <c r="R58" s="2">
        <v>125</v>
      </c>
      <c r="S58" s="2">
        <v>115</v>
      </c>
      <c r="T58" s="2">
        <v>105</v>
      </c>
      <c r="U58" s="2">
        <v>100</v>
      </c>
      <c r="V58" s="2">
        <v>90</v>
      </c>
      <c r="W58" s="2">
        <v>80</v>
      </c>
      <c r="X58" s="2">
        <v>75</v>
      </c>
      <c r="Y58" s="2">
        <v>75</v>
      </c>
      <c r="Z58" s="2">
        <v>75</v>
      </c>
    </row>
    <row r="59" spans="1:26">
      <c r="A59" s="2">
        <v>400</v>
      </c>
      <c r="B59" s="2">
        <v>300</v>
      </c>
      <c r="C59" s="2">
        <v>203</v>
      </c>
      <c r="D59" s="2">
        <v>217</v>
      </c>
      <c r="E59" s="8">
        <v>217</v>
      </c>
      <c r="F59" s="2">
        <v>200</v>
      </c>
      <c r="G59" s="2">
        <v>190</v>
      </c>
      <c r="H59" s="2">
        <v>180</v>
      </c>
      <c r="I59" s="2">
        <v>175</v>
      </c>
      <c r="J59" s="2">
        <v>175</v>
      </c>
      <c r="K59" s="2">
        <v>175</v>
      </c>
      <c r="L59" s="2">
        <v>175</v>
      </c>
      <c r="M59" s="2">
        <v>165</v>
      </c>
      <c r="N59" s="2">
        <v>165</v>
      </c>
      <c r="O59" s="2">
        <v>155</v>
      </c>
      <c r="P59" s="2">
        <v>145</v>
      </c>
      <c r="Q59" s="2">
        <v>135</v>
      </c>
      <c r="R59" s="2">
        <v>125</v>
      </c>
      <c r="S59" s="2">
        <v>115</v>
      </c>
      <c r="T59" s="2">
        <v>105</v>
      </c>
      <c r="U59" s="2">
        <v>100</v>
      </c>
      <c r="V59" s="2">
        <v>90</v>
      </c>
      <c r="W59" s="2">
        <v>80</v>
      </c>
      <c r="X59" s="2">
        <v>75</v>
      </c>
      <c r="Y59" s="2">
        <v>75</v>
      </c>
      <c r="Z59" s="2">
        <v>75</v>
      </c>
    </row>
    <row r="60" spans="1:26">
      <c r="A60" s="2">
        <v>400</v>
      </c>
      <c r="B60" s="2">
        <v>300</v>
      </c>
      <c r="C60" s="2">
        <v>203</v>
      </c>
      <c r="D60" s="2">
        <v>193</v>
      </c>
      <c r="E60" s="8">
        <v>193</v>
      </c>
      <c r="F60" s="2">
        <v>175</v>
      </c>
      <c r="G60" s="2">
        <v>165</v>
      </c>
      <c r="H60" s="2">
        <v>155</v>
      </c>
      <c r="I60" s="2">
        <v>175</v>
      </c>
      <c r="J60" s="2">
        <v>175</v>
      </c>
      <c r="K60" s="2">
        <v>175</v>
      </c>
      <c r="L60" s="2">
        <v>175</v>
      </c>
      <c r="M60" s="2">
        <v>165</v>
      </c>
      <c r="N60" s="2">
        <v>165</v>
      </c>
      <c r="O60" s="2">
        <v>155</v>
      </c>
      <c r="P60" s="2">
        <v>145</v>
      </c>
      <c r="Q60" s="2">
        <v>135</v>
      </c>
      <c r="R60" s="2">
        <v>135</v>
      </c>
      <c r="S60" s="2">
        <v>125</v>
      </c>
      <c r="T60" s="2">
        <v>115</v>
      </c>
      <c r="U60" s="2">
        <v>110</v>
      </c>
      <c r="V60" s="2">
        <v>100</v>
      </c>
      <c r="W60" s="2">
        <v>90</v>
      </c>
      <c r="X60" s="2">
        <v>85</v>
      </c>
      <c r="Y60" s="2">
        <v>85</v>
      </c>
      <c r="Z60" s="2">
        <v>85</v>
      </c>
    </row>
    <row r="61" spans="1:26">
      <c r="A61" s="2">
        <v>400</v>
      </c>
      <c r="B61" s="2">
        <v>300</v>
      </c>
      <c r="C61" s="2">
        <v>203</v>
      </c>
      <c r="D61" s="2">
        <v>209</v>
      </c>
      <c r="E61" s="8">
        <v>209</v>
      </c>
      <c r="F61" s="2">
        <v>175</v>
      </c>
      <c r="G61" s="2">
        <v>165</v>
      </c>
      <c r="H61" s="2">
        <v>155</v>
      </c>
      <c r="I61" s="2">
        <v>175</v>
      </c>
      <c r="J61" s="2">
        <v>175</v>
      </c>
      <c r="K61" s="2">
        <v>175</v>
      </c>
      <c r="L61" s="2">
        <v>175</v>
      </c>
      <c r="M61" s="2">
        <v>165</v>
      </c>
      <c r="N61" s="2">
        <v>165</v>
      </c>
      <c r="O61" s="2">
        <v>155</v>
      </c>
      <c r="P61" s="2">
        <v>145</v>
      </c>
      <c r="Q61" s="2">
        <v>135</v>
      </c>
      <c r="R61" s="2">
        <v>135</v>
      </c>
      <c r="S61" s="2">
        <v>125</v>
      </c>
      <c r="T61" s="2">
        <v>115</v>
      </c>
      <c r="U61" s="2">
        <v>110</v>
      </c>
      <c r="V61" s="2">
        <v>100</v>
      </c>
      <c r="W61" s="2">
        <v>90</v>
      </c>
      <c r="X61" s="2">
        <v>85</v>
      </c>
      <c r="Y61" s="2">
        <v>85</v>
      </c>
      <c r="Z61" s="2">
        <v>85</v>
      </c>
    </row>
    <row r="62" spans="1:26">
      <c r="A62" s="2">
        <v>400</v>
      </c>
      <c r="B62" s="2">
        <v>300</v>
      </c>
      <c r="C62" s="2">
        <v>225</v>
      </c>
      <c r="D62" s="2">
        <v>270</v>
      </c>
      <c r="E62" s="8">
        <v>270</v>
      </c>
      <c r="F62" s="2">
        <v>250</v>
      </c>
      <c r="G62" s="2">
        <v>250</v>
      </c>
      <c r="H62" s="2">
        <v>250</v>
      </c>
      <c r="I62" s="2">
        <v>250</v>
      </c>
      <c r="J62" s="2">
        <v>250</v>
      </c>
      <c r="K62" s="2">
        <v>250</v>
      </c>
      <c r="L62" s="2">
        <v>250</v>
      </c>
      <c r="M62" s="2">
        <v>250</v>
      </c>
      <c r="N62" s="2">
        <v>250</v>
      </c>
      <c r="O62" s="2">
        <v>250</v>
      </c>
      <c r="P62" s="2">
        <v>250</v>
      </c>
      <c r="Q62" s="2">
        <v>250</v>
      </c>
      <c r="R62" s="2">
        <v>250</v>
      </c>
      <c r="S62" s="2">
        <v>250</v>
      </c>
      <c r="T62" s="2">
        <v>250</v>
      </c>
      <c r="U62" s="2">
        <v>250</v>
      </c>
      <c r="V62" s="2">
        <v>250</v>
      </c>
      <c r="W62" s="2">
        <v>250</v>
      </c>
      <c r="X62" s="2">
        <v>250</v>
      </c>
      <c r="Y62" s="2">
        <v>250</v>
      </c>
      <c r="Z62" s="2">
        <v>250</v>
      </c>
    </row>
    <row r="63" spans="1:26">
      <c r="A63" s="2">
        <v>500</v>
      </c>
      <c r="B63" s="2">
        <v>400</v>
      </c>
      <c r="C63" s="2">
        <v>334</v>
      </c>
      <c r="D63" s="2">
        <v>339</v>
      </c>
      <c r="E63" s="8">
        <v>339</v>
      </c>
      <c r="F63" s="2">
        <v>300</v>
      </c>
      <c r="G63" s="2">
        <v>300</v>
      </c>
      <c r="H63" s="2">
        <v>300</v>
      </c>
      <c r="I63" s="2">
        <v>300</v>
      </c>
      <c r="J63" s="2">
        <v>300</v>
      </c>
      <c r="K63" s="2">
        <v>300</v>
      </c>
      <c r="L63" s="2">
        <v>300</v>
      </c>
      <c r="M63" s="2">
        <v>300</v>
      </c>
      <c r="N63" s="2">
        <v>300</v>
      </c>
      <c r="O63" s="2">
        <v>300</v>
      </c>
      <c r="P63" s="2">
        <v>300</v>
      </c>
      <c r="Q63" s="2">
        <v>300</v>
      </c>
      <c r="R63" s="2">
        <v>300</v>
      </c>
      <c r="S63" s="2">
        <v>300</v>
      </c>
      <c r="T63" s="2">
        <v>300</v>
      </c>
      <c r="U63" s="2">
        <v>300</v>
      </c>
      <c r="V63" s="2">
        <v>300</v>
      </c>
      <c r="W63" s="2">
        <v>300</v>
      </c>
      <c r="X63" s="2">
        <v>300</v>
      </c>
      <c r="Y63" s="2">
        <v>300</v>
      </c>
      <c r="Z63" s="2">
        <v>300</v>
      </c>
    </row>
    <row r="64" spans="1:26">
      <c r="A64" s="2">
        <v>500</v>
      </c>
      <c r="B64" s="2">
        <v>400</v>
      </c>
      <c r="C64" s="2">
        <v>313</v>
      </c>
      <c r="D64" s="2">
        <v>328</v>
      </c>
      <c r="E64" s="8">
        <v>328</v>
      </c>
      <c r="F64" s="2">
        <v>328</v>
      </c>
      <c r="G64" s="2">
        <v>328</v>
      </c>
      <c r="H64" s="2">
        <v>328</v>
      </c>
      <c r="I64" s="2">
        <v>328</v>
      </c>
      <c r="J64" s="2">
        <v>328</v>
      </c>
      <c r="K64" s="2">
        <v>328</v>
      </c>
      <c r="L64" s="2">
        <v>328</v>
      </c>
      <c r="M64" s="2">
        <v>328</v>
      </c>
      <c r="N64" s="2">
        <v>328</v>
      </c>
      <c r="O64" s="2">
        <v>328</v>
      </c>
      <c r="P64" s="2">
        <v>328</v>
      </c>
      <c r="Q64" s="2">
        <v>328</v>
      </c>
      <c r="R64" s="2">
        <v>328</v>
      </c>
      <c r="S64" s="2">
        <v>328</v>
      </c>
      <c r="T64" s="2">
        <v>328</v>
      </c>
      <c r="U64" s="2">
        <v>328</v>
      </c>
      <c r="V64" s="2">
        <v>328</v>
      </c>
      <c r="W64" s="2">
        <v>328</v>
      </c>
      <c r="X64" s="2">
        <v>328</v>
      </c>
      <c r="Y64" s="2">
        <v>328</v>
      </c>
      <c r="Z64" s="2">
        <v>328</v>
      </c>
    </row>
    <row r="65" spans="1:26">
      <c r="A65" s="2">
        <v>400</v>
      </c>
      <c r="B65" s="2">
        <v>300</v>
      </c>
      <c r="C65" s="2">
        <v>209</v>
      </c>
      <c r="D65" s="2">
        <v>228</v>
      </c>
      <c r="E65" s="8">
        <v>228</v>
      </c>
      <c r="F65" s="2">
        <v>228</v>
      </c>
      <c r="G65" s="2">
        <v>228</v>
      </c>
      <c r="H65" s="2">
        <v>228</v>
      </c>
      <c r="I65" s="2">
        <v>228</v>
      </c>
      <c r="J65" s="2">
        <v>228</v>
      </c>
      <c r="K65" s="2">
        <v>228</v>
      </c>
      <c r="L65" s="2">
        <v>228</v>
      </c>
      <c r="M65" s="2">
        <v>228</v>
      </c>
      <c r="N65" s="2">
        <v>228</v>
      </c>
      <c r="O65" s="2">
        <v>228</v>
      </c>
      <c r="P65" s="2">
        <v>228</v>
      </c>
      <c r="Q65" s="2">
        <v>228</v>
      </c>
      <c r="R65" s="2">
        <v>228</v>
      </c>
      <c r="S65" s="2">
        <v>228</v>
      </c>
      <c r="T65" s="2">
        <v>228</v>
      </c>
      <c r="U65" s="2">
        <v>228</v>
      </c>
      <c r="V65" s="2">
        <v>228</v>
      </c>
      <c r="W65" s="2">
        <v>228</v>
      </c>
      <c r="X65" s="2">
        <v>228</v>
      </c>
      <c r="Y65" s="2">
        <v>228</v>
      </c>
      <c r="Z65" s="2">
        <v>228</v>
      </c>
    </row>
    <row r="66" spans="1:26">
      <c r="A66" s="2">
        <v>400</v>
      </c>
      <c r="B66" s="2">
        <v>300</v>
      </c>
      <c r="C66" s="2">
        <v>197</v>
      </c>
      <c r="D66" s="2">
        <v>150</v>
      </c>
      <c r="E66" s="8">
        <v>150</v>
      </c>
      <c r="F66" s="2">
        <v>150</v>
      </c>
      <c r="G66" s="2">
        <v>150</v>
      </c>
      <c r="H66" s="2">
        <v>150</v>
      </c>
      <c r="I66" s="2">
        <v>150</v>
      </c>
      <c r="J66" s="2">
        <v>150</v>
      </c>
      <c r="K66" s="2">
        <v>150</v>
      </c>
      <c r="L66" s="2">
        <v>150</v>
      </c>
      <c r="M66" s="2">
        <v>150</v>
      </c>
      <c r="N66" s="2">
        <v>150</v>
      </c>
      <c r="O66" s="2">
        <v>150</v>
      </c>
      <c r="P66" s="2">
        <v>150</v>
      </c>
      <c r="Q66" s="2">
        <v>150</v>
      </c>
      <c r="R66" s="2">
        <v>150</v>
      </c>
      <c r="S66" s="2">
        <v>150</v>
      </c>
      <c r="T66" s="2">
        <v>150</v>
      </c>
      <c r="U66" s="2">
        <v>150</v>
      </c>
      <c r="V66" s="2">
        <v>150</v>
      </c>
      <c r="W66" s="2">
        <v>150</v>
      </c>
      <c r="X66" s="2">
        <v>150</v>
      </c>
      <c r="Y66" s="2">
        <v>150</v>
      </c>
      <c r="Z66" s="2">
        <v>150</v>
      </c>
    </row>
    <row r="67" spans="1:26">
      <c r="A67" s="2">
        <v>400</v>
      </c>
      <c r="B67" s="2">
        <v>300</v>
      </c>
      <c r="C67" s="2">
        <v>197</v>
      </c>
      <c r="D67" s="2">
        <v>150</v>
      </c>
      <c r="E67" s="8">
        <v>150</v>
      </c>
      <c r="F67" s="2">
        <v>150</v>
      </c>
      <c r="G67" s="2">
        <v>150</v>
      </c>
      <c r="H67" s="2">
        <v>150</v>
      </c>
      <c r="I67" s="2">
        <v>150</v>
      </c>
      <c r="J67" s="2">
        <v>150</v>
      </c>
      <c r="K67" s="2">
        <v>150</v>
      </c>
      <c r="L67" s="2">
        <v>150</v>
      </c>
      <c r="M67" s="2">
        <v>150</v>
      </c>
      <c r="N67" s="2">
        <v>150</v>
      </c>
      <c r="O67" s="2">
        <v>150</v>
      </c>
      <c r="P67" s="2">
        <v>150</v>
      </c>
      <c r="Q67" s="2">
        <v>150</v>
      </c>
      <c r="R67" s="2">
        <v>150</v>
      </c>
      <c r="S67" s="2">
        <v>150</v>
      </c>
      <c r="T67" s="2">
        <v>150</v>
      </c>
      <c r="U67" s="2">
        <v>150</v>
      </c>
      <c r="V67" s="2">
        <v>150</v>
      </c>
      <c r="W67" s="2">
        <v>150</v>
      </c>
      <c r="X67" s="2">
        <v>150</v>
      </c>
      <c r="Y67" s="2">
        <v>150</v>
      </c>
      <c r="Z67" s="2">
        <v>150</v>
      </c>
    </row>
    <row r="68" spans="1:26">
      <c r="A68" s="2">
        <v>400</v>
      </c>
      <c r="B68" s="2">
        <v>300</v>
      </c>
      <c r="C68" s="2">
        <v>197</v>
      </c>
      <c r="D68" s="2">
        <v>150</v>
      </c>
      <c r="E68" s="8">
        <v>150</v>
      </c>
      <c r="F68" s="2">
        <v>150</v>
      </c>
      <c r="G68" s="2">
        <v>150</v>
      </c>
      <c r="H68" s="2">
        <v>150</v>
      </c>
      <c r="I68" s="2">
        <v>150</v>
      </c>
      <c r="J68" s="2">
        <v>150</v>
      </c>
      <c r="K68" s="2">
        <v>150</v>
      </c>
      <c r="L68" s="2">
        <v>150</v>
      </c>
      <c r="M68" s="2">
        <v>150</v>
      </c>
      <c r="N68" s="2">
        <v>150</v>
      </c>
      <c r="O68" s="2">
        <v>150</v>
      </c>
      <c r="P68" s="2">
        <v>150</v>
      </c>
      <c r="Q68" s="2">
        <v>150</v>
      </c>
      <c r="R68" s="2">
        <v>150</v>
      </c>
      <c r="S68" s="2">
        <v>150</v>
      </c>
      <c r="T68" s="2">
        <v>150</v>
      </c>
      <c r="U68" s="2">
        <v>150</v>
      </c>
      <c r="V68" s="2">
        <v>150</v>
      </c>
      <c r="W68" s="2">
        <v>150</v>
      </c>
      <c r="X68" s="2">
        <v>150</v>
      </c>
      <c r="Y68" s="2">
        <v>150</v>
      </c>
      <c r="Z68" s="2">
        <v>150</v>
      </c>
    </row>
    <row r="69" spans="1:26">
      <c r="A69" s="2">
        <v>400</v>
      </c>
      <c r="B69" s="2">
        <v>300</v>
      </c>
      <c r="C69" s="2">
        <v>217</v>
      </c>
      <c r="D69" s="2">
        <v>203</v>
      </c>
      <c r="E69" s="8">
        <v>203</v>
      </c>
      <c r="F69" s="2">
        <v>203</v>
      </c>
      <c r="G69" s="2">
        <v>203</v>
      </c>
      <c r="H69" s="2">
        <v>200</v>
      </c>
      <c r="I69" s="2">
        <v>190</v>
      </c>
      <c r="J69" s="2">
        <v>190</v>
      </c>
      <c r="K69" s="2">
        <v>190</v>
      </c>
      <c r="L69" s="2">
        <v>190</v>
      </c>
      <c r="M69" s="2">
        <v>190</v>
      </c>
      <c r="N69" s="2">
        <v>190</v>
      </c>
      <c r="O69" s="2">
        <v>190</v>
      </c>
      <c r="P69" s="2">
        <v>190</v>
      </c>
      <c r="Q69" s="2">
        <v>180</v>
      </c>
      <c r="R69" s="2">
        <v>170</v>
      </c>
      <c r="S69" s="2">
        <v>170</v>
      </c>
      <c r="T69" s="2">
        <v>160</v>
      </c>
      <c r="U69" s="2">
        <v>160</v>
      </c>
      <c r="V69" s="2">
        <v>160</v>
      </c>
      <c r="W69" s="2">
        <v>150</v>
      </c>
      <c r="X69" s="2">
        <v>110</v>
      </c>
      <c r="Y69" s="2">
        <v>110</v>
      </c>
      <c r="Z69" s="2">
        <v>110</v>
      </c>
    </row>
    <row r="70" spans="1:26">
      <c r="A70" s="2">
        <v>500</v>
      </c>
      <c r="B70" s="2">
        <v>400</v>
      </c>
      <c r="C70" s="2">
        <v>292</v>
      </c>
      <c r="D70" s="2">
        <v>257</v>
      </c>
      <c r="E70" s="8">
        <v>257</v>
      </c>
      <c r="F70" s="2">
        <v>257</v>
      </c>
      <c r="G70" s="2">
        <v>257</v>
      </c>
      <c r="H70" s="2">
        <v>255</v>
      </c>
      <c r="I70" s="2">
        <v>245</v>
      </c>
      <c r="J70" s="2">
        <v>245</v>
      </c>
      <c r="K70" s="2">
        <v>245</v>
      </c>
      <c r="L70" s="2">
        <v>245</v>
      </c>
      <c r="M70" s="2">
        <v>245</v>
      </c>
      <c r="N70" s="2">
        <v>245</v>
      </c>
      <c r="O70" s="2">
        <v>245</v>
      </c>
      <c r="P70" s="2">
        <v>245</v>
      </c>
      <c r="Q70" s="2">
        <v>235</v>
      </c>
      <c r="R70" s="2">
        <v>225</v>
      </c>
      <c r="S70" s="2">
        <v>225</v>
      </c>
      <c r="T70" s="2">
        <v>215</v>
      </c>
      <c r="U70" s="2">
        <v>215</v>
      </c>
      <c r="V70" s="2">
        <v>215</v>
      </c>
      <c r="W70" s="2">
        <v>205</v>
      </c>
      <c r="X70" s="2">
        <v>200</v>
      </c>
      <c r="Y70" s="2">
        <v>190</v>
      </c>
      <c r="Z70" s="2">
        <v>180</v>
      </c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tabSelected="1" zoomScale="85" zoomScaleNormal="85" zoomScalePageLayoutView="85" workbookViewId="0">
      <selection activeCell="K12" sqref="K12:K4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2047.8</v>
      </c>
      <c r="G2" s="4" t="s">
        <v>77</v>
      </c>
      <c r="I2" s="17">
        <f>COUNTIF(D12:D42,"Y")/COUNT(C12:C42)</f>
        <v>0.80645161290322576</v>
      </c>
      <c r="J2" s="1"/>
      <c r="K2" s="4" t="s">
        <v>77</v>
      </c>
      <c r="M2" s="17">
        <f>COUNTIF(L12:L42,"Y")/COUNT(K12:K42)</f>
        <v>0.74193548387096775</v>
      </c>
      <c r="O2" t="s">
        <v>82</v>
      </c>
    </row>
    <row r="3" spans="2:21" ht="25">
      <c r="B3" s="4" t="s">
        <v>33</v>
      </c>
      <c r="D3" s="5">
        <f>C48+K48</f>
        <v>2658.8999999999996</v>
      </c>
      <c r="G3" s="4" t="s">
        <v>78</v>
      </c>
      <c r="I3" s="18">
        <f>AVERAGE(C12:C42)</f>
        <v>109.35483870967742</v>
      </c>
      <c r="J3" s="1"/>
      <c r="K3" s="4" t="s">
        <v>78</v>
      </c>
      <c r="M3" s="18">
        <f>AVERAGE(K12:K42)</f>
        <v>144.51612903225808</v>
      </c>
      <c r="O3" t="s">
        <v>83</v>
      </c>
    </row>
    <row r="4" spans="2:21" ht="25">
      <c r="B4" s="4" t="s">
        <v>48</v>
      </c>
      <c r="D4" s="5">
        <f ca="1">D3-E44-M44</f>
        <v>2268.8999999999996</v>
      </c>
      <c r="G4" s="4" t="s">
        <v>79</v>
      </c>
      <c r="I4" s="18">
        <f>I3*I2</f>
        <v>88.189386056191466</v>
      </c>
      <c r="J4" s="1"/>
      <c r="K4" s="4" t="s">
        <v>79</v>
      </c>
      <c r="M4" s="18">
        <f>M3*M2</f>
        <v>107.22164412070761</v>
      </c>
      <c r="O4" t="s">
        <v>84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122</v>
      </c>
      <c r="D12" s="2" t="s">
        <v>28</v>
      </c>
      <c r="E12" s="2">
        <f>IF(D12="Y",C12,0)</f>
        <v>122</v>
      </c>
      <c r="F12" s="2">
        <f ca="1">IF(B12&lt;$Q$14,IF(D12="Y",0,C12),"")</f>
        <v>0</v>
      </c>
      <c r="G12" s="2"/>
      <c r="J12" s="2">
        <v>1</v>
      </c>
      <c r="K12" s="2">
        <v>210</v>
      </c>
      <c r="L12" s="2" t="s">
        <v>28</v>
      </c>
      <c r="M12" s="2">
        <f>IF(L12="Y",K12,0)</f>
        <v>210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102</v>
      </c>
      <c r="D13" s="2" t="s">
        <v>28</v>
      </c>
      <c r="E13" s="2">
        <f t="shared" ref="E13:E42" si="0">IF(D13="Y",C13,0)</f>
        <v>102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140</v>
      </c>
      <c r="L13" s="2" t="s">
        <v>28</v>
      </c>
      <c r="M13" s="2">
        <f t="shared" ref="M13:M42" si="2">IF(L13="Y",K13,0)</f>
        <v>140</v>
      </c>
      <c r="N13" s="2">
        <f t="shared" ref="N13:N40" ca="1" si="3">IF(J13&lt;$Q$14,IF(L13="Y",0,K13),"")</f>
        <v>0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2" si="4">B13+1</f>
        <v>3</v>
      </c>
      <c r="C14" s="2">
        <v>77</v>
      </c>
      <c r="D14" s="2" t="s">
        <v>28</v>
      </c>
      <c r="E14" s="2">
        <f t="shared" si="0"/>
        <v>77</v>
      </c>
      <c r="F14" s="2">
        <f t="shared" ca="1" si="1"/>
        <v>0</v>
      </c>
      <c r="G14" s="2"/>
      <c r="I14">
        <v>5</v>
      </c>
      <c r="J14" s="2">
        <f t="shared" ref="J14:J42" si="5">J13+1</f>
        <v>3</v>
      </c>
      <c r="K14" s="2">
        <v>70</v>
      </c>
      <c r="L14" s="2" t="s">
        <v>29</v>
      </c>
      <c r="M14" s="2">
        <f t="shared" si="2"/>
        <v>0</v>
      </c>
      <c r="N14" s="2">
        <f t="shared" ca="1" si="3"/>
        <v>70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95</v>
      </c>
      <c r="D15" s="2" t="s">
        <v>28</v>
      </c>
      <c r="E15" s="2">
        <f t="shared" si="0"/>
        <v>95</v>
      </c>
      <c r="F15" s="2">
        <f t="shared" ca="1" si="1"/>
        <v>0</v>
      </c>
      <c r="G15" s="2"/>
      <c r="J15" s="2">
        <f t="shared" si="5"/>
        <v>4</v>
      </c>
      <c r="K15" s="2">
        <v>70</v>
      </c>
      <c r="L15" s="2" t="s">
        <v>29</v>
      </c>
      <c r="M15" s="2">
        <f t="shared" si="2"/>
        <v>0</v>
      </c>
      <c r="N15" s="2">
        <f t="shared" ca="1" si="3"/>
        <v>70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120</v>
      </c>
      <c r="D16" s="2" t="s">
        <v>29</v>
      </c>
      <c r="E16" s="2">
        <f t="shared" si="0"/>
        <v>0</v>
      </c>
      <c r="F16" s="2">
        <f t="shared" ca="1" si="1"/>
        <v>120</v>
      </c>
      <c r="G16" s="2"/>
      <c r="J16" s="2">
        <f t="shared" si="5"/>
        <v>5</v>
      </c>
      <c r="K16" s="2">
        <v>85</v>
      </c>
      <c r="L16" s="2" t="s">
        <v>28</v>
      </c>
      <c r="M16" s="2">
        <f t="shared" si="2"/>
        <v>85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150</v>
      </c>
      <c r="D17" s="2" t="s">
        <v>28</v>
      </c>
      <c r="E17" s="2">
        <f t="shared" si="0"/>
        <v>150</v>
      </c>
      <c r="F17" s="2">
        <f t="shared" ca="1" si="1"/>
        <v>0</v>
      </c>
      <c r="G17" s="2"/>
      <c r="J17" s="2">
        <f t="shared" si="5"/>
        <v>6</v>
      </c>
      <c r="K17" s="2">
        <v>85</v>
      </c>
      <c r="L17" s="2" t="s">
        <v>28</v>
      </c>
      <c r="M17" s="2">
        <f t="shared" si="2"/>
        <v>85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200</v>
      </c>
      <c r="D18" s="2" t="s">
        <v>28</v>
      </c>
      <c r="E18" s="2">
        <f t="shared" si="0"/>
        <v>200</v>
      </c>
      <c r="F18" s="2">
        <f t="shared" ca="1" si="1"/>
        <v>0</v>
      </c>
      <c r="G18" s="2"/>
      <c r="J18" s="2">
        <f t="shared" si="5"/>
        <v>7</v>
      </c>
      <c r="K18" s="2">
        <v>330</v>
      </c>
      <c r="L18" s="2" t="s">
        <v>28</v>
      </c>
      <c r="M18" s="2">
        <f t="shared" si="2"/>
        <v>330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210</v>
      </c>
      <c r="D19" s="2" t="s">
        <v>28</v>
      </c>
      <c r="E19" s="2">
        <f t="shared" si="0"/>
        <v>210</v>
      </c>
      <c r="F19" s="2">
        <f t="shared" ca="1" si="1"/>
        <v>0</v>
      </c>
      <c r="G19" s="2"/>
      <c r="J19" s="2">
        <f t="shared" si="5"/>
        <v>8</v>
      </c>
      <c r="K19" s="2">
        <v>358</v>
      </c>
      <c r="L19" s="2" t="s">
        <v>28</v>
      </c>
      <c r="M19" s="2">
        <f t="shared" si="2"/>
        <v>358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110</v>
      </c>
      <c r="D20" s="2" t="s">
        <v>28</v>
      </c>
      <c r="E20" s="2">
        <f t="shared" si="0"/>
        <v>110</v>
      </c>
      <c r="F20" s="2">
        <f t="shared" ca="1" si="1"/>
        <v>0</v>
      </c>
      <c r="G20" s="2"/>
      <c r="J20" s="2">
        <f t="shared" si="5"/>
        <v>9</v>
      </c>
      <c r="K20" s="2">
        <v>293</v>
      </c>
      <c r="L20" s="2" t="s">
        <v>28</v>
      </c>
      <c r="M20" s="2">
        <f t="shared" si="2"/>
        <v>293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100</v>
      </c>
      <c r="D21" s="2" t="s">
        <v>28</v>
      </c>
      <c r="E21" s="2">
        <f t="shared" si="0"/>
        <v>100</v>
      </c>
      <c r="F21" s="2">
        <f t="shared" ca="1" si="1"/>
        <v>0</v>
      </c>
      <c r="G21" s="2"/>
      <c r="J21" s="2">
        <f t="shared" si="5"/>
        <v>10</v>
      </c>
      <c r="K21" s="2">
        <v>65</v>
      </c>
      <c r="L21" s="2" t="s">
        <v>29</v>
      </c>
      <c r="M21" s="2">
        <f t="shared" si="2"/>
        <v>0</v>
      </c>
      <c r="N21" s="2">
        <f t="shared" ca="1" si="3"/>
        <v>65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0</v>
      </c>
      <c r="D22" s="2" t="s">
        <v>29</v>
      </c>
      <c r="E22" s="2">
        <f t="shared" si="0"/>
        <v>0</v>
      </c>
      <c r="F22" s="2">
        <f t="shared" ca="1" si="1"/>
        <v>0</v>
      </c>
      <c r="G22" s="2"/>
      <c r="J22" s="2">
        <f t="shared" si="5"/>
        <v>11</v>
      </c>
      <c r="K22" s="2">
        <v>65</v>
      </c>
      <c r="L22" s="2" t="s">
        <v>29</v>
      </c>
      <c r="M22" s="2">
        <f t="shared" si="2"/>
        <v>0</v>
      </c>
      <c r="N22" s="2">
        <f t="shared" ca="1" si="3"/>
        <v>65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50</v>
      </c>
      <c r="D23" s="2" t="s">
        <v>28</v>
      </c>
      <c r="E23" s="2">
        <f t="shared" si="0"/>
        <v>50</v>
      </c>
      <c r="F23" s="2">
        <f t="shared" ca="1" si="1"/>
        <v>0</v>
      </c>
      <c r="G23" s="2"/>
      <c r="J23" s="2">
        <f t="shared" si="5"/>
        <v>12</v>
      </c>
      <c r="K23" s="2">
        <v>80</v>
      </c>
      <c r="L23" s="2" t="s">
        <v>28</v>
      </c>
      <c r="M23" s="2">
        <f t="shared" si="2"/>
        <v>80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55</v>
      </c>
      <c r="D24" s="2" t="s">
        <v>28</v>
      </c>
      <c r="E24" s="2">
        <f t="shared" si="0"/>
        <v>55</v>
      </c>
      <c r="F24" s="2">
        <f t="shared" ca="1" si="1"/>
        <v>0</v>
      </c>
      <c r="G24" s="2"/>
      <c r="J24" s="2">
        <f t="shared" si="5"/>
        <v>13</v>
      </c>
      <c r="K24" s="2">
        <v>80</v>
      </c>
      <c r="L24" s="2" t="s">
        <v>28</v>
      </c>
      <c r="M24" s="2">
        <f t="shared" si="2"/>
        <v>80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192</v>
      </c>
      <c r="D25" s="2" t="s">
        <v>28</v>
      </c>
      <c r="E25" s="2">
        <f t="shared" si="0"/>
        <v>192</v>
      </c>
      <c r="F25" s="2">
        <f t="shared" ca="1" si="1"/>
        <v>0</v>
      </c>
      <c r="G25" s="2"/>
      <c r="J25" s="2">
        <f t="shared" si="5"/>
        <v>14</v>
      </c>
      <c r="K25" s="2">
        <v>291</v>
      </c>
      <c r="L25" s="2" t="s">
        <v>28</v>
      </c>
      <c r="M25" s="2">
        <f t="shared" si="2"/>
        <v>291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192</v>
      </c>
      <c r="D26" s="2" t="s">
        <v>28</v>
      </c>
      <c r="E26" s="2">
        <f t="shared" si="0"/>
        <v>192</v>
      </c>
      <c r="F26" s="2">
        <f t="shared" ca="1" si="1"/>
        <v>0</v>
      </c>
      <c r="G26" s="2"/>
      <c r="J26" s="2">
        <f t="shared" si="5"/>
        <v>15</v>
      </c>
      <c r="K26" s="2">
        <v>291</v>
      </c>
      <c r="L26" s="2" t="s">
        <v>28</v>
      </c>
      <c r="M26" s="2">
        <f t="shared" si="2"/>
        <v>291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105</v>
      </c>
      <c r="D27" s="2" t="s">
        <v>28</v>
      </c>
      <c r="E27" s="2">
        <f t="shared" si="0"/>
        <v>105</v>
      </c>
      <c r="F27" s="2" t="str">
        <f t="shared" ca="1" si="1"/>
        <v/>
      </c>
      <c r="G27" s="2"/>
      <c r="J27" s="2">
        <f t="shared" si="5"/>
        <v>16</v>
      </c>
      <c r="K27" s="2">
        <v>100</v>
      </c>
      <c r="L27" s="2" t="s">
        <v>28</v>
      </c>
      <c r="M27" s="2">
        <f t="shared" si="2"/>
        <v>100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28</v>
      </c>
      <c r="E28" s="2">
        <f t="shared" si="0"/>
        <v>100</v>
      </c>
      <c r="F28" s="2" t="str">
        <f t="shared" ca="1" si="1"/>
        <v/>
      </c>
      <c r="G28" s="2"/>
      <c r="J28" s="2">
        <f t="shared" si="5"/>
        <v>17</v>
      </c>
      <c r="K28" s="2">
        <v>80</v>
      </c>
      <c r="L28" s="2" t="s">
        <v>28</v>
      </c>
      <c r="M28" s="2">
        <f t="shared" si="2"/>
        <v>80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100</v>
      </c>
      <c r="D29" s="2" t="s">
        <v>28</v>
      </c>
      <c r="E29" s="2">
        <f t="shared" si="0"/>
        <v>100</v>
      </c>
      <c r="F29" s="2" t="str">
        <f t="shared" ca="1" si="1"/>
        <v/>
      </c>
      <c r="G29" s="2"/>
      <c r="J29" s="2">
        <f t="shared" si="5"/>
        <v>18</v>
      </c>
      <c r="K29" s="2">
        <v>80</v>
      </c>
      <c r="L29" s="2" t="s">
        <v>28</v>
      </c>
      <c r="M29" s="2">
        <f t="shared" si="2"/>
        <v>80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0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60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140</v>
      </c>
      <c r="D31" s="2" t="s">
        <v>28</v>
      </c>
      <c r="E31" s="2">
        <f t="shared" si="0"/>
        <v>140</v>
      </c>
      <c r="F31" s="2" t="str">
        <f t="shared" ca="1" si="1"/>
        <v/>
      </c>
      <c r="G31" s="2"/>
      <c r="J31" s="2">
        <f t="shared" si="5"/>
        <v>20</v>
      </c>
      <c r="K31" s="2">
        <v>60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190</v>
      </c>
      <c r="D32" s="2" t="s">
        <v>28</v>
      </c>
      <c r="E32" s="2">
        <f t="shared" si="0"/>
        <v>190</v>
      </c>
      <c r="F32" s="2" t="str">
        <f t="shared" ca="1" si="1"/>
        <v/>
      </c>
      <c r="G32" s="2"/>
      <c r="J32" s="2">
        <f t="shared" si="5"/>
        <v>21</v>
      </c>
      <c r="K32" s="2">
        <v>271</v>
      </c>
      <c r="L32" s="2" t="s">
        <v>28</v>
      </c>
      <c r="M32" s="2">
        <f t="shared" si="2"/>
        <v>271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190</v>
      </c>
      <c r="D33" s="2" t="s">
        <v>28</v>
      </c>
      <c r="E33" s="2">
        <f t="shared" si="0"/>
        <v>190</v>
      </c>
      <c r="F33" s="2" t="str">
        <f t="shared" ca="1" si="1"/>
        <v/>
      </c>
      <c r="G33" s="2"/>
      <c r="J33" s="2">
        <f t="shared" si="5"/>
        <v>22</v>
      </c>
      <c r="K33" s="2">
        <v>271</v>
      </c>
      <c r="L33" s="2" t="s">
        <v>28</v>
      </c>
      <c r="M33" s="2">
        <f t="shared" si="2"/>
        <v>271</v>
      </c>
      <c r="N33" s="2" t="str">
        <f t="shared" ca="1" si="3"/>
        <v/>
      </c>
      <c r="P33" s="2"/>
      <c r="Q33" s="2"/>
      <c r="R33" s="2"/>
      <c r="S33" s="2"/>
    </row>
    <row r="34" spans="2:19">
      <c r="B34" s="2">
        <f t="shared" si="4"/>
        <v>23</v>
      </c>
      <c r="C34" s="2">
        <v>0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0</v>
      </c>
      <c r="L34" s="2" t="s">
        <v>29</v>
      </c>
      <c r="M34" s="2">
        <f t="shared" si="2"/>
        <v>0</v>
      </c>
      <c r="N34" s="2" t="str">
        <f t="shared" ca="1" si="3"/>
        <v/>
      </c>
      <c r="O34" s="20" t="s">
        <v>85</v>
      </c>
      <c r="P34" s="2"/>
      <c r="Q34" s="2"/>
      <c r="R34" s="2"/>
      <c r="S34" s="2"/>
    </row>
    <row r="35" spans="2:19">
      <c r="B35" s="2">
        <f t="shared" si="4"/>
        <v>24</v>
      </c>
      <c r="C35" s="2">
        <v>60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0</v>
      </c>
      <c r="L35" s="2" t="s">
        <v>29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60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80</v>
      </c>
      <c r="L36" s="2" t="s">
        <v>28</v>
      </c>
      <c r="M36" s="2">
        <f t="shared" si="2"/>
        <v>80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70</v>
      </c>
      <c r="D37" s="2" t="s">
        <v>28</v>
      </c>
      <c r="E37" s="2">
        <f t="shared" si="0"/>
        <v>70</v>
      </c>
      <c r="F37" s="2" t="str">
        <f t="shared" ca="1" si="1"/>
        <v/>
      </c>
      <c r="G37" s="2"/>
      <c r="J37" s="2">
        <f t="shared" si="5"/>
        <v>26</v>
      </c>
      <c r="K37" s="2">
        <v>80</v>
      </c>
      <c r="L37" s="2" t="s">
        <v>28</v>
      </c>
      <c r="M37" s="2">
        <f t="shared" si="2"/>
        <v>80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90</v>
      </c>
      <c r="D38" s="2" t="s">
        <v>28</v>
      </c>
      <c r="E38" s="2">
        <f t="shared" si="0"/>
        <v>90</v>
      </c>
      <c r="F38" s="2" t="str">
        <f t="shared" ca="1" si="1"/>
        <v/>
      </c>
      <c r="G38" s="2"/>
      <c r="J38" s="2">
        <f t="shared" si="5"/>
        <v>27</v>
      </c>
      <c r="K38" s="2">
        <v>80</v>
      </c>
      <c r="L38" s="2" t="s">
        <v>28</v>
      </c>
      <c r="M38" s="2">
        <f t="shared" si="2"/>
        <v>80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130</v>
      </c>
      <c r="D39" s="2" t="s">
        <v>28</v>
      </c>
      <c r="E39" s="2">
        <f t="shared" si="0"/>
        <v>130</v>
      </c>
      <c r="F39" s="2" t="str">
        <f t="shared" ca="1" si="1"/>
        <v/>
      </c>
      <c r="G39" s="2"/>
      <c r="J39" s="2">
        <f t="shared" si="5"/>
        <v>28</v>
      </c>
      <c r="K39" s="2">
        <v>225</v>
      </c>
      <c r="L39" s="2" t="s">
        <v>28</v>
      </c>
      <c r="M39" s="2">
        <f t="shared" si="2"/>
        <v>225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130</v>
      </c>
      <c r="D40" s="2" t="s">
        <v>28</v>
      </c>
      <c r="E40" s="2">
        <f t="shared" si="0"/>
        <v>130</v>
      </c>
      <c r="F40" s="2" t="str">
        <f t="shared" ca="1" si="1"/>
        <v/>
      </c>
      <c r="G40" s="2"/>
      <c r="J40" s="2">
        <f t="shared" si="5"/>
        <v>29</v>
      </c>
      <c r="K40" s="2">
        <v>245</v>
      </c>
      <c r="L40" s="2" t="s">
        <v>28</v>
      </c>
      <c r="M40" s="2">
        <f t="shared" si="2"/>
        <v>245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130</v>
      </c>
      <c r="D41" s="2" t="s">
        <v>28</v>
      </c>
      <c r="E41" s="2">
        <f t="shared" si="0"/>
        <v>130</v>
      </c>
      <c r="F41" s="2"/>
      <c r="G41" s="2"/>
      <c r="J41" s="2">
        <f t="shared" si="5"/>
        <v>30</v>
      </c>
      <c r="K41" s="2">
        <v>180</v>
      </c>
      <c r="L41" s="2" t="s">
        <v>28</v>
      </c>
      <c r="M41" s="2">
        <f t="shared" si="2"/>
        <v>180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120</v>
      </c>
      <c r="D42" s="2" t="s">
        <v>28</v>
      </c>
      <c r="E42" s="2">
        <f t="shared" si="0"/>
        <v>120</v>
      </c>
      <c r="F42" s="2"/>
      <c r="G42" s="2"/>
      <c r="J42" s="2">
        <f t="shared" si="5"/>
        <v>31</v>
      </c>
      <c r="K42" s="2">
        <v>155</v>
      </c>
      <c r="L42" s="2" t="s">
        <v>28</v>
      </c>
      <c r="M42" s="2">
        <f t="shared" si="2"/>
        <v>155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3390</v>
      </c>
      <c r="D44">
        <f>SUM(E12:E42)</f>
        <v>3150</v>
      </c>
      <c r="E44" s="2">
        <f ca="1">SUM(F12:F42)</f>
        <v>120</v>
      </c>
      <c r="J44" t="s">
        <v>21</v>
      </c>
      <c r="K44">
        <f>SUM(K12:K42)</f>
        <v>4480</v>
      </c>
      <c r="L44">
        <f>SUM(M12:M42)</f>
        <v>4090</v>
      </c>
      <c r="M44" s="2">
        <f ca="1">SUM(N12:N42)</f>
        <v>270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1.3215339233038348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101.7</v>
      </c>
      <c r="D47">
        <f>D44*0.03</f>
        <v>94.5</v>
      </c>
      <c r="J47" t="s">
        <v>24</v>
      </c>
      <c r="K47">
        <f>K44*0.03</f>
        <v>134.4</v>
      </c>
      <c r="L47">
        <f>L44*0.03</f>
        <v>122.69999999999999</v>
      </c>
    </row>
    <row r="48" spans="2:19">
      <c r="B48" t="s">
        <v>25</v>
      </c>
      <c r="C48">
        <f>C44-C45-C46-C47</f>
        <v>1313.3</v>
      </c>
      <c r="D48">
        <f>D44-D45-D46-D47</f>
        <v>1080.5</v>
      </c>
      <c r="J48" t="s">
        <v>25</v>
      </c>
      <c r="K48">
        <f>K44-K45-K46-K47</f>
        <v>1345.6</v>
      </c>
      <c r="L48">
        <f>L44-L45-L46-L47</f>
        <v>967.3</v>
      </c>
    </row>
    <row r="50" spans="3:12">
      <c r="C50">
        <f>C44*0.04</f>
        <v>135.6</v>
      </c>
      <c r="D50">
        <f>D44*0.04</f>
        <v>126</v>
      </c>
      <c r="K50">
        <f>K44*0.04</f>
        <v>179.20000000000002</v>
      </c>
      <c r="L50">
        <f>L44*0.04</f>
        <v>163.6</v>
      </c>
    </row>
    <row r="52" spans="3:12">
      <c r="C52">
        <f>C50+K50</f>
        <v>314.8</v>
      </c>
      <c r="D52">
        <f>D50+L50</f>
        <v>289.60000000000002</v>
      </c>
    </row>
    <row r="54" spans="3:12">
      <c r="C54" s="14">
        <f>D2-C52</f>
        <v>1733</v>
      </c>
      <c r="D54" s="14">
        <f>D2-D52</f>
        <v>1758.1999999999998</v>
      </c>
    </row>
  </sheetData>
  <conditionalFormatting sqref="D13:E42 E12">
    <cfRule type="expression" dxfId="103" priority="23">
      <formula>$D12="Y"</formula>
    </cfRule>
    <cfRule type="expression" dxfId="102" priority="24">
      <formula>$D12="N"</formula>
    </cfRule>
  </conditionalFormatting>
  <conditionalFormatting sqref="M12:M40">
    <cfRule type="expression" dxfId="101" priority="21">
      <formula>$L12="Y"</formula>
    </cfRule>
    <cfRule type="expression" dxfId="100" priority="22">
      <formula>$L12="N"</formula>
    </cfRule>
  </conditionalFormatting>
  <conditionalFormatting sqref="M44">
    <cfRule type="expression" dxfId="99" priority="19">
      <formula>$L44="Y"</formula>
    </cfRule>
    <cfRule type="expression" dxfId="98" priority="20">
      <formula>$L44="N"</formula>
    </cfRule>
  </conditionalFormatting>
  <conditionalFormatting sqref="D2:D4">
    <cfRule type="expression" dxfId="97" priority="17">
      <formula>$D2&gt;0</formula>
    </cfRule>
    <cfRule type="expression" dxfId="96" priority="18">
      <formula>$D2&lt;0</formula>
    </cfRule>
  </conditionalFormatting>
  <conditionalFormatting sqref="E44">
    <cfRule type="expression" dxfId="95" priority="15">
      <formula>$L44="Y"</formula>
    </cfRule>
    <cfRule type="expression" dxfId="94" priority="16">
      <formula>$L44="N"</formula>
    </cfRule>
  </conditionalFormatting>
  <conditionalFormatting sqref="M41">
    <cfRule type="expression" dxfId="93" priority="13">
      <formula>$L41="Y"</formula>
    </cfRule>
    <cfRule type="expression" dxfId="92" priority="14">
      <formula>$L41="N"</formula>
    </cfRule>
  </conditionalFormatting>
  <conditionalFormatting sqref="M42">
    <cfRule type="expression" dxfId="91" priority="11">
      <formula>$L42="Y"</formula>
    </cfRule>
    <cfRule type="expression" dxfId="90" priority="12">
      <formula>$L42="N"</formula>
    </cfRule>
  </conditionalFormatting>
  <conditionalFormatting sqref="D12">
    <cfRule type="expression" dxfId="89" priority="7">
      <formula>$D12="Y"</formula>
    </cfRule>
    <cfRule type="expression" dxfId="88" priority="8">
      <formula>$D12="N"</formula>
    </cfRule>
  </conditionalFormatting>
  <conditionalFormatting sqref="L12:L42">
    <cfRule type="expression" dxfId="87" priority="1">
      <formula>$L12="Y"</formula>
    </cfRule>
    <cfRule type="expression" dxfId="86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B1" zoomScale="85" zoomScaleNormal="85" zoomScalePageLayoutView="85" workbookViewId="0">
      <selection activeCell="Z41" sqref="Z41:Z71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</row>
    <row r="3" spans="1:22">
      <c r="A3" s="10"/>
      <c r="B3" s="6"/>
      <c r="C3" s="6"/>
      <c r="D3" s="10"/>
      <c r="E3" s="6"/>
      <c r="F3" s="6"/>
      <c r="G3" s="6"/>
    </row>
    <row r="4" spans="1:22">
      <c r="A4" s="11">
        <v>42598</v>
      </c>
      <c r="B4" s="11">
        <v>42609</v>
      </c>
      <c r="C4" s="11">
        <v>42628</v>
      </c>
      <c r="D4" s="11">
        <v>42629</v>
      </c>
      <c r="E4" s="11">
        <v>42634</v>
      </c>
      <c r="F4" s="11">
        <v>42635</v>
      </c>
      <c r="G4" s="11">
        <v>42637</v>
      </c>
      <c r="H4" s="6">
        <v>42640</v>
      </c>
      <c r="I4" s="6">
        <v>42641</v>
      </c>
      <c r="J4" s="6">
        <v>42642</v>
      </c>
      <c r="K4" s="6">
        <v>42643</v>
      </c>
      <c r="L4" s="6">
        <v>42644</v>
      </c>
      <c r="M4" s="6">
        <v>42645</v>
      </c>
      <c r="N4" s="6">
        <v>42647</v>
      </c>
      <c r="O4" s="6">
        <v>42648</v>
      </c>
      <c r="P4" s="6">
        <v>42649</v>
      </c>
      <c r="Q4" s="6">
        <v>42650</v>
      </c>
      <c r="R4" s="6">
        <v>42651</v>
      </c>
      <c r="S4" s="6">
        <v>42652</v>
      </c>
      <c r="T4" s="6">
        <v>42656</v>
      </c>
      <c r="U4" s="6">
        <v>42659</v>
      </c>
      <c r="V4" s="6"/>
    </row>
    <row r="5" spans="1:22">
      <c r="A5" s="2">
        <v>176</v>
      </c>
      <c r="B5" s="2">
        <v>122</v>
      </c>
      <c r="C5" s="2">
        <v>122</v>
      </c>
      <c r="D5" s="2">
        <v>122</v>
      </c>
      <c r="E5" s="2">
        <v>122</v>
      </c>
      <c r="F5" s="2">
        <v>122</v>
      </c>
      <c r="G5" s="2">
        <v>122</v>
      </c>
      <c r="H5" s="2">
        <v>122</v>
      </c>
      <c r="I5" s="2">
        <v>122</v>
      </c>
      <c r="J5" s="2">
        <v>122</v>
      </c>
      <c r="K5" s="2">
        <v>122</v>
      </c>
      <c r="L5" s="2">
        <v>122</v>
      </c>
      <c r="M5" s="2">
        <v>122</v>
      </c>
      <c r="N5" s="2">
        <v>122</v>
      </c>
      <c r="O5" s="2">
        <v>122</v>
      </c>
      <c r="P5" s="2">
        <v>122</v>
      </c>
      <c r="Q5" s="2">
        <v>122</v>
      </c>
      <c r="R5" s="2">
        <v>122</v>
      </c>
      <c r="S5" s="2">
        <v>122</v>
      </c>
      <c r="T5" s="2">
        <v>122</v>
      </c>
      <c r="U5" s="2">
        <v>122</v>
      </c>
      <c r="V5" s="2"/>
    </row>
    <row r="6" spans="1:22">
      <c r="A6" s="2">
        <v>136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/>
    </row>
    <row r="7" spans="1:22">
      <c r="A7" s="2">
        <v>103</v>
      </c>
      <c r="B7" s="2">
        <v>77</v>
      </c>
      <c r="C7" s="2">
        <v>77</v>
      </c>
      <c r="D7" s="2">
        <v>77</v>
      </c>
      <c r="E7" s="2">
        <v>77</v>
      </c>
      <c r="F7" s="2">
        <v>77</v>
      </c>
      <c r="G7" s="2">
        <v>77</v>
      </c>
      <c r="H7" s="2">
        <v>77</v>
      </c>
      <c r="I7" s="2">
        <v>77</v>
      </c>
      <c r="J7" s="2">
        <v>77</v>
      </c>
      <c r="K7" s="2">
        <v>77</v>
      </c>
      <c r="L7" s="2">
        <v>77</v>
      </c>
      <c r="M7" s="2">
        <v>77</v>
      </c>
      <c r="N7" s="2">
        <v>77</v>
      </c>
      <c r="O7" s="2">
        <v>77</v>
      </c>
      <c r="P7" s="2">
        <v>77</v>
      </c>
      <c r="Q7" s="2">
        <v>77</v>
      </c>
      <c r="R7" s="2">
        <v>77</v>
      </c>
      <c r="S7" s="2">
        <v>77</v>
      </c>
      <c r="T7" s="2">
        <v>77</v>
      </c>
      <c r="U7" s="2">
        <v>77</v>
      </c>
      <c r="V7" s="2"/>
    </row>
    <row r="8" spans="1:22">
      <c r="A8" s="2">
        <v>126</v>
      </c>
      <c r="B8" s="2">
        <v>95</v>
      </c>
      <c r="C8" s="2">
        <v>95</v>
      </c>
      <c r="D8" s="2">
        <v>95</v>
      </c>
      <c r="E8" s="2">
        <v>95</v>
      </c>
      <c r="F8" s="2">
        <v>95</v>
      </c>
      <c r="G8" s="2">
        <v>95</v>
      </c>
      <c r="H8" s="2">
        <v>95</v>
      </c>
      <c r="I8" s="2">
        <v>95</v>
      </c>
      <c r="J8" s="2">
        <v>95</v>
      </c>
      <c r="K8" s="2">
        <v>95</v>
      </c>
      <c r="L8" s="2">
        <v>95</v>
      </c>
      <c r="M8" s="2">
        <v>95</v>
      </c>
      <c r="N8" s="2">
        <v>95</v>
      </c>
      <c r="O8" s="2">
        <v>95</v>
      </c>
      <c r="P8" s="2">
        <v>95</v>
      </c>
      <c r="Q8" s="2">
        <v>95</v>
      </c>
      <c r="R8" s="2">
        <v>95</v>
      </c>
      <c r="S8" s="2">
        <v>95</v>
      </c>
      <c r="T8" s="2">
        <v>95</v>
      </c>
      <c r="U8" s="2">
        <v>95</v>
      </c>
      <c r="V8" s="2"/>
    </row>
    <row r="9" spans="1:22">
      <c r="A9" s="2">
        <v>119</v>
      </c>
      <c r="B9" s="2">
        <v>140</v>
      </c>
      <c r="C9" s="2">
        <v>130</v>
      </c>
      <c r="D9" s="2">
        <v>120</v>
      </c>
      <c r="E9" s="2">
        <v>120</v>
      </c>
      <c r="F9" s="2">
        <v>120</v>
      </c>
      <c r="G9" s="2">
        <v>120</v>
      </c>
      <c r="H9" s="2">
        <v>120</v>
      </c>
      <c r="I9" s="2">
        <v>120</v>
      </c>
      <c r="J9" s="2">
        <v>120</v>
      </c>
      <c r="K9" s="2">
        <v>120</v>
      </c>
      <c r="L9" s="2">
        <v>120</v>
      </c>
      <c r="M9" s="2">
        <v>120</v>
      </c>
      <c r="N9" s="2">
        <v>120</v>
      </c>
      <c r="O9" s="2">
        <v>120</v>
      </c>
      <c r="P9" s="2">
        <v>120</v>
      </c>
      <c r="Q9" s="2">
        <v>120</v>
      </c>
      <c r="R9" s="2">
        <v>120</v>
      </c>
      <c r="S9" s="2">
        <v>120</v>
      </c>
      <c r="T9" s="2">
        <v>120</v>
      </c>
      <c r="U9" s="2">
        <v>120</v>
      </c>
      <c r="V9" s="2"/>
    </row>
    <row r="10" spans="1:22">
      <c r="A10" s="2">
        <v>161</v>
      </c>
      <c r="B10" s="2">
        <v>161</v>
      </c>
      <c r="C10" s="2">
        <v>160</v>
      </c>
      <c r="D10" s="2">
        <v>150</v>
      </c>
      <c r="E10" s="2">
        <v>150</v>
      </c>
      <c r="F10" s="2">
        <v>150</v>
      </c>
      <c r="G10" s="2">
        <v>150</v>
      </c>
      <c r="H10" s="2">
        <v>150</v>
      </c>
      <c r="I10" s="2">
        <v>150</v>
      </c>
      <c r="J10" s="2">
        <v>150</v>
      </c>
      <c r="K10" s="2">
        <v>150</v>
      </c>
      <c r="L10" s="2">
        <v>150</v>
      </c>
      <c r="M10" s="2">
        <v>150</v>
      </c>
      <c r="N10" s="2">
        <v>150</v>
      </c>
      <c r="O10" s="2">
        <v>150</v>
      </c>
      <c r="P10" s="2">
        <v>150</v>
      </c>
      <c r="Q10" s="2">
        <v>150</v>
      </c>
      <c r="R10" s="2">
        <v>150</v>
      </c>
      <c r="S10" s="2">
        <v>150</v>
      </c>
      <c r="T10" s="2">
        <v>150</v>
      </c>
      <c r="U10" s="2">
        <v>150</v>
      </c>
      <c r="V10" s="2"/>
    </row>
    <row r="11" spans="1:22">
      <c r="A11" s="2">
        <v>219</v>
      </c>
      <c r="B11" s="2">
        <v>219</v>
      </c>
      <c r="C11" s="2">
        <v>210</v>
      </c>
      <c r="D11" s="2">
        <v>200</v>
      </c>
      <c r="E11" s="2">
        <v>200</v>
      </c>
      <c r="F11" s="2">
        <v>200</v>
      </c>
      <c r="G11" s="2">
        <v>200</v>
      </c>
      <c r="H11" s="2">
        <v>200</v>
      </c>
      <c r="I11" s="2">
        <v>200</v>
      </c>
      <c r="J11" s="2">
        <v>200</v>
      </c>
      <c r="K11" s="2">
        <v>200</v>
      </c>
      <c r="L11" s="2">
        <v>200</v>
      </c>
      <c r="M11" s="2">
        <v>200</v>
      </c>
      <c r="N11" s="2">
        <v>200</v>
      </c>
      <c r="O11" s="2">
        <v>200</v>
      </c>
      <c r="P11" s="2">
        <v>200</v>
      </c>
      <c r="Q11" s="2">
        <v>200</v>
      </c>
      <c r="R11" s="2">
        <v>200</v>
      </c>
      <c r="S11" s="2">
        <v>200</v>
      </c>
      <c r="T11" s="2">
        <v>200</v>
      </c>
      <c r="U11" s="2">
        <v>200</v>
      </c>
      <c r="V11" s="2"/>
    </row>
    <row r="12" spans="1:22">
      <c r="A12" s="2">
        <v>236</v>
      </c>
      <c r="B12" s="2">
        <v>236</v>
      </c>
      <c r="C12" s="2">
        <v>230</v>
      </c>
      <c r="D12" s="2">
        <v>210</v>
      </c>
      <c r="E12" s="2">
        <v>210</v>
      </c>
      <c r="F12" s="2">
        <v>210</v>
      </c>
      <c r="G12" s="2">
        <v>210</v>
      </c>
      <c r="H12" s="2">
        <v>210</v>
      </c>
      <c r="I12" s="2">
        <v>210</v>
      </c>
      <c r="J12" s="2">
        <v>210</v>
      </c>
      <c r="K12" s="2">
        <v>210</v>
      </c>
      <c r="L12" s="2">
        <v>210</v>
      </c>
      <c r="M12" s="2">
        <v>210</v>
      </c>
      <c r="N12" s="2">
        <v>210</v>
      </c>
      <c r="O12" s="2">
        <v>210</v>
      </c>
      <c r="P12" s="2">
        <v>210</v>
      </c>
      <c r="Q12" s="2">
        <v>210</v>
      </c>
      <c r="R12" s="2">
        <v>210</v>
      </c>
      <c r="S12" s="2">
        <v>210</v>
      </c>
      <c r="T12" s="2">
        <v>210</v>
      </c>
      <c r="U12" s="2">
        <v>210</v>
      </c>
      <c r="V12" s="2"/>
    </row>
    <row r="13" spans="1:22">
      <c r="A13" s="2">
        <v>194</v>
      </c>
      <c r="B13" s="2">
        <v>194</v>
      </c>
      <c r="C13" s="2">
        <v>190</v>
      </c>
      <c r="D13" s="2">
        <v>180</v>
      </c>
      <c r="E13" s="2">
        <v>170</v>
      </c>
      <c r="F13" s="2">
        <v>120</v>
      </c>
      <c r="G13" s="2">
        <v>115</v>
      </c>
      <c r="H13" s="2">
        <v>110</v>
      </c>
      <c r="I13" s="2">
        <v>110</v>
      </c>
      <c r="J13" s="2">
        <v>110</v>
      </c>
      <c r="K13" s="2">
        <v>110</v>
      </c>
      <c r="L13" s="2">
        <v>110</v>
      </c>
      <c r="M13" s="2">
        <v>110</v>
      </c>
      <c r="N13" s="2">
        <v>110</v>
      </c>
      <c r="O13" s="2">
        <v>110</v>
      </c>
      <c r="P13" s="2">
        <v>110</v>
      </c>
      <c r="Q13" s="2">
        <v>110</v>
      </c>
      <c r="R13" s="2">
        <v>110</v>
      </c>
      <c r="S13" s="2">
        <v>110</v>
      </c>
      <c r="T13" s="2">
        <v>110</v>
      </c>
      <c r="U13" s="2">
        <v>110</v>
      </c>
      <c r="V13" s="2"/>
    </row>
    <row r="14" spans="1:22">
      <c r="A14" s="2">
        <v>139</v>
      </c>
      <c r="B14" s="2">
        <v>139</v>
      </c>
      <c r="C14" s="2">
        <v>130</v>
      </c>
      <c r="D14" s="2">
        <v>120</v>
      </c>
      <c r="E14" s="2">
        <v>110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100</v>
      </c>
      <c r="O14" s="2">
        <v>100</v>
      </c>
      <c r="P14" s="2">
        <v>100</v>
      </c>
      <c r="Q14" s="2">
        <v>100</v>
      </c>
      <c r="R14" s="2">
        <v>100</v>
      </c>
      <c r="S14" s="2">
        <v>100</v>
      </c>
      <c r="T14" s="2">
        <v>100</v>
      </c>
      <c r="U14" s="2">
        <v>100</v>
      </c>
      <c r="V14" s="2"/>
    </row>
    <row r="15" spans="1:22">
      <c r="A15" s="2">
        <v>119</v>
      </c>
      <c r="B15" s="2">
        <v>119</v>
      </c>
      <c r="C15" s="2">
        <v>120</v>
      </c>
      <c r="D15" s="2">
        <v>110</v>
      </c>
      <c r="E15" s="2">
        <v>110</v>
      </c>
      <c r="F15" s="2">
        <v>100</v>
      </c>
      <c r="G15" s="2">
        <v>100</v>
      </c>
      <c r="H15" s="2">
        <v>100</v>
      </c>
      <c r="I15" s="2">
        <v>100</v>
      </c>
      <c r="J15" s="2">
        <v>95</v>
      </c>
      <c r="K15" s="2">
        <v>90</v>
      </c>
      <c r="L15" s="2">
        <v>85</v>
      </c>
      <c r="M15" s="2">
        <v>80</v>
      </c>
      <c r="N15" s="2">
        <v>75</v>
      </c>
      <c r="O15" s="2">
        <v>70</v>
      </c>
      <c r="P15" s="2">
        <v>65</v>
      </c>
      <c r="Q15" s="2">
        <v>60</v>
      </c>
      <c r="R15" s="2">
        <v>55</v>
      </c>
      <c r="S15" s="2">
        <v>50</v>
      </c>
      <c r="T15" s="2">
        <v>0</v>
      </c>
      <c r="U15" s="2">
        <v>0</v>
      </c>
      <c r="V15" s="2"/>
    </row>
    <row r="16" spans="1:22">
      <c r="A16" s="2">
        <v>119</v>
      </c>
      <c r="B16" s="2">
        <v>119</v>
      </c>
      <c r="C16" s="2">
        <v>120</v>
      </c>
      <c r="D16" s="2">
        <v>110</v>
      </c>
      <c r="E16" s="2">
        <v>110</v>
      </c>
      <c r="F16" s="2">
        <v>100</v>
      </c>
      <c r="G16" s="2">
        <v>100</v>
      </c>
      <c r="H16" s="2">
        <v>100</v>
      </c>
      <c r="I16" s="2">
        <v>100</v>
      </c>
      <c r="J16" s="2">
        <v>95</v>
      </c>
      <c r="K16" s="2">
        <v>90</v>
      </c>
      <c r="L16" s="2">
        <v>85</v>
      </c>
      <c r="M16" s="2">
        <v>80</v>
      </c>
      <c r="N16" s="2">
        <v>75</v>
      </c>
      <c r="O16" s="2">
        <v>70</v>
      </c>
      <c r="P16" s="2">
        <v>65</v>
      </c>
      <c r="Q16" s="2">
        <v>60</v>
      </c>
      <c r="R16" s="2">
        <v>55</v>
      </c>
      <c r="S16" s="2">
        <v>50</v>
      </c>
      <c r="T16" s="2">
        <v>50</v>
      </c>
      <c r="U16" s="2">
        <v>50</v>
      </c>
      <c r="V16" s="2"/>
    </row>
    <row r="17" spans="1:22">
      <c r="A17" s="2">
        <v>152</v>
      </c>
      <c r="B17" s="2">
        <v>152</v>
      </c>
      <c r="C17" s="2">
        <v>150</v>
      </c>
      <c r="D17" s="2">
        <v>140</v>
      </c>
      <c r="E17" s="2">
        <v>130</v>
      </c>
      <c r="F17" s="2">
        <v>120</v>
      </c>
      <c r="G17" s="2">
        <v>115</v>
      </c>
      <c r="H17" s="2">
        <v>110</v>
      </c>
      <c r="I17" s="2">
        <v>105</v>
      </c>
      <c r="J17" s="2">
        <v>100</v>
      </c>
      <c r="K17" s="2">
        <v>95</v>
      </c>
      <c r="L17" s="2">
        <v>90</v>
      </c>
      <c r="M17" s="2">
        <v>85</v>
      </c>
      <c r="N17" s="2">
        <v>80</v>
      </c>
      <c r="O17" s="2">
        <v>75</v>
      </c>
      <c r="P17" s="2">
        <v>70</v>
      </c>
      <c r="Q17" s="2">
        <v>65</v>
      </c>
      <c r="R17" s="2">
        <v>60</v>
      </c>
      <c r="S17" s="2">
        <v>55</v>
      </c>
      <c r="T17" s="2">
        <v>55</v>
      </c>
      <c r="U17" s="2">
        <v>55</v>
      </c>
      <c r="V17" s="2"/>
    </row>
    <row r="18" spans="1:22">
      <c r="A18" s="2">
        <v>192</v>
      </c>
      <c r="B18" s="2">
        <v>192</v>
      </c>
      <c r="C18" s="2">
        <v>192</v>
      </c>
      <c r="D18" s="2">
        <v>192</v>
      </c>
      <c r="E18" s="2">
        <v>192</v>
      </c>
      <c r="F18" s="2">
        <v>192</v>
      </c>
      <c r="G18" s="2">
        <v>192</v>
      </c>
      <c r="H18" s="2">
        <v>192</v>
      </c>
      <c r="I18" s="2">
        <v>192</v>
      </c>
      <c r="J18" s="2">
        <v>192</v>
      </c>
      <c r="K18" s="2">
        <v>192</v>
      </c>
      <c r="L18" s="2">
        <v>192</v>
      </c>
      <c r="M18" s="2">
        <v>192</v>
      </c>
      <c r="N18" s="2">
        <v>192</v>
      </c>
      <c r="O18" s="2">
        <v>192</v>
      </c>
      <c r="P18" s="2">
        <v>192</v>
      </c>
      <c r="Q18" s="2">
        <v>192</v>
      </c>
      <c r="R18" s="2">
        <v>192</v>
      </c>
      <c r="S18" s="2">
        <v>192</v>
      </c>
      <c r="T18" s="2">
        <v>192</v>
      </c>
      <c r="U18" s="2">
        <v>192</v>
      </c>
      <c r="V18" s="2"/>
    </row>
    <row r="19" spans="1:22">
      <c r="A19" s="2">
        <v>192</v>
      </c>
      <c r="B19" s="2">
        <v>192</v>
      </c>
      <c r="C19" s="2">
        <v>192</v>
      </c>
      <c r="D19" s="2">
        <v>192</v>
      </c>
      <c r="E19" s="2">
        <v>192</v>
      </c>
      <c r="F19" s="2">
        <v>192</v>
      </c>
      <c r="G19" s="2">
        <v>192</v>
      </c>
      <c r="H19" s="2">
        <v>192</v>
      </c>
      <c r="I19" s="2">
        <v>192</v>
      </c>
      <c r="J19" s="2">
        <v>192</v>
      </c>
      <c r="K19" s="2">
        <v>192</v>
      </c>
      <c r="L19" s="2">
        <v>192</v>
      </c>
      <c r="M19" s="2">
        <v>192</v>
      </c>
      <c r="N19" s="2">
        <v>192</v>
      </c>
      <c r="O19" s="2">
        <v>192</v>
      </c>
      <c r="P19" s="2">
        <v>192</v>
      </c>
      <c r="Q19" s="2">
        <v>192</v>
      </c>
      <c r="R19" s="2">
        <v>192</v>
      </c>
      <c r="S19" s="2">
        <v>192</v>
      </c>
      <c r="T19" s="2">
        <v>192</v>
      </c>
      <c r="U19" s="2">
        <v>192</v>
      </c>
      <c r="V19" s="2"/>
    </row>
    <row r="20" spans="1:22">
      <c r="A20" s="2">
        <v>158</v>
      </c>
      <c r="B20" s="2">
        <v>158</v>
      </c>
      <c r="C20" s="2">
        <v>150</v>
      </c>
      <c r="D20" s="2">
        <v>140</v>
      </c>
      <c r="E20" s="2">
        <v>130</v>
      </c>
      <c r="F20" s="2">
        <v>120</v>
      </c>
      <c r="G20" s="2">
        <v>115</v>
      </c>
      <c r="H20" s="2">
        <v>110</v>
      </c>
      <c r="I20" s="2">
        <v>105</v>
      </c>
      <c r="J20" s="2">
        <v>105</v>
      </c>
      <c r="K20" s="2">
        <v>105</v>
      </c>
      <c r="L20" s="2">
        <v>105</v>
      </c>
      <c r="M20" s="2">
        <v>105</v>
      </c>
      <c r="N20" s="2">
        <v>105</v>
      </c>
      <c r="O20" s="2">
        <v>105</v>
      </c>
      <c r="P20" s="2">
        <v>105</v>
      </c>
      <c r="Q20" s="2">
        <v>105</v>
      </c>
      <c r="R20" s="2">
        <v>105</v>
      </c>
      <c r="S20" s="2">
        <v>105</v>
      </c>
      <c r="T20" s="2">
        <v>105</v>
      </c>
      <c r="U20" s="2">
        <v>105</v>
      </c>
      <c r="V20" s="2"/>
    </row>
    <row r="21" spans="1:22">
      <c r="A21" s="2">
        <v>124</v>
      </c>
      <c r="B21" s="2">
        <v>124</v>
      </c>
      <c r="C21" s="2">
        <v>120</v>
      </c>
      <c r="D21" s="2">
        <v>110</v>
      </c>
      <c r="E21" s="2">
        <v>110</v>
      </c>
      <c r="F21" s="2">
        <v>110</v>
      </c>
      <c r="G21" s="2">
        <v>105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2">
        <v>100</v>
      </c>
      <c r="O21" s="2">
        <v>100</v>
      </c>
      <c r="P21" s="2">
        <v>100</v>
      </c>
      <c r="Q21" s="2">
        <v>100</v>
      </c>
      <c r="R21" s="2">
        <v>100</v>
      </c>
      <c r="S21" s="2">
        <v>100</v>
      </c>
      <c r="T21" s="2">
        <v>100</v>
      </c>
      <c r="U21" s="2">
        <v>100</v>
      </c>
      <c r="V21" s="2"/>
    </row>
    <row r="22" spans="1:22">
      <c r="A22" s="2">
        <v>117</v>
      </c>
      <c r="B22" s="2">
        <v>117</v>
      </c>
      <c r="C22" s="2">
        <v>120</v>
      </c>
      <c r="D22" s="2">
        <v>110</v>
      </c>
      <c r="E22" s="2">
        <v>110</v>
      </c>
      <c r="F22" s="2">
        <v>110</v>
      </c>
      <c r="G22" s="2">
        <v>105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/>
    </row>
    <row r="23" spans="1:22">
      <c r="A23" s="2">
        <v>117</v>
      </c>
      <c r="B23" s="2">
        <v>117</v>
      </c>
      <c r="C23" s="2">
        <v>120</v>
      </c>
      <c r="D23" s="2">
        <v>110</v>
      </c>
      <c r="E23" s="2">
        <v>110</v>
      </c>
      <c r="F23" s="2">
        <v>110</v>
      </c>
      <c r="G23" s="2">
        <v>105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100</v>
      </c>
      <c r="Q23" s="2">
        <v>100</v>
      </c>
      <c r="R23" s="2">
        <v>100</v>
      </c>
      <c r="S23" s="2">
        <v>100</v>
      </c>
      <c r="T23" s="2">
        <v>0</v>
      </c>
      <c r="U23" s="2">
        <v>0</v>
      </c>
      <c r="V23" s="2"/>
    </row>
    <row r="24" spans="1:22">
      <c r="A24" s="2">
        <v>153</v>
      </c>
      <c r="B24" s="2">
        <v>153</v>
      </c>
      <c r="C24" s="2">
        <v>150</v>
      </c>
      <c r="D24" s="2">
        <v>140</v>
      </c>
      <c r="E24" s="2">
        <v>140</v>
      </c>
      <c r="F24" s="2">
        <v>140</v>
      </c>
      <c r="G24" s="2">
        <v>140</v>
      </c>
      <c r="H24" s="2">
        <v>140</v>
      </c>
      <c r="I24" s="2">
        <v>140</v>
      </c>
      <c r="J24" s="2">
        <v>140</v>
      </c>
      <c r="K24" s="2">
        <v>140</v>
      </c>
      <c r="L24" s="2">
        <v>140</v>
      </c>
      <c r="M24" s="2">
        <v>140</v>
      </c>
      <c r="N24" s="2">
        <v>140</v>
      </c>
      <c r="O24" s="2">
        <v>140</v>
      </c>
      <c r="P24" s="2">
        <v>140</v>
      </c>
      <c r="Q24" s="2">
        <v>140</v>
      </c>
      <c r="R24" s="2">
        <v>140</v>
      </c>
      <c r="S24" s="2">
        <v>140</v>
      </c>
      <c r="T24" s="2">
        <v>140</v>
      </c>
      <c r="U24" s="2">
        <v>140</v>
      </c>
      <c r="V24" s="2"/>
    </row>
    <row r="25" spans="1:22">
      <c r="A25" s="2">
        <v>179</v>
      </c>
      <c r="B25" s="2">
        <v>179</v>
      </c>
      <c r="C25" s="2">
        <v>180</v>
      </c>
      <c r="D25" s="2">
        <v>190</v>
      </c>
      <c r="E25" s="2">
        <v>190</v>
      </c>
      <c r="F25" s="2">
        <v>190</v>
      </c>
      <c r="G25" s="2">
        <v>190</v>
      </c>
      <c r="H25" s="2">
        <v>190</v>
      </c>
      <c r="I25" s="2">
        <v>190</v>
      </c>
      <c r="J25" s="2">
        <v>190</v>
      </c>
      <c r="K25" s="2">
        <v>190</v>
      </c>
      <c r="L25" s="2">
        <v>190</v>
      </c>
      <c r="M25" s="2">
        <v>190</v>
      </c>
      <c r="N25" s="2">
        <v>190</v>
      </c>
      <c r="O25" s="2">
        <v>190</v>
      </c>
      <c r="P25" s="2">
        <v>190</v>
      </c>
      <c r="Q25" s="2">
        <v>190</v>
      </c>
      <c r="R25" s="2">
        <v>190</v>
      </c>
      <c r="S25" s="2">
        <v>190</v>
      </c>
      <c r="T25" s="2">
        <v>190</v>
      </c>
      <c r="U25" s="2">
        <v>190</v>
      </c>
      <c r="V25" s="2"/>
    </row>
    <row r="26" spans="1:22">
      <c r="A26" s="2">
        <v>179</v>
      </c>
      <c r="B26" s="2">
        <v>179</v>
      </c>
      <c r="C26" s="2">
        <v>180</v>
      </c>
      <c r="D26" s="2">
        <v>190</v>
      </c>
      <c r="E26" s="2">
        <v>190</v>
      </c>
      <c r="F26" s="2">
        <v>190</v>
      </c>
      <c r="G26" s="2">
        <v>190</v>
      </c>
      <c r="H26" s="2">
        <v>190</v>
      </c>
      <c r="I26" s="2">
        <v>190</v>
      </c>
      <c r="J26" s="2">
        <v>190</v>
      </c>
      <c r="K26" s="2">
        <v>190</v>
      </c>
      <c r="L26" s="2">
        <v>190</v>
      </c>
      <c r="M26" s="2">
        <v>190</v>
      </c>
      <c r="N26" s="2">
        <v>190</v>
      </c>
      <c r="O26" s="2">
        <v>190</v>
      </c>
      <c r="P26" s="2">
        <v>190</v>
      </c>
      <c r="Q26" s="2">
        <v>190</v>
      </c>
      <c r="R26" s="2">
        <v>190</v>
      </c>
      <c r="S26" s="2">
        <v>190</v>
      </c>
      <c r="T26" s="2">
        <v>190</v>
      </c>
      <c r="U26" s="2">
        <v>190</v>
      </c>
      <c r="V26" s="2"/>
    </row>
    <row r="27" spans="1:22">
      <c r="A27" s="2">
        <v>145</v>
      </c>
      <c r="B27" s="2">
        <v>145</v>
      </c>
      <c r="C27" s="2">
        <v>145</v>
      </c>
      <c r="D27" s="2">
        <v>140</v>
      </c>
      <c r="E27" s="2">
        <v>140</v>
      </c>
      <c r="F27" s="2">
        <v>140</v>
      </c>
      <c r="G27" s="2">
        <v>140</v>
      </c>
      <c r="H27" s="2">
        <v>140</v>
      </c>
      <c r="I27" s="2">
        <v>140</v>
      </c>
      <c r="J27" s="2">
        <v>140</v>
      </c>
      <c r="K27" s="2">
        <v>140</v>
      </c>
      <c r="L27" s="2">
        <v>140</v>
      </c>
      <c r="M27" s="2">
        <v>140</v>
      </c>
      <c r="N27" s="2">
        <v>140</v>
      </c>
      <c r="O27" s="2">
        <v>140</v>
      </c>
      <c r="P27" s="2">
        <v>140</v>
      </c>
      <c r="Q27" s="2">
        <v>140</v>
      </c>
      <c r="R27" s="2">
        <v>140</v>
      </c>
      <c r="S27" s="2">
        <v>140</v>
      </c>
      <c r="T27" s="2">
        <v>0</v>
      </c>
      <c r="U27" s="2">
        <v>0</v>
      </c>
      <c r="V27" s="2"/>
    </row>
    <row r="28" spans="1:22">
      <c r="A28" s="2">
        <v>117</v>
      </c>
      <c r="B28" s="2">
        <v>117</v>
      </c>
      <c r="C28" s="2">
        <v>117</v>
      </c>
      <c r="D28" s="2">
        <v>120</v>
      </c>
      <c r="E28" s="2">
        <v>120</v>
      </c>
      <c r="F28" s="2">
        <v>120</v>
      </c>
      <c r="G28" s="2">
        <v>120</v>
      </c>
      <c r="H28" s="2">
        <v>120</v>
      </c>
      <c r="I28" s="2">
        <v>120</v>
      </c>
      <c r="J28" s="2">
        <v>115</v>
      </c>
      <c r="K28" s="2">
        <v>110</v>
      </c>
      <c r="L28" s="2">
        <v>105</v>
      </c>
      <c r="M28" s="2">
        <v>100</v>
      </c>
      <c r="N28" s="2">
        <v>95</v>
      </c>
      <c r="O28" s="2">
        <v>90</v>
      </c>
      <c r="P28" s="2">
        <v>85</v>
      </c>
      <c r="Q28" s="2">
        <v>80</v>
      </c>
      <c r="R28" s="2">
        <v>75</v>
      </c>
      <c r="S28" s="2">
        <v>70</v>
      </c>
      <c r="T28" s="2">
        <v>65</v>
      </c>
      <c r="U28" s="2">
        <v>60</v>
      </c>
      <c r="V28" s="2"/>
    </row>
    <row r="29" spans="1:22">
      <c r="A29" s="2">
        <v>117</v>
      </c>
      <c r="B29" s="2">
        <v>117</v>
      </c>
      <c r="C29" s="2">
        <v>117</v>
      </c>
      <c r="D29" s="2">
        <v>120</v>
      </c>
      <c r="E29" s="2">
        <v>120</v>
      </c>
      <c r="F29" s="2">
        <v>120</v>
      </c>
      <c r="G29" s="2">
        <v>120</v>
      </c>
      <c r="H29" s="2">
        <v>120</v>
      </c>
      <c r="I29" s="2">
        <v>120</v>
      </c>
      <c r="J29" s="2">
        <v>115</v>
      </c>
      <c r="K29" s="2">
        <v>110</v>
      </c>
      <c r="L29" s="2">
        <v>105</v>
      </c>
      <c r="M29" s="2">
        <v>100</v>
      </c>
      <c r="N29" s="2">
        <v>95</v>
      </c>
      <c r="O29" s="2">
        <v>90</v>
      </c>
      <c r="P29" s="2">
        <v>85</v>
      </c>
      <c r="Q29" s="2">
        <v>80</v>
      </c>
      <c r="R29" s="2">
        <v>75</v>
      </c>
      <c r="S29" s="2">
        <v>70</v>
      </c>
      <c r="T29" s="2">
        <v>65</v>
      </c>
      <c r="U29" s="2">
        <v>60</v>
      </c>
      <c r="V29" s="2"/>
    </row>
    <row r="30" spans="1:22">
      <c r="A30" s="2">
        <v>122</v>
      </c>
      <c r="B30" s="2">
        <v>122</v>
      </c>
      <c r="C30" s="2">
        <v>122</v>
      </c>
      <c r="D30" s="2">
        <v>120</v>
      </c>
      <c r="E30" s="2">
        <v>120</v>
      </c>
      <c r="F30" s="2">
        <v>120</v>
      </c>
      <c r="G30" s="2">
        <v>120</v>
      </c>
      <c r="H30" s="2">
        <v>120</v>
      </c>
      <c r="I30" s="2">
        <v>120</v>
      </c>
      <c r="J30" s="2">
        <v>115</v>
      </c>
      <c r="K30" s="2">
        <v>110</v>
      </c>
      <c r="L30" s="2">
        <v>105</v>
      </c>
      <c r="M30" s="2">
        <v>100</v>
      </c>
      <c r="N30" s="2">
        <v>95</v>
      </c>
      <c r="O30" s="2">
        <v>90</v>
      </c>
      <c r="P30" s="2">
        <v>85</v>
      </c>
      <c r="Q30" s="2">
        <v>80</v>
      </c>
      <c r="R30" s="2">
        <v>75</v>
      </c>
      <c r="S30" s="2">
        <v>70</v>
      </c>
      <c r="T30" s="2">
        <v>70</v>
      </c>
      <c r="U30" s="2">
        <v>70</v>
      </c>
      <c r="V30" s="2"/>
    </row>
    <row r="31" spans="1:22">
      <c r="A31" s="2">
        <v>140</v>
      </c>
      <c r="B31" s="2">
        <v>140</v>
      </c>
      <c r="C31" s="2">
        <v>140</v>
      </c>
      <c r="D31" s="2">
        <v>140</v>
      </c>
      <c r="E31" s="2">
        <v>140</v>
      </c>
      <c r="F31" s="2">
        <v>140</v>
      </c>
      <c r="G31" s="2">
        <v>140</v>
      </c>
      <c r="H31" s="2">
        <v>140</v>
      </c>
      <c r="I31" s="2">
        <v>140</v>
      </c>
      <c r="J31" s="2">
        <v>135</v>
      </c>
      <c r="K31" s="2">
        <v>130</v>
      </c>
      <c r="L31" s="2">
        <v>125</v>
      </c>
      <c r="M31" s="2">
        <v>120</v>
      </c>
      <c r="N31" s="2">
        <v>115</v>
      </c>
      <c r="O31" s="2">
        <v>110</v>
      </c>
      <c r="P31" s="2">
        <v>105</v>
      </c>
      <c r="Q31" s="2">
        <v>100</v>
      </c>
      <c r="R31" s="2">
        <v>95</v>
      </c>
      <c r="S31" s="2">
        <v>90</v>
      </c>
      <c r="T31" s="2">
        <v>90</v>
      </c>
      <c r="U31" s="2">
        <v>90</v>
      </c>
      <c r="V31" s="2"/>
    </row>
    <row r="32" spans="1:22">
      <c r="A32" s="2">
        <v>159</v>
      </c>
      <c r="B32" s="2">
        <v>159</v>
      </c>
      <c r="C32" s="2">
        <v>159</v>
      </c>
      <c r="D32" s="2">
        <v>180</v>
      </c>
      <c r="E32" s="2">
        <v>180</v>
      </c>
      <c r="F32" s="2">
        <v>180</v>
      </c>
      <c r="G32" s="2">
        <v>180</v>
      </c>
      <c r="H32" s="2">
        <v>180</v>
      </c>
      <c r="I32" s="2">
        <v>180</v>
      </c>
      <c r="J32" s="2">
        <v>175</v>
      </c>
      <c r="K32" s="2">
        <v>170</v>
      </c>
      <c r="L32" s="2">
        <v>165</v>
      </c>
      <c r="M32" s="2">
        <v>160</v>
      </c>
      <c r="N32" s="2">
        <v>155</v>
      </c>
      <c r="O32" s="2">
        <v>150</v>
      </c>
      <c r="P32" s="2">
        <v>145</v>
      </c>
      <c r="Q32" s="2">
        <v>140</v>
      </c>
      <c r="R32" s="2">
        <v>135</v>
      </c>
      <c r="S32" s="2">
        <v>130</v>
      </c>
      <c r="T32" s="2">
        <v>130</v>
      </c>
      <c r="U32" s="2">
        <v>130</v>
      </c>
      <c r="V32" s="2"/>
    </row>
    <row r="33" spans="1:26">
      <c r="A33" s="2">
        <v>166</v>
      </c>
      <c r="B33" s="2">
        <v>166</v>
      </c>
      <c r="C33" s="2">
        <v>166</v>
      </c>
      <c r="D33" s="2">
        <v>180</v>
      </c>
      <c r="E33" s="2">
        <v>180</v>
      </c>
      <c r="F33" s="2">
        <v>180</v>
      </c>
      <c r="G33" s="2">
        <v>180</v>
      </c>
      <c r="H33" s="2">
        <v>180</v>
      </c>
      <c r="I33" s="2">
        <v>180</v>
      </c>
      <c r="J33" s="2">
        <v>175</v>
      </c>
      <c r="K33" s="2">
        <v>170</v>
      </c>
      <c r="L33" s="2">
        <v>165</v>
      </c>
      <c r="M33" s="2">
        <v>160</v>
      </c>
      <c r="N33" s="2">
        <v>155</v>
      </c>
      <c r="O33" s="2">
        <v>150</v>
      </c>
      <c r="P33" s="2">
        <v>145</v>
      </c>
      <c r="Q33" s="2">
        <v>140</v>
      </c>
      <c r="R33" s="2">
        <v>135</v>
      </c>
      <c r="S33" s="2">
        <v>130</v>
      </c>
      <c r="T33" s="2">
        <v>130</v>
      </c>
      <c r="U33" s="2">
        <v>130</v>
      </c>
      <c r="V33" s="2"/>
    </row>
    <row r="34" spans="1:26">
      <c r="A34" s="2">
        <v>127</v>
      </c>
      <c r="B34" s="2">
        <v>127</v>
      </c>
      <c r="C34" s="2">
        <v>127</v>
      </c>
      <c r="D34" s="2">
        <v>130</v>
      </c>
      <c r="E34" s="2">
        <v>130</v>
      </c>
      <c r="F34" s="2">
        <v>130</v>
      </c>
      <c r="G34" s="2">
        <v>130</v>
      </c>
      <c r="H34" s="2">
        <v>130</v>
      </c>
      <c r="I34" s="2">
        <v>130</v>
      </c>
      <c r="J34" s="2">
        <v>130</v>
      </c>
      <c r="K34" s="2">
        <v>130</v>
      </c>
      <c r="L34" s="2">
        <v>130</v>
      </c>
      <c r="M34" s="2">
        <v>130</v>
      </c>
      <c r="N34" s="2">
        <v>130</v>
      </c>
      <c r="O34" s="2">
        <v>130</v>
      </c>
      <c r="P34" s="2">
        <v>130</v>
      </c>
      <c r="Q34" s="2">
        <v>130</v>
      </c>
      <c r="R34" s="2">
        <v>130</v>
      </c>
      <c r="S34" s="2">
        <v>130</v>
      </c>
      <c r="T34" s="2">
        <v>130</v>
      </c>
      <c r="U34" s="2">
        <v>130</v>
      </c>
      <c r="V34" s="2"/>
    </row>
    <row r="35" spans="1:26">
      <c r="A35" s="2">
        <v>109</v>
      </c>
      <c r="B35" s="2">
        <v>109</v>
      </c>
      <c r="C35" s="2">
        <v>109</v>
      </c>
      <c r="D35" s="2">
        <v>120</v>
      </c>
      <c r="E35" s="2">
        <v>120</v>
      </c>
      <c r="F35" s="2">
        <v>120</v>
      </c>
      <c r="G35" s="2">
        <v>120</v>
      </c>
      <c r="H35" s="2">
        <v>120</v>
      </c>
      <c r="I35" s="2">
        <v>120</v>
      </c>
      <c r="J35" s="2">
        <v>120</v>
      </c>
      <c r="K35" s="2">
        <v>120</v>
      </c>
      <c r="L35" s="2">
        <v>120</v>
      </c>
      <c r="M35" s="2">
        <v>120</v>
      </c>
      <c r="N35" s="2">
        <v>120</v>
      </c>
      <c r="O35" s="2">
        <v>120</v>
      </c>
      <c r="P35" s="2">
        <v>120</v>
      </c>
      <c r="Q35" s="2">
        <v>120</v>
      </c>
      <c r="R35" s="2">
        <v>120</v>
      </c>
      <c r="S35" s="2">
        <v>120</v>
      </c>
      <c r="T35" s="2">
        <v>120</v>
      </c>
      <c r="U35" s="2">
        <v>120</v>
      </c>
      <c r="V35" s="2"/>
    </row>
    <row r="37" spans="1:26">
      <c r="A37" s="6" t="s">
        <v>46</v>
      </c>
      <c r="B37" s="6"/>
      <c r="C37" s="6"/>
      <c r="D37" s="6"/>
      <c r="E37" s="6"/>
      <c r="F37" s="6"/>
      <c r="G37" s="6"/>
      <c r="H37" s="6"/>
    </row>
    <row r="38" spans="1:26">
      <c r="A38" s="2" t="s">
        <v>51</v>
      </c>
      <c r="B38" s="2"/>
      <c r="C38" s="2"/>
      <c r="D38" s="2"/>
      <c r="E38" s="2"/>
      <c r="F38" s="2"/>
      <c r="G38" s="2"/>
      <c r="H38" s="2"/>
    </row>
    <row r="39" spans="1:26">
      <c r="A39" s="2" t="s">
        <v>52</v>
      </c>
      <c r="B39" s="2"/>
      <c r="C39" s="2"/>
      <c r="D39" s="2"/>
      <c r="E39" s="2"/>
      <c r="F39" s="2"/>
      <c r="G39" s="2"/>
      <c r="H39" s="2"/>
    </row>
    <row r="40" spans="1:26">
      <c r="A40" s="11">
        <v>42598</v>
      </c>
      <c r="B40" s="11">
        <v>42621</v>
      </c>
      <c r="C40" s="6">
        <v>42624</v>
      </c>
      <c r="D40" s="6">
        <v>42628</v>
      </c>
      <c r="E40" s="11">
        <v>42629</v>
      </c>
      <c r="F40" s="11">
        <v>42631</v>
      </c>
      <c r="G40" s="11">
        <v>42633</v>
      </c>
      <c r="H40" s="11">
        <v>42634</v>
      </c>
      <c r="I40" s="6">
        <v>42635</v>
      </c>
      <c r="J40" s="6">
        <v>42637</v>
      </c>
      <c r="K40" s="6">
        <v>42640</v>
      </c>
      <c r="L40" s="6">
        <v>42641</v>
      </c>
      <c r="M40" s="6">
        <v>42642</v>
      </c>
      <c r="N40" s="6">
        <v>42643</v>
      </c>
      <c r="O40" s="6">
        <v>42644</v>
      </c>
      <c r="P40" s="6">
        <v>42645</v>
      </c>
      <c r="Q40" s="6">
        <v>42647</v>
      </c>
      <c r="R40" s="6">
        <v>42648</v>
      </c>
      <c r="S40" s="6">
        <v>42649</v>
      </c>
      <c r="T40" s="6">
        <v>42650</v>
      </c>
      <c r="U40" s="6">
        <v>42651</v>
      </c>
      <c r="V40" s="6">
        <v>42652</v>
      </c>
      <c r="W40" s="6">
        <v>42653</v>
      </c>
      <c r="X40" s="6">
        <v>42654</v>
      </c>
      <c r="Y40" s="6">
        <v>42656</v>
      </c>
      <c r="Z40" s="6">
        <v>42659</v>
      </c>
    </row>
    <row r="41" spans="1:26">
      <c r="A41" s="2">
        <v>265</v>
      </c>
      <c r="B41" s="2">
        <v>255</v>
      </c>
      <c r="C41" s="2">
        <v>245</v>
      </c>
      <c r="D41" s="2">
        <v>235</v>
      </c>
      <c r="E41" s="2">
        <v>230</v>
      </c>
      <c r="F41" s="2">
        <v>210</v>
      </c>
      <c r="G41" s="2">
        <v>210</v>
      </c>
      <c r="H41" s="2">
        <v>210</v>
      </c>
      <c r="I41" s="2">
        <v>210</v>
      </c>
      <c r="J41" s="2">
        <v>210</v>
      </c>
      <c r="K41" s="2">
        <v>210</v>
      </c>
      <c r="L41" s="2">
        <v>210</v>
      </c>
      <c r="M41" s="2">
        <v>210</v>
      </c>
      <c r="N41" s="2">
        <v>210</v>
      </c>
      <c r="O41" s="2">
        <v>210</v>
      </c>
      <c r="P41" s="2">
        <v>210</v>
      </c>
      <c r="Q41" s="2">
        <v>210</v>
      </c>
      <c r="R41" s="2">
        <v>210</v>
      </c>
      <c r="S41" s="2">
        <v>210</v>
      </c>
      <c r="T41" s="2">
        <v>210</v>
      </c>
      <c r="U41" s="2">
        <v>210</v>
      </c>
      <c r="V41" s="2">
        <v>210</v>
      </c>
      <c r="W41" s="2">
        <v>210</v>
      </c>
      <c r="X41" s="2">
        <v>210</v>
      </c>
      <c r="Y41" s="2">
        <v>210</v>
      </c>
      <c r="Z41" s="2">
        <v>210</v>
      </c>
    </row>
    <row r="42" spans="1:26">
      <c r="A42" s="2">
        <v>206</v>
      </c>
      <c r="B42" s="2">
        <v>200</v>
      </c>
      <c r="C42" s="2">
        <v>180</v>
      </c>
      <c r="D42" s="2">
        <v>170</v>
      </c>
      <c r="E42" s="2">
        <v>160</v>
      </c>
      <c r="F42" s="2">
        <v>140</v>
      </c>
      <c r="G42" s="2">
        <v>140</v>
      </c>
      <c r="H42" s="2">
        <v>140</v>
      </c>
      <c r="I42" s="2">
        <v>140</v>
      </c>
      <c r="J42" s="2">
        <v>140</v>
      </c>
      <c r="K42" s="2">
        <v>140</v>
      </c>
      <c r="L42" s="2">
        <v>140</v>
      </c>
      <c r="M42" s="2">
        <v>140</v>
      </c>
      <c r="N42" s="2">
        <v>140</v>
      </c>
      <c r="O42" s="2">
        <v>140</v>
      </c>
      <c r="P42" s="2">
        <v>140</v>
      </c>
      <c r="Q42" s="2">
        <v>140</v>
      </c>
      <c r="R42" s="2">
        <v>140</v>
      </c>
      <c r="S42" s="2">
        <v>140</v>
      </c>
      <c r="T42" s="2">
        <v>140</v>
      </c>
      <c r="U42" s="2">
        <v>140</v>
      </c>
      <c r="V42" s="2">
        <v>140</v>
      </c>
      <c r="W42" s="2">
        <v>140</v>
      </c>
      <c r="X42" s="2">
        <v>140</v>
      </c>
      <c r="Y42" s="2">
        <v>140</v>
      </c>
      <c r="Z42" s="2">
        <v>140</v>
      </c>
    </row>
    <row r="43" spans="1:26">
      <c r="A43" s="2">
        <v>156</v>
      </c>
      <c r="B43" s="2">
        <v>155</v>
      </c>
      <c r="C43" s="2">
        <v>145</v>
      </c>
      <c r="D43" s="2">
        <v>135</v>
      </c>
      <c r="E43" s="2">
        <v>135</v>
      </c>
      <c r="F43" s="2">
        <v>120</v>
      </c>
      <c r="G43" s="2">
        <v>110</v>
      </c>
      <c r="H43" s="2">
        <v>105</v>
      </c>
      <c r="I43" s="2">
        <v>100</v>
      </c>
      <c r="J43" s="2">
        <v>100</v>
      </c>
      <c r="K43" s="2">
        <v>95</v>
      </c>
      <c r="L43" s="2">
        <v>90</v>
      </c>
      <c r="M43" s="2">
        <v>85</v>
      </c>
      <c r="N43" s="2">
        <v>80</v>
      </c>
      <c r="O43" s="2">
        <v>75</v>
      </c>
      <c r="P43" s="2">
        <v>70</v>
      </c>
      <c r="Q43" s="2">
        <v>70</v>
      </c>
      <c r="R43" s="2">
        <v>70</v>
      </c>
      <c r="S43" s="2">
        <v>70</v>
      </c>
      <c r="T43" s="2">
        <v>70</v>
      </c>
      <c r="U43" s="2">
        <v>70</v>
      </c>
      <c r="V43" s="2">
        <v>70</v>
      </c>
      <c r="W43" s="2">
        <v>70</v>
      </c>
      <c r="X43" s="2">
        <v>70</v>
      </c>
      <c r="Y43" s="2">
        <v>70</v>
      </c>
      <c r="Z43" s="2">
        <v>70</v>
      </c>
    </row>
    <row r="44" spans="1:26">
      <c r="A44" s="2">
        <v>191</v>
      </c>
      <c r="B44" s="2">
        <v>190</v>
      </c>
      <c r="C44" s="2">
        <v>160</v>
      </c>
      <c r="D44" s="2">
        <v>150</v>
      </c>
      <c r="E44" s="2">
        <v>140</v>
      </c>
      <c r="F44" s="2">
        <v>125</v>
      </c>
      <c r="G44" s="2">
        <v>115</v>
      </c>
      <c r="H44" s="2">
        <v>110</v>
      </c>
      <c r="I44" s="2">
        <v>105</v>
      </c>
      <c r="J44" s="2">
        <v>100</v>
      </c>
      <c r="K44" s="2">
        <v>95</v>
      </c>
      <c r="L44" s="2">
        <v>90</v>
      </c>
      <c r="M44" s="2">
        <v>85</v>
      </c>
      <c r="N44" s="2">
        <v>80</v>
      </c>
      <c r="O44" s="2">
        <v>75</v>
      </c>
      <c r="P44" s="2">
        <v>70</v>
      </c>
      <c r="Q44" s="2">
        <v>70</v>
      </c>
      <c r="R44" s="2">
        <v>70</v>
      </c>
      <c r="S44" s="2">
        <v>70</v>
      </c>
      <c r="T44" s="2">
        <v>70</v>
      </c>
      <c r="U44" s="2">
        <v>70</v>
      </c>
      <c r="V44" s="2">
        <v>70</v>
      </c>
      <c r="W44" s="2">
        <v>70</v>
      </c>
      <c r="X44" s="2">
        <v>70</v>
      </c>
      <c r="Y44" s="2">
        <v>70</v>
      </c>
      <c r="Z44" s="2">
        <v>70</v>
      </c>
    </row>
    <row r="45" spans="1:26">
      <c r="A45" s="2">
        <v>176</v>
      </c>
      <c r="B45" s="2">
        <v>175</v>
      </c>
      <c r="C45" s="2">
        <v>155</v>
      </c>
      <c r="D45" s="2">
        <v>145</v>
      </c>
      <c r="E45" s="2">
        <v>145</v>
      </c>
      <c r="F45" s="2">
        <v>135</v>
      </c>
      <c r="G45" s="2">
        <v>125</v>
      </c>
      <c r="H45" s="2">
        <v>120</v>
      </c>
      <c r="I45" s="2">
        <v>115</v>
      </c>
      <c r="J45" s="2">
        <v>110</v>
      </c>
      <c r="K45" s="2">
        <v>105</v>
      </c>
      <c r="L45" s="2">
        <v>100</v>
      </c>
      <c r="M45" s="2">
        <v>95</v>
      </c>
      <c r="N45" s="2">
        <v>90</v>
      </c>
      <c r="O45" s="2">
        <v>85</v>
      </c>
      <c r="P45" s="2">
        <v>85</v>
      </c>
      <c r="Q45" s="2">
        <v>85</v>
      </c>
      <c r="R45" s="2">
        <v>85</v>
      </c>
      <c r="S45" s="2">
        <v>85</v>
      </c>
      <c r="T45" s="2">
        <v>85</v>
      </c>
      <c r="U45" s="2">
        <v>85</v>
      </c>
      <c r="V45" s="2">
        <v>85</v>
      </c>
      <c r="W45" s="2">
        <v>85</v>
      </c>
      <c r="X45" s="2">
        <v>85</v>
      </c>
      <c r="Y45" s="2">
        <v>85</v>
      </c>
      <c r="Z45" s="2">
        <v>85</v>
      </c>
    </row>
    <row r="46" spans="1:26">
      <c r="A46" s="2">
        <v>240</v>
      </c>
      <c r="B46" s="2">
        <v>240</v>
      </c>
      <c r="C46" s="2">
        <v>230</v>
      </c>
      <c r="D46" s="2">
        <v>220</v>
      </c>
      <c r="E46" s="2">
        <v>150</v>
      </c>
      <c r="F46" s="2">
        <v>135</v>
      </c>
      <c r="G46" s="2">
        <v>125</v>
      </c>
      <c r="H46" s="2">
        <v>120</v>
      </c>
      <c r="I46" s="2">
        <v>115</v>
      </c>
      <c r="J46" s="2">
        <v>110</v>
      </c>
      <c r="K46" s="2">
        <v>105</v>
      </c>
      <c r="L46" s="2">
        <v>100</v>
      </c>
      <c r="M46" s="2">
        <v>95</v>
      </c>
      <c r="N46" s="2">
        <v>90</v>
      </c>
      <c r="O46" s="2">
        <v>85</v>
      </c>
      <c r="P46" s="2">
        <v>85</v>
      </c>
      <c r="Q46" s="2">
        <v>85</v>
      </c>
      <c r="R46" s="2">
        <v>85</v>
      </c>
      <c r="S46" s="2">
        <v>85</v>
      </c>
      <c r="T46" s="2">
        <v>85</v>
      </c>
      <c r="U46" s="2">
        <v>85</v>
      </c>
      <c r="V46" s="2">
        <v>85</v>
      </c>
      <c r="W46" s="2">
        <v>85</v>
      </c>
      <c r="X46" s="2">
        <v>85</v>
      </c>
      <c r="Y46" s="2">
        <v>85</v>
      </c>
      <c r="Z46" s="2">
        <v>85</v>
      </c>
    </row>
    <row r="47" spans="1:26">
      <c r="A47" s="2">
        <v>330</v>
      </c>
      <c r="B47" s="2">
        <v>330</v>
      </c>
      <c r="C47" s="2">
        <v>330</v>
      </c>
      <c r="D47" s="2">
        <v>330</v>
      </c>
      <c r="E47" s="2">
        <v>330</v>
      </c>
      <c r="F47" s="2">
        <v>330</v>
      </c>
      <c r="G47" s="2">
        <v>330</v>
      </c>
      <c r="H47" s="2">
        <v>330</v>
      </c>
      <c r="I47" s="2">
        <v>330</v>
      </c>
      <c r="J47" s="2">
        <v>330</v>
      </c>
      <c r="K47" s="2">
        <v>330</v>
      </c>
      <c r="L47" s="2">
        <v>330</v>
      </c>
      <c r="M47" s="2">
        <v>330</v>
      </c>
      <c r="N47" s="2">
        <v>330</v>
      </c>
      <c r="O47" s="2">
        <v>330</v>
      </c>
      <c r="P47" s="2">
        <v>330</v>
      </c>
      <c r="Q47" s="2">
        <v>330</v>
      </c>
      <c r="R47" s="2">
        <v>330</v>
      </c>
      <c r="S47" s="2">
        <v>330</v>
      </c>
      <c r="T47" s="2">
        <v>330</v>
      </c>
      <c r="U47" s="2">
        <v>330</v>
      </c>
      <c r="V47" s="2">
        <v>330</v>
      </c>
      <c r="W47" s="2">
        <v>330</v>
      </c>
      <c r="X47" s="2">
        <v>330</v>
      </c>
      <c r="Y47" s="2">
        <v>330</v>
      </c>
      <c r="Z47" s="2">
        <v>330</v>
      </c>
    </row>
    <row r="48" spans="1:26">
      <c r="A48" s="2">
        <v>358</v>
      </c>
      <c r="B48" s="2">
        <v>358</v>
      </c>
      <c r="C48" s="2">
        <v>358</v>
      </c>
      <c r="D48" s="2">
        <v>358</v>
      </c>
      <c r="E48" s="2">
        <v>358</v>
      </c>
      <c r="F48" s="2">
        <v>358</v>
      </c>
      <c r="G48" s="2">
        <v>358</v>
      </c>
      <c r="H48" s="2">
        <v>358</v>
      </c>
      <c r="I48" s="2">
        <v>358</v>
      </c>
      <c r="J48" s="2">
        <v>358</v>
      </c>
      <c r="K48" s="2">
        <v>358</v>
      </c>
      <c r="L48" s="2">
        <v>358</v>
      </c>
      <c r="M48" s="2">
        <v>358</v>
      </c>
      <c r="N48" s="2">
        <v>358</v>
      </c>
      <c r="O48" s="2">
        <v>358</v>
      </c>
      <c r="P48" s="2">
        <v>358</v>
      </c>
      <c r="Q48" s="2">
        <v>358</v>
      </c>
      <c r="R48" s="2">
        <v>358</v>
      </c>
      <c r="S48" s="2">
        <v>358</v>
      </c>
      <c r="T48" s="2">
        <v>358</v>
      </c>
      <c r="U48" s="2">
        <v>358</v>
      </c>
      <c r="V48" s="2">
        <v>358</v>
      </c>
      <c r="W48" s="2">
        <v>358</v>
      </c>
      <c r="X48" s="2">
        <v>358</v>
      </c>
      <c r="Y48" s="2">
        <v>358</v>
      </c>
      <c r="Z48" s="2">
        <v>358</v>
      </c>
    </row>
    <row r="49" spans="1:26">
      <c r="A49" s="2">
        <v>293</v>
      </c>
      <c r="B49" s="2">
        <v>293</v>
      </c>
      <c r="C49" s="2">
        <v>293</v>
      </c>
      <c r="D49" s="2">
        <v>293</v>
      </c>
      <c r="E49" s="2">
        <v>293</v>
      </c>
      <c r="F49" s="2">
        <v>293</v>
      </c>
      <c r="G49" s="2">
        <v>293</v>
      </c>
      <c r="H49" s="2">
        <v>293</v>
      </c>
      <c r="I49" s="2">
        <v>293</v>
      </c>
      <c r="J49" s="2">
        <v>293</v>
      </c>
      <c r="K49" s="2">
        <v>293</v>
      </c>
      <c r="L49" s="2">
        <v>293</v>
      </c>
      <c r="M49" s="2">
        <v>293</v>
      </c>
      <c r="N49" s="2">
        <v>293</v>
      </c>
      <c r="O49" s="2">
        <v>293</v>
      </c>
      <c r="P49" s="2">
        <v>293</v>
      </c>
      <c r="Q49" s="2">
        <v>293</v>
      </c>
      <c r="R49" s="2">
        <v>293</v>
      </c>
      <c r="S49" s="2">
        <v>293</v>
      </c>
      <c r="T49" s="2">
        <v>293</v>
      </c>
      <c r="U49" s="2">
        <v>293</v>
      </c>
      <c r="V49" s="2">
        <v>293</v>
      </c>
      <c r="W49" s="2">
        <v>293</v>
      </c>
      <c r="X49" s="2">
        <v>293</v>
      </c>
      <c r="Y49" s="2">
        <v>293</v>
      </c>
      <c r="Z49" s="2">
        <v>293</v>
      </c>
    </row>
    <row r="50" spans="1:26">
      <c r="A50" s="2">
        <v>211</v>
      </c>
      <c r="B50" s="2">
        <v>211</v>
      </c>
      <c r="C50" s="2">
        <v>211</v>
      </c>
      <c r="D50" s="2">
        <v>200</v>
      </c>
      <c r="E50" s="2">
        <v>150</v>
      </c>
      <c r="F50" s="2">
        <v>145</v>
      </c>
      <c r="G50" s="2">
        <v>140</v>
      </c>
      <c r="H50" s="2">
        <v>135</v>
      </c>
      <c r="I50" s="2">
        <v>130</v>
      </c>
      <c r="J50" s="2">
        <v>125</v>
      </c>
      <c r="K50" s="2">
        <v>120</v>
      </c>
      <c r="L50" s="2">
        <v>115</v>
      </c>
      <c r="M50" s="2">
        <v>110</v>
      </c>
      <c r="N50" s="2">
        <v>105</v>
      </c>
      <c r="O50" s="2">
        <v>100</v>
      </c>
      <c r="P50" s="2">
        <v>95</v>
      </c>
      <c r="Q50" s="2">
        <v>90</v>
      </c>
      <c r="R50" s="2">
        <v>85</v>
      </c>
      <c r="S50" s="2">
        <v>80</v>
      </c>
      <c r="T50" s="2">
        <v>75</v>
      </c>
      <c r="U50" s="2">
        <v>70</v>
      </c>
      <c r="V50" s="2">
        <v>65</v>
      </c>
      <c r="W50" s="2">
        <v>65</v>
      </c>
      <c r="X50" s="2">
        <v>65</v>
      </c>
      <c r="Y50" s="2">
        <v>65</v>
      </c>
      <c r="Z50" s="2">
        <v>65</v>
      </c>
    </row>
    <row r="51" spans="1:26">
      <c r="A51" s="2">
        <v>182</v>
      </c>
      <c r="B51" s="2">
        <v>182</v>
      </c>
      <c r="C51" s="2">
        <v>182</v>
      </c>
      <c r="D51" s="2">
        <v>180</v>
      </c>
      <c r="E51" s="2">
        <v>150</v>
      </c>
      <c r="F51" s="2">
        <v>145</v>
      </c>
      <c r="G51" s="2">
        <v>140</v>
      </c>
      <c r="H51" s="2">
        <v>135</v>
      </c>
      <c r="I51" s="2">
        <v>130</v>
      </c>
      <c r="J51" s="2">
        <v>125</v>
      </c>
      <c r="K51" s="2">
        <v>120</v>
      </c>
      <c r="L51" s="2">
        <v>115</v>
      </c>
      <c r="M51" s="2">
        <v>110</v>
      </c>
      <c r="N51" s="2">
        <v>105</v>
      </c>
      <c r="O51" s="2">
        <v>100</v>
      </c>
      <c r="P51" s="2">
        <v>95</v>
      </c>
      <c r="Q51" s="2">
        <v>90</v>
      </c>
      <c r="R51" s="2">
        <v>85</v>
      </c>
      <c r="S51" s="2">
        <v>80</v>
      </c>
      <c r="T51" s="2">
        <v>75</v>
      </c>
      <c r="U51" s="2">
        <v>70</v>
      </c>
      <c r="V51" s="2">
        <v>65</v>
      </c>
      <c r="W51" s="2">
        <v>65</v>
      </c>
      <c r="X51" s="2">
        <v>65</v>
      </c>
      <c r="Y51" s="2">
        <v>65</v>
      </c>
      <c r="Z51" s="2">
        <v>65</v>
      </c>
    </row>
    <row r="52" spans="1:26">
      <c r="A52" s="2">
        <v>182</v>
      </c>
      <c r="B52" s="2">
        <v>182</v>
      </c>
      <c r="C52" s="2">
        <v>182</v>
      </c>
      <c r="D52" s="2">
        <v>180</v>
      </c>
      <c r="E52" s="2">
        <v>150</v>
      </c>
      <c r="F52" s="2">
        <v>145</v>
      </c>
      <c r="G52" s="2">
        <v>140</v>
      </c>
      <c r="H52" s="2">
        <v>135</v>
      </c>
      <c r="I52" s="2">
        <v>130</v>
      </c>
      <c r="J52" s="2">
        <v>125</v>
      </c>
      <c r="K52" s="2">
        <v>120</v>
      </c>
      <c r="L52" s="2">
        <v>115</v>
      </c>
      <c r="M52" s="2">
        <v>110</v>
      </c>
      <c r="N52" s="2">
        <v>105</v>
      </c>
      <c r="O52" s="2">
        <v>100</v>
      </c>
      <c r="P52" s="2">
        <v>95</v>
      </c>
      <c r="Q52" s="2">
        <v>90</v>
      </c>
      <c r="R52" s="2">
        <v>85</v>
      </c>
      <c r="S52" s="2">
        <v>80</v>
      </c>
      <c r="T52" s="2">
        <v>80</v>
      </c>
      <c r="U52" s="2">
        <v>80</v>
      </c>
      <c r="V52" s="2">
        <v>80</v>
      </c>
      <c r="W52" s="2">
        <v>80</v>
      </c>
      <c r="X52" s="2">
        <v>80</v>
      </c>
      <c r="Y52" s="2">
        <v>80</v>
      </c>
      <c r="Z52" s="2">
        <v>80</v>
      </c>
    </row>
    <row r="53" spans="1:26">
      <c r="A53" s="2">
        <v>230</v>
      </c>
      <c r="B53" s="2">
        <v>230</v>
      </c>
      <c r="C53" s="2">
        <v>230</v>
      </c>
      <c r="D53" s="2">
        <v>220</v>
      </c>
      <c r="E53" s="2">
        <v>150</v>
      </c>
      <c r="F53" s="2">
        <v>145</v>
      </c>
      <c r="G53" s="2">
        <v>140</v>
      </c>
      <c r="H53" s="2">
        <v>135</v>
      </c>
      <c r="I53" s="2">
        <v>130</v>
      </c>
      <c r="J53" s="2">
        <v>125</v>
      </c>
      <c r="K53" s="2">
        <v>120</v>
      </c>
      <c r="L53" s="2">
        <v>115</v>
      </c>
      <c r="M53" s="2">
        <v>110</v>
      </c>
      <c r="N53" s="2">
        <v>105</v>
      </c>
      <c r="O53" s="2">
        <v>100</v>
      </c>
      <c r="P53" s="2">
        <v>95</v>
      </c>
      <c r="Q53" s="2">
        <v>90</v>
      </c>
      <c r="R53" s="2">
        <v>85</v>
      </c>
      <c r="S53" s="2">
        <v>80</v>
      </c>
      <c r="T53" s="2">
        <v>80</v>
      </c>
      <c r="U53" s="2">
        <v>80</v>
      </c>
      <c r="V53" s="2">
        <v>80</v>
      </c>
      <c r="W53" s="2">
        <v>80</v>
      </c>
      <c r="X53" s="2">
        <v>80</v>
      </c>
      <c r="Y53" s="2">
        <v>80</v>
      </c>
      <c r="Z53" s="2">
        <v>80</v>
      </c>
    </row>
    <row r="54" spans="1:26">
      <c r="A54" s="2">
        <v>291</v>
      </c>
      <c r="B54" s="2">
        <v>291</v>
      </c>
      <c r="C54" s="2">
        <v>291</v>
      </c>
      <c r="D54" s="2">
        <v>291</v>
      </c>
      <c r="E54" s="2">
        <v>291</v>
      </c>
      <c r="F54" s="2">
        <v>291</v>
      </c>
      <c r="G54" s="2">
        <v>291</v>
      </c>
      <c r="H54" s="2">
        <v>291</v>
      </c>
      <c r="I54" s="2">
        <v>291</v>
      </c>
      <c r="J54" s="2">
        <v>291</v>
      </c>
      <c r="K54" s="2">
        <v>291</v>
      </c>
      <c r="L54" s="2">
        <v>291</v>
      </c>
      <c r="M54" s="2">
        <v>291</v>
      </c>
      <c r="N54" s="2">
        <v>291</v>
      </c>
      <c r="O54" s="2">
        <v>291</v>
      </c>
      <c r="P54" s="2">
        <v>291</v>
      </c>
      <c r="Q54" s="2">
        <v>291</v>
      </c>
      <c r="R54" s="2">
        <v>291</v>
      </c>
      <c r="S54" s="2">
        <v>291</v>
      </c>
      <c r="T54" s="2">
        <v>291</v>
      </c>
      <c r="U54" s="2">
        <v>291</v>
      </c>
      <c r="V54" s="2">
        <v>291</v>
      </c>
      <c r="W54" s="2">
        <v>291</v>
      </c>
      <c r="X54" s="2">
        <v>291</v>
      </c>
      <c r="Y54" s="2">
        <v>291</v>
      </c>
      <c r="Z54" s="2">
        <v>291</v>
      </c>
    </row>
    <row r="55" spans="1:26">
      <c r="A55" s="2">
        <v>291</v>
      </c>
      <c r="B55" s="2">
        <v>291</v>
      </c>
      <c r="C55" s="2">
        <v>291</v>
      </c>
      <c r="D55" s="2">
        <v>291</v>
      </c>
      <c r="E55" s="2">
        <v>291</v>
      </c>
      <c r="F55" s="2">
        <v>291</v>
      </c>
      <c r="G55" s="2">
        <v>291</v>
      </c>
      <c r="H55" s="2">
        <v>291</v>
      </c>
      <c r="I55" s="2">
        <v>291</v>
      </c>
      <c r="J55" s="2">
        <v>291</v>
      </c>
      <c r="K55" s="2">
        <v>291</v>
      </c>
      <c r="L55" s="2">
        <v>291</v>
      </c>
      <c r="M55" s="2">
        <v>291</v>
      </c>
      <c r="N55" s="2">
        <v>291</v>
      </c>
      <c r="O55" s="2">
        <v>291</v>
      </c>
      <c r="P55" s="2">
        <v>291</v>
      </c>
      <c r="Q55" s="2">
        <v>291</v>
      </c>
      <c r="R55" s="2">
        <v>291</v>
      </c>
      <c r="S55" s="2">
        <v>291</v>
      </c>
      <c r="T55" s="2">
        <v>291</v>
      </c>
      <c r="U55" s="2">
        <v>291</v>
      </c>
      <c r="V55" s="2">
        <v>291</v>
      </c>
      <c r="W55" s="2">
        <v>291</v>
      </c>
      <c r="X55" s="2">
        <v>291</v>
      </c>
      <c r="Y55" s="2">
        <v>291</v>
      </c>
      <c r="Z55" s="2">
        <v>291</v>
      </c>
    </row>
    <row r="56" spans="1:26">
      <c r="A56" s="2">
        <v>238</v>
      </c>
      <c r="B56" s="2">
        <v>238</v>
      </c>
      <c r="C56" s="2">
        <v>238</v>
      </c>
      <c r="D56" s="2">
        <v>230</v>
      </c>
      <c r="E56" s="2">
        <v>180</v>
      </c>
      <c r="F56" s="2">
        <v>180</v>
      </c>
      <c r="G56" s="2">
        <v>160</v>
      </c>
      <c r="H56" s="2">
        <v>155</v>
      </c>
      <c r="I56" s="2">
        <v>155</v>
      </c>
      <c r="J56" s="2">
        <v>150</v>
      </c>
      <c r="K56" s="2">
        <v>145</v>
      </c>
      <c r="L56" s="2">
        <v>140</v>
      </c>
      <c r="M56" s="2">
        <v>135</v>
      </c>
      <c r="N56" s="2">
        <v>130</v>
      </c>
      <c r="O56" s="2">
        <v>125</v>
      </c>
      <c r="P56" s="2">
        <v>120</v>
      </c>
      <c r="Q56" s="2">
        <v>115</v>
      </c>
      <c r="R56" s="2">
        <v>110</v>
      </c>
      <c r="S56" s="2">
        <v>105</v>
      </c>
      <c r="T56" s="2">
        <v>100</v>
      </c>
      <c r="U56" s="2">
        <v>100</v>
      </c>
      <c r="V56" s="2">
        <v>100</v>
      </c>
      <c r="W56" s="2">
        <v>100</v>
      </c>
      <c r="X56" s="2">
        <v>100</v>
      </c>
      <c r="Y56" s="2">
        <v>100</v>
      </c>
      <c r="Z56" s="2">
        <v>100</v>
      </c>
    </row>
    <row r="57" spans="1:26">
      <c r="A57" s="2">
        <v>187</v>
      </c>
      <c r="B57" s="2">
        <v>187</v>
      </c>
      <c r="C57" s="2">
        <v>187</v>
      </c>
      <c r="D57" s="2">
        <v>180</v>
      </c>
      <c r="E57" s="2">
        <v>150</v>
      </c>
      <c r="F57" s="2">
        <v>150</v>
      </c>
      <c r="G57" s="2">
        <v>140</v>
      </c>
      <c r="H57" s="2">
        <v>135</v>
      </c>
      <c r="I57" s="2">
        <v>135</v>
      </c>
      <c r="J57" s="2">
        <v>130</v>
      </c>
      <c r="K57" s="2">
        <v>125</v>
      </c>
      <c r="L57" s="2">
        <v>120</v>
      </c>
      <c r="M57" s="2">
        <v>115</v>
      </c>
      <c r="N57" s="2">
        <v>110</v>
      </c>
      <c r="O57" s="2">
        <v>105</v>
      </c>
      <c r="P57" s="2">
        <v>100</v>
      </c>
      <c r="Q57" s="2">
        <v>95</v>
      </c>
      <c r="R57" s="2">
        <v>90</v>
      </c>
      <c r="S57" s="2">
        <v>85</v>
      </c>
      <c r="T57" s="2">
        <v>80</v>
      </c>
      <c r="U57" s="2">
        <v>80</v>
      </c>
      <c r="V57" s="2">
        <v>80</v>
      </c>
      <c r="W57" s="2">
        <v>80</v>
      </c>
      <c r="X57" s="2">
        <v>80</v>
      </c>
      <c r="Y57" s="2">
        <v>80</v>
      </c>
      <c r="Z57" s="2">
        <v>80</v>
      </c>
    </row>
    <row r="58" spans="1:26">
      <c r="A58" s="2">
        <v>177</v>
      </c>
      <c r="B58" s="2">
        <v>177</v>
      </c>
      <c r="C58" s="2">
        <v>177</v>
      </c>
      <c r="D58" s="2">
        <v>170</v>
      </c>
      <c r="E58" s="2">
        <v>150</v>
      </c>
      <c r="F58" s="2">
        <v>150</v>
      </c>
      <c r="G58" s="2">
        <v>140</v>
      </c>
      <c r="H58" s="2">
        <v>135</v>
      </c>
      <c r="I58" s="2">
        <v>135</v>
      </c>
      <c r="J58" s="2">
        <v>130</v>
      </c>
      <c r="K58" s="2">
        <v>125</v>
      </c>
      <c r="L58" s="2">
        <v>120</v>
      </c>
      <c r="M58" s="2">
        <v>115</v>
      </c>
      <c r="N58" s="2">
        <v>110</v>
      </c>
      <c r="O58" s="2">
        <v>105</v>
      </c>
      <c r="P58" s="2">
        <v>100</v>
      </c>
      <c r="Q58" s="2">
        <v>95</v>
      </c>
      <c r="R58" s="2">
        <v>90</v>
      </c>
      <c r="S58" s="2">
        <v>85</v>
      </c>
      <c r="T58" s="2">
        <v>80</v>
      </c>
      <c r="U58" s="2">
        <v>80</v>
      </c>
      <c r="V58" s="2">
        <v>80</v>
      </c>
      <c r="W58" s="2">
        <v>80</v>
      </c>
      <c r="X58" s="2">
        <v>80</v>
      </c>
      <c r="Y58" s="2">
        <v>80</v>
      </c>
      <c r="Z58" s="2">
        <v>80</v>
      </c>
    </row>
    <row r="59" spans="1:26">
      <c r="A59" s="2">
        <v>177</v>
      </c>
      <c r="B59" s="2">
        <v>177</v>
      </c>
      <c r="C59" s="2">
        <v>177</v>
      </c>
      <c r="D59" s="2">
        <v>170</v>
      </c>
      <c r="E59" s="2">
        <v>150</v>
      </c>
      <c r="F59" s="2">
        <v>150</v>
      </c>
      <c r="G59" s="2">
        <v>140</v>
      </c>
      <c r="H59" s="2">
        <v>135</v>
      </c>
      <c r="I59" s="2">
        <v>135</v>
      </c>
      <c r="J59" s="2">
        <v>130</v>
      </c>
      <c r="K59" s="2">
        <v>125</v>
      </c>
      <c r="L59" s="2">
        <v>120</v>
      </c>
      <c r="M59" s="2">
        <v>115</v>
      </c>
      <c r="N59" s="2">
        <v>110</v>
      </c>
      <c r="O59" s="2">
        <v>105</v>
      </c>
      <c r="P59" s="2">
        <v>100</v>
      </c>
      <c r="Q59" s="2">
        <v>95</v>
      </c>
      <c r="R59" s="2">
        <v>90</v>
      </c>
      <c r="S59" s="2">
        <v>85</v>
      </c>
      <c r="T59" s="2">
        <v>80</v>
      </c>
      <c r="U59" s="2">
        <v>75</v>
      </c>
      <c r="V59" s="2">
        <v>70</v>
      </c>
      <c r="W59" s="2">
        <v>70</v>
      </c>
      <c r="X59" s="2">
        <v>70</v>
      </c>
      <c r="Y59" s="2">
        <v>65</v>
      </c>
      <c r="Z59" s="2">
        <v>60</v>
      </c>
    </row>
    <row r="60" spans="1:26">
      <c r="A60" s="2">
        <v>232</v>
      </c>
      <c r="B60" s="2">
        <v>232</v>
      </c>
      <c r="C60" s="2">
        <v>232</v>
      </c>
      <c r="D60" s="2">
        <v>220</v>
      </c>
      <c r="E60" s="2">
        <v>160</v>
      </c>
      <c r="F60" s="2">
        <v>160</v>
      </c>
      <c r="G60" s="2">
        <v>150</v>
      </c>
      <c r="H60" s="2">
        <v>145</v>
      </c>
      <c r="I60" s="2">
        <v>145</v>
      </c>
      <c r="J60" s="2">
        <v>140</v>
      </c>
      <c r="K60" s="2">
        <v>135</v>
      </c>
      <c r="L60" s="2">
        <v>130</v>
      </c>
      <c r="M60" s="2">
        <v>125</v>
      </c>
      <c r="N60" s="2">
        <v>120</v>
      </c>
      <c r="O60" s="2">
        <v>115</v>
      </c>
      <c r="P60" s="2">
        <v>110</v>
      </c>
      <c r="Q60" s="2">
        <v>105</v>
      </c>
      <c r="R60" s="2">
        <v>100</v>
      </c>
      <c r="S60" s="2">
        <v>95</v>
      </c>
      <c r="T60" s="2">
        <v>90</v>
      </c>
      <c r="U60" s="2">
        <v>85</v>
      </c>
      <c r="V60" s="2">
        <v>80</v>
      </c>
      <c r="W60" s="2">
        <v>75</v>
      </c>
      <c r="X60" s="2">
        <v>70</v>
      </c>
      <c r="Y60" s="2">
        <v>65</v>
      </c>
      <c r="Z60" s="2">
        <v>60</v>
      </c>
    </row>
    <row r="61" spans="1:26">
      <c r="A61" s="2">
        <v>271</v>
      </c>
      <c r="B61" s="2">
        <v>271</v>
      </c>
      <c r="C61" s="2">
        <v>271</v>
      </c>
      <c r="D61" s="2">
        <v>271</v>
      </c>
      <c r="E61" s="2">
        <v>271</v>
      </c>
      <c r="F61" s="2">
        <v>271</v>
      </c>
      <c r="G61" s="2">
        <v>271</v>
      </c>
      <c r="H61" s="2">
        <v>271</v>
      </c>
      <c r="I61" s="2">
        <v>271</v>
      </c>
      <c r="J61" s="2">
        <v>271</v>
      </c>
      <c r="K61" s="2">
        <v>271</v>
      </c>
      <c r="L61" s="2">
        <v>271</v>
      </c>
      <c r="M61" s="2">
        <v>271</v>
      </c>
      <c r="N61" s="2">
        <v>271</v>
      </c>
      <c r="O61" s="2">
        <v>271</v>
      </c>
      <c r="P61" s="2">
        <v>271</v>
      </c>
      <c r="Q61" s="2">
        <v>271</v>
      </c>
      <c r="R61" s="2">
        <v>271</v>
      </c>
      <c r="S61" s="2">
        <v>271</v>
      </c>
      <c r="T61" s="2">
        <v>271</v>
      </c>
      <c r="U61" s="2">
        <v>271</v>
      </c>
      <c r="V61" s="2">
        <v>271</v>
      </c>
      <c r="W61" s="2">
        <v>271</v>
      </c>
      <c r="X61" s="2">
        <v>271</v>
      </c>
      <c r="Y61" s="2">
        <v>271</v>
      </c>
      <c r="Z61" s="2">
        <v>271</v>
      </c>
    </row>
    <row r="62" spans="1:26">
      <c r="A62" s="2">
        <v>271</v>
      </c>
      <c r="B62" s="2">
        <v>271</v>
      </c>
      <c r="C62" s="2">
        <v>271</v>
      </c>
      <c r="D62" s="2">
        <v>271</v>
      </c>
      <c r="E62" s="2">
        <v>271</v>
      </c>
      <c r="F62" s="2">
        <v>271</v>
      </c>
      <c r="G62" s="2">
        <v>271</v>
      </c>
      <c r="H62" s="2">
        <v>271</v>
      </c>
      <c r="I62" s="2">
        <v>271</v>
      </c>
      <c r="J62" s="2">
        <v>271</v>
      </c>
      <c r="K62" s="2">
        <v>271</v>
      </c>
      <c r="L62" s="2">
        <v>271</v>
      </c>
      <c r="M62" s="2">
        <v>271</v>
      </c>
      <c r="N62" s="2">
        <v>271</v>
      </c>
      <c r="O62" s="2">
        <v>271</v>
      </c>
      <c r="P62" s="2">
        <v>271</v>
      </c>
      <c r="Q62" s="2">
        <v>271</v>
      </c>
      <c r="R62" s="2">
        <v>271</v>
      </c>
      <c r="S62" s="2">
        <v>271</v>
      </c>
      <c r="T62" s="2">
        <v>271</v>
      </c>
      <c r="U62" s="2">
        <v>271</v>
      </c>
      <c r="V62" s="2">
        <v>271</v>
      </c>
      <c r="W62" s="2">
        <v>271</v>
      </c>
      <c r="X62" s="2">
        <v>271</v>
      </c>
      <c r="Y62" s="2">
        <v>271</v>
      </c>
      <c r="Z62" s="2">
        <v>271</v>
      </c>
    </row>
    <row r="63" spans="1:26">
      <c r="A63" s="2">
        <v>219</v>
      </c>
      <c r="B63" s="2">
        <v>219</v>
      </c>
      <c r="C63" s="2">
        <v>219</v>
      </c>
      <c r="D63" s="2">
        <v>219</v>
      </c>
      <c r="E63" s="2">
        <v>225</v>
      </c>
      <c r="F63" s="2">
        <v>225</v>
      </c>
      <c r="G63" s="2">
        <v>225</v>
      </c>
      <c r="H63" s="2">
        <v>225</v>
      </c>
      <c r="I63" s="2">
        <v>225</v>
      </c>
      <c r="J63" s="2">
        <v>225</v>
      </c>
      <c r="K63" s="2">
        <v>225</v>
      </c>
      <c r="L63" s="2">
        <v>225</v>
      </c>
      <c r="M63" s="2">
        <v>225</v>
      </c>
      <c r="N63" s="2">
        <v>225</v>
      </c>
      <c r="O63" s="2">
        <v>225</v>
      </c>
      <c r="P63" s="2">
        <v>225</v>
      </c>
      <c r="Q63" s="2">
        <v>225</v>
      </c>
      <c r="R63" s="2">
        <v>225</v>
      </c>
      <c r="S63" s="2">
        <v>225</v>
      </c>
      <c r="T63" s="2">
        <v>225</v>
      </c>
      <c r="U63" s="2">
        <v>225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</row>
    <row r="64" spans="1:26">
      <c r="A64" s="2">
        <v>177</v>
      </c>
      <c r="B64" s="2">
        <v>177</v>
      </c>
      <c r="C64" s="2">
        <v>177</v>
      </c>
      <c r="D64" s="2">
        <v>177</v>
      </c>
      <c r="E64" s="2">
        <v>150</v>
      </c>
      <c r="F64" s="2">
        <v>140</v>
      </c>
      <c r="G64" s="2">
        <v>140</v>
      </c>
      <c r="H64" s="2">
        <v>140</v>
      </c>
      <c r="I64" s="2">
        <v>140</v>
      </c>
      <c r="J64" s="2">
        <v>135</v>
      </c>
      <c r="K64" s="2">
        <v>135</v>
      </c>
      <c r="L64" s="2">
        <v>130</v>
      </c>
      <c r="M64" s="2">
        <v>125</v>
      </c>
      <c r="N64" s="2">
        <v>120</v>
      </c>
      <c r="O64" s="2">
        <v>115</v>
      </c>
      <c r="P64" s="2">
        <v>110</v>
      </c>
      <c r="Q64" s="2">
        <v>105</v>
      </c>
      <c r="R64" s="2">
        <v>100</v>
      </c>
      <c r="S64" s="2">
        <v>95</v>
      </c>
      <c r="T64" s="2">
        <v>90</v>
      </c>
      <c r="U64" s="2">
        <v>85</v>
      </c>
      <c r="V64" s="2">
        <v>80</v>
      </c>
      <c r="W64" s="2">
        <v>0</v>
      </c>
      <c r="X64" s="2">
        <v>0</v>
      </c>
      <c r="Y64" s="2">
        <v>0</v>
      </c>
      <c r="Z64" s="2">
        <v>0</v>
      </c>
    </row>
    <row r="65" spans="1:26">
      <c r="A65" s="2">
        <v>177</v>
      </c>
      <c r="B65" s="2">
        <v>177</v>
      </c>
      <c r="C65" s="2">
        <v>177</v>
      </c>
      <c r="D65" s="2">
        <v>177</v>
      </c>
      <c r="E65" s="2">
        <v>150</v>
      </c>
      <c r="F65" s="2">
        <v>140</v>
      </c>
      <c r="G65" s="2">
        <v>140</v>
      </c>
      <c r="H65" s="2">
        <v>140</v>
      </c>
      <c r="I65" s="2">
        <v>140</v>
      </c>
      <c r="J65" s="2">
        <v>135</v>
      </c>
      <c r="K65" s="2">
        <v>135</v>
      </c>
      <c r="L65" s="2">
        <v>130</v>
      </c>
      <c r="M65" s="2">
        <v>125</v>
      </c>
      <c r="N65" s="2">
        <v>120</v>
      </c>
      <c r="O65" s="2">
        <v>115</v>
      </c>
      <c r="P65" s="2">
        <v>110</v>
      </c>
      <c r="Q65" s="2">
        <v>105</v>
      </c>
      <c r="R65" s="2">
        <v>100</v>
      </c>
      <c r="S65" s="2">
        <v>95</v>
      </c>
      <c r="T65" s="2">
        <v>90</v>
      </c>
      <c r="U65" s="2">
        <v>85</v>
      </c>
      <c r="V65" s="2">
        <v>80</v>
      </c>
      <c r="W65" s="2">
        <v>80</v>
      </c>
      <c r="X65" s="2">
        <v>80</v>
      </c>
      <c r="Y65" s="2">
        <v>80</v>
      </c>
      <c r="Z65" s="2">
        <v>80</v>
      </c>
    </row>
    <row r="66" spans="1:26">
      <c r="A66" s="2">
        <v>184</v>
      </c>
      <c r="B66" s="2">
        <v>184</v>
      </c>
      <c r="C66" s="2">
        <v>184</v>
      </c>
      <c r="D66" s="2">
        <v>184</v>
      </c>
      <c r="E66" s="2">
        <v>150</v>
      </c>
      <c r="F66" s="2">
        <v>140</v>
      </c>
      <c r="G66" s="2">
        <v>140</v>
      </c>
      <c r="H66" s="2">
        <v>140</v>
      </c>
      <c r="I66" s="2">
        <v>140</v>
      </c>
      <c r="J66" s="2">
        <v>135</v>
      </c>
      <c r="K66" s="2">
        <v>135</v>
      </c>
      <c r="L66" s="2">
        <v>130</v>
      </c>
      <c r="M66" s="2">
        <v>125</v>
      </c>
      <c r="N66" s="2">
        <v>120</v>
      </c>
      <c r="O66" s="2">
        <v>115</v>
      </c>
      <c r="P66" s="2">
        <v>110</v>
      </c>
      <c r="Q66" s="2">
        <v>105</v>
      </c>
      <c r="R66" s="2">
        <v>100</v>
      </c>
      <c r="S66" s="2">
        <v>95</v>
      </c>
      <c r="T66" s="2">
        <v>90</v>
      </c>
      <c r="U66" s="2">
        <v>85</v>
      </c>
      <c r="V66" s="2">
        <v>80</v>
      </c>
      <c r="W66" s="2">
        <v>80</v>
      </c>
      <c r="X66" s="2">
        <v>80</v>
      </c>
      <c r="Y66" s="2">
        <v>80</v>
      </c>
      <c r="Z66" s="2">
        <v>80</v>
      </c>
    </row>
    <row r="67" spans="1:26">
      <c r="A67" s="2">
        <v>212</v>
      </c>
      <c r="B67" s="2">
        <v>212</v>
      </c>
      <c r="C67" s="2">
        <v>212</v>
      </c>
      <c r="D67" s="2">
        <v>212</v>
      </c>
      <c r="E67" s="2">
        <v>150</v>
      </c>
      <c r="F67" s="2">
        <v>140</v>
      </c>
      <c r="G67" s="2">
        <v>140</v>
      </c>
      <c r="H67" s="2">
        <v>140</v>
      </c>
      <c r="I67" s="2">
        <v>140</v>
      </c>
      <c r="J67" s="2">
        <v>135</v>
      </c>
      <c r="K67" s="2">
        <v>135</v>
      </c>
      <c r="L67" s="2">
        <v>130</v>
      </c>
      <c r="M67" s="2">
        <v>125</v>
      </c>
      <c r="N67" s="2">
        <v>120</v>
      </c>
      <c r="O67" s="2">
        <v>115</v>
      </c>
      <c r="P67" s="2">
        <v>110</v>
      </c>
      <c r="Q67" s="2">
        <v>105</v>
      </c>
      <c r="R67" s="2">
        <v>100</v>
      </c>
      <c r="S67" s="2">
        <v>95</v>
      </c>
      <c r="T67" s="2">
        <v>90</v>
      </c>
      <c r="U67" s="2">
        <v>85</v>
      </c>
      <c r="V67" s="2">
        <v>80</v>
      </c>
      <c r="W67" s="2">
        <v>80</v>
      </c>
      <c r="X67" s="2">
        <v>80</v>
      </c>
      <c r="Y67" s="2">
        <v>80</v>
      </c>
      <c r="Z67" s="2">
        <v>80</v>
      </c>
    </row>
    <row r="68" spans="1:26">
      <c r="A68" s="2">
        <v>241</v>
      </c>
      <c r="B68" s="2">
        <v>241</v>
      </c>
      <c r="C68" s="2">
        <v>241</v>
      </c>
      <c r="D68" s="2">
        <v>241</v>
      </c>
      <c r="E68" s="2">
        <v>275</v>
      </c>
      <c r="F68" s="2">
        <v>275</v>
      </c>
      <c r="G68" s="2">
        <v>275</v>
      </c>
      <c r="H68" s="2">
        <v>275</v>
      </c>
      <c r="I68" s="2">
        <v>275</v>
      </c>
      <c r="J68" s="2">
        <v>275</v>
      </c>
      <c r="K68" s="2">
        <v>275</v>
      </c>
      <c r="L68" s="2">
        <v>275</v>
      </c>
      <c r="M68" s="2">
        <v>270</v>
      </c>
      <c r="N68" s="2">
        <v>265</v>
      </c>
      <c r="O68" s="2">
        <v>260</v>
      </c>
      <c r="P68" s="2">
        <v>255</v>
      </c>
      <c r="Q68" s="2">
        <v>250</v>
      </c>
      <c r="R68" s="2">
        <v>245</v>
      </c>
      <c r="S68" s="2">
        <v>240</v>
      </c>
      <c r="T68" s="2">
        <v>235</v>
      </c>
      <c r="U68" s="2">
        <v>230</v>
      </c>
      <c r="V68" s="2">
        <v>225</v>
      </c>
      <c r="W68" s="2">
        <v>225</v>
      </c>
      <c r="X68" s="2">
        <v>225</v>
      </c>
      <c r="Y68" s="2">
        <v>225</v>
      </c>
      <c r="Z68" s="2">
        <v>225</v>
      </c>
    </row>
    <row r="69" spans="1:26">
      <c r="A69" s="2">
        <v>252</v>
      </c>
      <c r="B69" s="2">
        <v>252</v>
      </c>
      <c r="C69" s="2">
        <v>252</v>
      </c>
      <c r="D69" s="2">
        <v>252</v>
      </c>
      <c r="E69" s="2">
        <v>300</v>
      </c>
      <c r="F69" s="2">
        <v>300</v>
      </c>
      <c r="G69" s="2">
        <v>300</v>
      </c>
      <c r="H69" s="2">
        <v>300</v>
      </c>
      <c r="I69" s="2">
        <v>300</v>
      </c>
      <c r="J69" s="2">
        <v>300</v>
      </c>
      <c r="K69" s="2">
        <v>300</v>
      </c>
      <c r="L69" s="2">
        <v>300</v>
      </c>
      <c r="M69" s="2">
        <v>295</v>
      </c>
      <c r="N69" s="2">
        <v>290</v>
      </c>
      <c r="O69" s="2">
        <v>285</v>
      </c>
      <c r="P69" s="2">
        <v>280</v>
      </c>
      <c r="Q69" s="2">
        <v>275</v>
      </c>
      <c r="R69" s="2">
        <v>270</v>
      </c>
      <c r="S69" s="2">
        <v>265</v>
      </c>
      <c r="T69" s="2">
        <v>260</v>
      </c>
      <c r="U69" s="2">
        <v>255</v>
      </c>
      <c r="V69" s="2">
        <v>250</v>
      </c>
      <c r="W69" s="2">
        <v>245</v>
      </c>
      <c r="X69" s="2">
        <v>245</v>
      </c>
      <c r="Y69" s="2">
        <v>245</v>
      </c>
      <c r="Z69" s="2">
        <v>245</v>
      </c>
    </row>
    <row r="70" spans="1:26">
      <c r="A70" s="2">
        <v>191</v>
      </c>
      <c r="B70" s="2">
        <v>191</v>
      </c>
      <c r="C70" s="2">
        <v>191</v>
      </c>
      <c r="D70" s="2">
        <v>191</v>
      </c>
      <c r="E70" s="2">
        <v>191</v>
      </c>
      <c r="F70" s="2">
        <v>191</v>
      </c>
      <c r="G70" s="2">
        <v>191</v>
      </c>
      <c r="H70" s="2">
        <v>191</v>
      </c>
      <c r="I70" s="2">
        <v>191</v>
      </c>
      <c r="J70" s="2">
        <v>191</v>
      </c>
      <c r="K70" s="2">
        <v>191</v>
      </c>
      <c r="L70" s="2">
        <v>191</v>
      </c>
      <c r="M70" s="2">
        <v>191</v>
      </c>
      <c r="N70" s="2">
        <v>191</v>
      </c>
      <c r="O70" s="2">
        <v>191</v>
      </c>
      <c r="P70" s="2">
        <v>191</v>
      </c>
      <c r="Q70" s="2">
        <v>191</v>
      </c>
      <c r="R70" s="2">
        <v>191</v>
      </c>
      <c r="S70" s="2">
        <v>191</v>
      </c>
      <c r="T70" s="2">
        <v>191</v>
      </c>
      <c r="U70" s="2">
        <v>191</v>
      </c>
      <c r="V70" s="2">
        <v>185</v>
      </c>
      <c r="W70" s="2">
        <v>180</v>
      </c>
      <c r="X70" s="2">
        <v>180</v>
      </c>
      <c r="Y70" s="2">
        <v>180</v>
      </c>
      <c r="Z70" s="2">
        <v>180</v>
      </c>
    </row>
    <row r="71" spans="1:26">
      <c r="A71" s="2">
        <v>164</v>
      </c>
      <c r="B71" s="2">
        <v>164</v>
      </c>
      <c r="C71" s="2">
        <v>164</v>
      </c>
      <c r="D71" s="2">
        <v>164</v>
      </c>
      <c r="E71" s="2">
        <v>164</v>
      </c>
      <c r="F71" s="2">
        <v>164</v>
      </c>
      <c r="G71" s="2">
        <v>164</v>
      </c>
      <c r="H71" s="2">
        <v>164</v>
      </c>
      <c r="I71" s="2">
        <v>164</v>
      </c>
      <c r="J71" s="2">
        <v>164</v>
      </c>
      <c r="K71" s="2">
        <v>164</v>
      </c>
      <c r="L71" s="2">
        <v>164</v>
      </c>
      <c r="M71" s="2">
        <v>164</v>
      </c>
      <c r="N71" s="2">
        <v>164</v>
      </c>
      <c r="O71" s="2">
        <v>164</v>
      </c>
      <c r="P71" s="2">
        <v>164</v>
      </c>
      <c r="Q71" s="2">
        <v>164</v>
      </c>
      <c r="R71" s="2">
        <v>164</v>
      </c>
      <c r="S71" s="2">
        <v>164</v>
      </c>
      <c r="T71" s="2">
        <v>164</v>
      </c>
      <c r="U71" s="2">
        <v>164</v>
      </c>
      <c r="V71" s="2">
        <v>160</v>
      </c>
      <c r="W71" s="2">
        <v>155</v>
      </c>
      <c r="X71" s="2">
        <v>155</v>
      </c>
      <c r="Y71" s="2">
        <v>155</v>
      </c>
      <c r="Z71" s="2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showRowColHeaders="0" zoomScale="85" zoomScaleNormal="85" zoomScalePageLayoutView="85" workbookViewId="0">
      <selection activeCell="C12" sqref="C12:C41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-2049.48</v>
      </c>
      <c r="G2" s="4" t="s">
        <v>77</v>
      </c>
      <c r="I2" s="17">
        <f>COUNTIF(D12:D41,"Y")/COUNT(C12:C41)</f>
        <v>0.3</v>
      </c>
      <c r="J2" s="1"/>
      <c r="K2" s="4" t="s">
        <v>77</v>
      </c>
      <c r="M2" s="17">
        <f>COUNTIF(L12:L41,"Y")/COUNT(K12:K41)</f>
        <v>0.26666666666666666</v>
      </c>
    </row>
    <row r="3" spans="2:21" ht="25">
      <c r="B3" s="4" t="s">
        <v>33</v>
      </c>
      <c r="D3" s="5">
        <f>C47+K47</f>
        <v>4304.99</v>
      </c>
      <c r="G3" s="4" t="s">
        <v>78</v>
      </c>
      <c r="I3" s="18">
        <f>AVERAGE(C12:C41)</f>
        <v>132.46666666666667</v>
      </c>
      <c r="J3" s="1"/>
      <c r="K3" s="4" t="s">
        <v>78</v>
      </c>
      <c r="M3" s="18">
        <f>AVERAGE(K12:K41)</f>
        <v>186.43333333333334</v>
      </c>
    </row>
    <row r="4" spans="2:21" ht="25">
      <c r="B4" s="4" t="s">
        <v>48</v>
      </c>
      <c r="D4" s="5">
        <f ca="1">D3-E43-M43</f>
        <v>1906.9899999999998</v>
      </c>
      <c r="G4" s="4" t="s">
        <v>79</v>
      </c>
      <c r="I4" s="18">
        <f>I3*I2</f>
        <v>39.74</v>
      </c>
      <c r="J4" s="1"/>
      <c r="K4" s="4" t="s">
        <v>79</v>
      </c>
      <c r="M4" s="18">
        <f>M3*M2</f>
        <v>49.715555555555554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120</v>
      </c>
      <c r="D12" s="2" t="s">
        <v>28</v>
      </c>
      <c r="E12" s="2">
        <f>IF(D12="Y",C12,0)</f>
        <v>120</v>
      </c>
      <c r="F12" s="2">
        <f ca="1">IF(B12&lt;$Q$14,IF(D12="Y",0,C12),"")</f>
        <v>0</v>
      </c>
      <c r="G12" s="2"/>
      <c r="J12" s="2">
        <v>1</v>
      </c>
      <c r="K12" s="2">
        <v>145</v>
      </c>
      <c r="L12" s="2" t="s">
        <v>29</v>
      </c>
      <c r="M12" s="2">
        <f>IF(L12="Y",K12,0)</f>
        <v>0</v>
      </c>
      <c r="N12" s="2">
        <f ca="1">IF(J12&lt;$Q$14,IF(L12="Y",0,K12),"")</f>
        <v>145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120</v>
      </c>
      <c r="D13" s="2" t="s">
        <v>28</v>
      </c>
      <c r="E13" s="2">
        <f t="shared" ref="E13:E41" si="0">IF(D13="Y",C13,0)</f>
        <v>120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175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175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1" si="4">B13+1</f>
        <v>3</v>
      </c>
      <c r="C14" s="2">
        <v>145</v>
      </c>
      <c r="D14" s="2" t="s">
        <v>28</v>
      </c>
      <c r="E14" s="2">
        <f t="shared" si="0"/>
        <v>145</v>
      </c>
      <c r="F14" s="2">
        <f t="shared" ca="1" si="1"/>
        <v>0</v>
      </c>
      <c r="G14" s="2"/>
      <c r="J14" s="2">
        <f t="shared" ref="J14:J41" si="5">J13+1</f>
        <v>3</v>
      </c>
      <c r="K14" s="2">
        <v>200</v>
      </c>
      <c r="L14" s="2" t="s">
        <v>29</v>
      </c>
      <c r="M14" s="2">
        <f t="shared" si="2"/>
        <v>0</v>
      </c>
      <c r="N14" s="2">
        <f t="shared" ca="1" si="3"/>
        <v>200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170</v>
      </c>
      <c r="D15" s="2" t="s">
        <v>28</v>
      </c>
      <c r="E15" s="2">
        <f t="shared" si="0"/>
        <v>170</v>
      </c>
      <c r="F15" s="2">
        <f t="shared" ca="1" si="1"/>
        <v>0</v>
      </c>
      <c r="G15" s="2"/>
      <c r="J15" s="2">
        <f t="shared" si="5"/>
        <v>4</v>
      </c>
      <c r="K15" s="2">
        <v>251</v>
      </c>
      <c r="L15" s="2" t="s">
        <v>28</v>
      </c>
      <c r="M15" s="2">
        <f t="shared" si="2"/>
        <v>251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170</v>
      </c>
      <c r="D16" s="2" t="s">
        <v>28</v>
      </c>
      <c r="E16" s="2">
        <f t="shared" si="0"/>
        <v>170</v>
      </c>
      <c r="F16" s="2">
        <f t="shared" ca="1" si="1"/>
        <v>0</v>
      </c>
      <c r="G16" s="2"/>
      <c r="I16">
        <v>5</v>
      </c>
      <c r="J16" s="2">
        <f t="shared" si="5"/>
        <v>5</v>
      </c>
      <c r="K16" s="2">
        <v>251</v>
      </c>
      <c r="L16" s="2" t="s">
        <v>28</v>
      </c>
      <c r="M16" s="2">
        <f t="shared" si="2"/>
        <v>251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146</v>
      </c>
      <c r="D17" s="2" t="s">
        <v>28</v>
      </c>
      <c r="E17" s="2">
        <f t="shared" si="0"/>
        <v>146</v>
      </c>
      <c r="F17" s="2">
        <f t="shared" ca="1" si="1"/>
        <v>0</v>
      </c>
      <c r="G17" s="2"/>
      <c r="J17" s="2">
        <f t="shared" si="5"/>
        <v>6</v>
      </c>
      <c r="K17" s="2">
        <v>205</v>
      </c>
      <c r="L17" s="2" t="s">
        <v>29</v>
      </c>
      <c r="M17" s="2">
        <f t="shared" si="2"/>
        <v>0</v>
      </c>
      <c r="N17" s="2">
        <f t="shared" ca="1" si="3"/>
        <v>205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100</v>
      </c>
      <c r="D18" s="2" t="s">
        <v>29</v>
      </c>
      <c r="E18" s="2">
        <f t="shared" si="0"/>
        <v>0</v>
      </c>
      <c r="F18" s="2">
        <f t="shared" ca="1" si="1"/>
        <v>100</v>
      </c>
      <c r="G18" s="2"/>
      <c r="J18" s="2">
        <f t="shared" si="5"/>
        <v>7</v>
      </c>
      <c r="K18" s="2">
        <v>150</v>
      </c>
      <c r="L18" s="2" t="s">
        <v>29</v>
      </c>
      <c r="M18" s="2">
        <f t="shared" si="2"/>
        <v>0</v>
      </c>
      <c r="N18" s="2">
        <f t="shared" ca="1" si="3"/>
        <v>150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100</v>
      </c>
      <c r="D19" s="2" t="s">
        <v>29</v>
      </c>
      <c r="E19" s="2">
        <f t="shared" si="0"/>
        <v>0</v>
      </c>
      <c r="F19" s="2">
        <f t="shared" ca="1" si="1"/>
        <v>100</v>
      </c>
      <c r="G19" s="2"/>
      <c r="J19" s="2">
        <f t="shared" si="5"/>
        <v>8</v>
      </c>
      <c r="K19" s="2">
        <v>150</v>
      </c>
      <c r="L19" s="2" t="s">
        <v>29</v>
      </c>
      <c r="M19" s="2">
        <f t="shared" si="2"/>
        <v>0</v>
      </c>
      <c r="N19" s="2">
        <f t="shared" ca="1" si="3"/>
        <v>150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100</v>
      </c>
      <c r="D20" s="2" t="s">
        <v>29</v>
      </c>
      <c r="E20" s="2">
        <f t="shared" si="0"/>
        <v>0</v>
      </c>
      <c r="F20" s="2">
        <f t="shared" ca="1" si="1"/>
        <v>100</v>
      </c>
      <c r="G20" s="2"/>
      <c r="J20" s="2">
        <f t="shared" si="5"/>
        <v>9</v>
      </c>
      <c r="K20" s="2">
        <v>140</v>
      </c>
      <c r="L20" s="2" t="s">
        <v>29</v>
      </c>
      <c r="M20" s="2">
        <f t="shared" si="2"/>
        <v>0</v>
      </c>
      <c r="N20" s="2">
        <f t="shared" ca="1" si="3"/>
        <v>140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118</v>
      </c>
      <c r="D21" s="2" t="s">
        <v>28</v>
      </c>
      <c r="E21" s="2">
        <f t="shared" si="0"/>
        <v>118</v>
      </c>
      <c r="F21" s="2">
        <f t="shared" ca="1" si="1"/>
        <v>0</v>
      </c>
      <c r="G21" s="2"/>
      <c r="J21" s="2">
        <f t="shared" si="5"/>
        <v>10</v>
      </c>
      <c r="K21" s="2">
        <v>160</v>
      </c>
      <c r="L21" s="2" t="s">
        <v>29</v>
      </c>
      <c r="M21" s="2">
        <f t="shared" si="2"/>
        <v>0</v>
      </c>
      <c r="N21" s="2">
        <f t="shared" ca="1" si="3"/>
        <v>160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170</v>
      </c>
      <c r="D22" s="2" t="s">
        <v>28</v>
      </c>
      <c r="E22" s="2">
        <f t="shared" si="0"/>
        <v>170</v>
      </c>
      <c r="F22" s="2">
        <f t="shared" ca="1" si="1"/>
        <v>0</v>
      </c>
      <c r="G22" s="2"/>
      <c r="J22" s="2">
        <f t="shared" si="5"/>
        <v>11</v>
      </c>
      <c r="K22" s="2">
        <v>210</v>
      </c>
      <c r="L22" s="2" t="s">
        <v>28</v>
      </c>
      <c r="M22" s="2">
        <f t="shared" si="2"/>
        <v>210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170</v>
      </c>
      <c r="D23" s="2" t="s">
        <v>28</v>
      </c>
      <c r="E23" s="2">
        <f t="shared" si="0"/>
        <v>170</v>
      </c>
      <c r="F23" s="2">
        <f t="shared" ca="1" si="1"/>
        <v>0</v>
      </c>
      <c r="G23" s="2"/>
      <c r="J23" s="2">
        <f t="shared" si="5"/>
        <v>12</v>
      </c>
      <c r="K23" s="2">
        <v>216</v>
      </c>
      <c r="L23" s="2" t="s">
        <v>28</v>
      </c>
      <c r="M23" s="2">
        <f t="shared" si="2"/>
        <v>216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110</v>
      </c>
      <c r="D24" s="2" t="s">
        <v>29</v>
      </c>
      <c r="E24" s="2">
        <f t="shared" si="0"/>
        <v>0</v>
      </c>
      <c r="F24" s="2">
        <f t="shared" ca="1" si="1"/>
        <v>110</v>
      </c>
      <c r="G24" s="2"/>
      <c r="J24" s="2">
        <f t="shared" si="5"/>
        <v>13</v>
      </c>
      <c r="K24" s="2">
        <v>165</v>
      </c>
      <c r="L24" s="2" t="s">
        <v>29</v>
      </c>
      <c r="M24" s="2">
        <f t="shared" si="2"/>
        <v>0</v>
      </c>
      <c r="N24" s="2">
        <f t="shared" ca="1" si="3"/>
        <v>165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100</v>
      </c>
      <c r="D25" s="2" t="s">
        <v>29</v>
      </c>
      <c r="E25" s="2">
        <f t="shared" si="0"/>
        <v>0</v>
      </c>
      <c r="F25" s="2">
        <f t="shared" ca="1" si="1"/>
        <v>100</v>
      </c>
      <c r="G25" s="2"/>
      <c r="J25" s="2">
        <f t="shared" si="5"/>
        <v>14</v>
      </c>
      <c r="K25" s="2">
        <v>149</v>
      </c>
      <c r="L25" s="2" t="s">
        <v>29</v>
      </c>
      <c r="M25" s="2">
        <f t="shared" si="2"/>
        <v>0</v>
      </c>
      <c r="N25" s="2">
        <f t="shared" ca="1" si="3"/>
        <v>149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100</v>
      </c>
      <c r="D26" s="2" t="s">
        <v>29</v>
      </c>
      <c r="E26" s="2">
        <f t="shared" si="0"/>
        <v>0</v>
      </c>
      <c r="F26" s="2">
        <f t="shared" ca="1" si="1"/>
        <v>100</v>
      </c>
      <c r="G26" s="2"/>
      <c r="J26" s="2">
        <f t="shared" si="5"/>
        <v>15</v>
      </c>
      <c r="K26" s="2">
        <v>149</v>
      </c>
      <c r="L26" s="2" t="s">
        <v>29</v>
      </c>
      <c r="M26" s="2">
        <f t="shared" si="2"/>
        <v>0</v>
      </c>
      <c r="N26" s="2">
        <f t="shared" ca="1" si="3"/>
        <v>149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100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149</v>
      </c>
      <c r="L27" s="2" t="s">
        <v>29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115</v>
      </c>
      <c r="D28" s="2" t="s">
        <v>29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177</v>
      </c>
      <c r="L28" s="2" t="s">
        <v>29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180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250</v>
      </c>
      <c r="L29" s="2" t="s">
        <v>29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180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275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110</v>
      </c>
      <c r="D31" s="2" t="s">
        <v>29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169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100</v>
      </c>
      <c r="D32" s="2" t="s">
        <v>29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151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100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151</v>
      </c>
      <c r="L33" s="2" t="s">
        <v>28</v>
      </c>
      <c r="M33" s="2">
        <f t="shared" si="2"/>
        <v>151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160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189</v>
      </c>
      <c r="L34" s="2" t="s">
        <v>28</v>
      </c>
      <c r="M34" s="2">
        <f t="shared" si="2"/>
        <v>189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170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202</v>
      </c>
      <c r="L35" s="2" t="s">
        <v>28</v>
      </c>
      <c r="M35" s="2">
        <f t="shared" si="2"/>
        <v>202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180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217</v>
      </c>
      <c r="L36" s="2" t="s">
        <v>28</v>
      </c>
      <c r="M36" s="2">
        <f t="shared" si="2"/>
        <v>217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180</v>
      </c>
      <c r="D37" s="2" t="s">
        <v>29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234</v>
      </c>
      <c r="L37" s="2" t="s">
        <v>29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130</v>
      </c>
      <c r="D38" s="2" t="s">
        <v>29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200</v>
      </c>
      <c r="L38" s="2" t="s">
        <v>29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S38" s="2"/>
    </row>
    <row r="39" spans="2:19">
      <c r="B39" s="2">
        <f t="shared" si="4"/>
        <v>28</v>
      </c>
      <c r="C39" s="2">
        <v>110</v>
      </c>
      <c r="D39" s="2" t="s">
        <v>29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171</v>
      </c>
      <c r="L39" s="2" t="s">
        <v>29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S39" s="2"/>
    </row>
    <row r="40" spans="2:19">
      <c r="B40" s="2">
        <f t="shared" si="4"/>
        <v>29</v>
      </c>
      <c r="C40" s="2">
        <v>110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171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110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171</v>
      </c>
      <c r="L41" s="2" t="s">
        <v>29</v>
      </c>
      <c r="M41" s="2">
        <f t="shared" si="2"/>
        <v>0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3974</v>
      </c>
      <c r="D43">
        <f>SUM(E12:E41)</f>
        <v>1329</v>
      </c>
      <c r="E43" s="2">
        <f ca="1">SUM(F12:F41)</f>
        <v>610</v>
      </c>
      <c r="J43" t="s">
        <v>21</v>
      </c>
      <c r="K43">
        <f>SUM(K12:K41)</f>
        <v>5593</v>
      </c>
      <c r="L43">
        <f>SUM(M12:M41)</f>
        <v>1687</v>
      </c>
      <c r="M43" s="2">
        <f ca="1">SUM(N12:N41)</f>
        <v>1788</v>
      </c>
    </row>
    <row r="44" spans="2:19">
      <c r="B44" t="s">
        <v>22</v>
      </c>
      <c r="C44">
        <v>1725</v>
      </c>
      <c r="D44">
        <v>1725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119.22</v>
      </c>
      <c r="D46">
        <f>D43*0.03</f>
        <v>39.869999999999997</v>
      </c>
      <c r="J46" t="s">
        <v>24</v>
      </c>
      <c r="K46">
        <f>K43*0.03</f>
        <v>167.79</v>
      </c>
      <c r="L46">
        <f>L43*0.03</f>
        <v>50.61</v>
      </c>
    </row>
    <row r="47" spans="2:19">
      <c r="B47" t="s">
        <v>25</v>
      </c>
      <c r="C47">
        <f>C43-C44-C45-C46</f>
        <v>1879.78</v>
      </c>
      <c r="D47">
        <f>D43-D44-D45-D46</f>
        <v>-685.87</v>
      </c>
      <c r="J47" t="s">
        <v>25</v>
      </c>
      <c r="K47">
        <f>K43-K44-K45-K46</f>
        <v>2425.21</v>
      </c>
      <c r="L47">
        <f>L43-L44-L45-L46</f>
        <v>-1363.61</v>
      </c>
    </row>
  </sheetData>
  <conditionalFormatting sqref="D12:E41">
    <cfRule type="expression" dxfId="85" priority="11">
      <formula>$D12="Y"</formula>
    </cfRule>
    <cfRule type="expression" dxfId="84" priority="12">
      <formula>$D12="N"</formula>
    </cfRule>
  </conditionalFormatting>
  <conditionalFormatting sqref="L12:M12 M13:M40 L13:L41">
    <cfRule type="expression" dxfId="83" priority="9">
      <formula>$L12="Y"</formula>
    </cfRule>
    <cfRule type="expression" dxfId="82" priority="10">
      <formula>$L12="N"</formula>
    </cfRule>
  </conditionalFormatting>
  <conditionalFormatting sqref="M43">
    <cfRule type="expression" dxfId="81" priority="7">
      <formula>$L43="Y"</formula>
    </cfRule>
    <cfRule type="expression" dxfId="80" priority="8">
      <formula>$L43="N"</formula>
    </cfRule>
  </conditionalFormatting>
  <conditionalFormatting sqref="D2:D4">
    <cfRule type="expression" dxfId="79" priority="5">
      <formula>$D2&gt;0</formula>
    </cfRule>
    <cfRule type="expression" dxfId="78" priority="6">
      <formula>$D2&lt;0</formula>
    </cfRule>
  </conditionalFormatting>
  <conditionalFormatting sqref="E43">
    <cfRule type="expression" dxfId="77" priority="3">
      <formula>$L43="Y"</formula>
    </cfRule>
    <cfRule type="expression" dxfId="76" priority="4">
      <formula>$L43="N"</formula>
    </cfRule>
  </conditionalFormatting>
  <conditionalFormatting sqref="M41">
    <cfRule type="expression" dxfId="75" priority="1">
      <formula>$L41="Y"</formula>
    </cfRule>
    <cfRule type="expression" dxfId="74" priority="2">
      <formula>$L41="N"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85" zoomScaleNormal="85" zoomScalePageLayoutView="85" workbookViewId="0">
      <selection activeCell="F5" sqref="F5:F34"/>
    </sheetView>
  </sheetViews>
  <sheetFormatPr baseColWidth="10" defaultRowHeight="15" x14ac:dyDescent="0"/>
  <sheetData>
    <row r="1" spans="1:18">
      <c r="A1" t="s">
        <v>43</v>
      </c>
    </row>
    <row r="2" spans="1:18">
      <c r="A2" t="s">
        <v>76</v>
      </c>
    </row>
    <row r="3" spans="1:18">
      <c r="A3" s="10"/>
      <c r="B3" s="6"/>
      <c r="C3" s="6"/>
      <c r="D3" s="10"/>
      <c r="E3" s="6"/>
      <c r="F3" s="6"/>
      <c r="G3" s="6"/>
    </row>
    <row r="4" spans="1:18">
      <c r="A4" s="11">
        <v>42598</v>
      </c>
      <c r="B4" s="11">
        <v>42629</v>
      </c>
      <c r="C4" s="11">
        <v>42652</v>
      </c>
      <c r="D4" s="11">
        <v>42653</v>
      </c>
      <c r="E4" s="11">
        <v>42654</v>
      </c>
      <c r="F4" s="11">
        <v>42656</v>
      </c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2">
        <v>109</v>
      </c>
      <c r="B5" s="2">
        <v>120</v>
      </c>
      <c r="C5" s="2">
        <v>120</v>
      </c>
      <c r="D5" s="2">
        <v>120</v>
      </c>
      <c r="E5" s="2">
        <v>120</v>
      </c>
      <c r="F5" s="2">
        <v>120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>
        <v>124</v>
      </c>
      <c r="B6" s="2">
        <v>120</v>
      </c>
      <c r="C6" s="2">
        <v>120</v>
      </c>
      <c r="D6" s="2">
        <v>120</v>
      </c>
      <c r="E6" s="2">
        <v>120</v>
      </c>
      <c r="F6" s="2">
        <v>120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>
        <v>145</v>
      </c>
      <c r="B7" s="2">
        <v>145</v>
      </c>
      <c r="C7" s="2">
        <v>145</v>
      </c>
      <c r="D7" s="2">
        <v>145</v>
      </c>
      <c r="E7" s="2">
        <v>145</v>
      </c>
      <c r="F7" s="2">
        <v>145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>
        <v>166</v>
      </c>
      <c r="B8" s="2">
        <v>170</v>
      </c>
      <c r="C8" s="2">
        <v>170</v>
      </c>
      <c r="D8" s="2">
        <v>170</v>
      </c>
      <c r="E8" s="2">
        <v>170</v>
      </c>
      <c r="F8" s="2">
        <v>170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>
        <v>166</v>
      </c>
      <c r="B9" s="2">
        <v>170</v>
      </c>
      <c r="C9" s="2">
        <v>170</v>
      </c>
      <c r="D9" s="2">
        <v>170</v>
      </c>
      <c r="E9" s="2">
        <v>170</v>
      </c>
      <c r="F9" s="2">
        <v>170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>
        <v>146</v>
      </c>
      <c r="B10" s="2">
        <v>146</v>
      </c>
      <c r="C10" s="2">
        <v>146</v>
      </c>
      <c r="D10" s="2">
        <v>146</v>
      </c>
      <c r="E10" s="2">
        <v>146</v>
      </c>
      <c r="F10" s="2">
        <v>146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>
        <v>113</v>
      </c>
      <c r="B11" s="2">
        <v>113</v>
      </c>
      <c r="C11" s="2">
        <v>115</v>
      </c>
      <c r="D11" s="2">
        <v>110</v>
      </c>
      <c r="E11" s="2">
        <v>105</v>
      </c>
      <c r="F11" s="2">
        <v>100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>
        <v>113</v>
      </c>
      <c r="B12" s="2">
        <v>113</v>
      </c>
      <c r="C12" s="2">
        <v>115</v>
      </c>
      <c r="D12" s="2">
        <v>110</v>
      </c>
      <c r="E12" s="2">
        <v>105</v>
      </c>
      <c r="F12" s="2">
        <v>100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>
        <v>106</v>
      </c>
      <c r="B13" s="2">
        <v>106</v>
      </c>
      <c r="C13" s="2">
        <v>105</v>
      </c>
      <c r="D13" s="2">
        <v>100</v>
      </c>
      <c r="E13" s="2">
        <v>100</v>
      </c>
      <c r="F13" s="2">
        <v>100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2">
        <v>118</v>
      </c>
      <c r="B14" s="2">
        <v>118</v>
      </c>
      <c r="C14" s="2">
        <v>118</v>
      </c>
      <c r="D14" s="2">
        <v>118</v>
      </c>
      <c r="E14" s="2">
        <v>118</v>
      </c>
      <c r="F14" s="2">
        <v>118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>
        <v>141</v>
      </c>
      <c r="B15" s="2">
        <v>170</v>
      </c>
      <c r="C15" s="2">
        <v>170</v>
      </c>
      <c r="D15" s="2">
        <v>170</v>
      </c>
      <c r="E15" s="2">
        <v>170</v>
      </c>
      <c r="F15" s="2">
        <v>170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">
        <v>141</v>
      </c>
      <c r="B16" s="2">
        <v>170</v>
      </c>
      <c r="C16" s="2">
        <v>170</v>
      </c>
      <c r="D16" s="2">
        <v>170</v>
      </c>
      <c r="E16" s="2">
        <v>170</v>
      </c>
      <c r="F16" s="2">
        <v>170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>
        <v>113</v>
      </c>
      <c r="B17" s="2">
        <v>113</v>
      </c>
      <c r="C17" s="2">
        <v>115</v>
      </c>
      <c r="D17" s="2">
        <v>115</v>
      </c>
      <c r="E17" s="2">
        <v>115</v>
      </c>
      <c r="F17" s="2">
        <v>110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">
        <v>100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">
        <v>100</v>
      </c>
      <c r="B19" s="2">
        <v>100</v>
      </c>
      <c r="C19" s="2">
        <v>100</v>
      </c>
      <c r="D19" s="2">
        <v>100</v>
      </c>
      <c r="E19" s="2">
        <v>100</v>
      </c>
      <c r="F19" s="2">
        <v>100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">
        <v>100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2">
        <v>117</v>
      </c>
      <c r="B21" s="2">
        <v>117</v>
      </c>
      <c r="C21" s="2">
        <v>115</v>
      </c>
      <c r="D21" s="2">
        <v>115</v>
      </c>
      <c r="E21" s="2">
        <v>115</v>
      </c>
      <c r="F21" s="2">
        <v>115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">
        <v>138</v>
      </c>
      <c r="B22" s="2">
        <v>180</v>
      </c>
      <c r="C22" s="2">
        <v>180</v>
      </c>
      <c r="D22" s="2">
        <v>180</v>
      </c>
      <c r="E22" s="2">
        <v>180</v>
      </c>
      <c r="F22" s="2">
        <v>180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>
        <v>138</v>
      </c>
      <c r="B23" s="2">
        <v>180</v>
      </c>
      <c r="C23" s="2">
        <v>180</v>
      </c>
      <c r="D23" s="2">
        <v>180</v>
      </c>
      <c r="E23" s="2">
        <v>180</v>
      </c>
      <c r="F23" s="2">
        <v>180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2">
        <v>112</v>
      </c>
      <c r="B24" s="2">
        <v>112</v>
      </c>
      <c r="C24" s="2">
        <v>110</v>
      </c>
      <c r="D24" s="2">
        <v>110</v>
      </c>
      <c r="E24" s="2">
        <v>110</v>
      </c>
      <c r="F24" s="2">
        <v>110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2">
        <v>101</v>
      </c>
      <c r="B25" s="2">
        <v>101</v>
      </c>
      <c r="C25" s="2">
        <v>100</v>
      </c>
      <c r="D25" s="2">
        <v>100</v>
      </c>
      <c r="E25" s="2">
        <v>100</v>
      </c>
      <c r="F25" s="2">
        <v>100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>
        <v>101</v>
      </c>
      <c r="B26" s="2">
        <v>101</v>
      </c>
      <c r="C26" s="2">
        <v>100</v>
      </c>
      <c r="D26" s="2">
        <v>100</v>
      </c>
      <c r="E26" s="2">
        <v>100</v>
      </c>
      <c r="F26" s="2">
        <v>100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>
        <v>125</v>
      </c>
      <c r="B27" s="2">
        <v>160</v>
      </c>
      <c r="C27" s="2">
        <v>160</v>
      </c>
      <c r="D27" s="2">
        <v>160</v>
      </c>
      <c r="E27" s="2">
        <v>160</v>
      </c>
      <c r="F27" s="2">
        <v>160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>
        <v>133</v>
      </c>
      <c r="B28" s="2">
        <v>170</v>
      </c>
      <c r="C28" s="2">
        <v>170</v>
      </c>
      <c r="D28" s="2">
        <v>170</v>
      </c>
      <c r="E28" s="2">
        <v>170</v>
      </c>
      <c r="F28" s="2">
        <v>170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>
        <v>142</v>
      </c>
      <c r="B29" s="2">
        <v>180</v>
      </c>
      <c r="C29" s="2">
        <v>180</v>
      </c>
      <c r="D29" s="2">
        <v>180</v>
      </c>
      <c r="E29" s="2">
        <v>180</v>
      </c>
      <c r="F29" s="2">
        <v>180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>
        <v>154</v>
      </c>
      <c r="B30" s="2">
        <v>180</v>
      </c>
      <c r="C30" s="2">
        <v>180</v>
      </c>
      <c r="D30" s="2">
        <v>180</v>
      </c>
      <c r="E30" s="2">
        <v>180</v>
      </c>
      <c r="F30" s="2">
        <v>180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>
        <v>132</v>
      </c>
      <c r="B31" s="2">
        <v>132</v>
      </c>
      <c r="C31" s="2">
        <v>130</v>
      </c>
      <c r="D31" s="2">
        <v>130</v>
      </c>
      <c r="E31" s="2">
        <v>130</v>
      </c>
      <c r="F31" s="2">
        <v>130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>
        <v>112</v>
      </c>
      <c r="B32" s="2">
        <v>112</v>
      </c>
      <c r="C32" s="2">
        <v>110</v>
      </c>
      <c r="D32" s="2">
        <v>110</v>
      </c>
      <c r="E32" s="2">
        <v>110</v>
      </c>
      <c r="F32" s="2">
        <v>110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>
        <v>112</v>
      </c>
      <c r="B33" s="2">
        <v>112</v>
      </c>
      <c r="C33" s="2">
        <v>110</v>
      </c>
      <c r="D33" s="2">
        <v>110</v>
      </c>
      <c r="E33" s="2">
        <v>110</v>
      </c>
      <c r="F33" s="2">
        <v>110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>
        <v>112</v>
      </c>
      <c r="B34" s="2">
        <v>112</v>
      </c>
      <c r="C34" s="2">
        <v>110</v>
      </c>
      <c r="D34" s="2">
        <v>110</v>
      </c>
      <c r="E34" s="2">
        <v>110</v>
      </c>
      <c r="F34" s="2">
        <v>110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18">
      <c r="A37" s="6" t="s">
        <v>46</v>
      </c>
      <c r="B37" s="6"/>
      <c r="C37" s="6"/>
      <c r="D37" s="6"/>
      <c r="E37" s="6"/>
      <c r="F37" s="6"/>
      <c r="G37" s="6"/>
      <c r="H37" s="6"/>
    </row>
    <row r="38" spans="1:18">
      <c r="A38" s="2" t="s">
        <v>51</v>
      </c>
      <c r="B38" s="2"/>
      <c r="C38" s="2"/>
      <c r="D38" s="2"/>
      <c r="E38" s="2"/>
      <c r="F38" s="2"/>
      <c r="G38" s="2"/>
      <c r="H38" s="2"/>
    </row>
    <row r="39" spans="1:18">
      <c r="A39" s="2" t="s">
        <v>52</v>
      </c>
      <c r="B39" s="2"/>
      <c r="C39" s="2"/>
      <c r="D39" s="2"/>
      <c r="E39" s="2"/>
      <c r="F39" s="2"/>
      <c r="G39" s="2"/>
      <c r="H39" s="2"/>
    </row>
    <row r="40" spans="1:18">
      <c r="A40" s="11">
        <v>42598</v>
      </c>
      <c r="B40" s="11">
        <v>42629</v>
      </c>
      <c r="C40" s="6">
        <v>42652</v>
      </c>
      <c r="D40" s="11">
        <v>42653</v>
      </c>
      <c r="E40" s="11">
        <v>42654</v>
      </c>
      <c r="F40" s="11">
        <v>42656</v>
      </c>
      <c r="G40" s="11"/>
      <c r="H40" s="11"/>
      <c r="I40" s="6"/>
      <c r="J40" s="6"/>
      <c r="K40" s="6"/>
      <c r="L40" s="6"/>
      <c r="M40" s="6"/>
      <c r="N40" s="6"/>
      <c r="O40" s="6"/>
      <c r="P40" s="6"/>
      <c r="Q40" s="6"/>
    </row>
    <row r="41" spans="1:18">
      <c r="A41" s="2">
        <v>164</v>
      </c>
      <c r="B41" s="2">
        <v>164</v>
      </c>
      <c r="C41" s="2">
        <v>160</v>
      </c>
      <c r="D41" s="2">
        <v>155</v>
      </c>
      <c r="E41" s="2">
        <v>150</v>
      </c>
      <c r="F41" s="2">
        <v>145</v>
      </c>
      <c r="G41" s="2"/>
      <c r="H41" s="2"/>
      <c r="I41" s="2"/>
      <c r="J41" s="2"/>
      <c r="K41" s="2"/>
      <c r="L41" s="8"/>
      <c r="M41" s="2"/>
      <c r="N41" s="2"/>
      <c r="O41" s="2"/>
      <c r="P41" s="2"/>
      <c r="Q41" s="2"/>
    </row>
    <row r="42" spans="1:18">
      <c r="A42" s="2">
        <v>189</v>
      </c>
      <c r="B42" s="2">
        <v>189</v>
      </c>
      <c r="C42" s="2">
        <v>190</v>
      </c>
      <c r="D42" s="2">
        <v>185</v>
      </c>
      <c r="E42" s="2">
        <v>180</v>
      </c>
      <c r="F42" s="2">
        <v>175</v>
      </c>
      <c r="G42" s="2"/>
      <c r="H42" s="2"/>
      <c r="I42" s="2"/>
      <c r="J42" s="2"/>
      <c r="K42" s="2"/>
      <c r="L42" s="8"/>
      <c r="M42" s="2"/>
      <c r="N42" s="2"/>
      <c r="O42" s="2"/>
      <c r="P42" s="2"/>
      <c r="Q42" s="2"/>
    </row>
    <row r="43" spans="1:18">
      <c r="A43" s="2">
        <v>219</v>
      </c>
      <c r="B43" s="2">
        <v>219</v>
      </c>
      <c r="C43" s="2">
        <v>220</v>
      </c>
      <c r="D43" s="2">
        <v>210</v>
      </c>
      <c r="E43" s="2">
        <v>205</v>
      </c>
      <c r="F43" s="2">
        <v>200</v>
      </c>
      <c r="G43" s="2"/>
      <c r="H43" s="2"/>
      <c r="I43" s="2"/>
      <c r="J43" s="2"/>
      <c r="K43" s="2"/>
      <c r="L43" s="8"/>
      <c r="M43" s="2"/>
      <c r="N43" s="2"/>
      <c r="O43" s="2"/>
      <c r="P43" s="2"/>
      <c r="Q43" s="2"/>
    </row>
    <row r="44" spans="1:18">
      <c r="A44" s="2">
        <v>251</v>
      </c>
      <c r="B44" s="2">
        <v>251</v>
      </c>
      <c r="C44" s="2">
        <v>251</v>
      </c>
      <c r="D44" s="2">
        <v>251</v>
      </c>
      <c r="E44" s="2">
        <v>251</v>
      </c>
      <c r="F44" s="2">
        <v>251</v>
      </c>
      <c r="G44" s="2"/>
      <c r="H44" s="2"/>
      <c r="I44" s="2"/>
      <c r="J44" s="2"/>
      <c r="K44" s="2"/>
      <c r="L44" s="8"/>
      <c r="M44" s="2"/>
      <c r="N44" s="2"/>
      <c r="O44" s="2"/>
      <c r="P44" s="2"/>
      <c r="Q44" s="2"/>
    </row>
    <row r="45" spans="1:18">
      <c r="A45" s="2">
        <v>251</v>
      </c>
      <c r="B45" s="2">
        <v>251</v>
      </c>
      <c r="C45" s="2">
        <v>251</v>
      </c>
      <c r="D45" s="2">
        <v>251</v>
      </c>
      <c r="E45" s="2">
        <v>251</v>
      </c>
      <c r="F45" s="2">
        <v>251</v>
      </c>
      <c r="G45" s="2"/>
      <c r="H45" s="2"/>
      <c r="I45" s="2"/>
      <c r="J45" s="2"/>
      <c r="K45" s="2"/>
      <c r="L45" s="8"/>
      <c r="M45" s="2"/>
      <c r="N45" s="2"/>
      <c r="O45" s="2"/>
      <c r="P45" s="2"/>
      <c r="Q45" s="2"/>
    </row>
    <row r="46" spans="1:18">
      <c r="A46" s="2">
        <v>221</v>
      </c>
      <c r="B46" s="2">
        <v>221</v>
      </c>
      <c r="C46" s="2">
        <v>220</v>
      </c>
      <c r="D46" s="2">
        <v>215</v>
      </c>
      <c r="E46" s="2">
        <v>210</v>
      </c>
      <c r="F46" s="2">
        <v>205</v>
      </c>
      <c r="G46" s="2"/>
      <c r="H46" s="2"/>
      <c r="I46" s="2"/>
      <c r="J46" s="2"/>
      <c r="K46" s="2"/>
      <c r="L46" s="8"/>
      <c r="M46" s="2"/>
      <c r="N46" s="2"/>
      <c r="O46" s="2"/>
      <c r="P46" s="2"/>
      <c r="Q46" s="2"/>
    </row>
    <row r="47" spans="1:18">
      <c r="A47" s="2">
        <v>170</v>
      </c>
      <c r="B47" s="2">
        <v>170</v>
      </c>
      <c r="C47" s="2">
        <v>165</v>
      </c>
      <c r="D47" s="2">
        <v>160</v>
      </c>
      <c r="E47" s="2">
        <v>155</v>
      </c>
      <c r="F47" s="2">
        <v>150</v>
      </c>
      <c r="G47" s="2"/>
      <c r="H47" s="2"/>
      <c r="I47" s="2"/>
      <c r="J47" s="2"/>
      <c r="K47" s="2"/>
      <c r="L47" s="8"/>
      <c r="M47" s="2"/>
      <c r="N47" s="2"/>
      <c r="O47" s="2"/>
      <c r="P47" s="2"/>
      <c r="Q47" s="2"/>
    </row>
    <row r="48" spans="1:18">
      <c r="A48" s="2">
        <v>170</v>
      </c>
      <c r="B48" s="2">
        <v>170</v>
      </c>
      <c r="C48" s="2">
        <v>165</v>
      </c>
      <c r="D48" s="2">
        <v>160</v>
      </c>
      <c r="E48" s="2">
        <v>155</v>
      </c>
      <c r="F48" s="2">
        <v>150</v>
      </c>
      <c r="G48" s="2"/>
      <c r="H48" s="2"/>
      <c r="I48" s="2"/>
      <c r="J48" s="2"/>
      <c r="K48" s="2"/>
      <c r="L48" s="8"/>
      <c r="M48" s="2"/>
      <c r="N48" s="2"/>
      <c r="O48" s="2"/>
      <c r="P48" s="2"/>
      <c r="Q48" s="2"/>
    </row>
    <row r="49" spans="1:17">
      <c r="A49" s="2">
        <v>160</v>
      </c>
      <c r="B49" s="2">
        <v>160</v>
      </c>
      <c r="C49" s="2">
        <v>155</v>
      </c>
      <c r="D49" s="2">
        <v>150</v>
      </c>
      <c r="E49" s="2">
        <v>145</v>
      </c>
      <c r="F49" s="2">
        <v>140</v>
      </c>
      <c r="G49" s="2"/>
      <c r="H49" s="2"/>
      <c r="I49" s="2"/>
      <c r="J49" s="2"/>
      <c r="K49" s="2"/>
      <c r="L49" s="8"/>
      <c r="M49" s="2"/>
      <c r="N49" s="2"/>
      <c r="O49" s="2"/>
      <c r="P49" s="2"/>
      <c r="Q49" s="2"/>
    </row>
    <row r="50" spans="1:17">
      <c r="A50" s="2">
        <v>178</v>
      </c>
      <c r="B50" s="2">
        <v>178</v>
      </c>
      <c r="C50" s="2">
        <v>175</v>
      </c>
      <c r="D50" s="2">
        <v>170</v>
      </c>
      <c r="E50" s="2">
        <v>165</v>
      </c>
      <c r="F50" s="2">
        <v>160</v>
      </c>
      <c r="G50" s="2"/>
      <c r="H50" s="2"/>
      <c r="I50" s="2"/>
      <c r="J50" s="2"/>
      <c r="K50" s="2"/>
      <c r="L50" s="8"/>
      <c r="M50" s="2"/>
      <c r="N50" s="2"/>
      <c r="O50" s="2"/>
      <c r="P50" s="2"/>
      <c r="Q50" s="2"/>
    </row>
    <row r="51" spans="1:17">
      <c r="A51" s="2">
        <v>210</v>
      </c>
      <c r="B51" s="2">
        <v>210</v>
      </c>
      <c r="C51" s="2">
        <v>210</v>
      </c>
      <c r="D51" s="2">
        <v>210</v>
      </c>
      <c r="E51" s="2">
        <v>210</v>
      </c>
      <c r="F51" s="2">
        <v>210</v>
      </c>
      <c r="G51" s="2"/>
      <c r="H51" s="2"/>
      <c r="I51" s="2"/>
      <c r="J51" s="2"/>
      <c r="K51" s="2"/>
      <c r="L51" s="8"/>
      <c r="M51" s="2"/>
      <c r="N51" s="2"/>
      <c r="O51" s="2"/>
      <c r="P51" s="2"/>
      <c r="Q51" s="2"/>
    </row>
    <row r="52" spans="1:17">
      <c r="A52" s="2">
        <v>216</v>
      </c>
      <c r="B52" s="2">
        <v>216</v>
      </c>
      <c r="C52" s="2">
        <v>216</v>
      </c>
      <c r="D52" s="2">
        <v>216</v>
      </c>
      <c r="E52" s="2">
        <v>216</v>
      </c>
      <c r="F52" s="2">
        <v>216</v>
      </c>
      <c r="G52" s="2"/>
      <c r="H52" s="2"/>
      <c r="I52" s="2"/>
      <c r="J52" s="2"/>
      <c r="K52" s="2"/>
      <c r="L52" s="8"/>
      <c r="M52" s="2"/>
      <c r="N52" s="2"/>
      <c r="O52" s="2"/>
      <c r="P52" s="2"/>
      <c r="Q52" s="2"/>
    </row>
    <row r="53" spans="1:17">
      <c r="A53" s="2">
        <v>170</v>
      </c>
      <c r="B53" s="2">
        <v>170</v>
      </c>
      <c r="C53" s="2">
        <v>170</v>
      </c>
      <c r="D53" s="2">
        <v>170</v>
      </c>
      <c r="E53" s="2">
        <v>170</v>
      </c>
      <c r="F53" s="2">
        <v>165</v>
      </c>
      <c r="G53" s="2"/>
      <c r="H53" s="2"/>
      <c r="I53" s="2"/>
      <c r="J53" s="2"/>
      <c r="K53" s="2"/>
      <c r="L53" s="8"/>
      <c r="M53" s="2"/>
      <c r="N53" s="2"/>
      <c r="O53" s="2"/>
      <c r="P53" s="2"/>
      <c r="Q53" s="2"/>
    </row>
    <row r="54" spans="1:17">
      <c r="A54" s="2">
        <v>149</v>
      </c>
      <c r="B54" s="2">
        <v>149</v>
      </c>
      <c r="C54" s="2">
        <v>149</v>
      </c>
      <c r="D54" s="2">
        <v>149</v>
      </c>
      <c r="E54" s="2">
        <v>149</v>
      </c>
      <c r="F54" s="2">
        <v>149</v>
      </c>
      <c r="G54" s="2"/>
      <c r="H54" s="2"/>
      <c r="I54" s="2"/>
      <c r="J54" s="2"/>
      <c r="K54" s="2"/>
      <c r="L54" s="8"/>
      <c r="M54" s="2"/>
      <c r="N54" s="2"/>
      <c r="O54" s="2"/>
      <c r="P54" s="2"/>
      <c r="Q54" s="2"/>
    </row>
    <row r="55" spans="1:17">
      <c r="A55" s="2">
        <v>149</v>
      </c>
      <c r="B55" s="2">
        <v>149</v>
      </c>
      <c r="C55" s="2">
        <v>149</v>
      </c>
      <c r="D55" s="2">
        <v>149</v>
      </c>
      <c r="E55" s="2">
        <v>149</v>
      </c>
      <c r="F55" s="2">
        <v>149</v>
      </c>
      <c r="G55" s="2"/>
      <c r="H55" s="2"/>
      <c r="I55" s="2"/>
      <c r="J55" s="2"/>
      <c r="K55" s="2"/>
      <c r="L55" s="8"/>
      <c r="M55" s="2"/>
      <c r="N55" s="2"/>
      <c r="O55" s="2"/>
      <c r="P55" s="2"/>
      <c r="Q55" s="2"/>
    </row>
    <row r="56" spans="1:17">
      <c r="A56" s="2">
        <v>149</v>
      </c>
      <c r="B56" s="2">
        <v>149</v>
      </c>
      <c r="C56" s="2">
        <v>149</v>
      </c>
      <c r="D56" s="2">
        <v>149</v>
      </c>
      <c r="E56" s="2">
        <v>149</v>
      </c>
      <c r="F56" s="2">
        <v>149</v>
      </c>
      <c r="G56" s="2"/>
      <c r="H56" s="2"/>
      <c r="I56" s="2"/>
      <c r="J56" s="2"/>
      <c r="K56" s="2"/>
      <c r="L56" s="8"/>
      <c r="M56" s="2"/>
      <c r="N56" s="2"/>
      <c r="O56" s="2"/>
      <c r="P56" s="2"/>
      <c r="Q56" s="2"/>
    </row>
    <row r="57" spans="1:17">
      <c r="A57" s="2">
        <v>177</v>
      </c>
      <c r="B57" s="2">
        <v>177</v>
      </c>
      <c r="C57" s="2">
        <v>177</v>
      </c>
      <c r="D57" s="2">
        <v>177</v>
      </c>
      <c r="E57" s="2">
        <v>177</v>
      </c>
      <c r="F57" s="2">
        <v>177</v>
      </c>
      <c r="G57" s="2"/>
      <c r="H57" s="2"/>
      <c r="I57" s="2"/>
      <c r="J57" s="2"/>
      <c r="K57" s="2"/>
      <c r="L57" s="8"/>
      <c r="M57" s="2"/>
      <c r="N57" s="2"/>
      <c r="O57" s="2"/>
      <c r="P57" s="2"/>
      <c r="Q57" s="2"/>
    </row>
    <row r="58" spans="1:17">
      <c r="A58" s="2">
        <v>209</v>
      </c>
      <c r="B58" s="2">
        <v>250</v>
      </c>
      <c r="C58" s="2">
        <v>250</v>
      </c>
      <c r="D58" s="2">
        <v>250</v>
      </c>
      <c r="E58" s="2">
        <v>250</v>
      </c>
      <c r="F58" s="2">
        <v>250</v>
      </c>
      <c r="G58" s="2"/>
      <c r="H58" s="2"/>
      <c r="I58" s="2"/>
      <c r="J58" s="2"/>
      <c r="K58" s="2"/>
      <c r="L58" s="8"/>
      <c r="M58" s="2"/>
      <c r="N58" s="2"/>
      <c r="O58" s="2"/>
      <c r="P58" s="2"/>
      <c r="Q58" s="2"/>
    </row>
    <row r="59" spans="1:17">
      <c r="A59" s="2">
        <v>203</v>
      </c>
      <c r="B59" s="2">
        <v>275</v>
      </c>
      <c r="C59" s="2">
        <v>275</v>
      </c>
      <c r="D59" s="2">
        <v>275</v>
      </c>
      <c r="E59" s="2">
        <v>275</v>
      </c>
      <c r="F59" s="2">
        <v>275</v>
      </c>
      <c r="G59" s="2"/>
      <c r="H59" s="2"/>
      <c r="I59" s="2"/>
      <c r="J59" s="2"/>
      <c r="K59" s="2"/>
      <c r="L59" s="8"/>
      <c r="M59" s="2"/>
      <c r="N59" s="2"/>
      <c r="O59" s="2"/>
      <c r="P59" s="2"/>
      <c r="Q59" s="2"/>
    </row>
    <row r="60" spans="1:17">
      <c r="A60" s="2">
        <v>169</v>
      </c>
      <c r="B60" s="2">
        <v>169</v>
      </c>
      <c r="C60" s="2">
        <v>169</v>
      </c>
      <c r="D60" s="2">
        <v>169</v>
      </c>
      <c r="E60" s="2">
        <v>169</v>
      </c>
      <c r="F60" s="2">
        <v>169</v>
      </c>
      <c r="G60" s="2"/>
      <c r="H60" s="2"/>
      <c r="I60" s="2"/>
      <c r="J60" s="2"/>
      <c r="K60" s="2"/>
      <c r="L60" s="8"/>
      <c r="M60" s="2"/>
      <c r="N60" s="2"/>
      <c r="O60" s="2"/>
      <c r="P60" s="2"/>
      <c r="Q60" s="2"/>
    </row>
    <row r="61" spans="1:17">
      <c r="A61" s="2">
        <v>151</v>
      </c>
      <c r="B61" s="2">
        <v>151</v>
      </c>
      <c r="C61" s="2">
        <v>151</v>
      </c>
      <c r="D61" s="2">
        <v>151</v>
      </c>
      <c r="E61" s="2">
        <v>151</v>
      </c>
      <c r="F61" s="2">
        <v>151</v>
      </c>
      <c r="G61" s="2"/>
      <c r="H61" s="2"/>
      <c r="I61" s="2"/>
      <c r="J61" s="2"/>
      <c r="K61" s="2"/>
      <c r="L61" s="8"/>
      <c r="M61" s="2"/>
      <c r="N61" s="2"/>
      <c r="O61" s="2"/>
      <c r="P61" s="2"/>
      <c r="Q61" s="2"/>
    </row>
    <row r="62" spans="1:17">
      <c r="A62" s="2">
        <v>151</v>
      </c>
      <c r="B62" s="2">
        <v>151</v>
      </c>
      <c r="C62" s="2">
        <v>151</v>
      </c>
      <c r="D62" s="2">
        <v>151</v>
      </c>
      <c r="E62" s="2">
        <v>151</v>
      </c>
      <c r="F62" s="2">
        <v>151</v>
      </c>
      <c r="G62" s="2"/>
      <c r="H62" s="2"/>
      <c r="I62" s="2"/>
      <c r="J62" s="2"/>
      <c r="K62" s="2"/>
      <c r="L62" s="8"/>
      <c r="M62" s="2"/>
      <c r="N62" s="2"/>
      <c r="O62" s="2"/>
      <c r="P62" s="2"/>
      <c r="Q62" s="2"/>
    </row>
    <row r="63" spans="1:17">
      <c r="A63" s="2">
        <v>189</v>
      </c>
      <c r="B63" s="2">
        <v>189</v>
      </c>
      <c r="C63" s="2">
        <v>189</v>
      </c>
      <c r="D63" s="2">
        <v>189</v>
      </c>
      <c r="E63" s="2">
        <v>189</v>
      </c>
      <c r="F63" s="2">
        <v>189</v>
      </c>
      <c r="G63" s="2"/>
      <c r="H63" s="2"/>
      <c r="I63" s="2"/>
      <c r="J63" s="2"/>
      <c r="K63" s="2"/>
      <c r="L63" s="8"/>
      <c r="M63" s="2"/>
      <c r="N63" s="2"/>
      <c r="O63" s="2"/>
      <c r="P63" s="2"/>
      <c r="Q63" s="2"/>
    </row>
    <row r="64" spans="1:17">
      <c r="A64" s="2">
        <v>202</v>
      </c>
      <c r="B64" s="2">
        <v>202</v>
      </c>
      <c r="C64" s="2">
        <v>202</v>
      </c>
      <c r="D64" s="2">
        <v>202</v>
      </c>
      <c r="E64" s="2">
        <v>202</v>
      </c>
      <c r="F64" s="2">
        <v>202</v>
      </c>
      <c r="G64" s="2"/>
      <c r="H64" s="2"/>
      <c r="I64" s="2"/>
      <c r="J64" s="2"/>
      <c r="K64" s="2"/>
      <c r="L64" s="8"/>
      <c r="M64" s="2"/>
      <c r="N64" s="2"/>
      <c r="O64" s="2"/>
      <c r="P64" s="2"/>
      <c r="Q64" s="2"/>
    </row>
    <row r="65" spans="1:17">
      <c r="A65" s="2">
        <v>217</v>
      </c>
      <c r="B65" s="2">
        <v>217</v>
      </c>
      <c r="C65" s="2">
        <v>217</v>
      </c>
      <c r="D65" s="2">
        <v>217</v>
      </c>
      <c r="E65" s="2">
        <v>217</v>
      </c>
      <c r="F65" s="2">
        <v>217</v>
      </c>
      <c r="G65" s="2"/>
      <c r="H65" s="2"/>
      <c r="I65" s="2"/>
      <c r="J65" s="2"/>
      <c r="K65" s="2"/>
      <c r="L65" s="8"/>
      <c r="M65" s="2"/>
      <c r="N65" s="2"/>
      <c r="O65" s="2"/>
      <c r="P65" s="2"/>
      <c r="Q65" s="2"/>
    </row>
    <row r="66" spans="1:17">
      <c r="A66" s="2">
        <v>234</v>
      </c>
      <c r="B66" s="2">
        <v>234</v>
      </c>
      <c r="C66" s="2">
        <v>234</v>
      </c>
      <c r="D66" s="2">
        <v>234</v>
      </c>
      <c r="E66" s="2">
        <v>234</v>
      </c>
      <c r="F66" s="2">
        <v>234</v>
      </c>
      <c r="G66" s="2"/>
      <c r="H66" s="2"/>
      <c r="I66" s="2"/>
      <c r="J66" s="2"/>
      <c r="K66" s="2"/>
      <c r="L66" s="8"/>
      <c r="M66" s="2"/>
      <c r="N66" s="2"/>
      <c r="O66" s="2"/>
      <c r="P66" s="2"/>
      <c r="Q66" s="2"/>
    </row>
    <row r="67" spans="1:17">
      <c r="A67" s="2">
        <v>200</v>
      </c>
      <c r="B67" s="2">
        <v>200</v>
      </c>
      <c r="C67" s="2">
        <v>200</v>
      </c>
      <c r="D67" s="2">
        <v>200</v>
      </c>
      <c r="E67" s="2">
        <v>200</v>
      </c>
      <c r="F67" s="2">
        <v>200</v>
      </c>
      <c r="G67" s="2"/>
      <c r="H67" s="2"/>
      <c r="I67" s="2"/>
      <c r="J67" s="2"/>
      <c r="K67" s="2"/>
      <c r="L67" s="8"/>
      <c r="M67" s="2"/>
      <c r="N67" s="2"/>
      <c r="O67" s="2"/>
      <c r="P67" s="2"/>
      <c r="Q67" s="2"/>
    </row>
    <row r="68" spans="1:17">
      <c r="A68" s="2">
        <v>171</v>
      </c>
      <c r="B68" s="2">
        <v>171</v>
      </c>
      <c r="C68" s="2">
        <v>171</v>
      </c>
      <c r="D68" s="2">
        <v>171</v>
      </c>
      <c r="E68" s="2">
        <v>171</v>
      </c>
      <c r="F68" s="2">
        <v>171</v>
      </c>
      <c r="G68" s="2"/>
      <c r="H68" s="2"/>
      <c r="I68" s="2"/>
      <c r="J68" s="2"/>
      <c r="K68" s="2"/>
      <c r="L68" s="8"/>
      <c r="M68" s="2"/>
      <c r="N68" s="2"/>
      <c r="O68" s="2"/>
      <c r="P68" s="2"/>
      <c r="Q68" s="2"/>
    </row>
    <row r="69" spans="1:17">
      <c r="A69" s="2">
        <v>171</v>
      </c>
      <c r="B69" s="2">
        <v>171</v>
      </c>
      <c r="C69" s="2">
        <v>171</v>
      </c>
      <c r="D69" s="2">
        <v>171</v>
      </c>
      <c r="E69" s="2">
        <v>171</v>
      </c>
      <c r="F69" s="2">
        <v>171</v>
      </c>
      <c r="G69" s="2"/>
      <c r="H69" s="2"/>
      <c r="I69" s="2"/>
      <c r="J69" s="2"/>
      <c r="K69" s="2"/>
      <c r="L69" s="8"/>
      <c r="M69" s="2"/>
      <c r="N69" s="2"/>
      <c r="O69" s="2"/>
      <c r="P69" s="2"/>
      <c r="Q69" s="2"/>
    </row>
    <row r="70" spans="1:17">
      <c r="A70" s="2">
        <v>171</v>
      </c>
      <c r="B70" s="2">
        <v>171</v>
      </c>
      <c r="C70" s="2">
        <v>171</v>
      </c>
      <c r="D70" s="2">
        <v>171</v>
      </c>
      <c r="E70" s="2">
        <v>171</v>
      </c>
      <c r="F70" s="2">
        <v>171</v>
      </c>
      <c r="G70" s="2"/>
      <c r="H70" s="2"/>
      <c r="I70" s="2"/>
      <c r="J70" s="2"/>
      <c r="K70" s="2"/>
      <c r="L70" s="8"/>
      <c r="M70" s="2"/>
      <c r="N70" s="2"/>
      <c r="O70" s="2"/>
      <c r="P70" s="2"/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baseColWidth="10" defaultRowHeight="15" x14ac:dyDescent="0"/>
  <sheetData>
    <row r="1" spans="1:13">
      <c r="A1">
        <v>247</v>
      </c>
      <c r="B1">
        <v>65</v>
      </c>
      <c r="C1">
        <f>A1-B1</f>
        <v>182</v>
      </c>
      <c r="I1">
        <v>427</v>
      </c>
      <c r="J1">
        <v>85</v>
      </c>
      <c r="K1">
        <f>I1-J1</f>
        <v>342</v>
      </c>
      <c r="M1">
        <v>126.83333333333333</v>
      </c>
    </row>
    <row r="2" spans="1:13">
      <c r="A2">
        <v>531</v>
      </c>
      <c r="B2">
        <v>65</v>
      </c>
      <c r="C2">
        <f t="shared" ref="C2:C6" si="0">A2-B2</f>
        <v>466</v>
      </c>
      <c r="I2">
        <v>504</v>
      </c>
      <c r="J2">
        <v>85</v>
      </c>
      <c r="K2">
        <f t="shared" ref="K2:K21" si="1">I2-J2</f>
        <v>419</v>
      </c>
      <c r="M2">
        <f>COUNT(K3:K21)</f>
        <v>19</v>
      </c>
    </row>
    <row r="3" spans="1:13">
      <c r="A3">
        <v>423</v>
      </c>
      <c r="B3">
        <v>65</v>
      </c>
      <c r="C3">
        <f t="shared" si="0"/>
        <v>358</v>
      </c>
      <c r="H3">
        <v>13</v>
      </c>
      <c r="I3">
        <v>135</v>
      </c>
      <c r="K3">
        <f t="shared" si="1"/>
        <v>135</v>
      </c>
      <c r="M3">
        <f>M2*M1</f>
        <v>2409.833333333333</v>
      </c>
    </row>
    <row r="4" spans="1:13">
      <c r="A4">
        <v>275</v>
      </c>
      <c r="B4">
        <v>65</v>
      </c>
      <c r="C4">
        <f t="shared" si="0"/>
        <v>210</v>
      </c>
      <c r="H4">
        <f>H3+1</f>
        <v>14</v>
      </c>
      <c r="I4">
        <v>135</v>
      </c>
      <c r="K4">
        <f t="shared" si="1"/>
        <v>135</v>
      </c>
    </row>
    <row r="5" spans="1:13">
      <c r="A5">
        <v>315</v>
      </c>
      <c r="B5">
        <v>65</v>
      </c>
      <c r="C5">
        <f t="shared" si="0"/>
        <v>250</v>
      </c>
      <c r="D5" t="s">
        <v>0</v>
      </c>
      <c r="H5">
        <f t="shared" ref="H5:H21" si="2">H4+1</f>
        <v>15</v>
      </c>
      <c r="I5">
        <v>135</v>
      </c>
      <c r="K5">
        <f t="shared" si="1"/>
        <v>135</v>
      </c>
    </row>
    <row r="6" spans="1:13">
      <c r="A6">
        <v>532</v>
      </c>
      <c r="B6">
        <v>65</v>
      </c>
      <c r="C6">
        <f t="shared" si="0"/>
        <v>467</v>
      </c>
      <c r="H6">
        <f t="shared" si="2"/>
        <v>16</v>
      </c>
      <c r="I6">
        <v>150</v>
      </c>
      <c r="K6">
        <f t="shared" si="1"/>
        <v>150</v>
      </c>
    </row>
    <row r="7" spans="1:13">
      <c r="C7">
        <f>SUM(C1:C6)</f>
        <v>1933</v>
      </c>
      <c r="H7">
        <f t="shared" si="2"/>
        <v>17</v>
      </c>
      <c r="I7">
        <v>165</v>
      </c>
      <c r="K7">
        <f t="shared" si="1"/>
        <v>165</v>
      </c>
    </row>
    <row r="8" spans="1:13">
      <c r="H8">
        <f t="shared" si="2"/>
        <v>18</v>
      </c>
      <c r="I8">
        <v>180</v>
      </c>
      <c r="K8">
        <f t="shared" si="1"/>
        <v>180</v>
      </c>
    </row>
    <row r="9" spans="1:13">
      <c r="B9" t="s">
        <v>1</v>
      </c>
      <c r="C9">
        <v>2000</v>
      </c>
      <c r="H9">
        <f t="shared" si="2"/>
        <v>19</v>
      </c>
      <c r="I9">
        <v>185</v>
      </c>
      <c r="K9">
        <f t="shared" si="1"/>
        <v>185</v>
      </c>
    </row>
    <row r="10" spans="1:13">
      <c r="H10">
        <f t="shared" si="2"/>
        <v>20</v>
      </c>
      <c r="I10">
        <v>160</v>
      </c>
      <c r="K10">
        <f t="shared" si="1"/>
        <v>160</v>
      </c>
    </row>
    <row r="11" spans="1:13">
      <c r="H11">
        <f t="shared" si="2"/>
        <v>21</v>
      </c>
      <c r="I11">
        <v>135</v>
      </c>
      <c r="K11">
        <f t="shared" si="1"/>
        <v>135</v>
      </c>
    </row>
    <row r="12" spans="1:13">
      <c r="B12" t="s">
        <v>3</v>
      </c>
      <c r="C12">
        <v>1500</v>
      </c>
      <c r="H12">
        <f t="shared" si="2"/>
        <v>22</v>
      </c>
      <c r="I12">
        <v>135</v>
      </c>
      <c r="K12">
        <f t="shared" si="1"/>
        <v>135</v>
      </c>
    </row>
    <row r="13" spans="1:13">
      <c r="B13" t="s">
        <v>4</v>
      </c>
      <c r="C13">
        <v>250</v>
      </c>
      <c r="H13">
        <f t="shared" si="2"/>
        <v>23</v>
      </c>
      <c r="I13">
        <v>150</v>
      </c>
      <c r="K13">
        <f t="shared" si="1"/>
        <v>150</v>
      </c>
    </row>
    <row r="14" spans="1:13">
      <c r="B14" t="s">
        <v>2</v>
      </c>
      <c r="C14">
        <f>C9-C12-C13</f>
        <v>250</v>
      </c>
      <c r="H14">
        <f t="shared" si="2"/>
        <v>24</v>
      </c>
      <c r="I14">
        <v>165</v>
      </c>
      <c r="K14">
        <f t="shared" si="1"/>
        <v>165</v>
      </c>
    </row>
    <row r="15" spans="1:13">
      <c r="H15">
        <f t="shared" si="2"/>
        <v>25</v>
      </c>
      <c r="I15">
        <v>180</v>
      </c>
      <c r="K15">
        <f t="shared" si="1"/>
        <v>180</v>
      </c>
    </row>
    <row r="16" spans="1:13">
      <c r="H16">
        <f t="shared" si="2"/>
        <v>26</v>
      </c>
      <c r="I16">
        <v>185</v>
      </c>
      <c r="K16">
        <f t="shared" si="1"/>
        <v>185</v>
      </c>
    </row>
    <row r="17" spans="5:14">
      <c r="H17">
        <f t="shared" si="2"/>
        <v>27</v>
      </c>
      <c r="I17">
        <v>160</v>
      </c>
      <c r="K17">
        <f t="shared" si="1"/>
        <v>160</v>
      </c>
    </row>
    <row r="18" spans="5:14">
      <c r="H18">
        <f t="shared" si="2"/>
        <v>28</v>
      </c>
      <c r="I18">
        <v>135</v>
      </c>
      <c r="K18">
        <f t="shared" si="1"/>
        <v>135</v>
      </c>
    </row>
    <row r="19" spans="5:14">
      <c r="H19">
        <f t="shared" si="2"/>
        <v>29</v>
      </c>
      <c r="I19">
        <v>135</v>
      </c>
      <c r="K19">
        <f t="shared" si="1"/>
        <v>135</v>
      </c>
    </row>
    <row r="20" spans="5:14">
      <c r="H20">
        <f t="shared" si="2"/>
        <v>30</v>
      </c>
      <c r="I20">
        <v>150</v>
      </c>
      <c r="K20">
        <f t="shared" si="1"/>
        <v>150</v>
      </c>
    </row>
    <row r="21" spans="5:14">
      <c r="H21">
        <f t="shared" si="2"/>
        <v>31</v>
      </c>
      <c r="I21">
        <v>165</v>
      </c>
      <c r="K21">
        <f t="shared" si="1"/>
        <v>165</v>
      </c>
    </row>
    <row r="22" spans="5:14">
      <c r="I22">
        <f>AVERAGE(I3:I21)</f>
        <v>154.73684210526315</v>
      </c>
      <c r="K22">
        <f>SUM(K1:K21)</f>
        <v>3701</v>
      </c>
    </row>
    <row r="23" spans="5:14">
      <c r="I23">
        <f>I22*30*0.8</f>
        <v>3713.6842105263154</v>
      </c>
    </row>
    <row r="24" spans="5:14">
      <c r="J24" t="s">
        <v>3</v>
      </c>
      <c r="K24">
        <v>2500</v>
      </c>
      <c r="M24" t="s">
        <v>15</v>
      </c>
      <c r="N24">
        <f>SUM(K3:K21)</f>
        <v>2940</v>
      </c>
    </row>
    <row r="25" spans="5:14">
      <c r="J25" t="s">
        <v>4</v>
      </c>
      <c r="K25">
        <v>350</v>
      </c>
      <c r="L25" t="s">
        <v>5</v>
      </c>
      <c r="M25" t="s">
        <v>16</v>
      </c>
      <c r="N25">
        <f>M3</f>
        <v>2409.833333333333</v>
      </c>
    </row>
    <row r="26" spans="5:14">
      <c r="J26" t="s">
        <v>2</v>
      </c>
      <c r="K26">
        <f>K22-K24-K25</f>
        <v>851</v>
      </c>
      <c r="N26">
        <f>N24-N25</f>
        <v>530.16666666666697</v>
      </c>
    </row>
    <row r="29" spans="5:14">
      <c r="E29" t="s">
        <v>6</v>
      </c>
      <c r="F29">
        <f>K26+C14</f>
        <v>1101</v>
      </c>
    </row>
    <row r="33" spans="5:8">
      <c r="E33" t="s">
        <v>7</v>
      </c>
      <c r="H33">
        <v>969.89</v>
      </c>
    </row>
    <row r="34" spans="5:8">
      <c r="E34" t="s">
        <v>8</v>
      </c>
      <c r="H34">
        <v>183.23</v>
      </c>
    </row>
    <row r="35" spans="5:8">
      <c r="E35" t="s">
        <v>12</v>
      </c>
      <c r="H35">
        <f>H33+H34</f>
        <v>1153.1199999999999</v>
      </c>
    </row>
    <row r="37" spans="5:8">
      <c r="E37" t="s">
        <v>9</v>
      </c>
      <c r="H37">
        <v>1533.16</v>
      </c>
    </row>
    <row r="38" spans="5:8">
      <c r="E38" t="s">
        <v>10</v>
      </c>
      <c r="H38">
        <v>668.97</v>
      </c>
    </row>
    <row r="39" spans="5:8">
      <c r="E39" t="s">
        <v>11</v>
      </c>
      <c r="H39">
        <f>H38+H37</f>
        <v>2202.13</v>
      </c>
    </row>
    <row r="41" spans="5:8">
      <c r="E41" t="s">
        <v>13</v>
      </c>
      <c r="H41">
        <f>H35-H39</f>
        <v>-1049.0100000000002</v>
      </c>
    </row>
    <row r="43" spans="5:8">
      <c r="E43" t="s">
        <v>14</v>
      </c>
      <c r="H43">
        <f>F29+H41</f>
        <v>51.989999999999782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zoomScale="85" zoomScaleNormal="85" zoomScalePageLayoutView="85" workbookViewId="0">
      <selection activeCell="O33" sqref="O3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-4975</v>
      </c>
      <c r="G2" s="4" t="s">
        <v>77</v>
      </c>
      <c r="I2" s="17">
        <f>COUNTIF(D12:D42,"Y")/COUNT(C12:C42)</f>
        <v>0</v>
      </c>
      <c r="J2" s="1"/>
      <c r="K2" s="4" t="s">
        <v>77</v>
      </c>
      <c r="M2" s="17">
        <f>COUNTIF(L12:L42,"Y")/COUNT(K12:K42)</f>
        <v>0</v>
      </c>
      <c r="O2" t="s">
        <v>82</v>
      </c>
    </row>
    <row r="3" spans="2:21" ht="25">
      <c r="B3" s="4" t="s">
        <v>33</v>
      </c>
      <c r="D3" s="5">
        <f>C48+K48</f>
        <v>6754.24</v>
      </c>
      <c r="G3" s="4" t="s">
        <v>78</v>
      </c>
      <c r="I3" s="18">
        <f>AVERAGE(C12:C42)</f>
        <v>150.67741935483872</v>
      </c>
      <c r="J3" s="1"/>
      <c r="K3" s="4" t="s">
        <v>78</v>
      </c>
      <c r="M3" s="18">
        <f>AVERAGE(K12:K42)</f>
        <v>239.38709677419354</v>
      </c>
      <c r="O3" t="s">
        <v>83</v>
      </c>
    </row>
    <row r="4" spans="2:21" ht="25">
      <c r="B4" s="4" t="s">
        <v>48</v>
      </c>
      <c r="D4" s="5">
        <f ca="1">D3-E44-M44</f>
        <v>1293.2399999999998</v>
      </c>
      <c r="G4" s="4" t="s">
        <v>79</v>
      </c>
      <c r="I4" s="18">
        <f>I3*I2</f>
        <v>0</v>
      </c>
      <c r="J4" s="1"/>
      <c r="K4" s="4" t="s">
        <v>79</v>
      </c>
      <c r="M4" s="18">
        <f>M3*M2</f>
        <v>0</v>
      </c>
      <c r="O4" t="s">
        <v>84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151</v>
      </c>
      <c r="D12" s="2" t="s">
        <v>29</v>
      </c>
      <c r="E12" s="2">
        <f>IF(D12="Y",C12,0)</f>
        <v>0</v>
      </c>
      <c r="F12" s="2">
        <f ca="1">IF(B12&lt;$Q$14,IF(D12="Y",0,C12),"")</f>
        <v>151</v>
      </c>
      <c r="G12" s="2"/>
      <c r="J12" s="2">
        <v>1</v>
      </c>
      <c r="K12" s="2">
        <v>240</v>
      </c>
      <c r="L12" s="2" t="s">
        <v>29</v>
      </c>
      <c r="M12" s="2">
        <f>IF(L12="Y",K12,0)</f>
        <v>0</v>
      </c>
      <c r="N12" s="2">
        <f ca="1">IF(J12&lt;$Q$14,IF(L12="Y",0,K12),"")</f>
        <v>240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179</v>
      </c>
      <c r="D13" s="2" t="s">
        <v>29</v>
      </c>
      <c r="E13" s="2">
        <f t="shared" ref="E13:E42" si="0">IF(D13="Y",C13,0)</f>
        <v>0</v>
      </c>
      <c r="F13" s="2">
        <f t="shared" ref="F13:F40" ca="1" si="1">IF(B13&lt;$Q$14,IF(D13="Y",0,C13),"")</f>
        <v>179</v>
      </c>
      <c r="G13" s="2"/>
      <c r="J13" s="2">
        <f>J12+1</f>
        <v>2</v>
      </c>
      <c r="K13" s="2">
        <v>281</v>
      </c>
      <c r="L13" s="2" t="s">
        <v>29</v>
      </c>
      <c r="M13" s="2">
        <f t="shared" ref="M13:M42" si="2">IF(L13="Y",K13,0)</f>
        <v>0</v>
      </c>
      <c r="N13" s="2">
        <f t="shared" ref="N13:N40" ca="1" si="3">IF(J13&lt;$Q$14,IF(L13="Y",0,K13),"")</f>
        <v>281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2" si="4">B13+1</f>
        <v>3</v>
      </c>
      <c r="C14" s="2">
        <v>174</v>
      </c>
      <c r="D14" s="2" t="s">
        <v>29</v>
      </c>
      <c r="E14" s="2">
        <f t="shared" si="0"/>
        <v>0</v>
      </c>
      <c r="F14" s="2">
        <f t="shared" ca="1" si="1"/>
        <v>174</v>
      </c>
      <c r="G14" s="2"/>
      <c r="I14">
        <v>5</v>
      </c>
      <c r="J14" s="2">
        <f t="shared" ref="J14:J42" si="5">J13+1</f>
        <v>3</v>
      </c>
      <c r="K14" s="2">
        <v>274</v>
      </c>
      <c r="L14" s="2" t="s">
        <v>29</v>
      </c>
      <c r="M14" s="2">
        <f t="shared" si="2"/>
        <v>0</v>
      </c>
      <c r="N14" s="2">
        <f t="shared" ca="1" si="3"/>
        <v>274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133</v>
      </c>
      <c r="D15" s="2" t="s">
        <v>29</v>
      </c>
      <c r="E15" s="2">
        <f t="shared" si="0"/>
        <v>0</v>
      </c>
      <c r="F15" s="2">
        <f t="shared" ca="1" si="1"/>
        <v>133</v>
      </c>
      <c r="G15" s="2"/>
      <c r="J15" s="2">
        <f t="shared" si="5"/>
        <v>4</v>
      </c>
      <c r="K15" s="2">
        <v>212</v>
      </c>
      <c r="L15" s="2" t="s">
        <v>29</v>
      </c>
      <c r="M15" s="2">
        <f t="shared" si="2"/>
        <v>0</v>
      </c>
      <c r="N15" s="2">
        <f t="shared" ca="1" si="3"/>
        <v>212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117</v>
      </c>
      <c r="D16" s="2" t="s">
        <v>29</v>
      </c>
      <c r="E16" s="2">
        <f t="shared" si="0"/>
        <v>0</v>
      </c>
      <c r="F16" s="2">
        <f t="shared" ca="1" si="1"/>
        <v>117</v>
      </c>
      <c r="G16" s="2"/>
      <c r="J16" s="2">
        <f t="shared" si="5"/>
        <v>5</v>
      </c>
      <c r="K16" s="2">
        <v>188</v>
      </c>
      <c r="L16" s="2" t="s">
        <v>29</v>
      </c>
      <c r="M16" s="2">
        <f t="shared" si="2"/>
        <v>0</v>
      </c>
      <c r="N16" s="2">
        <f t="shared" ca="1" si="3"/>
        <v>188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117</v>
      </c>
      <c r="D17" s="2" t="s">
        <v>29</v>
      </c>
      <c r="E17" s="2">
        <f t="shared" si="0"/>
        <v>0</v>
      </c>
      <c r="F17" s="2">
        <f t="shared" ca="1" si="1"/>
        <v>117</v>
      </c>
      <c r="G17" s="2"/>
      <c r="J17" s="2">
        <f t="shared" si="5"/>
        <v>6</v>
      </c>
      <c r="K17" s="2">
        <v>188</v>
      </c>
      <c r="L17" s="2" t="s">
        <v>29</v>
      </c>
      <c r="M17" s="2">
        <f t="shared" si="2"/>
        <v>0</v>
      </c>
      <c r="N17" s="2">
        <f t="shared" ca="1" si="3"/>
        <v>188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117</v>
      </c>
      <c r="D18" s="2" t="s">
        <v>29</v>
      </c>
      <c r="E18" s="2">
        <f t="shared" si="0"/>
        <v>0</v>
      </c>
      <c r="F18" s="2">
        <f t="shared" ca="1" si="1"/>
        <v>117</v>
      </c>
      <c r="G18" s="2"/>
      <c r="J18" s="2">
        <f t="shared" si="5"/>
        <v>7</v>
      </c>
      <c r="K18" s="2">
        <v>188</v>
      </c>
      <c r="L18" s="2" t="s">
        <v>29</v>
      </c>
      <c r="M18" s="2">
        <f t="shared" si="2"/>
        <v>0</v>
      </c>
      <c r="N18" s="2">
        <f t="shared" ca="1" si="3"/>
        <v>188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136</v>
      </c>
      <c r="D19" s="2" t="s">
        <v>29</v>
      </c>
      <c r="E19" s="2">
        <f t="shared" si="0"/>
        <v>0</v>
      </c>
      <c r="F19" s="2">
        <f t="shared" ca="1" si="1"/>
        <v>136</v>
      </c>
      <c r="G19" s="2"/>
      <c r="J19" s="2">
        <f t="shared" si="5"/>
        <v>8</v>
      </c>
      <c r="K19" s="2">
        <v>217</v>
      </c>
      <c r="L19" s="2" t="s">
        <v>29</v>
      </c>
      <c r="M19" s="2">
        <f t="shared" si="2"/>
        <v>0</v>
      </c>
      <c r="N19" s="2">
        <f t="shared" ca="1" si="3"/>
        <v>217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161</v>
      </c>
      <c r="D20" s="2" t="s">
        <v>29</v>
      </c>
      <c r="E20" s="2">
        <f t="shared" si="0"/>
        <v>0</v>
      </c>
      <c r="F20" s="2">
        <f t="shared" ca="1" si="1"/>
        <v>161</v>
      </c>
      <c r="G20" s="2"/>
      <c r="J20" s="2">
        <f t="shared" si="5"/>
        <v>9</v>
      </c>
      <c r="K20" s="2">
        <v>255</v>
      </c>
      <c r="L20" s="2" t="s">
        <v>29</v>
      </c>
      <c r="M20" s="2">
        <f t="shared" si="2"/>
        <v>0</v>
      </c>
      <c r="N20" s="2">
        <f t="shared" ca="1" si="3"/>
        <v>255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169</v>
      </c>
      <c r="D21" s="2" t="s">
        <v>29</v>
      </c>
      <c r="E21" s="2">
        <f t="shared" si="0"/>
        <v>0</v>
      </c>
      <c r="F21" s="2">
        <f t="shared" ca="1" si="1"/>
        <v>169</v>
      </c>
      <c r="G21" s="2"/>
      <c r="J21" s="2">
        <f t="shared" si="5"/>
        <v>10</v>
      </c>
      <c r="K21" s="2">
        <v>267</v>
      </c>
      <c r="L21" s="2" t="s">
        <v>29</v>
      </c>
      <c r="M21" s="2">
        <f t="shared" si="2"/>
        <v>0</v>
      </c>
      <c r="N21" s="2">
        <f t="shared" ca="1" si="3"/>
        <v>267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134</v>
      </c>
      <c r="D22" s="2" t="s">
        <v>29</v>
      </c>
      <c r="E22" s="2">
        <f t="shared" si="0"/>
        <v>0</v>
      </c>
      <c r="F22" s="2">
        <f t="shared" ca="1" si="1"/>
        <v>134</v>
      </c>
      <c r="G22" s="2"/>
      <c r="J22" s="2">
        <f t="shared" si="5"/>
        <v>11</v>
      </c>
      <c r="K22" s="2">
        <v>214</v>
      </c>
      <c r="L22" s="2" t="s">
        <v>29</v>
      </c>
      <c r="M22" s="2">
        <f t="shared" si="2"/>
        <v>0</v>
      </c>
      <c r="N22" s="2">
        <f t="shared" ca="1" si="3"/>
        <v>214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123</v>
      </c>
      <c r="D23" s="2" t="s">
        <v>29</v>
      </c>
      <c r="E23" s="2">
        <f t="shared" si="0"/>
        <v>0</v>
      </c>
      <c r="F23" s="2">
        <f t="shared" ca="1" si="1"/>
        <v>123</v>
      </c>
      <c r="G23" s="2"/>
      <c r="J23" s="2">
        <f t="shared" si="5"/>
        <v>12</v>
      </c>
      <c r="K23" s="2">
        <v>197</v>
      </c>
      <c r="L23" s="2" t="s">
        <v>29</v>
      </c>
      <c r="M23" s="2">
        <f t="shared" si="2"/>
        <v>0</v>
      </c>
      <c r="N23" s="2">
        <f t="shared" ca="1" si="3"/>
        <v>197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123</v>
      </c>
      <c r="D24" s="2" t="s">
        <v>29</v>
      </c>
      <c r="E24" s="2">
        <f t="shared" si="0"/>
        <v>0</v>
      </c>
      <c r="F24" s="2">
        <f t="shared" ca="1" si="1"/>
        <v>123</v>
      </c>
      <c r="G24" s="2"/>
      <c r="J24" s="2">
        <f t="shared" si="5"/>
        <v>13</v>
      </c>
      <c r="K24" s="2">
        <v>197</v>
      </c>
      <c r="L24" s="2" t="s">
        <v>29</v>
      </c>
      <c r="M24" s="2">
        <f t="shared" si="2"/>
        <v>0</v>
      </c>
      <c r="N24" s="2">
        <f t="shared" ca="1" si="3"/>
        <v>197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123</v>
      </c>
      <c r="D25" s="2" t="s">
        <v>29</v>
      </c>
      <c r="E25" s="2">
        <f t="shared" si="0"/>
        <v>0</v>
      </c>
      <c r="F25" s="2">
        <f t="shared" ca="1" si="1"/>
        <v>123</v>
      </c>
      <c r="G25" s="2"/>
      <c r="J25" s="2">
        <f t="shared" si="5"/>
        <v>14</v>
      </c>
      <c r="K25" s="2">
        <v>204</v>
      </c>
      <c r="L25" s="2" t="s">
        <v>29</v>
      </c>
      <c r="M25" s="2">
        <f t="shared" si="2"/>
        <v>0</v>
      </c>
      <c r="N25" s="2">
        <f t="shared" ca="1" si="3"/>
        <v>204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147</v>
      </c>
      <c r="D26" s="2" t="s">
        <v>29</v>
      </c>
      <c r="E26" s="2">
        <f t="shared" si="0"/>
        <v>0</v>
      </c>
      <c r="F26" s="2">
        <f t="shared" ca="1" si="1"/>
        <v>147</v>
      </c>
      <c r="G26" s="2"/>
      <c r="J26" s="2">
        <f t="shared" si="5"/>
        <v>15</v>
      </c>
      <c r="K26" s="2">
        <v>235</v>
      </c>
      <c r="L26" s="2" t="s">
        <v>29</v>
      </c>
      <c r="M26" s="2">
        <f t="shared" si="2"/>
        <v>0</v>
      </c>
      <c r="N26" s="2">
        <f t="shared" ca="1" si="3"/>
        <v>235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167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266</v>
      </c>
      <c r="L27" s="2" t="s">
        <v>29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167</v>
      </c>
      <c r="D28" s="2" t="s">
        <v>29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266</v>
      </c>
      <c r="L28" s="2" t="s">
        <v>29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138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221</v>
      </c>
      <c r="L29" s="2" t="s">
        <v>29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130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207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136</v>
      </c>
      <c r="D31" s="2" t="s">
        <v>29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217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151</v>
      </c>
      <c r="D32" s="2" t="s">
        <v>29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239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151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239</v>
      </c>
      <c r="L33" s="2" t="s">
        <v>29</v>
      </c>
      <c r="M33" s="2">
        <f t="shared" si="2"/>
        <v>0</v>
      </c>
      <c r="N33" s="2" t="str">
        <f t="shared" ca="1" si="3"/>
        <v/>
      </c>
      <c r="O33" s="20"/>
      <c r="P33" s="2"/>
      <c r="Q33" s="2"/>
      <c r="R33" s="2"/>
      <c r="S33" s="2"/>
    </row>
    <row r="34" spans="2:19">
      <c r="B34" s="2">
        <f t="shared" si="4"/>
        <v>23</v>
      </c>
      <c r="C34" s="2">
        <v>181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286</v>
      </c>
      <c r="L34" s="2" t="s">
        <v>29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181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286</v>
      </c>
      <c r="L35" s="2" t="s">
        <v>29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165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263</v>
      </c>
      <c r="L36" s="2" t="s">
        <v>29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160</v>
      </c>
      <c r="D37" s="2" t="s">
        <v>29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254</v>
      </c>
      <c r="L37" s="2" t="s">
        <v>29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147</v>
      </c>
      <c r="D38" s="2" t="s">
        <v>29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233</v>
      </c>
      <c r="L38" s="2" t="s">
        <v>29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147</v>
      </c>
      <c r="D39" s="2" t="s">
        <v>29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225</v>
      </c>
      <c r="L39" s="2" t="s">
        <v>29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161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253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177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279</v>
      </c>
      <c r="L41" s="2" t="s">
        <v>29</v>
      </c>
      <c r="M41" s="2">
        <f t="shared" si="2"/>
        <v>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208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330</v>
      </c>
      <c r="L42" s="2" t="s">
        <v>29</v>
      </c>
      <c r="M42" s="2">
        <f t="shared" si="2"/>
        <v>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4671</v>
      </c>
      <c r="D44">
        <f>SUM(E12:E42)</f>
        <v>0</v>
      </c>
      <c r="E44" s="2">
        <f ca="1">SUM(F12:F42)</f>
        <v>2104</v>
      </c>
      <c r="J44" t="s">
        <v>21</v>
      </c>
      <c r="K44">
        <f>SUM(K12:K42)</f>
        <v>7421</v>
      </c>
      <c r="L44">
        <f>SUM(M12:M42)</f>
        <v>0</v>
      </c>
      <c r="M44" s="2">
        <f ca="1">SUM(N12:N42)</f>
        <v>3357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1.5887390280453864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140.13</v>
      </c>
      <c r="D47">
        <f>D44*0.03</f>
        <v>0</v>
      </c>
      <c r="J47" t="s">
        <v>24</v>
      </c>
      <c r="K47">
        <f>K44*0.03</f>
        <v>222.63</v>
      </c>
      <c r="L47">
        <f>L44*0.03</f>
        <v>0</v>
      </c>
    </row>
    <row r="48" spans="2:19">
      <c r="B48" t="s">
        <v>25</v>
      </c>
      <c r="C48">
        <f>C44-C45-C46-C47</f>
        <v>2555.87</v>
      </c>
      <c r="D48">
        <f>D44-D45-D46-D47</f>
        <v>-1975</v>
      </c>
      <c r="J48" t="s">
        <v>25</v>
      </c>
      <c r="K48">
        <f>K44-K45-K46-K47</f>
        <v>4198.37</v>
      </c>
      <c r="L48">
        <f>L44-L45-L46-L47</f>
        <v>-3000</v>
      </c>
    </row>
    <row r="54" spans="3:4">
      <c r="C54" s="14"/>
      <c r="D54" s="14"/>
    </row>
  </sheetData>
  <conditionalFormatting sqref="E12:E42">
    <cfRule type="expression" dxfId="73" priority="17">
      <formula>$D12="Y"</formula>
    </cfRule>
    <cfRule type="expression" dxfId="72" priority="18">
      <formula>$D12="N"</formula>
    </cfRule>
  </conditionalFormatting>
  <conditionalFormatting sqref="M12:M40">
    <cfRule type="expression" dxfId="71" priority="15">
      <formula>$L12="Y"</formula>
    </cfRule>
    <cfRule type="expression" dxfId="70" priority="16">
      <formula>$L12="N"</formula>
    </cfRule>
  </conditionalFormatting>
  <conditionalFormatting sqref="M44">
    <cfRule type="expression" dxfId="69" priority="13">
      <formula>$L44="Y"</formula>
    </cfRule>
    <cfRule type="expression" dxfId="68" priority="14">
      <formula>$L44="N"</formula>
    </cfRule>
  </conditionalFormatting>
  <conditionalFormatting sqref="D2:D4">
    <cfRule type="expression" dxfId="67" priority="11">
      <formula>$D2&gt;0</formula>
    </cfRule>
    <cfRule type="expression" dxfId="66" priority="12">
      <formula>$D2&lt;0</formula>
    </cfRule>
  </conditionalFormatting>
  <conditionalFormatting sqref="E44">
    <cfRule type="expression" dxfId="65" priority="9">
      <formula>$L44="Y"</formula>
    </cfRule>
    <cfRule type="expression" dxfId="64" priority="10">
      <formula>$L44="N"</formula>
    </cfRule>
  </conditionalFormatting>
  <conditionalFormatting sqref="M41">
    <cfRule type="expression" dxfId="63" priority="7">
      <formula>$L41="Y"</formula>
    </cfRule>
    <cfRule type="expression" dxfId="62" priority="8">
      <formula>$L41="N"</formula>
    </cfRule>
  </conditionalFormatting>
  <conditionalFormatting sqref="M42">
    <cfRule type="expression" dxfId="61" priority="5">
      <formula>$L42="Y"</formula>
    </cfRule>
    <cfRule type="expression" dxfId="60" priority="6">
      <formula>$L42="N"</formula>
    </cfRule>
  </conditionalFormatting>
  <conditionalFormatting sqref="D12:D42">
    <cfRule type="expression" dxfId="59" priority="3">
      <formula>$D12="Y"</formula>
    </cfRule>
    <cfRule type="expression" dxfId="58" priority="4">
      <formula>$D12="N"</formula>
    </cfRule>
  </conditionalFormatting>
  <conditionalFormatting sqref="L12:L42">
    <cfRule type="expression" dxfId="57" priority="1">
      <formula>$L12="Y"</formula>
    </cfRule>
    <cfRule type="expression" dxfId="56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85" zoomScaleNormal="85" zoomScalePageLayoutView="85" workbookViewId="0">
      <selection activeCell="A41" sqref="A41:A71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</row>
    <row r="3" spans="1:22">
      <c r="A3" s="10"/>
      <c r="B3" s="6"/>
      <c r="C3" s="6"/>
      <c r="D3" s="10"/>
      <c r="E3" s="6"/>
      <c r="F3" s="6"/>
      <c r="G3" s="6"/>
    </row>
    <row r="4" spans="1:22">
      <c r="A4" s="11">
        <v>42652</v>
      </c>
      <c r="B4" s="11"/>
      <c r="C4" s="11"/>
      <c r="D4" s="11"/>
      <c r="E4" s="11"/>
      <c r="F4" s="11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151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179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133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117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136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161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169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147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167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167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138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136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151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151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181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181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165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147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v>161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v>177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v>208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46</v>
      </c>
      <c r="B37" s="6"/>
      <c r="C37" s="6"/>
      <c r="D37" s="6"/>
      <c r="E37" s="6"/>
      <c r="F37" s="6"/>
      <c r="G37" s="6"/>
      <c r="H37" s="6"/>
    </row>
    <row r="38" spans="1:22">
      <c r="A38" s="2" t="s">
        <v>51</v>
      </c>
      <c r="B38" s="2"/>
      <c r="C38" s="2"/>
      <c r="D38" s="2"/>
      <c r="E38" s="2"/>
      <c r="F38" s="2"/>
      <c r="G38" s="2"/>
      <c r="H38" s="2"/>
    </row>
    <row r="39" spans="1:22">
      <c r="A39" s="2" t="s">
        <v>52</v>
      </c>
      <c r="B39" s="2"/>
      <c r="C39" s="2"/>
      <c r="D39" s="2"/>
      <c r="E39" s="2"/>
      <c r="F39" s="2"/>
      <c r="G39" s="2"/>
      <c r="H39" s="2"/>
    </row>
    <row r="40" spans="1:22">
      <c r="A40" s="11">
        <v>42652</v>
      </c>
      <c r="B40" s="11"/>
      <c r="C40" s="6"/>
      <c r="D40" s="6"/>
      <c r="E40" s="11"/>
      <c r="F40" s="11"/>
      <c r="G40" s="11"/>
      <c r="H40" s="1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240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281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274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212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188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188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188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217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255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267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214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197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197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204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235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266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266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221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217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239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239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286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286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263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225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v>253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v>279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>
        <v>330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showGridLines="0" zoomScale="85" zoomScaleNormal="85" zoomScalePageLayoutView="85" workbookViewId="0">
      <selection activeCell="J6" sqref="J6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0">
      <c r="F2" t="s">
        <v>59</v>
      </c>
      <c r="J2" t="s">
        <v>60</v>
      </c>
    </row>
    <row r="3" spans="2:10">
      <c r="F3" t="s">
        <v>58</v>
      </c>
      <c r="J3" t="s">
        <v>61</v>
      </c>
    </row>
    <row r="4" spans="2:10">
      <c r="F4" t="s">
        <v>25</v>
      </c>
      <c r="J4" t="s">
        <v>62</v>
      </c>
    </row>
    <row r="5" spans="2:10">
      <c r="F5" t="s">
        <v>63</v>
      </c>
      <c r="J5" t="s">
        <v>64</v>
      </c>
    </row>
    <row r="9" spans="2:10" ht="25">
      <c r="B9" s="4" t="s">
        <v>32</v>
      </c>
      <c r="D9" s="5">
        <f>D54+L54</f>
        <v>4216.33</v>
      </c>
      <c r="F9" t="s">
        <v>35</v>
      </c>
      <c r="J9" s="1"/>
    </row>
    <row r="10" spans="2:10" ht="25">
      <c r="B10" s="4" t="s">
        <v>33</v>
      </c>
      <c r="D10" s="5">
        <f>C54+K54</f>
        <v>6238.78</v>
      </c>
      <c r="F10" t="s">
        <v>36</v>
      </c>
      <c r="J10" s="1"/>
    </row>
    <row r="11" spans="2:10" ht="25">
      <c r="B11" s="4" t="s">
        <v>48</v>
      </c>
      <c r="D11" s="5">
        <f ca="1">D10-E50-M50</f>
        <v>4823.78</v>
      </c>
      <c r="F11" t="s">
        <v>57</v>
      </c>
      <c r="J11" s="1"/>
    </row>
    <row r="13" spans="2:10">
      <c r="F13" t="s">
        <v>37</v>
      </c>
    </row>
    <row r="14" spans="2:10">
      <c r="F14" t="s">
        <v>38</v>
      </c>
    </row>
    <row r="16" spans="2:10" ht="25">
      <c r="B16" s="1" t="s">
        <v>17</v>
      </c>
      <c r="J16" s="1" t="s">
        <v>18</v>
      </c>
    </row>
    <row r="17" spans="2:21" ht="15" customHeight="1">
      <c r="B17" s="1"/>
      <c r="C17">
        <f>AVERAGE(C19:C48)</f>
        <v>157</v>
      </c>
      <c r="D17">
        <f>C17*0.7</f>
        <v>109.89999999999999</v>
      </c>
      <c r="J17" s="1"/>
      <c r="K17">
        <f>AVERAGE(K19:K48)</f>
        <v>215.46666666666667</v>
      </c>
      <c r="L17">
        <f>K17*0.7</f>
        <v>150.82666666666665</v>
      </c>
    </row>
    <row r="18" spans="2:21">
      <c r="B18" s="3" t="s">
        <v>19</v>
      </c>
      <c r="C18" s="3" t="s">
        <v>20</v>
      </c>
      <c r="D18" s="3" t="s">
        <v>27</v>
      </c>
      <c r="E18" s="3" t="s">
        <v>31</v>
      </c>
      <c r="F18" s="6"/>
      <c r="G18" s="6"/>
      <c r="J18" s="3" t="s">
        <v>19</v>
      </c>
      <c r="K18" s="3" t="s">
        <v>20</v>
      </c>
      <c r="L18" s="3" t="s">
        <v>27</v>
      </c>
      <c r="M18" s="3" t="s">
        <v>31</v>
      </c>
      <c r="N18" s="6"/>
      <c r="O18" s="6"/>
      <c r="P18" s="6"/>
      <c r="Q18" s="6"/>
      <c r="R18" s="6"/>
      <c r="S18" s="6"/>
    </row>
    <row r="19" spans="2:21">
      <c r="B19" s="2">
        <v>1</v>
      </c>
      <c r="C19" s="2">
        <v>200</v>
      </c>
      <c r="D19" s="2" t="s">
        <v>28</v>
      </c>
      <c r="E19" s="2">
        <f>IF(D19="Y",C19,0)</f>
        <v>200</v>
      </c>
      <c r="F19" s="2">
        <f ca="1">IF(B19&lt;$Q$21,IF(D19="Y",0,C19),"")</f>
        <v>0</v>
      </c>
      <c r="G19" s="2">
        <v>409</v>
      </c>
      <c r="J19" s="2">
        <v>1</v>
      </c>
      <c r="K19" s="2">
        <v>125</v>
      </c>
      <c r="L19" s="2" t="s">
        <v>29</v>
      </c>
      <c r="M19" s="2">
        <f>IF(L19="Y",K19,0)</f>
        <v>0</v>
      </c>
      <c r="N19" s="2">
        <f ca="1">IF(J19&lt;$Q$21,IF(L19="Y",0,K19),"")</f>
        <v>125</v>
      </c>
      <c r="O19" s="2"/>
      <c r="P19" s="2"/>
      <c r="Q19" s="2"/>
      <c r="R19" s="2"/>
      <c r="S19" s="2"/>
    </row>
    <row r="20" spans="2:21">
      <c r="B20" s="2">
        <f>B19+1</f>
        <v>2</v>
      </c>
      <c r="C20" s="2">
        <v>200</v>
      </c>
      <c r="D20" s="2" t="s">
        <v>28</v>
      </c>
      <c r="E20" s="2">
        <f t="shared" ref="E20:E48" si="0">IF(D20="Y",C20,0)</f>
        <v>200</v>
      </c>
      <c r="F20" s="2">
        <f t="shared" ref="F20:F47" ca="1" si="1">IF(B20&lt;$Q$21,IF(D20="Y",0,C20),"")</f>
        <v>0</v>
      </c>
      <c r="G20" s="9"/>
      <c r="J20" s="2">
        <f>J19+1</f>
        <v>2</v>
      </c>
      <c r="K20" s="2">
        <v>150</v>
      </c>
      <c r="L20" s="2" t="s">
        <v>29</v>
      </c>
      <c r="M20" s="2">
        <f t="shared" ref="M20:M48" si="2">IF(L20="Y",K20,0)</f>
        <v>0</v>
      </c>
      <c r="N20" s="2">
        <f t="shared" ref="N20:N47" ca="1" si="3">IF(J20&lt;$Q$21,IF(L20="Y",0,K20),"")</f>
        <v>150</v>
      </c>
      <c r="O20" s="2"/>
      <c r="P20" s="2"/>
      <c r="Q20" s="7">
        <f ca="1">TODAY()</f>
        <v>42659</v>
      </c>
      <c r="R20" s="2"/>
      <c r="S20" s="2"/>
      <c r="U20" s="14"/>
    </row>
    <row r="21" spans="2:21">
      <c r="B21" s="2">
        <f t="shared" ref="B21:B48" si="4">B20+1</f>
        <v>3</v>
      </c>
      <c r="C21" s="2">
        <v>250</v>
      </c>
      <c r="D21" s="2" t="s">
        <v>28</v>
      </c>
      <c r="E21" s="2">
        <f t="shared" si="0"/>
        <v>250</v>
      </c>
      <c r="F21" s="2">
        <f t="shared" ca="1" si="1"/>
        <v>0</v>
      </c>
      <c r="G21" s="2"/>
      <c r="J21" s="2">
        <f t="shared" ref="J21:J48" si="5">J20+1</f>
        <v>3</v>
      </c>
      <c r="K21" s="2">
        <v>350</v>
      </c>
      <c r="L21" s="2" t="s">
        <v>28</v>
      </c>
      <c r="M21" s="2">
        <f t="shared" si="2"/>
        <v>350</v>
      </c>
      <c r="N21" s="2">
        <f t="shared" ca="1" si="3"/>
        <v>0</v>
      </c>
      <c r="O21" s="2"/>
      <c r="P21" s="2"/>
      <c r="Q21" s="2">
        <f ca="1">DAY(Q20)</f>
        <v>16</v>
      </c>
      <c r="R21" s="2"/>
      <c r="S21" s="2"/>
      <c r="U21" s="14"/>
    </row>
    <row r="22" spans="2:21">
      <c r="B22" s="2">
        <f t="shared" si="4"/>
        <v>4</v>
      </c>
      <c r="C22" s="2">
        <v>250</v>
      </c>
      <c r="D22" s="2" t="s">
        <v>28</v>
      </c>
      <c r="E22" s="2">
        <f t="shared" si="0"/>
        <v>250</v>
      </c>
      <c r="F22" s="2">
        <f t="shared" ca="1" si="1"/>
        <v>0</v>
      </c>
      <c r="G22" s="2"/>
      <c r="J22" s="2">
        <f t="shared" si="5"/>
        <v>4</v>
      </c>
      <c r="K22" s="2">
        <v>350</v>
      </c>
      <c r="L22" s="2" t="s">
        <v>28</v>
      </c>
      <c r="M22" s="2">
        <f t="shared" si="2"/>
        <v>350</v>
      </c>
      <c r="N22" s="2">
        <f t="shared" ca="1" si="3"/>
        <v>0</v>
      </c>
      <c r="O22" s="2"/>
      <c r="P22" s="2"/>
      <c r="Q22" s="2"/>
      <c r="R22" s="2"/>
      <c r="S22" s="2"/>
    </row>
    <row r="23" spans="2:21">
      <c r="B23" s="2">
        <f t="shared" si="4"/>
        <v>5</v>
      </c>
      <c r="C23" s="2">
        <v>200</v>
      </c>
      <c r="D23" s="2" t="s">
        <v>28</v>
      </c>
      <c r="E23" s="2">
        <f t="shared" si="0"/>
        <v>200</v>
      </c>
      <c r="F23" s="2">
        <f t="shared" ca="1" si="1"/>
        <v>0</v>
      </c>
      <c r="G23" s="2"/>
      <c r="J23" s="2">
        <f t="shared" si="5"/>
        <v>5</v>
      </c>
      <c r="K23" s="2">
        <v>155</v>
      </c>
      <c r="L23" s="2" t="s">
        <v>28</v>
      </c>
      <c r="M23" s="2">
        <f t="shared" si="2"/>
        <v>155</v>
      </c>
      <c r="N23" s="2">
        <f t="shared" ca="1" si="3"/>
        <v>0</v>
      </c>
      <c r="O23" s="2"/>
      <c r="P23" s="2"/>
      <c r="Q23" s="2"/>
      <c r="R23" s="2"/>
      <c r="S23" s="2"/>
    </row>
    <row r="24" spans="2:21">
      <c r="B24" s="2">
        <f t="shared" si="4"/>
        <v>6</v>
      </c>
      <c r="C24" s="2">
        <v>200</v>
      </c>
      <c r="D24" s="2" t="s">
        <v>28</v>
      </c>
      <c r="E24" s="2">
        <f t="shared" si="0"/>
        <v>200</v>
      </c>
      <c r="F24" s="2">
        <f t="shared" ca="1" si="1"/>
        <v>0</v>
      </c>
      <c r="G24" s="2"/>
      <c r="J24" s="2">
        <f t="shared" si="5"/>
        <v>6</v>
      </c>
      <c r="K24" s="2">
        <v>175</v>
      </c>
      <c r="L24" s="2" t="s">
        <v>28</v>
      </c>
      <c r="M24" s="2">
        <f t="shared" si="2"/>
        <v>175</v>
      </c>
      <c r="N24" s="2">
        <f t="shared" ca="1" si="3"/>
        <v>0</v>
      </c>
      <c r="O24" s="2"/>
      <c r="P24" s="2"/>
      <c r="Q24" s="2"/>
      <c r="R24" s="2"/>
      <c r="S24" s="2"/>
    </row>
    <row r="25" spans="2:21">
      <c r="B25" s="2">
        <f t="shared" si="4"/>
        <v>7</v>
      </c>
      <c r="C25" s="2">
        <v>200</v>
      </c>
      <c r="D25" s="2" t="s">
        <v>28</v>
      </c>
      <c r="E25" s="2">
        <f t="shared" si="0"/>
        <v>200</v>
      </c>
      <c r="F25" s="2">
        <f t="shared" ca="1" si="1"/>
        <v>0</v>
      </c>
      <c r="G25" s="2"/>
      <c r="J25" s="2">
        <f t="shared" si="5"/>
        <v>7</v>
      </c>
      <c r="K25" s="2">
        <v>150</v>
      </c>
      <c r="L25" s="2" t="s">
        <v>29</v>
      </c>
      <c r="M25" s="2">
        <f t="shared" si="2"/>
        <v>0</v>
      </c>
      <c r="N25" s="2">
        <f t="shared" ca="1" si="3"/>
        <v>150</v>
      </c>
      <c r="O25" s="2" t="s">
        <v>56</v>
      </c>
      <c r="P25" s="2"/>
      <c r="Q25" s="2"/>
      <c r="R25" s="2"/>
      <c r="S25" s="2"/>
    </row>
    <row r="26" spans="2:21">
      <c r="B26" s="2">
        <f t="shared" si="4"/>
        <v>8</v>
      </c>
      <c r="C26" s="2">
        <v>200</v>
      </c>
      <c r="D26" s="2" t="s">
        <v>29</v>
      </c>
      <c r="E26" s="2">
        <f t="shared" si="0"/>
        <v>0</v>
      </c>
      <c r="F26" s="2">
        <f t="shared" ca="1" si="1"/>
        <v>200</v>
      </c>
      <c r="G26" s="2"/>
      <c r="J26" s="2">
        <f t="shared" si="5"/>
        <v>8</v>
      </c>
      <c r="K26" s="2">
        <v>200</v>
      </c>
      <c r="L26" s="2" t="s">
        <v>29</v>
      </c>
      <c r="M26" s="2">
        <f t="shared" si="2"/>
        <v>0</v>
      </c>
      <c r="N26" s="2">
        <f t="shared" ca="1" si="3"/>
        <v>200</v>
      </c>
      <c r="O26" s="2" t="s">
        <v>56</v>
      </c>
      <c r="P26" s="2"/>
      <c r="Q26" s="2"/>
      <c r="R26" s="2"/>
      <c r="S26" s="2"/>
    </row>
    <row r="27" spans="2:21">
      <c r="B27" s="2">
        <f t="shared" si="4"/>
        <v>9</v>
      </c>
      <c r="C27" s="2">
        <v>200</v>
      </c>
      <c r="D27" s="2" t="s">
        <v>28</v>
      </c>
      <c r="E27" s="2">
        <f t="shared" si="0"/>
        <v>200</v>
      </c>
      <c r="F27" s="2">
        <f t="shared" ca="1" si="1"/>
        <v>0</v>
      </c>
      <c r="G27" s="2"/>
      <c r="J27" s="2">
        <f t="shared" si="5"/>
        <v>9</v>
      </c>
      <c r="K27" s="2">
        <v>200</v>
      </c>
      <c r="L27" s="2" t="s">
        <v>29</v>
      </c>
      <c r="M27" s="2">
        <f t="shared" si="2"/>
        <v>0</v>
      </c>
      <c r="N27" s="2">
        <f t="shared" ca="1" si="3"/>
        <v>200</v>
      </c>
      <c r="O27" s="2" t="s">
        <v>56</v>
      </c>
      <c r="P27" s="2"/>
      <c r="Q27" s="2"/>
      <c r="R27" s="2"/>
      <c r="S27" s="2"/>
    </row>
    <row r="28" spans="2:21">
      <c r="B28" s="2">
        <f t="shared" si="4"/>
        <v>10</v>
      </c>
      <c r="C28" s="2">
        <v>250</v>
      </c>
      <c r="D28" s="2" t="s">
        <v>28</v>
      </c>
      <c r="E28" s="2">
        <f t="shared" si="0"/>
        <v>250</v>
      </c>
      <c r="F28" s="2">
        <f t="shared" ca="1" si="1"/>
        <v>0</v>
      </c>
      <c r="G28" s="2"/>
      <c r="J28" s="2">
        <f t="shared" si="5"/>
        <v>10</v>
      </c>
      <c r="K28" s="2">
        <v>350</v>
      </c>
      <c r="L28" s="2" t="s">
        <v>28</v>
      </c>
      <c r="M28" s="2">
        <f t="shared" si="2"/>
        <v>350</v>
      </c>
      <c r="N28" s="2">
        <f t="shared" ca="1" si="3"/>
        <v>0</v>
      </c>
      <c r="O28" s="2"/>
      <c r="P28" s="2"/>
      <c r="Q28" s="2"/>
      <c r="R28" s="2"/>
      <c r="S28" s="2"/>
    </row>
    <row r="29" spans="2:21">
      <c r="B29" s="2">
        <f t="shared" si="4"/>
        <v>11</v>
      </c>
      <c r="C29" s="2">
        <v>250</v>
      </c>
      <c r="D29" s="2" t="s">
        <v>28</v>
      </c>
      <c r="E29" s="2">
        <f t="shared" si="0"/>
        <v>250</v>
      </c>
      <c r="F29" s="2">
        <f t="shared" ca="1" si="1"/>
        <v>0</v>
      </c>
      <c r="G29" s="2"/>
      <c r="J29" s="2">
        <f t="shared" si="5"/>
        <v>11</v>
      </c>
      <c r="K29" s="2">
        <v>350</v>
      </c>
      <c r="L29" s="2" t="s">
        <v>28</v>
      </c>
      <c r="M29" s="2">
        <f t="shared" si="2"/>
        <v>350</v>
      </c>
      <c r="N29" s="2">
        <f t="shared" ca="1" si="3"/>
        <v>0</v>
      </c>
      <c r="O29" s="2"/>
      <c r="P29" s="2"/>
      <c r="Q29" s="2"/>
      <c r="R29" s="2"/>
      <c r="S29" s="2"/>
    </row>
    <row r="30" spans="2:21">
      <c r="B30" s="2">
        <f t="shared" si="4"/>
        <v>12</v>
      </c>
      <c r="C30" s="2">
        <v>200</v>
      </c>
      <c r="D30" s="2" t="s">
        <v>28</v>
      </c>
      <c r="E30" s="2">
        <f t="shared" si="0"/>
        <v>200</v>
      </c>
      <c r="F30" s="2">
        <f t="shared" ca="1" si="1"/>
        <v>0</v>
      </c>
      <c r="G30" s="2"/>
      <c r="J30" s="2">
        <f t="shared" si="5"/>
        <v>12</v>
      </c>
      <c r="K30" s="2">
        <v>160</v>
      </c>
      <c r="L30" s="2" t="s">
        <v>28</v>
      </c>
      <c r="M30" s="2">
        <f t="shared" si="2"/>
        <v>160</v>
      </c>
      <c r="N30" s="2">
        <f t="shared" ca="1" si="3"/>
        <v>0</v>
      </c>
      <c r="O30" s="2"/>
      <c r="P30" s="2"/>
      <c r="Q30" s="2"/>
      <c r="R30" s="2"/>
      <c r="S30" s="2"/>
    </row>
    <row r="31" spans="2:21">
      <c r="B31" s="2">
        <f t="shared" si="4"/>
        <v>13</v>
      </c>
      <c r="C31" s="2">
        <v>80</v>
      </c>
      <c r="D31" s="2" t="s">
        <v>29</v>
      </c>
      <c r="E31" s="2">
        <f t="shared" si="0"/>
        <v>0</v>
      </c>
      <c r="F31" s="2">
        <f t="shared" ca="1" si="1"/>
        <v>80</v>
      </c>
      <c r="G31" s="2"/>
      <c r="J31" s="2">
        <f t="shared" si="5"/>
        <v>13</v>
      </c>
      <c r="K31" s="2">
        <v>160</v>
      </c>
      <c r="L31" s="2" t="s">
        <v>28</v>
      </c>
      <c r="M31" s="2">
        <f t="shared" si="2"/>
        <v>160</v>
      </c>
      <c r="N31" s="2">
        <f t="shared" ca="1" si="3"/>
        <v>0</v>
      </c>
      <c r="O31" s="2"/>
      <c r="P31" s="2"/>
      <c r="Q31" s="2"/>
      <c r="R31" s="2"/>
      <c r="S31" s="2"/>
    </row>
    <row r="32" spans="2:21">
      <c r="B32" s="2">
        <f t="shared" si="4"/>
        <v>14</v>
      </c>
      <c r="C32" s="2">
        <v>80</v>
      </c>
      <c r="D32" s="2" t="s">
        <v>29</v>
      </c>
      <c r="E32" s="2">
        <f t="shared" si="0"/>
        <v>0</v>
      </c>
      <c r="F32" s="2">
        <f t="shared" ca="1" si="1"/>
        <v>80</v>
      </c>
      <c r="G32" s="2">
        <v>10</v>
      </c>
      <c r="J32" s="2">
        <f t="shared" si="5"/>
        <v>14</v>
      </c>
      <c r="K32" s="2">
        <v>115</v>
      </c>
      <c r="L32" s="2" t="s">
        <v>29</v>
      </c>
      <c r="M32" s="2">
        <f t="shared" si="2"/>
        <v>0</v>
      </c>
      <c r="N32" s="2">
        <f t="shared" ca="1" si="3"/>
        <v>115</v>
      </c>
      <c r="O32" s="2"/>
      <c r="P32" s="2"/>
      <c r="Q32" s="2"/>
      <c r="R32" s="2"/>
      <c r="S32" s="2"/>
    </row>
    <row r="33" spans="2:20">
      <c r="B33" s="2">
        <f t="shared" si="4"/>
        <v>15</v>
      </c>
      <c r="C33" s="2">
        <v>160</v>
      </c>
      <c r="D33" s="2" t="s">
        <v>28</v>
      </c>
      <c r="E33" s="2">
        <f t="shared" si="0"/>
        <v>160</v>
      </c>
      <c r="F33" s="2">
        <f t="shared" ca="1" si="1"/>
        <v>0</v>
      </c>
      <c r="G33" s="2"/>
      <c r="J33" s="2">
        <f t="shared" si="5"/>
        <v>15</v>
      </c>
      <c r="K33" s="2">
        <v>115</v>
      </c>
      <c r="L33" s="2" t="s">
        <v>29</v>
      </c>
      <c r="M33" s="2">
        <f t="shared" si="2"/>
        <v>0</v>
      </c>
      <c r="N33" s="2">
        <f t="shared" ca="1" si="3"/>
        <v>115</v>
      </c>
      <c r="O33" s="2"/>
      <c r="P33" s="2"/>
      <c r="Q33" s="2"/>
      <c r="R33" s="2"/>
      <c r="S33" s="2"/>
    </row>
    <row r="34" spans="2:20">
      <c r="B34" s="2">
        <f t="shared" si="4"/>
        <v>16</v>
      </c>
      <c r="C34" s="2">
        <v>195</v>
      </c>
      <c r="D34" s="2" t="s">
        <v>28</v>
      </c>
      <c r="E34" s="2">
        <f t="shared" si="0"/>
        <v>195</v>
      </c>
      <c r="F34" s="2" t="str">
        <f t="shared" ca="1" si="1"/>
        <v/>
      </c>
      <c r="G34" s="2"/>
      <c r="J34" s="2">
        <f t="shared" si="5"/>
        <v>16</v>
      </c>
      <c r="K34" s="2">
        <v>296</v>
      </c>
      <c r="L34" s="2" t="s">
        <v>28</v>
      </c>
      <c r="M34" s="2">
        <f t="shared" si="2"/>
        <v>296</v>
      </c>
      <c r="N34" s="2" t="str">
        <f t="shared" ca="1" si="3"/>
        <v/>
      </c>
      <c r="O34" s="2"/>
      <c r="P34" s="2"/>
      <c r="Q34" s="2"/>
      <c r="R34" s="2"/>
      <c r="S34" s="2"/>
    </row>
    <row r="35" spans="2:20">
      <c r="B35" s="2">
        <f t="shared" si="4"/>
        <v>17</v>
      </c>
      <c r="C35" s="2">
        <v>150</v>
      </c>
      <c r="D35" s="2" t="s">
        <v>28</v>
      </c>
      <c r="E35" s="2">
        <f t="shared" si="0"/>
        <v>150</v>
      </c>
      <c r="F35" s="2" t="str">
        <f t="shared" ca="1" si="1"/>
        <v/>
      </c>
      <c r="G35" s="2"/>
      <c r="J35" s="2">
        <f t="shared" si="5"/>
        <v>17</v>
      </c>
      <c r="K35" s="2">
        <v>337</v>
      </c>
      <c r="L35" s="2" t="s">
        <v>28</v>
      </c>
      <c r="M35" s="2">
        <f t="shared" si="2"/>
        <v>337</v>
      </c>
      <c r="N35" s="2" t="str">
        <f t="shared" ca="1" si="3"/>
        <v/>
      </c>
      <c r="O35" s="2"/>
      <c r="P35" s="2"/>
      <c r="Q35" s="2"/>
      <c r="R35" s="2"/>
      <c r="S35" s="2"/>
    </row>
    <row r="36" spans="2:20">
      <c r="B36" s="2">
        <f t="shared" si="4"/>
        <v>18</v>
      </c>
      <c r="C36" s="2">
        <v>160</v>
      </c>
      <c r="D36" s="2" t="s">
        <v>28</v>
      </c>
      <c r="E36" s="2">
        <f t="shared" si="0"/>
        <v>160</v>
      </c>
      <c r="F36" s="2" t="str">
        <f t="shared" ca="1" si="1"/>
        <v/>
      </c>
      <c r="G36" s="2"/>
      <c r="J36" s="2">
        <f t="shared" si="5"/>
        <v>18</v>
      </c>
      <c r="K36" s="2">
        <v>346</v>
      </c>
      <c r="L36" s="2" t="s">
        <v>28</v>
      </c>
      <c r="M36" s="2">
        <f t="shared" si="2"/>
        <v>346</v>
      </c>
      <c r="N36" s="2" t="str">
        <f t="shared" ca="1" si="3"/>
        <v/>
      </c>
      <c r="O36" s="2"/>
      <c r="P36" s="2"/>
      <c r="Q36" s="2"/>
      <c r="R36" s="2"/>
      <c r="S36" s="2"/>
    </row>
    <row r="37" spans="2:20">
      <c r="B37" s="2">
        <f t="shared" si="4"/>
        <v>19</v>
      </c>
      <c r="C37" s="2">
        <v>105</v>
      </c>
      <c r="D37" s="2" t="s">
        <v>28</v>
      </c>
      <c r="E37" s="2">
        <f t="shared" si="0"/>
        <v>105</v>
      </c>
      <c r="F37" s="2" t="str">
        <f t="shared" ca="1" si="1"/>
        <v/>
      </c>
      <c r="G37" s="2"/>
      <c r="J37" s="2">
        <f t="shared" si="5"/>
        <v>19</v>
      </c>
      <c r="K37" s="2">
        <v>200</v>
      </c>
      <c r="L37" s="2" t="s">
        <v>29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20">
      <c r="B38" s="2">
        <f t="shared" si="4"/>
        <v>20</v>
      </c>
      <c r="C38" s="2">
        <v>115</v>
      </c>
      <c r="D38" s="2" t="s">
        <v>28</v>
      </c>
      <c r="E38" s="2">
        <f t="shared" si="0"/>
        <v>115</v>
      </c>
      <c r="F38" s="2" t="str">
        <f t="shared" ca="1" si="1"/>
        <v/>
      </c>
      <c r="G38" s="2"/>
      <c r="J38" s="2">
        <f t="shared" si="5"/>
        <v>20</v>
      </c>
      <c r="K38" s="2">
        <v>200</v>
      </c>
      <c r="L38" s="2" t="s">
        <v>28</v>
      </c>
      <c r="M38" s="2">
        <f t="shared" si="2"/>
        <v>200</v>
      </c>
      <c r="N38" s="2" t="str">
        <f t="shared" ca="1" si="3"/>
        <v/>
      </c>
      <c r="O38" s="2"/>
      <c r="P38" s="2"/>
      <c r="Q38" s="2"/>
      <c r="R38" s="2"/>
      <c r="S38" s="2"/>
    </row>
    <row r="39" spans="2:20">
      <c r="B39" s="2">
        <f t="shared" si="4"/>
        <v>21</v>
      </c>
      <c r="C39" s="2">
        <v>130</v>
      </c>
      <c r="D39" s="2" t="s">
        <v>28</v>
      </c>
      <c r="E39" s="2">
        <f t="shared" si="0"/>
        <v>130</v>
      </c>
      <c r="F39" s="2" t="str">
        <f t="shared" ca="1" si="1"/>
        <v/>
      </c>
      <c r="G39" s="2"/>
      <c r="J39" s="2">
        <f t="shared" si="5"/>
        <v>21</v>
      </c>
      <c r="K39" s="2">
        <v>195</v>
      </c>
      <c r="L39" s="2" t="s">
        <v>28</v>
      </c>
      <c r="M39" s="2">
        <f t="shared" si="2"/>
        <v>195</v>
      </c>
      <c r="N39" s="2" t="str">
        <f t="shared" ca="1" si="3"/>
        <v/>
      </c>
      <c r="O39" s="2"/>
      <c r="P39" s="2"/>
      <c r="Q39" s="2"/>
      <c r="R39" s="2"/>
      <c r="S39" s="2"/>
    </row>
    <row r="40" spans="2:20">
      <c r="B40" s="2">
        <f t="shared" si="4"/>
        <v>22</v>
      </c>
      <c r="C40" s="2">
        <v>130</v>
      </c>
      <c r="D40" s="2" t="s">
        <v>28</v>
      </c>
      <c r="E40" s="2">
        <f t="shared" si="0"/>
        <v>130</v>
      </c>
      <c r="F40" s="2" t="str">
        <f t="shared" ca="1" si="1"/>
        <v/>
      </c>
      <c r="G40" s="2"/>
      <c r="J40" s="2">
        <f t="shared" si="5"/>
        <v>22</v>
      </c>
      <c r="K40" s="2">
        <v>205</v>
      </c>
      <c r="L40" s="2" t="s">
        <v>28</v>
      </c>
      <c r="M40" s="2">
        <f t="shared" si="2"/>
        <v>205</v>
      </c>
      <c r="N40" s="2" t="str">
        <f t="shared" ca="1" si="3"/>
        <v/>
      </c>
      <c r="O40" s="2"/>
      <c r="P40" s="2"/>
      <c r="Q40" s="2"/>
      <c r="R40" s="2"/>
      <c r="S40" s="2"/>
    </row>
    <row r="41" spans="2:20">
      <c r="B41" s="2">
        <f t="shared" si="4"/>
        <v>23</v>
      </c>
      <c r="C41" s="2">
        <v>175</v>
      </c>
      <c r="D41" s="2" t="s">
        <v>28</v>
      </c>
      <c r="E41" s="2">
        <f t="shared" si="0"/>
        <v>175</v>
      </c>
      <c r="F41" s="2" t="str">
        <f t="shared" ca="1" si="1"/>
        <v/>
      </c>
      <c r="G41" s="2"/>
      <c r="J41" s="2">
        <f t="shared" si="5"/>
        <v>23</v>
      </c>
      <c r="K41" s="2">
        <v>230</v>
      </c>
      <c r="L41" s="2" t="s">
        <v>29</v>
      </c>
      <c r="M41" s="2">
        <f t="shared" si="2"/>
        <v>0</v>
      </c>
      <c r="N41" s="2" t="str">
        <f t="shared" ca="1" si="3"/>
        <v/>
      </c>
      <c r="O41" s="2"/>
      <c r="P41" s="2"/>
      <c r="Q41" s="2"/>
      <c r="R41" s="2"/>
      <c r="S41" s="2"/>
    </row>
    <row r="42" spans="2:20">
      <c r="B42" s="2">
        <f t="shared" si="4"/>
        <v>24</v>
      </c>
      <c r="C42" s="2">
        <v>190</v>
      </c>
      <c r="D42" s="2" t="s">
        <v>28</v>
      </c>
      <c r="E42" s="2">
        <f t="shared" si="0"/>
        <v>190</v>
      </c>
      <c r="F42" s="2" t="str">
        <f t="shared" ca="1" si="1"/>
        <v/>
      </c>
      <c r="G42" s="2"/>
      <c r="J42" s="2">
        <f t="shared" si="5"/>
        <v>24</v>
      </c>
      <c r="K42" s="2">
        <v>350</v>
      </c>
      <c r="L42" s="2" t="s">
        <v>28</v>
      </c>
      <c r="M42" s="2">
        <f t="shared" si="2"/>
        <v>350</v>
      </c>
      <c r="N42" s="2" t="str">
        <f t="shared" ca="1" si="3"/>
        <v/>
      </c>
      <c r="O42" s="2"/>
      <c r="P42" s="2"/>
      <c r="Q42" s="2"/>
      <c r="R42" s="2"/>
      <c r="S42" s="2"/>
    </row>
    <row r="43" spans="2:20">
      <c r="B43" s="2">
        <f t="shared" si="4"/>
        <v>25</v>
      </c>
      <c r="C43" s="2">
        <v>50</v>
      </c>
      <c r="D43" s="2" t="s">
        <v>29</v>
      </c>
      <c r="E43" s="2">
        <f t="shared" si="0"/>
        <v>0</v>
      </c>
      <c r="F43" s="2" t="str">
        <f t="shared" ca="1" si="1"/>
        <v/>
      </c>
      <c r="G43" s="2"/>
      <c r="J43" s="2">
        <f t="shared" si="5"/>
        <v>25</v>
      </c>
      <c r="K43" s="2">
        <v>350</v>
      </c>
      <c r="L43" s="2" t="s">
        <v>28</v>
      </c>
      <c r="M43" s="2">
        <f t="shared" si="2"/>
        <v>350</v>
      </c>
      <c r="N43" s="2" t="str">
        <f t="shared" ca="1" si="3"/>
        <v/>
      </c>
      <c r="O43" s="2"/>
      <c r="P43" s="2"/>
      <c r="Q43" s="2"/>
      <c r="R43" s="2"/>
      <c r="S43" s="2"/>
    </row>
    <row r="44" spans="2:20">
      <c r="B44" s="2">
        <f t="shared" si="4"/>
        <v>26</v>
      </c>
      <c r="C44" s="2">
        <v>50</v>
      </c>
      <c r="D44" s="2" t="s">
        <v>28</v>
      </c>
      <c r="E44" s="2">
        <f t="shared" si="0"/>
        <v>50</v>
      </c>
      <c r="F44" s="2" t="str">
        <f t="shared" ca="1" si="1"/>
        <v/>
      </c>
      <c r="G44" s="2"/>
      <c r="J44" s="2">
        <f t="shared" si="5"/>
        <v>26</v>
      </c>
      <c r="K44" s="2">
        <v>300</v>
      </c>
      <c r="L44" s="2" t="s">
        <v>28</v>
      </c>
      <c r="M44" s="2">
        <f t="shared" si="2"/>
        <v>300</v>
      </c>
      <c r="N44" s="2" t="str">
        <f t="shared" ca="1" si="3"/>
        <v/>
      </c>
      <c r="O44" s="2"/>
      <c r="P44" s="2"/>
      <c r="Q44" s="2"/>
      <c r="R44" s="2"/>
      <c r="S44" s="2"/>
    </row>
    <row r="45" spans="2:20">
      <c r="B45" s="2">
        <f t="shared" si="4"/>
        <v>27</v>
      </c>
      <c r="C45" s="2">
        <v>65</v>
      </c>
      <c r="D45" s="2" t="s">
        <v>28</v>
      </c>
      <c r="E45" s="2">
        <f t="shared" si="0"/>
        <v>65</v>
      </c>
      <c r="F45" s="2" t="str">
        <f t="shared" ca="1" si="1"/>
        <v/>
      </c>
      <c r="G45" s="2"/>
      <c r="J45" s="2">
        <f t="shared" si="5"/>
        <v>27</v>
      </c>
      <c r="K45" s="2">
        <v>95</v>
      </c>
      <c r="L45" s="2" t="s">
        <v>29</v>
      </c>
      <c r="M45" s="2">
        <f t="shared" si="2"/>
        <v>0</v>
      </c>
      <c r="N45" s="2" t="str">
        <f t="shared" ca="1" si="3"/>
        <v/>
      </c>
      <c r="O45" s="2"/>
      <c r="P45" s="2"/>
      <c r="Q45" s="2"/>
      <c r="R45">
        <f>K50*0.8</f>
        <v>5171.2000000000007</v>
      </c>
      <c r="S45">
        <f>C50*0.8</f>
        <v>3768</v>
      </c>
    </row>
    <row r="46" spans="2:20">
      <c r="B46" s="2">
        <f t="shared" si="4"/>
        <v>28</v>
      </c>
      <c r="C46" s="2">
        <v>75</v>
      </c>
      <c r="D46" s="2" t="s">
        <v>28</v>
      </c>
      <c r="E46" s="2">
        <f t="shared" si="0"/>
        <v>75</v>
      </c>
      <c r="F46" s="2" t="str">
        <f t="shared" ca="1" si="1"/>
        <v/>
      </c>
      <c r="G46" s="2"/>
      <c r="J46" s="2">
        <f t="shared" si="5"/>
        <v>28</v>
      </c>
      <c r="K46" s="2">
        <v>80</v>
      </c>
      <c r="L46" s="2" t="s">
        <v>28</v>
      </c>
      <c r="M46" s="2">
        <f t="shared" si="2"/>
        <v>80</v>
      </c>
      <c r="N46" s="2" t="str">
        <f t="shared" ca="1" si="3"/>
        <v/>
      </c>
      <c r="O46" s="2"/>
      <c r="P46" s="2"/>
      <c r="Q46" s="2"/>
      <c r="S46">
        <f>S45+R45</f>
        <v>8939.2000000000007</v>
      </c>
    </row>
    <row r="47" spans="2:20">
      <c r="B47" s="2">
        <f t="shared" si="4"/>
        <v>29</v>
      </c>
      <c r="C47" s="2">
        <v>100</v>
      </c>
      <c r="D47" s="2" t="s">
        <v>28</v>
      </c>
      <c r="E47" s="2">
        <f t="shared" si="0"/>
        <v>100</v>
      </c>
      <c r="F47" s="2" t="str">
        <f t="shared" ca="1" si="1"/>
        <v/>
      </c>
      <c r="G47" s="2"/>
      <c r="J47" s="2">
        <f t="shared" si="5"/>
        <v>29</v>
      </c>
      <c r="K47" s="2">
        <v>80</v>
      </c>
      <c r="L47" s="2" t="s">
        <v>28</v>
      </c>
      <c r="M47" s="2">
        <f t="shared" si="2"/>
        <v>80</v>
      </c>
      <c r="N47" s="2" t="str">
        <f t="shared" ca="1" si="3"/>
        <v/>
      </c>
      <c r="O47" s="2"/>
      <c r="P47" s="2"/>
      <c r="Q47" s="2"/>
      <c r="S47">
        <f>SUM(L51:L52)</f>
        <v>2850</v>
      </c>
      <c r="T47">
        <f>SUM(D51:D52)</f>
        <v>1750</v>
      </c>
    </row>
    <row r="48" spans="2:20">
      <c r="B48" s="2">
        <f t="shared" si="4"/>
        <v>30</v>
      </c>
      <c r="C48" s="2">
        <v>100</v>
      </c>
      <c r="D48" s="2" t="s">
        <v>28</v>
      </c>
      <c r="E48" s="2">
        <f t="shared" si="0"/>
        <v>100</v>
      </c>
      <c r="F48" s="2"/>
      <c r="G48" s="2"/>
      <c r="J48" s="2">
        <f t="shared" si="5"/>
        <v>30</v>
      </c>
      <c r="K48" s="2">
        <v>95</v>
      </c>
      <c r="L48" s="2" t="s">
        <v>29</v>
      </c>
      <c r="M48" s="2">
        <f t="shared" si="2"/>
        <v>0</v>
      </c>
      <c r="N48" s="2"/>
      <c r="O48" s="2"/>
      <c r="P48" s="2"/>
      <c r="Q48" s="2"/>
    </row>
    <row r="49" spans="2:20">
      <c r="D49" t="s">
        <v>30</v>
      </c>
      <c r="E49" t="s">
        <v>47</v>
      </c>
      <c r="L49" t="s">
        <v>30</v>
      </c>
      <c r="M49" t="s">
        <v>47</v>
      </c>
      <c r="T49" t="e">
        <f>S46-#REF!</f>
        <v>#REF!</v>
      </c>
    </row>
    <row r="50" spans="2:20">
      <c r="B50" t="s">
        <v>21</v>
      </c>
      <c r="C50">
        <f>SUM(C19:C48)</f>
        <v>4710</v>
      </c>
      <c r="D50">
        <f>SUM(E19:E48)</f>
        <v>4300</v>
      </c>
      <c r="E50" s="2">
        <f ca="1">SUM(F19:F48)</f>
        <v>360</v>
      </c>
      <c r="J50" t="s">
        <v>21</v>
      </c>
      <c r="K50">
        <f>SUM(K19:K48)</f>
        <v>6464</v>
      </c>
      <c r="L50">
        <f>SUM(M19:M48)</f>
        <v>4789</v>
      </c>
      <c r="M50" s="2">
        <f ca="1">SUM(N19:N48)</f>
        <v>1055</v>
      </c>
    </row>
    <row r="51" spans="2:20">
      <c r="B51" t="s">
        <v>22</v>
      </c>
      <c r="C51">
        <v>1500</v>
      </c>
      <c r="D51">
        <v>1500</v>
      </c>
      <c r="J51" t="s">
        <v>22</v>
      </c>
      <c r="K51">
        <v>2500</v>
      </c>
      <c r="L51">
        <v>2500</v>
      </c>
    </row>
    <row r="52" spans="2:20">
      <c r="B52" t="s">
        <v>23</v>
      </c>
      <c r="C52">
        <v>250</v>
      </c>
      <c r="D52">
        <v>250</v>
      </c>
      <c r="J52" t="s">
        <v>23</v>
      </c>
      <c r="K52">
        <v>350</v>
      </c>
      <c r="L52">
        <v>350</v>
      </c>
    </row>
    <row r="53" spans="2:20">
      <c r="B53" t="s">
        <v>24</v>
      </c>
      <c r="C53">
        <f>C50*0.03</f>
        <v>141.29999999999998</v>
      </c>
      <c r="D53">
        <f>D50*0.03</f>
        <v>129</v>
      </c>
      <c r="J53" t="s">
        <v>24</v>
      </c>
      <c r="K53">
        <f>K50*0.03</f>
        <v>193.92</v>
      </c>
      <c r="L53">
        <f>L50*0.03</f>
        <v>143.66999999999999</v>
      </c>
    </row>
    <row r="54" spans="2:20">
      <c r="B54" t="s">
        <v>25</v>
      </c>
      <c r="C54">
        <f>C50-C51-C52-C53</f>
        <v>2818.7</v>
      </c>
      <c r="D54">
        <f>D50-D51-D52-D53</f>
        <v>2421</v>
      </c>
      <c r="J54" t="s">
        <v>25</v>
      </c>
      <c r="K54">
        <f>K50-K51-K52-K53</f>
        <v>3420.08</v>
      </c>
      <c r="L54">
        <f>L50-L51-L52-L53</f>
        <v>1795.33</v>
      </c>
    </row>
  </sheetData>
  <conditionalFormatting sqref="D19:E48">
    <cfRule type="expression" dxfId="55" priority="9">
      <formula>$D19="Y"</formula>
    </cfRule>
    <cfRule type="expression" dxfId="54" priority="10">
      <formula>$D19="N"</formula>
    </cfRule>
  </conditionalFormatting>
  <conditionalFormatting sqref="L19:M48">
    <cfRule type="expression" dxfId="53" priority="7">
      <formula>$L19="Y"</formula>
    </cfRule>
    <cfRule type="expression" dxfId="52" priority="8">
      <formula>$L19="N"</formula>
    </cfRule>
  </conditionalFormatting>
  <conditionalFormatting sqref="M50">
    <cfRule type="expression" dxfId="51" priority="5">
      <formula>$L50="Y"</formula>
    </cfRule>
    <cfRule type="expression" dxfId="50" priority="6">
      <formula>$L50="N"</formula>
    </cfRule>
  </conditionalFormatting>
  <conditionalFormatting sqref="D9:D11">
    <cfRule type="expression" dxfId="49" priority="3">
      <formula>$D9&gt;0</formula>
    </cfRule>
    <cfRule type="expression" dxfId="48" priority="4">
      <formula>$D9&lt;0</formula>
    </cfRule>
  </conditionalFormatting>
  <conditionalFormatting sqref="E50">
    <cfRule type="expression" dxfId="47" priority="1">
      <formula>$L50="Y"</formula>
    </cfRule>
    <cfRule type="expression" dxfId="46" priority="2">
      <formula>$L50="N"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showGridLines="0" zoomScale="85" zoomScaleNormal="85" zoomScalePageLayoutView="85" workbookViewId="0">
      <selection activeCell="C28" sqref="C28:C4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22" ht="25">
      <c r="B2" s="4" t="s">
        <v>32</v>
      </c>
      <c r="D2" s="5">
        <f>D48+L48</f>
        <v>-4975</v>
      </c>
      <c r="F2" t="s">
        <v>35</v>
      </c>
      <c r="J2" s="1"/>
    </row>
    <row r="3" spans="2:22" ht="25">
      <c r="B3" s="4" t="s">
        <v>33</v>
      </c>
      <c r="D3" s="5">
        <f>C48+K48</f>
        <v>8241.25</v>
      </c>
      <c r="F3" t="s">
        <v>36</v>
      </c>
      <c r="J3" s="1"/>
    </row>
    <row r="4" spans="2:22" ht="25">
      <c r="B4" s="4" t="s">
        <v>48</v>
      </c>
      <c r="D4" s="5">
        <f ca="1">D3-E44-M44</f>
        <v>2491.25</v>
      </c>
      <c r="J4" s="1"/>
    </row>
    <row r="6" spans="2:22">
      <c r="F6" t="s">
        <v>37</v>
      </c>
    </row>
    <row r="7" spans="2:22">
      <c r="F7" t="s">
        <v>38</v>
      </c>
    </row>
    <row r="9" spans="2:22" ht="25">
      <c r="B9" s="1" t="s">
        <v>17</v>
      </c>
      <c r="J9" s="1" t="s">
        <v>18</v>
      </c>
    </row>
    <row r="10" spans="2:22" ht="15" customHeight="1">
      <c r="B10" s="1"/>
      <c r="C10">
        <f>AVERAGE(C12:C42)</f>
        <v>215.32258064516128</v>
      </c>
      <c r="D10">
        <f>C10*0.7</f>
        <v>150.7258064516129</v>
      </c>
      <c r="J10" s="1"/>
      <c r="K10">
        <f>AVERAGE(K12:K42)</f>
        <v>224.19354838709677</v>
      </c>
      <c r="L10">
        <f>K10*0.7</f>
        <v>156.93548387096772</v>
      </c>
    </row>
    <row r="11" spans="2:22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2">
      <c r="B12" s="2">
        <v>1</v>
      </c>
      <c r="C12" s="2">
        <v>150</v>
      </c>
      <c r="D12" s="2" t="s">
        <v>29</v>
      </c>
      <c r="E12" s="2">
        <f>IF(D12="Y",C12,0)</f>
        <v>0</v>
      </c>
      <c r="F12" s="2">
        <f ca="1">IF(B12&lt;$Q$14,IF(D12="Y",0,C12),"")</f>
        <v>150</v>
      </c>
      <c r="G12" s="2"/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  <c r="T12" s="2">
        <v>100</v>
      </c>
      <c r="V12" s="2">
        <v>125</v>
      </c>
    </row>
    <row r="13" spans="2:22">
      <c r="B13" s="2">
        <f>B12+1</f>
        <v>2</v>
      </c>
      <c r="C13" s="2">
        <v>150</v>
      </c>
      <c r="D13" s="2" t="s">
        <v>29</v>
      </c>
      <c r="E13" s="2">
        <f t="shared" ref="E13:E42" si="0">IF(D13="Y",C13,0)</f>
        <v>0</v>
      </c>
      <c r="F13" s="2">
        <f t="shared" ref="F13:F40" ca="1" si="1">IF(B13&lt;$Q$14,IF(D13="Y",0,C13),"")</f>
        <v>150</v>
      </c>
      <c r="G13" s="2"/>
      <c r="J13" s="2">
        <f>J12+1</f>
        <v>2</v>
      </c>
      <c r="K13" s="2">
        <v>125</v>
      </c>
      <c r="L13" s="2" t="s">
        <v>29</v>
      </c>
      <c r="M13" s="2">
        <f t="shared" ref="M13:M42" si="2">IF(L13="Y",K13,0)</f>
        <v>0</v>
      </c>
      <c r="N13" s="2">
        <f t="shared" ref="N13:N40" ca="1" si="3">IF(J13&lt;$Q$14,IF(L13="Y",0,K13),"")</f>
        <v>125</v>
      </c>
      <c r="O13" s="2"/>
      <c r="P13" s="2"/>
      <c r="Q13" s="7">
        <f ca="1">TODAY()</f>
        <v>42659</v>
      </c>
      <c r="R13" s="2"/>
      <c r="S13" s="2"/>
      <c r="T13" s="2">
        <v>100</v>
      </c>
      <c r="U13" s="14"/>
      <c r="V13" s="2">
        <v>140</v>
      </c>
    </row>
    <row r="14" spans="2:22">
      <c r="B14" s="2">
        <f t="shared" ref="B14:B42" si="4">B13+1</f>
        <v>3</v>
      </c>
      <c r="C14" s="2">
        <v>150</v>
      </c>
      <c r="D14" s="2" t="s">
        <v>29</v>
      </c>
      <c r="E14" s="2">
        <f t="shared" si="0"/>
        <v>0</v>
      </c>
      <c r="F14" s="2">
        <f t="shared" ca="1" si="1"/>
        <v>150</v>
      </c>
      <c r="G14" s="2"/>
      <c r="J14" s="2">
        <f t="shared" ref="J14:J42" si="5">J13+1</f>
        <v>3</v>
      </c>
      <c r="K14" s="2">
        <v>125</v>
      </c>
      <c r="L14" s="2" t="s">
        <v>29</v>
      </c>
      <c r="M14" s="2">
        <f t="shared" si="2"/>
        <v>0</v>
      </c>
      <c r="N14" s="2">
        <f t="shared" ca="1" si="3"/>
        <v>125</v>
      </c>
      <c r="O14" s="2"/>
      <c r="P14" s="2"/>
      <c r="Q14" s="2">
        <f ca="1">DAY(Q13)</f>
        <v>16</v>
      </c>
      <c r="R14" s="2"/>
      <c r="S14" s="2"/>
      <c r="T14" s="2">
        <v>120</v>
      </c>
      <c r="U14" s="14"/>
      <c r="V14" s="2">
        <v>150</v>
      </c>
    </row>
    <row r="15" spans="2:22">
      <c r="B15" s="2">
        <f t="shared" si="4"/>
        <v>4</v>
      </c>
      <c r="C15" s="2">
        <v>150</v>
      </c>
      <c r="D15" s="2" t="s">
        <v>29</v>
      </c>
      <c r="E15" s="2">
        <f t="shared" si="0"/>
        <v>0</v>
      </c>
      <c r="F15" s="2">
        <f t="shared" ca="1" si="1"/>
        <v>150</v>
      </c>
      <c r="G15" s="2"/>
      <c r="J15" s="2">
        <f t="shared" si="5"/>
        <v>4</v>
      </c>
      <c r="K15" s="2">
        <v>175</v>
      </c>
      <c r="L15" s="2" t="s">
        <v>29</v>
      </c>
      <c r="M15" s="2">
        <f t="shared" si="2"/>
        <v>0</v>
      </c>
      <c r="N15" s="2">
        <f t="shared" ca="1" si="3"/>
        <v>175</v>
      </c>
      <c r="O15" s="2"/>
      <c r="P15" s="2"/>
      <c r="Q15" s="2"/>
      <c r="R15" s="2"/>
      <c r="S15" s="2"/>
      <c r="T15" s="2">
        <v>150</v>
      </c>
      <c r="V15" s="2">
        <v>150</v>
      </c>
    </row>
    <row r="16" spans="2:22">
      <c r="B16" s="2">
        <f t="shared" si="4"/>
        <v>5</v>
      </c>
      <c r="C16" s="2">
        <v>225</v>
      </c>
      <c r="D16" s="2" t="s">
        <v>29</v>
      </c>
      <c r="E16" s="2">
        <f t="shared" si="0"/>
        <v>0</v>
      </c>
      <c r="F16" s="2">
        <f t="shared" ca="1" si="1"/>
        <v>225</v>
      </c>
      <c r="G16" s="2"/>
      <c r="J16" s="2">
        <f t="shared" si="5"/>
        <v>5</v>
      </c>
      <c r="K16" s="2">
        <v>275</v>
      </c>
      <c r="L16" s="2" t="s">
        <v>29</v>
      </c>
      <c r="M16" s="2">
        <f t="shared" si="2"/>
        <v>0</v>
      </c>
      <c r="N16" s="2">
        <f t="shared" ca="1" si="3"/>
        <v>275</v>
      </c>
      <c r="O16" s="2"/>
      <c r="P16" s="2"/>
      <c r="Q16" s="2"/>
      <c r="R16" s="2"/>
      <c r="S16" s="2"/>
      <c r="T16" s="2">
        <v>70</v>
      </c>
      <c r="V16" s="2">
        <v>100</v>
      </c>
    </row>
    <row r="17" spans="2:22">
      <c r="B17" s="2">
        <f t="shared" si="4"/>
        <v>6</v>
      </c>
      <c r="C17" s="2">
        <v>225</v>
      </c>
      <c r="D17" s="2" t="s">
        <v>29</v>
      </c>
      <c r="E17" s="2">
        <f t="shared" si="0"/>
        <v>0</v>
      </c>
      <c r="F17" s="2">
        <f t="shared" ca="1" si="1"/>
        <v>225</v>
      </c>
      <c r="G17" s="2"/>
      <c r="J17" s="2">
        <f t="shared" si="5"/>
        <v>6</v>
      </c>
      <c r="K17" s="2">
        <v>275</v>
      </c>
      <c r="L17" s="2" t="s">
        <v>29</v>
      </c>
      <c r="M17" s="2">
        <f t="shared" si="2"/>
        <v>0</v>
      </c>
      <c r="N17" s="2">
        <f t="shared" ca="1" si="3"/>
        <v>275</v>
      </c>
      <c r="O17" s="2"/>
      <c r="P17" s="2"/>
      <c r="Q17" s="2"/>
      <c r="R17" s="2"/>
      <c r="S17" s="2"/>
      <c r="T17" s="2">
        <v>70</v>
      </c>
      <c r="V17" s="2">
        <v>100</v>
      </c>
    </row>
    <row r="18" spans="2:22">
      <c r="B18" s="2">
        <f t="shared" si="4"/>
        <v>7</v>
      </c>
      <c r="C18" s="2">
        <v>175</v>
      </c>
      <c r="D18" s="2" t="s">
        <v>29</v>
      </c>
      <c r="E18" s="2">
        <f t="shared" si="0"/>
        <v>0</v>
      </c>
      <c r="F18" s="2">
        <f t="shared" ca="1" si="1"/>
        <v>175</v>
      </c>
      <c r="G18" s="2"/>
      <c r="J18" s="2">
        <f t="shared" si="5"/>
        <v>7</v>
      </c>
      <c r="K18" s="2">
        <v>150</v>
      </c>
      <c r="L18" s="2" t="s">
        <v>29</v>
      </c>
      <c r="M18" s="2">
        <f t="shared" si="2"/>
        <v>0</v>
      </c>
      <c r="N18" s="2">
        <f t="shared" ca="1" si="3"/>
        <v>150</v>
      </c>
      <c r="O18" s="2"/>
      <c r="P18" s="2"/>
      <c r="Q18" s="2"/>
      <c r="R18" s="2"/>
      <c r="S18" s="2"/>
      <c r="T18" s="2">
        <v>90</v>
      </c>
      <c r="V18" s="2">
        <v>150</v>
      </c>
    </row>
    <row r="19" spans="2:22">
      <c r="B19" s="2">
        <f t="shared" si="4"/>
        <v>8</v>
      </c>
      <c r="C19" s="2">
        <v>175</v>
      </c>
      <c r="D19" s="2" t="s">
        <v>29</v>
      </c>
      <c r="E19" s="2">
        <f t="shared" si="0"/>
        <v>0</v>
      </c>
      <c r="F19" s="2">
        <f t="shared" ca="1" si="1"/>
        <v>175</v>
      </c>
      <c r="G19" s="2"/>
      <c r="J19" s="2">
        <f t="shared" si="5"/>
        <v>8</v>
      </c>
      <c r="K19" s="2">
        <v>150</v>
      </c>
      <c r="L19" s="2" t="s">
        <v>29</v>
      </c>
      <c r="M19" s="2">
        <f t="shared" si="2"/>
        <v>0</v>
      </c>
      <c r="N19" s="2">
        <f t="shared" ca="1" si="3"/>
        <v>150</v>
      </c>
      <c r="O19" s="2"/>
      <c r="P19" s="2"/>
      <c r="Q19" s="2"/>
      <c r="R19" s="2"/>
      <c r="S19" s="2"/>
      <c r="T19" s="2">
        <v>130</v>
      </c>
      <c r="V19" s="2">
        <v>225</v>
      </c>
    </row>
    <row r="20" spans="2:22">
      <c r="B20" s="2">
        <f t="shared" si="4"/>
        <v>9</v>
      </c>
      <c r="C20" s="2">
        <v>175</v>
      </c>
      <c r="D20" s="2" t="s">
        <v>29</v>
      </c>
      <c r="E20" s="2">
        <f t="shared" si="0"/>
        <v>0</v>
      </c>
      <c r="F20" s="2">
        <f t="shared" ca="1" si="1"/>
        <v>175</v>
      </c>
      <c r="G20" s="2"/>
      <c r="J20" s="2">
        <f t="shared" si="5"/>
        <v>9</v>
      </c>
      <c r="K20" s="2">
        <v>150</v>
      </c>
      <c r="L20" s="2" t="s">
        <v>29</v>
      </c>
      <c r="M20" s="2">
        <f t="shared" si="2"/>
        <v>0</v>
      </c>
      <c r="N20" s="2">
        <f t="shared" ca="1" si="3"/>
        <v>150</v>
      </c>
      <c r="O20" s="2"/>
      <c r="P20" s="2"/>
      <c r="Q20" s="2"/>
      <c r="R20" s="2"/>
      <c r="S20" s="2"/>
      <c r="T20" s="2">
        <v>130</v>
      </c>
      <c r="V20" s="2">
        <v>225</v>
      </c>
    </row>
    <row r="21" spans="2:22">
      <c r="B21" s="2">
        <f t="shared" si="4"/>
        <v>10</v>
      </c>
      <c r="C21" s="2">
        <v>175</v>
      </c>
      <c r="D21" s="2" t="s">
        <v>29</v>
      </c>
      <c r="E21" s="2">
        <f t="shared" si="0"/>
        <v>0</v>
      </c>
      <c r="F21" s="2">
        <f t="shared" ca="1" si="1"/>
        <v>175</v>
      </c>
      <c r="G21" s="2"/>
      <c r="J21" s="2">
        <f t="shared" si="5"/>
        <v>10</v>
      </c>
      <c r="K21" s="2">
        <v>150</v>
      </c>
      <c r="L21" s="2" t="s">
        <v>29</v>
      </c>
      <c r="M21" s="2">
        <f t="shared" si="2"/>
        <v>0</v>
      </c>
      <c r="N21" s="2">
        <f t="shared" ca="1" si="3"/>
        <v>150</v>
      </c>
      <c r="O21" s="2"/>
      <c r="P21" s="2"/>
      <c r="Q21" s="2"/>
      <c r="R21" s="2"/>
      <c r="S21" s="2"/>
      <c r="T21" s="2">
        <v>75</v>
      </c>
      <c r="V21" s="2">
        <v>100</v>
      </c>
    </row>
    <row r="22" spans="2:22">
      <c r="B22" s="2">
        <f t="shared" si="4"/>
        <v>11</v>
      </c>
      <c r="C22" s="2">
        <v>175</v>
      </c>
      <c r="D22" s="2" t="s">
        <v>29</v>
      </c>
      <c r="E22" s="2">
        <f t="shared" si="0"/>
        <v>0</v>
      </c>
      <c r="F22" s="2">
        <f t="shared" ca="1" si="1"/>
        <v>175</v>
      </c>
      <c r="G22" s="2"/>
      <c r="J22" s="2">
        <f t="shared" si="5"/>
        <v>11</v>
      </c>
      <c r="K22" s="2">
        <v>150</v>
      </c>
      <c r="L22" s="2" t="s">
        <v>29</v>
      </c>
      <c r="M22" s="2">
        <f t="shared" si="2"/>
        <v>0</v>
      </c>
      <c r="N22" s="2">
        <f t="shared" ca="1" si="3"/>
        <v>150</v>
      </c>
      <c r="O22" s="2"/>
      <c r="P22" s="2"/>
      <c r="Q22" s="2"/>
      <c r="R22" s="2"/>
      <c r="S22" s="2"/>
      <c r="T22" s="2">
        <v>70</v>
      </c>
      <c r="V22" s="2">
        <v>100</v>
      </c>
    </row>
    <row r="23" spans="2:22">
      <c r="B23" s="2">
        <f t="shared" si="4"/>
        <v>12</v>
      </c>
      <c r="C23" s="2">
        <v>250</v>
      </c>
      <c r="D23" s="2" t="s">
        <v>29</v>
      </c>
      <c r="E23" s="2">
        <f t="shared" si="0"/>
        <v>0</v>
      </c>
      <c r="F23" s="2">
        <f t="shared" ca="1" si="1"/>
        <v>250</v>
      </c>
      <c r="G23" s="2"/>
      <c r="J23" s="2">
        <f t="shared" si="5"/>
        <v>12</v>
      </c>
      <c r="K23" s="2">
        <v>350</v>
      </c>
      <c r="L23" s="2" t="s">
        <v>29</v>
      </c>
      <c r="M23" s="2">
        <f t="shared" si="2"/>
        <v>0</v>
      </c>
      <c r="N23" s="2">
        <f t="shared" ca="1" si="3"/>
        <v>350</v>
      </c>
      <c r="O23" s="2"/>
      <c r="P23" s="2"/>
      <c r="Q23" s="2"/>
      <c r="R23" s="2"/>
      <c r="S23" s="2"/>
      <c r="T23" s="2">
        <v>70</v>
      </c>
      <c r="V23" s="2">
        <v>100</v>
      </c>
    </row>
    <row r="24" spans="2:22">
      <c r="B24" s="2">
        <f t="shared" si="4"/>
        <v>13</v>
      </c>
      <c r="C24" s="2">
        <v>250</v>
      </c>
      <c r="D24" s="2" t="s">
        <v>29</v>
      </c>
      <c r="E24" s="2">
        <f t="shared" si="0"/>
        <v>0</v>
      </c>
      <c r="F24" s="2">
        <f t="shared" ca="1" si="1"/>
        <v>250</v>
      </c>
      <c r="G24" s="2"/>
      <c r="J24" s="2">
        <f t="shared" si="5"/>
        <v>13</v>
      </c>
      <c r="K24" s="2">
        <v>350</v>
      </c>
      <c r="L24" s="2" t="s">
        <v>29</v>
      </c>
      <c r="M24" s="2">
        <f t="shared" si="2"/>
        <v>0</v>
      </c>
      <c r="N24" s="2">
        <f t="shared" ca="1" si="3"/>
        <v>350</v>
      </c>
      <c r="O24" s="2"/>
      <c r="P24" s="2"/>
      <c r="Q24" s="2"/>
      <c r="R24" s="2"/>
      <c r="S24" s="2"/>
      <c r="T24" s="2">
        <v>140</v>
      </c>
      <c r="V24" s="2">
        <v>350</v>
      </c>
    </row>
    <row r="25" spans="2:22">
      <c r="B25" s="2">
        <f t="shared" si="4"/>
        <v>14</v>
      </c>
      <c r="C25" s="2">
        <v>200</v>
      </c>
      <c r="D25" s="2" t="s">
        <v>29</v>
      </c>
      <c r="E25" s="2">
        <f t="shared" si="0"/>
        <v>0</v>
      </c>
      <c r="F25" s="2">
        <f t="shared" ca="1" si="1"/>
        <v>200</v>
      </c>
      <c r="G25" s="2"/>
      <c r="J25" s="2">
        <f t="shared" si="5"/>
        <v>14</v>
      </c>
      <c r="K25" s="2">
        <v>200</v>
      </c>
      <c r="L25" s="2" t="s">
        <v>29</v>
      </c>
      <c r="M25" s="2">
        <f t="shared" si="2"/>
        <v>0</v>
      </c>
      <c r="N25" s="2">
        <f t="shared" ca="1" si="3"/>
        <v>200</v>
      </c>
      <c r="O25" s="2"/>
      <c r="P25" s="2"/>
      <c r="Q25" s="2"/>
      <c r="R25" s="2"/>
      <c r="S25" s="2"/>
      <c r="T25" s="2">
        <v>165</v>
      </c>
      <c r="V25" s="2">
        <v>375</v>
      </c>
    </row>
    <row r="26" spans="2:22">
      <c r="B26" s="2">
        <f t="shared" si="4"/>
        <v>15</v>
      </c>
      <c r="C26" s="2">
        <v>200</v>
      </c>
      <c r="D26" s="2" t="s">
        <v>29</v>
      </c>
      <c r="E26" s="2">
        <f t="shared" si="0"/>
        <v>0</v>
      </c>
      <c r="F26" s="2">
        <f t="shared" ca="1" si="1"/>
        <v>200</v>
      </c>
      <c r="G26" s="2"/>
      <c r="J26" s="2">
        <f t="shared" si="5"/>
        <v>15</v>
      </c>
      <c r="K26" s="2">
        <v>175</v>
      </c>
      <c r="L26" s="2" t="s">
        <v>29</v>
      </c>
      <c r="M26" s="2">
        <f t="shared" si="2"/>
        <v>0</v>
      </c>
      <c r="N26" s="2">
        <f t="shared" ca="1" si="3"/>
        <v>175</v>
      </c>
      <c r="O26" s="2"/>
      <c r="P26" s="2"/>
      <c r="Q26" s="2"/>
      <c r="R26" s="2"/>
      <c r="S26" s="2"/>
      <c r="T26" s="2">
        <v>240</v>
      </c>
      <c r="V26" s="2">
        <v>400</v>
      </c>
    </row>
    <row r="27" spans="2:22">
      <c r="B27" s="2">
        <f t="shared" si="4"/>
        <v>16</v>
      </c>
      <c r="C27" s="2">
        <v>200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175</v>
      </c>
      <c r="L27" s="2" t="s">
        <v>29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  <c r="T27" s="2">
        <v>240</v>
      </c>
      <c r="V27" s="2">
        <v>425</v>
      </c>
    </row>
    <row r="28" spans="2:22">
      <c r="B28" s="2">
        <f t="shared" si="4"/>
        <v>17</v>
      </c>
      <c r="C28" s="2">
        <v>200</v>
      </c>
      <c r="D28" s="2" t="s">
        <v>29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175</v>
      </c>
      <c r="L28" s="2" t="s">
        <v>29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  <c r="T28" s="2">
        <v>100</v>
      </c>
      <c r="V28" s="2">
        <v>375</v>
      </c>
    </row>
    <row r="29" spans="2:22">
      <c r="B29" s="2">
        <f t="shared" si="4"/>
        <v>18</v>
      </c>
      <c r="C29" s="2">
        <v>200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175</v>
      </c>
      <c r="L29" s="2" t="s">
        <v>29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  <c r="T29" s="2">
        <v>100</v>
      </c>
      <c r="V29" s="2">
        <v>100</v>
      </c>
    </row>
    <row r="30" spans="2:22">
      <c r="B30" s="2">
        <f t="shared" si="4"/>
        <v>19</v>
      </c>
      <c r="C30" s="2">
        <v>275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325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  <c r="T30" s="2">
        <v>100</v>
      </c>
      <c r="V30" s="2">
        <v>100</v>
      </c>
    </row>
    <row r="31" spans="2:22">
      <c r="B31" s="2">
        <f t="shared" si="4"/>
        <v>20</v>
      </c>
      <c r="C31" s="2">
        <v>275</v>
      </c>
      <c r="D31" s="2" t="s">
        <v>29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325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  <c r="T31" s="2">
        <v>80</v>
      </c>
      <c r="V31" s="2">
        <v>150</v>
      </c>
    </row>
    <row r="32" spans="2:22">
      <c r="B32" s="2">
        <f t="shared" si="4"/>
        <v>21</v>
      </c>
      <c r="C32" s="2">
        <v>200</v>
      </c>
      <c r="D32" s="2" t="s">
        <v>29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200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  <c r="T32" s="2">
        <v>100</v>
      </c>
      <c r="V32" s="2">
        <v>150</v>
      </c>
    </row>
    <row r="33" spans="2:22">
      <c r="B33" s="2">
        <f t="shared" si="4"/>
        <v>22</v>
      </c>
      <c r="C33" s="2">
        <v>200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200</v>
      </c>
      <c r="L33" s="2" t="s">
        <v>29</v>
      </c>
      <c r="M33" s="2">
        <f t="shared" si="2"/>
        <v>0</v>
      </c>
      <c r="N33" s="2" t="str">
        <f t="shared" ca="1" si="3"/>
        <v/>
      </c>
      <c r="O33" s="2"/>
      <c r="P33" s="2"/>
      <c r="Q33" s="2"/>
      <c r="R33" s="2"/>
      <c r="S33" s="2"/>
      <c r="T33" s="2">
        <v>115</v>
      </c>
      <c r="V33" s="2">
        <v>250</v>
      </c>
    </row>
    <row r="34" spans="2:22">
      <c r="B34" s="2">
        <f t="shared" si="4"/>
        <v>23</v>
      </c>
      <c r="C34" s="2">
        <v>200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200</v>
      </c>
      <c r="L34" s="2" t="s">
        <v>29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  <c r="T34" s="2">
        <v>275</v>
      </c>
      <c r="V34" s="2">
        <v>250</v>
      </c>
    </row>
    <row r="35" spans="2:22">
      <c r="B35" s="2">
        <f t="shared" si="4"/>
        <v>24</v>
      </c>
      <c r="C35" s="2">
        <v>200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200</v>
      </c>
      <c r="L35" s="2" t="s">
        <v>29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  <c r="T35" s="2">
        <v>175</v>
      </c>
      <c r="V35" s="2">
        <v>125</v>
      </c>
    </row>
    <row r="36" spans="2:22">
      <c r="B36" s="2">
        <f t="shared" si="4"/>
        <v>25</v>
      </c>
      <c r="C36" s="2">
        <v>200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200</v>
      </c>
      <c r="L36" s="2" t="s">
        <v>29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  <c r="T36" s="2">
        <v>175</v>
      </c>
      <c r="V36" s="2">
        <v>125</v>
      </c>
    </row>
    <row r="37" spans="2:22">
      <c r="B37" s="2">
        <f t="shared" si="4"/>
        <v>26</v>
      </c>
      <c r="C37" s="2">
        <v>300</v>
      </c>
      <c r="D37" s="2" t="s">
        <v>29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375</v>
      </c>
      <c r="L37" s="2" t="s">
        <v>29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  <c r="T37" s="2">
        <v>175</v>
      </c>
      <c r="V37" s="2">
        <v>125</v>
      </c>
    </row>
    <row r="38" spans="2:22">
      <c r="B38" s="2">
        <f t="shared" si="4"/>
        <v>27</v>
      </c>
      <c r="C38" s="2">
        <v>300</v>
      </c>
      <c r="D38" s="2" t="s">
        <v>29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375</v>
      </c>
      <c r="L38" s="2" t="s">
        <v>29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T38" s="2">
        <v>175</v>
      </c>
      <c r="V38" s="2">
        <v>225</v>
      </c>
    </row>
    <row r="39" spans="2:22">
      <c r="B39" s="2">
        <f t="shared" si="4"/>
        <v>28</v>
      </c>
      <c r="C39" s="2">
        <v>275</v>
      </c>
      <c r="D39" s="2" t="s">
        <v>29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275</v>
      </c>
      <c r="L39" s="2" t="s">
        <v>29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T39" s="2">
        <v>200</v>
      </c>
      <c r="V39" s="2">
        <v>250</v>
      </c>
    </row>
    <row r="40" spans="2:22">
      <c r="B40" s="2">
        <f t="shared" si="4"/>
        <v>29</v>
      </c>
      <c r="C40" s="2">
        <v>275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275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T40" s="2">
        <v>300</v>
      </c>
      <c r="V40" s="2">
        <v>400</v>
      </c>
    </row>
    <row r="41" spans="2:22">
      <c r="B41" s="2">
        <f t="shared" si="4"/>
        <v>30</v>
      </c>
      <c r="C41" s="2">
        <v>275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275</v>
      </c>
      <c r="L41" s="2" t="s">
        <v>29</v>
      </c>
      <c r="M41" s="2">
        <f t="shared" si="2"/>
        <v>0</v>
      </c>
      <c r="N41" s="2"/>
      <c r="O41" s="2"/>
      <c r="P41" s="2"/>
      <c r="Q41" s="2"/>
      <c r="T41" s="2">
        <v>300</v>
      </c>
      <c r="V41" s="2">
        <v>450</v>
      </c>
    </row>
    <row r="42" spans="2:22">
      <c r="B42" s="2">
        <f t="shared" si="4"/>
        <v>31</v>
      </c>
      <c r="C42" s="2">
        <v>275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275</v>
      </c>
      <c r="L42" s="2" t="s">
        <v>29</v>
      </c>
      <c r="M42" s="2">
        <f t="shared" si="2"/>
        <v>0</v>
      </c>
      <c r="N42" s="2"/>
      <c r="O42" s="2"/>
      <c r="P42" s="2"/>
      <c r="Q42" s="2"/>
      <c r="T42" s="2">
        <v>170</v>
      </c>
      <c r="V42" s="2">
        <v>300</v>
      </c>
    </row>
    <row r="43" spans="2:22">
      <c r="D43" t="s">
        <v>30</v>
      </c>
      <c r="E43" t="s">
        <v>47</v>
      </c>
      <c r="L43" t="s">
        <v>30</v>
      </c>
      <c r="M43" t="s">
        <v>47</v>
      </c>
    </row>
    <row r="44" spans="2:22">
      <c r="B44" t="s">
        <v>21</v>
      </c>
      <c r="C44">
        <f>SUM(C12:C42)</f>
        <v>6675</v>
      </c>
      <c r="D44">
        <f>SUM(E12:E42)</f>
        <v>0</v>
      </c>
      <c r="E44" s="2">
        <f ca="1">SUM(F12:F42)</f>
        <v>2825</v>
      </c>
      <c r="J44" t="s">
        <v>21</v>
      </c>
      <c r="K44">
        <f>SUM(K12:K42)</f>
        <v>6950</v>
      </c>
      <c r="L44">
        <f>SUM(M12:M42)</f>
        <v>0</v>
      </c>
      <c r="M44" s="2">
        <f ca="1">SUM(N12:N42)</f>
        <v>2925</v>
      </c>
    </row>
    <row r="45" spans="2:22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</row>
    <row r="46" spans="2:22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22">
      <c r="B47" t="s">
        <v>24</v>
      </c>
      <c r="C47">
        <f>C44*0.03</f>
        <v>200.25</v>
      </c>
      <c r="D47">
        <f>D44*0.03</f>
        <v>0</v>
      </c>
      <c r="J47" t="s">
        <v>24</v>
      </c>
      <c r="K47">
        <f>K44*0.03</f>
        <v>208.5</v>
      </c>
      <c r="L47">
        <f>L44*0.03</f>
        <v>0</v>
      </c>
    </row>
    <row r="48" spans="2:22">
      <c r="B48" t="s">
        <v>25</v>
      </c>
      <c r="C48">
        <f>C44-C45-C46-C47</f>
        <v>4499.75</v>
      </c>
      <c r="D48">
        <f>D44-D45-D46-D47</f>
        <v>-1975</v>
      </c>
      <c r="J48" t="s">
        <v>25</v>
      </c>
      <c r="K48">
        <f>K44-K45-K46-K47</f>
        <v>3741.5</v>
      </c>
      <c r="L48">
        <f>L44-L45-L46-L47</f>
        <v>-3000</v>
      </c>
    </row>
  </sheetData>
  <conditionalFormatting sqref="D12:E42">
    <cfRule type="expression" dxfId="45" priority="15">
      <formula>$D12="Y"</formula>
    </cfRule>
    <cfRule type="expression" dxfId="44" priority="16">
      <formula>$D12="N"</formula>
    </cfRule>
  </conditionalFormatting>
  <conditionalFormatting sqref="L12:M12 M13:M40">
    <cfRule type="expression" dxfId="43" priority="13">
      <formula>$L12="Y"</formula>
    </cfRule>
    <cfRule type="expression" dxfId="42" priority="14">
      <formula>$L12="N"</formula>
    </cfRule>
  </conditionalFormatting>
  <conditionalFormatting sqref="M44">
    <cfRule type="expression" dxfId="41" priority="11">
      <formula>$L44="Y"</formula>
    </cfRule>
    <cfRule type="expression" dxfId="40" priority="12">
      <formula>$L44="N"</formula>
    </cfRule>
  </conditionalFormatting>
  <conditionalFormatting sqref="D2:D4">
    <cfRule type="expression" dxfId="39" priority="9">
      <formula>$D2&gt;0</formula>
    </cfRule>
    <cfRule type="expression" dxfId="38" priority="10">
      <formula>$D2&lt;0</formula>
    </cfRule>
  </conditionalFormatting>
  <conditionalFormatting sqref="E44">
    <cfRule type="expression" dxfId="37" priority="7">
      <formula>$L44="Y"</formula>
    </cfRule>
    <cfRule type="expression" dxfId="36" priority="8">
      <formula>$L44="N"</formula>
    </cfRule>
  </conditionalFormatting>
  <conditionalFormatting sqref="M41">
    <cfRule type="expression" dxfId="35" priority="5">
      <formula>$L41="Y"</formula>
    </cfRule>
    <cfRule type="expression" dxfId="34" priority="6">
      <formula>$L41="N"</formula>
    </cfRule>
  </conditionalFormatting>
  <conditionalFormatting sqref="M42">
    <cfRule type="expression" dxfId="33" priority="3">
      <formula>$L42="Y"</formula>
    </cfRule>
    <cfRule type="expression" dxfId="32" priority="4">
      <formula>$L42="N"</formula>
    </cfRule>
  </conditionalFormatting>
  <conditionalFormatting sqref="L13:L42">
    <cfRule type="expression" dxfId="31" priority="1">
      <formula>$L13="Y"</formula>
    </cfRule>
    <cfRule type="expression" dxfId="30" priority="2">
      <formula>$L13="N"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zoomScale="85" zoomScaleNormal="85" zoomScalePageLayoutView="85" workbookViewId="0">
      <selection activeCell="E11" sqref="E11:E41"/>
    </sheetView>
  </sheetViews>
  <sheetFormatPr baseColWidth="10" defaultRowHeight="15" x14ac:dyDescent="0"/>
  <sheetData>
    <row r="2" spans="2:9">
      <c r="C2" s="15" t="s">
        <v>74</v>
      </c>
      <c r="D2" s="15"/>
      <c r="E2" s="15"/>
      <c r="G2" t="s">
        <v>75</v>
      </c>
    </row>
    <row r="3" spans="2:9">
      <c r="B3" t="s">
        <v>19</v>
      </c>
      <c r="C3" t="s">
        <v>72</v>
      </c>
      <c r="D3" t="s">
        <v>73</v>
      </c>
      <c r="E3" t="s">
        <v>71</v>
      </c>
      <c r="G3" t="s">
        <v>72</v>
      </c>
      <c r="H3" t="s">
        <v>73</v>
      </c>
      <c r="I3" t="s">
        <v>71</v>
      </c>
    </row>
    <row r="4" spans="2:9">
      <c r="B4" t="s">
        <v>65</v>
      </c>
    </row>
    <row r="5" spans="2:9">
      <c r="B5" t="s">
        <v>66</v>
      </c>
    </row>
    <row r="6" spans="2:9">
      <c r="B6" t="s">
        <v>67</v>
      </c>
      <c r="C6" s="2">
        <v>200</v>
      </c>
      <c r="G6" s="16">
        <v>125</v>
      </c>
    </row>
    <row r="7" spans="2:9">
      <c r="B7" t="s">
        <v>68</v>
      </c>
      <c r="C7" s="2">
        <v>200</v>
      </c>
      <c r="G7" s="16">
        <v>150</v>
      </c>
    </row>
    <row r="8" spans="2:9">
      <c r="B8" t="s">
        <v>69</v>
      </c>
      <c r="C8" s="2">
        <v>250</v>
      </c>
      <c r="D8" s="2">
        <v>100</v>
      </c>
      <c r="G8" s="2">
        <v>350</v>
      </c>
      <c r="H8" s="2">
        <v>125</v>
      </c>
    </row>
    <row r="9" spans="2:9">
      <c r="B9" t="s">
        <v>70</v>
      </c>
      <c r="C9" s="2">
        <v>250</v>
      </c>
      <c r="D9" s="2">
        <v>100</v>
      </c>
      <c r="G9" s="2">
        <v>350</v>
      </c>
      <c r="H9" s="2">
        <v>140</v>
      </c>
    </row>
    <row r="10" spans="2:9">
      <c r="B10" t="s">
        <v>70</v>
      </c>
      <c r="C10" s="2">
        <v>200</v>
      </c>
      <c r="D10" s="2">
        <v>120</v>
      </c>
      <c r="G10" s="2">
        <v>155</v>
      </c>
      <c r="H10" s="16">
        <v>150</v>
      </c>
    </row>
    <row r="11" spans="2:9">
      <c r="B11" t="s">
        <v>65</v>
      </c>
      <c r="C11" s="2">
        <v>200</v>
      </c>
      <c r="D11" s="16">
        <v>150</v>
      </c>
      <c r="E11" s="2">
        <v>150</v>
      </c>
      <c r="G11" s="2">
        <v>175</v>
      </c>
      <c r="H11" s="16">
        <v>150</v>
      </c>
      <c r="I11" s="2">
        <v>125</v>
      </c>
    </row>
    <row r="12" spans="2:9">
      <c r="B12" t="s">
        <v>66</v>
      </c>
      <c r="C12" s="2">
        <v>200</v>
      </c>
      <c r="D12" s="16">
        <v>70</v>
      </c>
      <c r="E12" s="2">
        <v>150</v>
      </c>
      <c r="G12" s="16">
        <v>150</v>
      </c>
      <c r="H12" s="2">
        <v>100</v>
      </c>
      <c r="I12" s="2">
        <v>125</v>
      </c>
    </row>
    <row r="13" spans="2:9">
      <c r="B13" t="s">
        <v>67</v>
      </c>
      <c r="C13" s="16">
        <v>200</v>
      </c>
      <c r="D13" s="2">
        <v>70</v>
      </c>
      <c r="E13" s="2">
        <v>150</v>
      </c>
      <c r="G13" s="16">
        <v>200</v>
      </c>
      <c r="H13" s="2">
        <v>100</v>
      </c>
      <c r="I13" s="2">
        <v>125</v>
      </c>
    </row>
    <row r="14" spans="2:9">
      <c r="B14" t="s">
        <v>68</v>
      </c>
      <c r="C14" s="2">
        <v>200</v>
      </c>
      <c r="D14" s="2">
        <v>90</v>
      </c>
      <c r="E14" s="2">
        <v>150</v>
      </c>
      <c r="G14" s="16">
        <v>200</v>
      </c>
      <c r="H14" s="2">
        <v>150</v>
      </c>
      <c r="I14" s="2">
        <v>175</v>
      </c>
    </row>
    <row r="15" spans="2:9">
      <c r="B15" t="s">
        <v>69</v>
      </c>
      <c r="C15" s="2">
        <v>250</v>
      </c>
      <c r="D15" s="2">
        <v>130</v>
      </c>
      <c r="E15" s="2">
        <v>225</v>
      </c>
      <c r="G15" s="2">
        <v>350</v>
      </c>
      <c r="H15" s="2">
        <v>225</v>
      </c>
      <c r="I15" s="2">
        <v>275</v>
      </c>
    </row>
    <row r="16" spans="2:9">
      <c r="B16" t="s">
        <v>70</v>
      </c>
      <c r="C16" s="2">
        <v>250</v>
      </c>
      <c r="D16" s="2">
        <v>130</v>
      </c>
      <c r="E16" s="2">
        <v>225</v>
      </c>
      <c r="G16" s="2">
        <v>350</v>
      </c>
      <c r="H16" s="2">
        <v>225</v>
      </c>
      <c r="I16" s="2">
        <v>275</v>
      </c>
    </row>
    <row r="17" spans="2:9">
      <c r="B17" t="s">
        <v>70</v>
      </c>
      <c r="C17" s="2">
        <v>200</v>
      </c>
      <c r="D17" s="2">
        <v>75</v>
      </c>
      <c r="E17" s="2">
        <v>175</v>
      </c>
      <c r="G17" s="2">
        <v>160</v>
      </c>
      <c r="H17" s="2">
        <v>100</v>
      </c>
      <c r="I17" s="2">
        <v>150</v>
      </c>
    </row>
    <row r="18" spans="2:9">
      <c r="B18" t="s">
        <v>65</v>
      </c>
      <c r="C18" s="16">
        <v>80</v>
      </c>
      <c r="D18" s="2">
        <v>70</v>
      </c>
      <c r="E18" s="2">
        <v>175</v>
      </c>
      <c r="G18" s="2">
        <v>160</v>
      </c>
      <c r="H18" s="2">
        <v>100</v>
      </c>
      <c r="I18" s="2">
        <v>150</v>
      </c>
    </row>
    <row r="19" spans="2:9">
      <c r="B19" t="s">
        <v>66</v>
      </c>
      <c r="C19" s="16">
        <v>80</v>
      </c>
      <c r="D19" s="2">
        <v>70</v>
      </c>
      <c r="E19" s="2">
        <v>175</v>
      </c>
      <c r="G19" s="16">
        <v>115</v>
      </c>
      <c r="H19" s="2">
        <v>100</v>
      </c>
      <c r="I19" s="2">
        <v>150</v>
      </c>
    </row>
    <row r="20" spans="2:9">
      <c r="B20" t="s">
        <v>67</v>
      </c>
      <c r="C20" s="2">
        <v>160</v>
      </c>
      <c r="D20" s="2">
        <v>140</v>
      </c>
      <c r="E20" s="2">
        <v>175</v>
      </c>
      <c r="G20" s="16">
        <v>115</v>
      </c>
      <c r="H20" s="2">
        <v>350</v>
      </c>
      <c r="I20" s="2">
        <v>150</v>
      </c>
    </row>
    <row r="21" spans="2:9">
      <c r="B21" t="s">
        <v>68</v>
      </c>
      <c r="C21" s="2">
        <v>195</v>
      </c>
      <c r="D21" s="2">
        <v>165</v>
      </c>
      <c r="E21" s="2">
        <v>175</v>
      </c>
      <c r="G21" s="2">
        <v>296</v>
      </c>
      <c r="H21" s="2">
        <v>375</v>
      </c>
      <c r="I21" s="2">
        <v>150</v>
      </c>
    </row>
    <row r="22" spans="2:9">
      <c r="B22" t="s">
        <v>69</v>
      </c>
      <c r="C22" s="2">
        <v>150</v>
      </c>
      <c r="D22" s="2">
        <v>240</v>
      </c>
      <c r="E22" s="2">
        <v>250</v>
      </c>
      <c r="G22" s="2">
        <v>337</v>
      </c>
      <c r="H22" s="2">
        <v>400</v>
      </c>
      <c r="I22" s="2">
        <v>350</v>
      </c>
    </row>
    <row r="23" spans="2:9">
      <c r="B23" t="s">
        <v>70</v>
      </c>
      <c r="C23" s="2">
        <v>160</v>
      </c>
      <c r="D23" s="2">
        <v>240</v>
      </c>
      <c r="E23" s="2">
        <v>250</v>
      </c>
      <c r="G23" s="2">
        <v>346</v>
      </c>
      <c r="H23" s="2">
        <v>425</v>
      </c>
      <c r="I23" s="2">
        <v>350</v>
      </c>
    </row>
    <row r="24" spans="2:9">
      <c r="B24" t="s">
        <v>70</v>
      </c>
      <c r="C24" s="2">
        <v>105</v>
      </c>
      <c r="D24" s="16">
        <v>100</v>
      </c>
      <c r="E24" s="2">
        <v>200</v>
      </c>
      <c r="G24" s="16">
        <v>200</v>
      </c>
      <c r="H24" s="2">
        <v>375</v>
      </c>
      <c r="I24" s="2">
        <v>200</v>
      </c>
    </row>
    <row r="25" spans="2:9">
      <c r="B25" t="s">
        <v>65</v>
      </c>
      <c r="C25" s="2">
        <v>115</v>
      </c>
      <c r="D25" s="2">
        <v>100</v>
      </c>
      <c r="E25" s="2">
        <v>200</v>
      </c>
      <c r="G25" s="2">
        <v>200</v>
      </c>
      <c r="H25" s="2">
        <v>100</v>
      </c>
      <c r="I25" s="2">
        <v>175</v>
      </c>
    </row>
    <row r="26" spans="2:9">
      <c r="B26" t="s">
        <v>66</v>
      </c>
      <c r="C26" s="2">
        <v>130</v>
      </c>
      <c r="D26" s="2">
        <v>100</v>
      </c>
      <c r="E26" s="2">
        <v>200</v>
      </c>
      <c r="G26" s="2">
        <v>195</v>
      </c>
      <c r="H26" s="2">
        <v>100</v>
      </c>
      <c r="I26" s="2">
        <v>175</v>
      </c>
    </row>
    <row r="27" spans="2:9">
      <c r="B27" t="s">
        <v>67</v>
      </c>
      <c r="C27" s="2">
        <v>130</v>
      </c>
      <c r="D27" s="16">
        <v>80</v>
      </c>
      <c r="E27" s="2">
        <v>200</v>
      </c>
      <c r="G27" s="2">
        <v>205</v>
      </c>
      <c r="H27" s="2">
        <v>150</v>
      </c>
      <c r="I27" s="2">
        <v>175</v>
      </c>
    </row>
    <row r="28" spans="2:9">
      <c r="B28" t="s">
        <v>68</v>
      </c>
      <c r="C28" s="2">
        <v>175</v>
      </c>
      <c r="D28" s="16">
        <v>100</v>
      </c>
      <c r="E28" s="2">
        <v>200</v>
      </c>
      <c r="G28" s="16">
        <v>230</v>
      </c>
      <c r="H28" s="2">
        <v>150</v>
      </c>
      <c r="I28" s="2">
        <v>175</v>
      </c>
    </row>
    <row r="29" spans="2:9">
      <c r="B29" t="s">
        <v>69</v>
      </c>
      <c r="C29" s="2">
        <v>190</v>
      </c>
      <c r="D29" s="16">
        <v>115</v>
      </c>
      <c r="E29" s="2">
        <v>275</v>
      </c>
      <c r="G29" s="2">
        <v>350</v>
      </c>
      <c r="H29" s="2">
        <v>250</v>
      </c>
      <c r="I29" s="2">
        <v>325</v>
      </c>
    </row>
    <row r="30" spans="2:9">
      <c r="B30" t="s">
        <v>70</v>
      </c>
      <c r="C30" s="16">
        <v>50</v>
      </c>
      <c r="D30" s="2">
        <v>275</v>
      </c>
      <c r="E30" s="2">
        <v>275</v>
      </c>
      <c r="G30" s="2">
        <v>350</v>
      </c>
      <c r="H30" s="2">
        <v>250</v>
      </c>
      <c r="I30" s="2">
        <v>325</v>
      </c>
    </row>
    <row r="31" spans="2:9">
      <c r="B31" t="s">
        <v>70</v>
      </c>
      <c r="C31" s="2">
        <v>50</v>
      </c>
      <c r="D31" s="2">
        <v>175</v>
      </c>
      <c r="E31" s="2">
        <v>200</v>
      </c>
      <c r="G31" s="2">
        <v>300</v>
      </c>
      <c r="H31" s="16">
        <v>125</v>
      </c>
      <c r="I31" s="2">
        <v>200</v>
      </c>
    </row>
    <row r="32" spans="2:9">
      <c r="B32" t="s">
        <v>65</v>
      </c>
      <c r="C32" s="2">
        <v>65</v>
      </c>
      <c r="D32" s="2">
        <v>175</v>
      </c>
      <c r="E32" s="2">
        <v>200</v>
      </c>
      <c r="G32" s="16">
        <v>95</v>
      </c>
      <c r="H32" s="2">
        <v>125</v>
      </c>
      <c r="I32" s="2">
        <v>200</v>
      </c>
    </row>
    <row r="33" spans="2:9">
      <c r="B33" t="s">
        <v>66</v>
      </c>
      <c r="C33" s="2">
        <v>75</v>
      </c>
      <c r="D33" s="2">
        <v>175</v>
      </c>
      <c r="E33" s="2">
        <v>200</v>
      </c>
      <c r="G33" s="2">
        <v>80</v>
      </c>
      <c r="H33" s="2">
        <v>125</v>
      </c>
      <c r="I33" s="2">
        <v>200</v>
      </c>
    </row>
    <row r="34" spans="2:9">
      <c r="B34" t="s">
        <v>67</v>
      </c>
      <c r="C34" s="2">
        <v>100</v>
      </c>
      <c r="D34" s="2">
        <v>175</v>
      </c>
      <c r="E34" s="2">
        <v>200</v>
      </c>
      <c r="G34" s="2">
        <v>80</v>
      </c>
      <c r="H34" s="2">
        <v>225</v>
      </c>
      <c r="I34" s="2">
        <v>200</v>
      </c>
    </row>
    <row r="35" spans="2:9">
      <c r="B35" t="s">
        <v>68</v>
      </c>
      <c r="C35" s="2">
        <v>100</v>
      </c>
      <c r="D35" s="2">
        <v>200</v>
      </c>
      <c r="E35" s="2">
        <v>200</v>
      </c>
      <c r="G35" s="16">
        <v>95</v>
      </c>
      <c r="H35" s="2">
        <v>250</v>
      </c>
      <c r="I35" s="2">
        <v>200</v>
      </c>
    </row>
    <row r="36" spans="2:9">
      <c r="B36" t="s">
        <v>69</v>
      </c>
      <c r="D36" s="2">
        <v>300</v>
      </c>
      <c r="E36" s="2">
        <v>300</v>
      </c>
      <c r="H36" s="2">
        <v>400</v>
      </c>
      <c r="I36" s="2">
        <v>375</v>
      </c>
    </row>
    <row r="37" spans="2:9">
      <c r="B37" t="s">
        <v>70</v>
      </c>
      <c r="D37" s="2">
        <v>300</v>
      </c>
      <c r="E37" s="2">
        <v>300</v>
      </c>
      <c r="H37" s="2">
        <v>450</v>
      </c>
      <c r="I37" s="2">
        <v>375</v>
      </c>
    </row>
    <row r="38" spans="2:9">
      <c r="D38" s="16">
        <v>170</v>
      </c>
      <c r="E38" s="2">
        <v>275</v>
      </c>
      <c r="H38" s="2">
        <v>300</v>
      </c>
      <c r="I38" s="2">
        <v>275</v>
      </c>
    </row>
    <row r="39" spans="2:9">
      <c r="E39" s="2">
        <v>275</v>
      </c>
      <c r="I39" s="2">
        <v>275</v>
      </c>
    </row>
    <row r="40" spans="2:9">
      <c r="E40" s="2">
        <v>275</v>
      </c>
      <c r="I40" s="2">
        <v>275</v>
      </c>
    </row>
    <row r="41" spans="2:9">
      <c r="E41" s="2">
        <v>275</v>
      </c>
      <c r="I41" s="2">
        <v>275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zoomScale="85" zoomScaleNormal="85" zoomScalePageLayoutView="85" workbookViewId="0">
      <selection activeCell="G1" sqref="G1:M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-1689.61</v>
      </c>
      <c r="G2" s="4" t="s">
        <v>77</v>
      </c>
      <c r="I2" s="17">
        <f>COUNTIF(D12:D41,"Y")/COUNT(C12:C41)</f>
        <v>0.46666666666666667</v>
      </c>
      <c r="J2" s="1"/>
      <c r="K2" s="4" t="s">
        <v>77</v>
      </c>
      <c r="M2" s="17">
        <f>COUNTIF(L12:L41,"Y")/COUNT(K12:K41)</f>
        <v>0.23333333333333334</v>
      </c>
    </row>
    <row r="3" spans="2:21" ht="25">
      <c r="B3" s="4" t="s">
        <v>33</v>
      </c>
      <c r="D3" s="5">
        <f>C47+K47</f>
        <v>6219.77</v>
      </c>
      <c r="G3" s="4" t="s">
        <v>78</v>
      </c>
      <c r="I3" s="18">
        <f>AVERAGE(C12:C41)</f>
        <v>146.33333333333334</v>
      </c>
      <c r="J3" s="1"/>
      <c r="K3" s="4" t="s">
        <v>78</v>
      </c>
      <c r="M3" s="18">
        <f>AVERAGE(K12:K41)</f>
        <v>238.36666666666667</v>
      </c>
      <c r="N3">
        <v>6766.85</v>
      </c>
      <c r="O3" s="14">
        <f>N3-D3</f>
        <v>547.07999999999993</v>
      </c>
    </row>
    <row r="4" spans="2:21" ht="25">
      <c r="B4" s="4" t="s">
        <v>48</v>
      </c>
      <c r="D4" s="5">
        <f ca="1">D3-E43-M43</f>
        <v>277.77000000000044</v>
      </c>
      <c r="G4" s="4" t="s">
        <v>79</v>
      </c>
      <c r="I4" s="18">
        <f>I3*I2</f>
        <v>68.288888888888891</v>
      </c>
      <c r="J4" s="1"/>
      <c r="K4" s="4" t="s">
        <v>79</v>
      </c>
      <c r="M4" s="18">
        <f>M3*M2</f>
        <v>55.61888888888889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C10">
        <f>AVERAGE(C12:C41)</f>
        <v>146.33333333333334</v>
      </c>
      <c r="D10">
        <f>C10*0.7</f>
        <v>102.43333333333334</v>
      </c>
      <c r="J10" s="1"/>
      <c r="K10">
        <f>AVERAGE(K12:K41)</f>
        <v>238.36666666666667</v>
      </c>
      <c r="L10">
        <f>K10*0.7</f>
        <v>166.85666666666665</v>
      </c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157</v>
      </c>
      <c r="D12" s="2" t="s">
        <v>29</v>
      </c>
      <c r="E12" s="2">
        <f>IF(D12="Y",C12,0)</f>
        <v>0</v>
      </c>
      <c r="F12" s="2">
        <f ca="1">IF(B12&lt;$Q$14,IF(D12="Y",0,C12),"")</f>
        <v>157</v>
      </c>
      <c r="G12" s="2"/>
      <c r="J12" s="2">
        <v>1</v>
      </c>
      <c r="K12" s="2">
        <v>225</v>
      </c>
      <c r="L12" s="2" t="s">
        <v>29</v>
      </c>
      <c r="M12" s="2">
        <f>IF(L12="Y",K12,0)</f>
        <v>0</v>
      </c>
      <c r="N12" s="2">
        <f ca="1">IF(J12&lt;$Q$14,IF(L12="Y",0,K12),"")</f>
        <v>225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212</v>
      </c>
      <c r="D13" s="2" t="s">
        <v>29</v>
      </c>
      <c r="E13" s="2">
        <f t="shared" ref="E13:E41" si="0">IF(D13="Y",C13,0)</f>
        <v>0</v>
      </c>
      <c r="F13" s="2">
        <f t="shared" ref="F13:F40" ca="1" si="1">IF(B13&lt;$Q$14,IF(D13="Y",0,C13),"")</f>
        <v>212</v>
      </c>
      <c r="G13" s="2"/>
      <c r="J13" s="2">
        <f>J12+1</f>
        <v>2</v>
      </c>
      <c r="K13" s="2">
        <v>315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315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1" si="4">B13+1</f>
        <v>3</v>
      </c>
      <c r="C14" s="2">
        <v>221</v>
      </c>
      <c r="D14" s="2" t="s">
        <v>29</v>
      </c>
      <c r="E14" s="2">
        <f t="shared" si="0"/>
        <v>0</v>
      </c>
      <c r="F14" s="2">
        <f t="shared" ca="1" si="1"/>
        <v>221</v>
      </c>
      <c r="G14" s="2"/>
      <c r="J14" s="2">
        <f t="shared" ref="J14:J41" si="5">J13+1</f>
        <v>3</v>
      </c>
      <c r="K14" s="2">
        <v>315</v>
      </c>
      <c r="L14" s="2" t="s">
        <v>29</v>
      </c>
      <c r="M14" s="2">
        <f t="shared" si="2"/>
        <v>0</v>
      </c>
      <c r="N14" s="2">
        <f t="shared" ca="1" si="3"/>
        <v>315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190</v>
      </c>
      <c r="D15" s="2" t="s">
        <v>29</v>
      </c>
      <c r="E15" s="2">
        <f t="shared" si="0"/>
        <v>0</v>
      </c>
      <c r="F15" s="2">
        <f t="shared" ca="1" si="1"/>
        <v>190</v>
      </c>
      <c r="G15" s="2"/>
      <c r="J15" s="2">
        <f t="shared" si="5"/>
        <v>4</v>
      </c>
      <c r="K15" s="2">
        <v>275</v>
      </c>
      <c r="L15" s="2" t="s">
        <v>29</v>
      </c>
      <c r="M15" s="2">
        <f t="shared" si="2"/>
        <v>0</v>
      </c>
      <c r="N15" s="2">
        <f t="shared" ca="1" si="3"/>
        <v>275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100</v>
      </c>
      <c r="D16" s="2" t="s">
        <v>29</v>
      </c>
      <c r="E16" s="2">
        <f t="shared" si="0"/>
        <v>0</v>
      </c>
      <c r="F16" s="2">
        <f t="shared" ca="1" si="1"/>
        <v>100</v>
      </c>
      <c r="G16" s="2"/>
      <c r="J16" s="2">
        <f t="shared" si="5"/>
        <v>5</v>
      </c>
      <c r="K16" s="2">
        <v>120</v>
      </c>
      <c r="L16" s="2" t="s">
        <v>29</v>
      </c>
      <c r="M16" s="2">
        <f t="shared" si="2"/>
        <v>0</v>
      </c>
      <c r="N16" s="2">
        <f t="shared" ca="1" si="3"/>
        <v>120</v>
      </c>
      <c r="O16" s="2"/>
      <c r="P16" s="2">
        <f>COUNT(K12:K41)</f>
        <v>30</v>
      </c>
      <c r="Q16" s="2"/>
      <c r="R16" s="2"/>
      <c r="S16" s="2"/>
    </row>
    <row r="17" spans="2:19">
      <c r="B17" s="2">
        <f t="shared" si="4"/>
        <v>6</v>
      </c>
      <c r="C17" s="2">
        <v>100</v>
      </c>
      <c r="D17" s="2" t="s">
        <v>29</v>
      </c>
      <c r="E17" s="2">
        <f t="shared" si="0"/>
        <v>0</v>
      </c>
      <c r="F17" s="2">
        <f t="shared" ca="1" si="1"/>
        <v>100</v>
      </c>
      <c r="G17" s="2"/>
      <c r="J17" s="2">
        <f t="shared" si="5"/>
        <v>6</v>
      </c>
      <c r="K17" s="2">
        <v>120</v>
      </c>
      <c r="L17" s="2" t="s">
        <v>29</v>
      </c>
      <c r="M17" s="2">
        <f t="shared" si="2"/>
        <v>0</v>
      </c>
      <c r="N17" s="2">
        <f t="shared" ca="1" si="3"/>
        <v>120</v>
      </c>
      <c r="O17" s="2"/>
      <c r="P17" s="2">
        <f>COUNTIF(L12:L41,"Y")</f>
        <v>7</v>
      </c>
      <c r="Q17" s="2"/>
      <c r="R17" s="2"/>
      <c r="S17" s="2"/>
    </row>
    <row r="18" spans="2:19">
      <c r="B18" s="2">
        <f t="shared" si="4"/>
        <v>7</v>
      </c>
      <c r="C18" s="2">
        <v>100</v>
      </c>
      <c r="D18" s="2" t="s">
        <v>29</v>
      </c>
      <c r="E18" s="2">
        <f t="shared" si="0"/>
        <v>0</v>
      </c>
      <c r="F18" s="2">
        <f t="shared" ca="1" si="1"/>
        <v>100</v>
      </c>
      <c r="G18" s="2"/>
      <c r="J18" s="2">
        <f t="shared" si="5"/>
        <v>7</v>
      </c>
      <c r="K18" s="2">
        <v>120</v>
      </c>
      <c r="L18" s="2" t="s">
        <v>29</v>
      </c>
      <c r="M18" s="2">
        <f t="shared" si="2"/>
        <v>0</v>
      </c>
      <c r="N18" s="2">
        <f t="shared" ca="1" si="3"/>
        <v>120</v>
      </c>
      <c r="O18" s="2"/>
      <c r="P18" s="2">
        <f>P17/P16</f>
        <v>0.23333333333333334</v>
      </c>
      <c r="Q18" s="2"/>
      <c r="R18" s="2"/>
      <c r="S18" s="2"/>
    </row>
    <row r="19" spans="2:19">
      <c r="B19" s="2">
        <f t="shared" si="4"/>
        <v>8</v>
      </c>
      <c r="C19" s="2">
        <v>120</v>
      </c>
      <c r="D19" s="2" t="s">
        <v>29</v>
      </c>
      <c r="E19" s="2">
        <f t="shared" si="0"/>
        <v>0</v>
      </c>
      <c r="F19" s="2">
        <f t="shared" ca="1" si="1"/>
        <v>120</v>
      </c>
      <c r="G19" s="2"/>
      <c r="J19" s="2">
        <f t="shared" si="5"/>
        <v>8</v>
      </c>
      <c r="K19" s="2">
        <v>175</v>
      </c>
      <c r="L19" s="2" t="s">
        <v>29</v>
      </c>
      <c r="M19" s="2">
        <f t="shared" si="2"/>
        <v>0</v>
      </c>
      <c r="N19" s="2">
        <f t="shared" ca="1" si="3"/>
        <v>175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170</v>
      </c>
      <c r="D20" s="2" t="s">
        <v>29</v>
      </c>
      <c r="E20" s="2">
        <f t="shared" si="0"/>
        <v>0</v>
      </c>
      <c r="F20" s="2">
        <f t="shared" ca="1" si="1"/>
        <v>170</v>
      </c>
      <c r="G20" s="2"/>
      <c r="J20" s="2">
        <f t="shared" si="5"/>
        <v>9</v>
      </c>
      <c r="K20" s="2">
        <v>250</v>
      </c>
      <c r="L20" s="2" t="s">
        <v>29</v>
      </c>
      <c r="M20" s="2">
        <f t="shared" si="2"/>
        <v>0</v>
      </c>
      <c r="N20" s="2">
        <f t="shared" ca="1" si="3"/>
        <v>250</v>
      </c>
      <c r="O20" s="2"/>
      <c r="P20" s="2">
        <f>COUNTIF(L12:L41,"Y")/COUNT(K12:K41)</f>
        <v>0.23333333333333334</v>
      </c>
      <c r="Q20" s="2"/>
      <c r="R20" s="2"/>
      <c r="S20" s="2"/>
    </row>
    <row r="21" spans="2:19">
      <c r="B21" s="2">
        <f t="shared" si="4"/>
        <v>10</v>
      </c>
      <c r="C21" s="2">
        <v>186</v>
      </c>
      <c r="D21" s="2" t="s">
        <v>29</v>
      </c>
      <c r="E21" s="2">
        <f t="shared" si="0"/>
        <v>0</v>
      </c>
      <c r="F21" s="2">
        <f t="shared" ca="1" si="1"/>
        <v>186</v>
      </c>
      <c r="G21" s="2"/>
      <c r="J21" s="2">
        <f t="shared" si="5"/>
        <v>10</v>
      </c>
      <c r="K21" s="2">
        <v>275</v>
      </c>
      <c r="L21" s="2" t="s">
        <v>29</v>
      </c>
      <c r="M21" s="2">
        <f t="shared" si="2"/>
        <v>0</v>
      </c>
      <c r="N21" s="2">
        <f t="shared" ca="1" si="3"/>
        <v>275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156</v>
      </c>
      <c r="D22" s="2" t="s">
        <v>29</v>
      </c>
      <c r="E22" s="2">
        <f t="shared" si="0"/>
        <v>0</v>
      </c>
      <c r="F22" s="2">
        <f t="shared" ca="1" si="1"/>
        <v>156</v>
      </c>
      <c r="G22" s="2">
        <f>SUM(C28:C41)</f>
        <v>1692</v>
      </c>
      <c r="J22" s="2">
        <f t="shared" si="5"/>
        <v>11</v>
      </c>
      <c r="K22" s="2">
        <v>240</v>
      </c>
      <c r="L22" s="2" t="s">
        <v>29</v>
      </c>
      <c r="M22" s="2">
        <f t="shared" si="2"/>
        <v>0</v>
      </c>
      <c r="N22" s="2">
        <f t="shared" ca="1" si="3"/>
        <v>240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167</v>
      </c>
      <c r="D23" s="2" t="s">
        <v>29</v>
      </c>
      <c r="E23" s="2">
        <f t="shared" si="0"/>
        <v>0</v>
      </c>
      <c r="F23" s="2">
        <f t="shared" ca="1" si="1"/>
        <v>167</v>
      </c>
      <c r="G23" s="2"/>
      <c r="J23" s="2">
        <f t="shared" si="5"/>
        <v>12</v>
      </c>
      <c r="K23" s="2">
        <v>240</v>
      </c>
      <c r="L23" s="2" t="s">
        <v>29</v>
      </c>
      <c r="M23" s="2">
        <f t="shared" si="2"/>
        <v>0</v>
      </c>
      <c r="N23" s="2">
        <f t="shared" ca="1" si="3"/>
        <v>240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162</v>
      </c>
      <c r="D24" s="2" t="s">
        <v>29</v>
      </c>
      <c r="E24" s="2">
        <f t="shared" si="0"/>
        <v>0</v>
      </c>
      <c r="F24" s="2">
        <f t="shared" ca="1" si="1"/>
        <v>162</v>
      </c>
      <c r="G24" s="2"/>
      <c r="J24" s="2">
        <f t="shared" si="5"/>
        <v>13</v>
      </c>
      <c r="K24" s="2">
        <v>240</v>
      </c>
      <c r="L24" s="2" t="s">
        <v>29</v>
      </c>
      <c r="M24" s="2">
        <f t="shared" si="2"/>
        <v>0</v>
      </c>
      <c r="N24" s="2">
        <f t="shared" ca="1" si="3"/>
        <v>240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180</v>
      </c>
      <c r="D25" s="2" t="s">
        <v>29</v>
      </c>
      <c r="E25" s="2">
        <f t="shared" si="0"/>
        <v>0</v>
      </c>
      <c r="F25" s="2">
        <f t="shared" ca="1" si="1"/>
        <v>180</v>
      </c>
      <c r="G25" s="2">
        <f>SUM(G28:G41)</f>
        <v>1692</v>
      </c>
      <c r="J25" s="2">
        <f t="shared" si="5"/>
        <v>14</v>
      </c>
      <c r="K25" s="2">
        <v>260</v>
      </c>
      <c r="L25" s="2" t="s">
        <v>29</v>
      </c>
      <c r="M25" s="2">
        <f t="shared" si="2"/>
        <v>0</v>
      </c>
      <c r="N25" s="2">
        <f t="shared" ca="1" si="3"/>
        <v>260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226</v>
      </c>
      <c r="D26" s="2" t="s">
        <v>29</v>
      </c>
      <c r="E26" s="2">
        <f t="shared" si="0"/>
        <v>0</v>
      </c>
      <c r="F26" s="2">
        <f t="shared" ca="1" si="1"/>
        <v>226</v>
      </c>
      <c r="G26" s="2"/>
      <c r="J26" s="2">
        <f t="shared" si="5"/>
        <v>15</v>
      </c>
      <c r="K26" s="2">
        <v>325</v>
      </c>
      <c r="L26" s="2" t="s">
        <v>29</v>
      </c>
      <c r="M26" s="2">
        <f t="shared" si="2"/>
        <v>0</v>
      </c>
      <c r="N26" s="2">
        <f t="shared" ca="1" si="3"/>
        <v>325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251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348</v>
      </c>
      <c r="L27" s="2" t="s">
        <v>28</v>
      </c>
      <c r="M27" s="2">
        <f t="shared" si="2"/>
        <v>348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188</v>
      </c>
      <c r="D28" s="2" t="s">
        <v>28</v>
      </c>
      <c r="E28" s="2">
        <f t="shared" si="0"/>
        <v>188</v>
      </c>
      <c r="F28" s="2" t="str">
        <f t="shared" ca="1" si="1"/>
        <v/>
      </c>
      <c r="G28" s="2">
        <f>I28*$H$28</f>
        <v>188.25</v>
      </c>
      <c r="H28">
        <v>0.75</v>
      </c>
      <c r="I28" s="2">
        <v>251</v>
      </c>
      <c r="J28" s="2">
        <f t="shared" si="5"/>
        <v>17</v>
      </c>
      <c r="K28" s="2">
        <v>341</v>
      </c>
      <c r="L28" s="2" t="s">
        <v>28</v>
      </c>
      <c r="M28" s="2">
        <f t="shared" si="2"/>
        <v>341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139</v>
      </c>
      <c r="D29" s="2" t="s">
        <v>28</v>
      </c>
      <c r="E29" s="2">
        <f t="shared" si="0"/>
        <v>139</v>
      </c>
      <c r="F29" s="2" t="str">
        <f t="shared" ca="1" si="1"/>
        <v/>
      </c>
      <c r="G29" s="2">
        <f t="shared" ref="G29:G41" si="6">I29*$H$28</f>
        <v>139.5</v>
      </c>
      <c r="I29" s="2">
        <v>186</v>
      </c>
      <c r="J29" s="2">
        <f t="shared" si="5"/>
        <v>18</v>
      </c>
      <c r="K29" s="2">
        <v>273</v>
      </c>
      <c r="L29" s="2" t="s">
        <v>29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111</v>
      </c>
      <c r="D30" s="2" t="s">
        <v>28</v>
      </c>
      <c r="E30" s="2">
        <f t="shared" si="0"/>
        <v>111</v>
      </c>
      <c r="F30" s="2" t="str">
        <f t="shared" ca="1" si="1"/>
        <v/>
      </c>
      <c r="G30" s="2">
        <f t="shared" si="6"/>
        <v>111</v>
      </c>
      <c r="I30" s="2">
        <v>148</v>
      </c>
      <c r="J30" s="2">
        <f t="shared" si="5"/>
        <v>19</v>
      </c>
      <c r="K30" s="2">
        <v>217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98</v>
      </c>
      <c r="D31" s="2" t="s">
        <v>28</v>
      </c>
      <c r="E31" s="2">
        <f t="shared" si="0"/>
        <v>98</v>
      </c>
      <c r="F31" s="2" t="str">
        <f t="shared" ca="1" si="1"/>
        <v/>
      </c>
      <c r="G31" s="2">
        <f t="shared" si="6"/>
        <v>96.75</v>
      </c>
      <c r="I31" s="2">
        <v>129</v>
      </c>
      <c r="J31" s="2">
        <f t="shared" si="5"/>
        <v>20</v>
      </c>
      <c r="K31" s="2">
        <v>193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106</v>
      </c>
      <c r="D32" s="2" t="s">
        <v>28</v>
      </c>
      <c r="E32" s="2">
        <f t="shared" si="0"/>
        <v>106</v>
      </c>
      <c r="F32" s="2" t="str">
        <f t="shared" ca="1" si="1"/>
        <v/>
      </c>
      <c r="G32" s="2">
        <f t="shared" si="6"/>
        <v>105.75</v>
      </c>
      <c r="I32" s="2">
        <v>141</v>
      </c>
      <c r="J32" s="2">
        <f t="shared" si="5"/>
        <v>21</v>
      </c>
      <c r="K32" s="2">
        <v>209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138</v>
      </c>
      <c r="D33" s="2" t="s">
        <v>28</v>
      </c>
      <c r="E33" s="2">
        <f t="shared" si="0"/>
        <v>138</v>
      </c>
      <c r="F33" s="2" t="str">
        <f t="shared" ca="1" si="1"/>
        <v/>
      </c>
      <c r="G33" s="2">
        <f t="shared" si="6"/>
        <v>138</v>
      </c>
      <c r="I33" s="2">
        <v>184</v>
      </c>
      <c r="J33" s="2">
        <f t="shared" si="5"/>
        <v>22</v>
      </c>
      <c r="K33" s="2">
        <v>270</v>
      </c>
      <c r="L33" s="2" t="s">
        <v>29</v>
      </c>
      <c r="M33" s="2">
        <f t="shared" si="2"/>
        <v>0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172</v>
      </c>
      <c r="D34" s="2" t="s">
        <v>28</v>
      </c>
      <c r="E34" s="2">
        <f t="shared" si="0"/>
        <v>172</v>
      </c>
      <c r="F34" s="2" t="str">
        <f t="shared" ca="1" si="1"/>
        <v/>
      </c>
      <c r="G34" s="2">
        <f t="shared" si="6"/>
        <v>172.5</v>
      </c>
      <c r="I34" s="2">
        <v>230</v>
      </c>
      <c r="J34" s="2">
        <f t="shared" si="5"/>
        <v>23</v>
      </c>
      <c r="K34" s="2">
        <v>339</v>
      </c>
      <c r="L34" s="2" t="s">
        <v>29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166</v>
      </c>
      <c r="D35" s="2" t="s">
        <v>28</v>
      </c>
      <c r="E35" s="2">
        <f t="shared" si="0"/>
        <v>166</v>
      </c>
      <c r="F35" s="2" t="str">
        <f t="shared" ca="1" si="1"/>
        <v/>
      </c>
      <c r="G35" s="2">
        <f t="shared" si="6"/>
        <v>166.5</v>
      </c>
      <c r="I35" s="2">
        <v>222</v>
      </c>
      <c r="J35" s="2">
        <f t="shared" si="5"/>
        <v>24</v>
      </c>
      <c r="K35" s="2">
        <v>328</v>
      </c>
      <c r="L35" s="2" t="s">
        <v>28</v>
      </c>
      <c r="M35" s="2">
        <f t="shared" si="2"/>
        <v>328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116</v>
      </c>
      <c r="D36" s="2" t="s">
        <v>28</v>
      </c>
      <c r="E36" s="2">
        <f t="shared" si="0"/>
        <v>116</v>
      </c>
      <c r="F36" s="2" t="str">
        <f t="shared" ca="1" si="1"/>
        <v/>
      </c>
      <c r="G36" s="2">
        <f t="shared" si="6"/>
        <v>115.5</v>
      </c>
      <c r="I36" s="2">
        <v>154</v>
      </c>
      <c r="J36" s="2">
        <f t="shared" si="5"/>
        <v>25</v>
      </c>
      <c r="K36" s="2">
        <v>228</v>
      </c>
      <c r="L36" s="2" t="s">
        <v>28</v>
      </c>
      <c r="M36" s="2">
        <f t="shared" si="2"/>
        <v>228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76</v>
      </c>
      <c r="D37" s="2" t="s">
        <v>28</v>
      </c>
      <c r="E37" s="2">
        <f t="shared" si="0"/>
        <v>76</v>
      </c>
      <c r="F37" s="2" t="str">
        <f t="shared" ca="1" si="1"/>
        <v/>
      </c>
      <c r="G37" s="2">
        <f t="shared" si="6"/>
        <v>75.75</v>
      </c>
      <c r="I37" s="2">
        <v>101</v>
      </c>
      <c r="J37" s="2">
        <f t="shared" si="5"/>
        <v>26</v>
      </c>
      <c r="K37" s="2">
        <v>150</v>
      </c>
      <c r="L37" s="2" t="s">
        <v>28</v>
      </c>
      <c r="M37" s="2">
        <f t="shared" si="2"/>
        <v>150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76</v>
      </c>
      <c r="D38" s="2" t="s">
        <v>28</v>
      </c>
      <c r="E38" s="2">
        <f t="shared" si="0"/>
        <v>76</v>
      </c>
      <c r="F38" s="2" t="str">
        <f t="shared" ca="1" si="1"/>
        <v/>
      </c>
      <c r="G38" s="2">
        <f t="shared" si="6"/>
        <v>75.75</v>
      </c>
      <c r="I38" s="2">
        <v>101</v>
      </c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 t="str">
        <f t="shared" ca="1" si="3"/>
        <v/>
      </c>
      <c r="O38" s="2"/>
      <c r="P38" s="2"/>
      <c r="Q38" s="2"/>
      <c r="S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 t="str">
        <f t="shared" ca="1" si="1"/>
        <v/>
      </c>
      <c r="G39" s="2">
        <f t="shared" si="6"/>
        <v>80.25</v>
      </c>
      <c r="I39" s="2">
        <v>107</v>
      </c>
      <c r="J39" s="2">
        <f t="shared" si="5"/>
        <v>28</v>
      </c>
      <c r="K39" s="2">
        <v>150</v>
      </c>
      <c r="L39" s="2" t="s">
        <v>28</v>
      </c>
      <c r="M39" s="2">
        <f t="shared" si="2"/>
        <v>150</v>
      </c>
      <c r="N39" s="2" t="str">
        <f t="shared" ca="1" si="3"/>
        <v/>
      </c>
      <c r="O39" s="2"/>
      <c r="P39" s="2"/>
      <c r="Q39" s="2"/>
      <c r="S39" s="2"/>
    </row>
    <row r="40" spans="2:19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>
        <f t="shared" si="6"/>
        <v>100.5</v>
      </c>
      <c r="I40" s="2">
        <v>134</v>
      </c>
      <c r="J40" s="2">
        <f t="shared" si="5"/>
        <v>29</v>
      </c>
      <c r="K40" s="2">
        <v>203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126</v>
      </c>
      <c r="D41" s="2" t="s">
        <v>28</v>
      </c>
      <c r="E41" s="2">
        <f t="shared" si="0"/>
        <v>126</v>
      </c>
      <c r="F41" s="2"/>
      <c r="G41" s="2">
        <f t="shared" si="6"/>
        <v>126</v>
      </c>
      <c r="I41" s="2">
        <v>168</v>
      </c>
      <c r="J41" s="2">
        <f t="shared" si="5"/>
        <v>30</v>
      </c>
      <c r="K41" s="2">
        <v>257</v>
      </c>
      <c r="L41" s="2" t="s">
        <v>29</v>
      </c>
      <c r="M41" s="2">
        <f t="shared" si="2"/>
        <v>0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4390</v>
      </c>
      <c r="D43">
        <f>SUM(E12:E41)</f>
        <v>1692</v>
      </c>
      <c r="E43" s="2">
        <f ca="1">SUM(F12:F41)</f>
        <v>2447</v>
      </c>
      <c r="J43" t="s">
        <v>21</v>
      </c>
      <c r="K43">
        <f>SUM(K12:K41)</f>
        <v>7151</v>
      </c>
      <c r="L43">
        <f>SUM(M12:M41)</f>
        <v>1695</v>
      </c>
      <c r="M43" s="2">
        <f ca="1">SUM(N12:N41)</f>
        <v>3495</v>
      </c>
    </row>
    <row r="44" spans="2:19">
      <c r="B44" t="s">
        <v>22</v>
      </c>
      <c r="C44">
        <v>1725</v>
      </c>
      <c r="D44">
        <v>1725</v>
      </c>
      <c r="I44">
        <f>SUM(I28:I41)</f>
        <v>2256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131.69999999999999</v>
      </c>
      <c r="D46">
        <f>D43*0.03</f>
        <v>50.76</v>
      </c>
      <c r="J46" t="s">
        <v>24</v>
      </c>
      <c r="K46">
        <f>K43*0.03</f>
        <v>214.53</v>
      </c>
      <c r="L46">
        <f>L43*0.03</f>
        <v>50.85</v>
      </c>
    </row>
    <row r="47" spans="2:19">
      <c r="B47" t="s">
        <v>25</v>
      </c>
      <c r="C47">
        <f>C43-C44-C45-C46</f>
        <v>2283.3000000000002</v>
      </c>
      <c r="D47">
        <f>D43-D44-D45-D46</f>
        <v>-333.76</v>
      </c>
      <c r="J47" t="s">
        <v>25</v>
      </c>
      <c r="K47">
        <f>K43-K44-K45-K46</f>
        <v>3936.47</v>
      </c>
      <c r="L47">
        <f>L43-L44-L45-L46</f>
        <v>-1355.85</v>
      </c>
    </row>
  </sheetData>
  <conditionalFormatting sqref="D12:E41">
    <cfRule type="expression" dxfId="29" priority="15">
      <formula>$D12="Y"</formula>
    </cfRule>
    <cfRule type="expression" dxfId="28" priority="16">
      <formula>$D12="N"</formula>
    </cfRule>
  </conditionalFormatting>
  <conditionalFormatting sqref="M12:M40 L13:L41">
    <cfRule type="expression" dxfId="27" priority="13">
      <formula>$L12="Y"</formula>
    </cfRule>
    <cfRule type="expression" dxfId="26" priority="14">
      <formula>$L12="N"</formula>
    </cfRule>
  </conditionalFormatting>
  <conditionalFormatting sqref="M43">
    <cfRule type="expression" dxfId="25" priority="11">
      <formula>$L43="Y"</formula>
    </cfRule>
    <cfRule type="expression" dxfId="24" priority="12">
      <formula>$L43="N"</formula>
    </cfRule>
  </conditionalFormatting>
  <conditionalFormatting sqref="D2:D4">
    <cfRule type="expression" dxfId="23" priority="9">
      <formula>$D2&gt;0</formula>
    </cfRule>
    <cfRule type="expression" dxfId="22" priority="10">
      <formula>$D2&lt;0</formula>
    </cfRule>
  </conditionalFormatting>
  <conditionalFormatting sqref="E43">
    <cfRule type="expression" dxfId="21" priority="7">
      <formula>$L43="Y"</formula>
    </cfRule>
    <cfRule type="expression" dxfId="20" priority="8">
      <formula>$L43="N"</formula>
    </cfRule>
  </conditionalFormatting>
  <conditionalFormatting sqref="M41">
    <cfRule type="expression" dxfId="19" priority="5">
      <formula>$L41="Y"</formula>
    </cfRule>
    <cfRule type="expression" dxfId="18" priority="6">
      <formula>$L41="N"</formula>
    </cfRule>
  </conditionalFormatting>
  <conditionalFormatting sqref="L12">
    <cfRule type="expression" dxfId="17" priority="1">
      <formula>$D12="Y"</formula>
    </cfRule>
    <cfRule type="expression" dxfId="16" priority="2">
      <formula>$D12="N"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8"/>
  <sheetViews>
    <sheetView showGridLines="0" zoomScale="85" zoomScaleNormal="85" zoomScalePageLayoutView="85" workbookViewId="0">
      <selection activeCell="G1" sqref="G1:M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2">
      <c r="G1" s="19" t="s">
        <v>43</v>
      </c>
      <c r="K1" s="19" t="s">
        <v>46</v>
      </c>
    </row>
    <row r="2" spans="2:22" ht="25">
      <c r="B2" s="4" t="s">
        <v>32</v>
      </c>
      <c r="D2" s="5">
        <f>D48+L48</f>
        <v>-4504.55</v>
      </c>
      <c r="G2" s="4" t="s">
        <v>77</v>
      </c>
      <c r="I2" s="17">
        <f>COUNTIF(D12:D42,"Y")/COUNT(C12:C42)</f>
        <v>0.16129032258064516</v>
      </c>
      <c r="J2" s="1"/>
      <c r="K2" s="4" t="s">
        <v>77</v>
      </c>
      <c r="M2" s="17">
        <f>COUNTIF(L12:L42,"Y")/COUNT(K12:K42)</f>
        <v>0</v>
      </c>
    </row>
    <row r="3" spans="2:22" ht="25">
      <c r="B3" s="4" t="s">
        <v>33</v>
      </c>
      <c r="D3" s="5">
        <f>C48+K48</f>
        <v>6091.73</v>
      </c>
      <c r="G3" s="4" t="s">
        <v>78</v>
      </c>
      <c r="I3" s="18">
        <f>AVERAGE(C12:C42)</f>
        <v>143.12903225806451</v>
      </c>
      <c r="J3" s="1"/>
      <c r="K3" s="4" t="s">
        <v>78</v>
      </c>
      <c r="M3" s="18">
        <f>AVERAGE(K12:K42)</f>
        <v>224.90322580645162</v>
      </c>
      <c r="O3" s="14"/>
      <c r="Q3" s="14"/>
    </row>
    <row r="4" spans="2:22" ht="25">
      <c r="B4" s="4" t="s">
        <v>48</v>
      </c>
      <c r="D4" s="5">
        <f ca="1">D3-E44-M44</f>
        <v>766.72999999999956</v>
      </c>
      <c r="G4" s="4" t="s">
        <v>79</v>
      </c>
      <c r="I4" s="18">
        <f>I3*I2</f>
        <v>23.085327783558792</v>
      </c>
      <c r="J4" s="1"/>
      <c r="K4" s="4" t="s">
        <v>79</v>
      </c>
      <c r="M4" s="18">
        <f>M3*M2</f>
        <v>0</v>
      </c>
    </row>
    <row r="5" spans="2:22">
      <c r="T5">
        <v>282.85199999999986</v>
      </c>
      <c r="U5">
        <v>0.9</v>
      </c>
    </row>
    <row r="6" spans="2:22">
      <c r="T6">
        <v>565.70399999999972</v>
      </c>
      <c r="U6">
        <v>0.8</v>
      </c>
    </row>
    <row r="7" spans="2:22">
      <c r="T7">
        <v>848.55600000000049</v>
      </c>
      <c r="U7">
        <v>0.7</v>
      </c>
    </row>
    <row r="8" spans="2:22">
      <c r="T8">
        <v>707.1299999999992</v>
      </c>
      <c r="U8">
        <v>0.75</v>
      </c>
    </row>
    <row r="9" spans="2:22" ht="25">
      <c r="B9" s="1" t="s">
        <v>17</v>
      </c>
      <c r="J9" s="1" t="s">
        <v>18</v>
      </c>
    </row>
    <row r="10" spans="2:22" ht="15" customHeight="1">
      <c r="B10" s="1"/>
      <c r="C10">
        <f>AVERAGE(C12:C42)</f>
        <v>143.12903225806451</v>
      </c>
      <c r="D10">
        <f>C10*0.7</f>
        <v>100.19032258064516</v>
      </c>
      <c r="J10" s="1"/>
      <c r="K10">
        <f>AVERAGE(K12:K42)</f>
        <v>224.90322580645162</v>
      </c>
      <c r="L10">
        <f>K10*0.7</f>
        <v>157.43225806451613</v>
      </c>
    </row>
    <row r="11" spans="2:22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2">
      <c r="B12" s="2">
        <v>1</v>
      </c>
      <c r="C12" s="2">
        <v>122</v>
      </c>
      <c r="D12" s="2" t="s">
        <v>28</v>
      </c>
      <c r="E12" s="2">
        <f>IF(D12="Y",C12,0)</f>
        <v>122</v>
      </c>
      <c r="F12" s="2">
        <f ca="1">IF(B12&lt;$Q$14,IF(D12="Y",0,C12),"")</f>
        <v>0</v>
      </c>
      <c r="G12" s="2">
        <f>I12*$H$12</f>
        <v>132</v>
      </c>
      <c r="H12">
        <v>0.75</v>
      </c>
      <c r="I12" s="2">
        <v>176</v>
      </c>
      <c r="J12" s="2">
        <v>1</v>
      </c>
      <c r="K12" s="2">
        <v>265</v>
      </c>
      <c r="L12" s="2" t="s">
        <v>29</v>
      </c>
      <c r="M12" s="2">
        <f>IF(L12="Y",K12,0)</f>
        <v>0</v>
      </c>
      <c r="N12" s="2">
        <f ca="1">IF(J12&lt;$Q$14,IF(L12="Y",0,K12),"")</f>
        <v>265</v>
      </c>
      <c r="O12" s="2"/>
      <c r="P12" s="2"/>
      <c r="Q12" s="2"/>
      <c r="R12" s="2"/>
      <c r="S12" s="2"/>
    </row>
    <row r="13" spans="2:22">
      <c r="B13" s="2">
        <f>B12+1</f>
        <v>2</v>
      </c>
      <c r="C13" s="2">
        <v>102</v>
      </c>
      <c r="D13" s="2" t="s">
        <v>28</v>
      </c>
      <c r="E13" s="2">
        <f t="shared" ref="E13:E42" si="0">IF(D13="Y",C13,0)</f>
        <v>102</v>
      </c>
      <c r="F13" s="2">
        <f t="shared" ref="F13:F40" ca="1" si="1">IF(B13&lt;$Q$14,IF(D13="Y",0,C13),"")</f>
        <v>0</v>
      </c>
      <c r="G13" s="2">
        <f t="shared" ref="G13:G16" si="2">I13*$H$12</f>
        <v>102</v>
      </c>
      <c r="I13" s="2">
        <v>136</v>
      </c>
      <c r="J13" s="2">
        <f>J12+1</f>
        <v>2</v>
      </c>
      <c r="K13" s="2">
        <v>206</v>
      </c>
      <c r="L13" s="2" t="s">
        <v>29</v>
      </c>
      <c r="M13" s="2">
        <f t="shared" ref="M13:M42" si="3">IF(L13="Y",K13,0)</f>
        <v>0</v>
      </c>
      <c r="N13" s="2">
        <f t="shared" ref="N13:N40" ca="1" si="4">IF(J13&lt;$Q$14,IF(L13="Y",0,K13),"")</f>
        <v>206</v>
      </c>
      <c r="O13" s="2"/>
      <c r="P13" s="2"/>
      <c r="Q13" s="7">
        <f ca="1">TODAY()</f>
        <v>42659</v>
      </c>
      <c r="R13" s="2"/>
      <c r="S13" s="2"/>
      <c r="T13">
        <v>2256</v>
      </c>
      <c r="U13" s="14"/>
      <c r="V13">
        <v>1579.2</v>
      </c>
    </row>
    <row r="14" spans="2:22">
      <c r="B14" s="2">
        <f t="shared" ref="B14:B42" si="5">B13+1</f>
        <v>3</v>
      </c>
      <c r="C14" s="2">
        <v>77</v>
      </c>
      <c r="D14" s="2" t="s">
        <v>28</v>
      </c>
      <c r="E14" s="2">
        <f t="shared" si="0"/>
        <v>77</v>
      </c>
      <c r="F14" s="2">
        <f t="shared" ca="1" si="1"/>
        <v>0</v>
      </c>
      <c r="G14" s="2">
        <f t="shared" si="2"/>
        <v>77.25</v>
      </c>
      <c r="I14" s="2">
        <v>103</v>
      </c>
      <c r="J14" s="2">
        <f t="shared" ref="J14:J42" si="6">J13+1</f>
        <v>3</v>
      </c>
      <c r="K14" s="2">
        <v>156</v>
      </c>
      <c r="L14" s="2" t="s">
        <v>29</v>
      </c>
      <c r="M14" s="2">
        <f t="shared" si="3"/>
        <v>0</v>
      </c>
      <c r="N14" s="2">
        <f t="shared" ca="1" si="4"/>
        <v>156</v>
      </c>
      <c r="O14" s="2"/>
      <c r="P14" s="2"/>
      <c r="Q14" s="2">
        <f ca="1">DAY(Q13)</f>
        <v>16</v>
      </c>
      <c r="R14" s="2"/>
      <c r="S14" s="2"/>
      <c r="T14">
        <v>660</v>
      </c>
      <c r="U14" s="14"/>
      <c r="V14">
        <v>462</v>
      </c>
    </row>
    <row r="15" spans="2:22">
      <c r="B15" s="2">
        <f t="shared" si="5"/>
        <v>4</v>
      </c>
      <c r="C15" s="2">
        <v>95</v>
      </c>
      <c r="D15" s="2" t="s">
        <v>28</v>
      </c>
      <c r="E15" s="2">
        <f t="shared" si="0"/>
        <v>95</v>
      </c>
      <c r="F15" s="2">
        <f t="shared" ca="1" si="1"/>
        <v>0</v>
      </c>
      <c r="G15" s="2">
        <f t="shared" si="2"/>
        <v>94.5</v>
      </c>
      <c r="I15" s="2">
        <v>126</v>
      </c>
      <c r="J15" s="2">
        <f t="shared" si="6"/>
        <v>4</v>
      </c>
      <c r="K15" s="2">
        <v>191</v>
      </c>
      <c r="L15" s="2" t="s">
        <v>29</v>
      </c>
      <c r="M15" s="2">
        <f t="shared" si="3"/>
        <v>0</v>
      </c>
      <c r="N15" s="2">
        <f t="shared" ca="1" si="4"/>
        <v>191</v>
      </c>
      <c r="O15" s="2"/>
      <c r="P15" s="2"/>
      <c r="Q15" s="2"/>
      <c r="R15" s="2"/>
      <c r="S15" s="2"/>
    </row>
    <row r="16" spans="2:22">
      <c r="B16" s="2">
        <f t="shared" si="5"/>
        <v>5</v>
      </c>
      <c r="C16" s="2">
        <v>89</v>
      </c>
      <c r="D16" s="2" t="s">
        <v>28</v>
      </c>
      <c r="E16" s="2">
        <f t="shared" si="0"/>
        <v>89</v>
      </c>
      <c r="F16" s="2">
        <f t="shared" ca="1" si="1"/>
        <v>0</v>
      </c>
      <c r="G16" s="2">
        <f t="shared" si="2"/>
        <v>89.25</v>
      </c>
      <c r="I16" s="2">
        <v>119</v>
      </c>
      <c r="J16" s="2">
        <f t="shared" si="6"/>
        <v>5</v>
      </c>
      <c r="K16" s="2">
        <v>176</v>
      </c>
      <c r="L16" s="2" t="s">
        <v>29</v>
      </c>
      <c r="M16" s="2">
        <f t="shared" si="3"/>
        <v>0</v>
      </c>
      <c r="N16" s="2">
        <f t="shared" ca="1" si="4"/>
        <v>176</v>
      </c>
      <c r="O16" s="2"/>
      <c r="P16" s="2"/>
      <c r="Q16" s="2"/>
      <c r="R16" s="2"/>
      <c r="S16" s="2"/>
      <c r="T16">
        <f>SUM(T13:T14)</f>
        <v>2916</v>
      </c>
      <c r="V16">
        <f>SUM(V13:V14)</f>
        <v>2041.2</v>
      </c>
    </row>
    <row r="17" spans="2:20">
      <c r="B17" s="2">
        <f t="shared" si="5"/>
        <v>6</v>
      </c>
      <c r="C17" s="2">
        <v>161</v>
      </c>
      <c r="D17" s="2" t="s">
        <v>29</v>
      </c>
      <c r="E17" s="2">
        <f t="shared" si="0"/>
        <v>0</v>
      </c>
      <c r="F17" s="2">
        <f t="shared" ca="1" si="1"/>
        <v>161</v>
      </c>
      <c r="G17" s="2"/>
      <c r="J17" s="2">
        <f t="shared" si="6"/>
        <v>6</v>
      </c>
      <c r="K17" s="2">
        <v>240</v>
      </c>
      <c r="L17" s="2" t="s">
        <v>29</v>
      </c>
      <c r="M17" s="2">
        <f t="shared" si="3"/>
        <v>0</v>
      </c>
      <c r="N17" s="2">
        <f t="shared" ca="1" si="4"/>
        <v>240</v>
      </c>
      <c r="O17" s="2"/>
      <c r="P17" s="2"/>
      <c r="Q17" s="2"/>
      <c r="R17" s="2"/>
      <c r="S17" s="2"/>
    </row>
    <row r="18" spans="2:20">
      <c r="B18" s="2">
        <f t="shared" si="5"/>
        <v>7</v>
      </c>
      <c r="C18" s="2">
        <v>219</v>
      </c>
      <c r="D18" s="2" t="s">
        <v>29</v>
      </c>
      <c r="E18" s="2">
        <f t="shared" si="0"/>
        <v>0</v>
      </c>
      <c r="F18" s="2">
        <f t="shared" ca="1" si="1"/>
        <v>219</v>
      </c>
      <c r="G18" s="2">
        <f>SUM(G12:G16)</f>
        <v>495</v>
      </c>
      <c r="I18">
        <f>SUM(I12:I16)</f>
        <v>660</v>
      </c>
      <c r="J18" s="2">
        <f t="shared" si="6"/>
        <v>7</v>
      </c>
      <c r="K18" s="2">
        <v>330</v>
      </c>
      <c r="L18" s="2" t="s">
        <v>29</v>
      </c>
      <c r="M18" s="2">
        <f t="shared" si="3"/>
        <v>0</v>
      </c>
      <c r="N18" s="2">
        <f t="shared" ca="1" si="4"/>
        <v>330</v>
      </c>
      <c r="O18" s="2"/>
      <c r="P18" s="2"/>
      <c r="Q18" s="2"/>
      <c r="R18" s="2"/>
      <c r="S18" s="2"/>
      <c r="T18">
        <f>T16*0.7</f>
        <v>2041.1999999999998</v>
      </c>
    </row>
    <row r="19" spans="2:20">
      <c r="B19" s="2">
        <f t="shared" si="5"/>
        <v>8</v>
      </c>
      <c r="C19" s="2">
        <v>236</v>
      </c>
      <c r="D19" s="2" t="s">
        <v>29</v>
      </c>
      <c r="E19" s="2">
        <f t="shared" si="0"/>
        <v>0</v>
      </c>
      <c r="F19" s="2">
        <f t="shared" ca="1" si="1"/>
        <v>236</v>
      </c>
      <c r="G19" s="2"/>
      <c r="J19" s="2">
        <f t="shared" si="6"/>
        <v>8</v>
      </c>
      <c r="K19" s="2">
        <v>358</v>
      </c>
      <c r="L19" s="2" t="s">
        <v>29</v>
      </c>
      <c r="M19" s="2">
        <f t="shared" si="3"/>
        <v>0</v>
      </c>
      <c r="N19" s="2">
        <f t="shared" ca="1" si="4"/>
        <v>358</v>
      </c>
      <c r="O19" s="2"/>
      <c r="P19" s="2"/>
      <c r="Q19" s="2"/>
      <c r="R19" s="2"/>
      <c r="S19" s="2"/>
      <c r="T19">
        <f>T16*0.3</f>
        <v>874.8</v>
      </c>
    </row>
    <row r="20" spans="2:20">
      <c r="B20" s="2">
        <f t="shared" si="5"/>
        <v>9</v>
      </c>
      <c r="C20" s="2">
        <v>194</v>
      </c>
      <c r="D20" s="2" t="s">
        <v>29</v>
      </c>
      <c r="E20" s="2">
        <f t="shared" si="0"/>
        <v>0</v>
      </c>
      <c r="F20" s="2">
        <f t="shared" ca="1" si="1"/>
        <v>194</v>
      </c>
      <c r="G20" s="2">
        <f>G18+1692</f>
        <v>2187</v>
      </c>
      <c r="J20" s="2">
        <f t="shared" si="6"/>
        <v>9</v>
      </c>
      <c r="K20" s="2">
        <v>293</v>
      </c>
      <c r="L20" s="2" t="s">
        <v>29</v>
      </c>
      <c r="M20" s="2">
        <f t="shared" si="3"/>
        <v>0</v>
      </c>
      <c r="N20" s="2">
        <f t="shared" ca="1" si="4"/>
        <v>293</v>
      </c>
      <c r="O20" s="2"/>
      <c r="P20" s="2"/>
      <c r="Q20" s="2"/>
      <c r="R20" s="2"/>
      <c r="S20" s="2"/>
      <c r="T20">
        <f>T16*0.75</f>
        <v>2187</v>
      </c>
    </row>
    <row r="21" spans="2:20">
      <c r="B21" s="2">
        <f t="shared" si="5"/>
        <v>10</v>
      </c>
      <c r="C21" s="2">
        <v>139</v>
      </c>
      <c r="D21" s="2" t="s">
        <v>29</v>
      </c>
      <c r="E21" s="2">
        <f t="shared" si="0"/>
        <v>0</v>
      </c>
      <c r="F21" s="2">
        <f t="shared" ca="1" si="1"/>
        <v>139</v>
      </c>
      <c r="G21" s="2">
        <f>G20-C16</f>
        <v>2098</v>
      </c>
      <c r="J21" s="2">
        <f t="shared" si="6"/>
        <v>10</v>
      </c>
      <c r="K21" s="2">
        <v>211</v>
      </c>
      <c r="L21" s="2" t="s">
        <v>29</v>
      </c>
      <c r="M21" s="2">
        <f t="shared" si="3"/>
        <v>0</v>
      </c>
      <c r="N21" s="2">
        <f t="shared" ca="1" si="4"/>
        <v>211</v>
      </c>
      <c r="O21" s="2"/>
      <c r="P21" s="2"/>
      <c r="Q21" s="2"/>
      <c r="R21" s="2"/>
      <c r="S21" s="2"/>
    </row>
    <row r="22" spans="2:20">
      <c r="B22" s="2">
        <f t="shared" si="5"/>
        <v>11</v>
      </c>
      <c r="C22" s="2">
        <v>119</v>
      </c>
      <c r="D22" s="2" t="s">
        <v>29</v>
      </c>
      <c r="E22" s="2">
        <f t="shared" si="0"/>
        <v>0</v>
      </c>
      <c r="F22" s="2">
        <f t="shared" ca="1" si="1"/>
        <v>119</v>
      </c>
      <c r="G22" s="2"/>
      <c r="J22" s="2">
        <f t="shared" si="6"/>
        <v>11</v>
      </c>
      <c r="K22" s="2">
        <v>182</v>
      </c>
      <c r="L22" s="2" t="s">
        <v>29</v>
      </c>
      <c r="M22" s="2">
        <f t="shared" si="3"/>
        <v>0</v>
      </c>
      <c r="N22" s="2">
        <f t="shared" ca="1" si="4"/>
        <v>182</v>
      </c>
      <c r="O22" s="2"/>
      <c r="P22" s="2"/>
      <c r="Q22" s="2"/>
      <c r="R22" s="2"/>
      <c r="S22" s="2"/>
    </row>
    <row r="23" spans="2:20">
      <c r="B23" s="2">
        <f t="shared" si="5"/>
        <v>12</v>
      </c>
      <c r="C23" s="2">
        <v>119</v>
      </c>
      <c r="D23" s="2" t="s">
        <v>29</v>
      </c>
      <c r="E23" s="2">
        <f t="shared" si="0"/>
        <v>0</v>
      </c>
      <c r="F23" s="2">
        <f t="shared" ca="1" si="1"/>
        <v>119</v>
      </c>
      <c r="G23" s="2">
        <f>SUM(C12:C16)</f>
        <v>485</v>
      </c>
      <c r="J23" s="2">
        <f t="shared" si="6"/>
        <v>12</v>
      </c>
      <c r="K23" s="2">
        <v>182</v>
      </c>
      <c r="L23" s="2" t="s">
        <v>29</v>
      </c>
      <c r="M23" s="2">
        <f t="shared" si="3"/>
        <v>0</v>
      </c>
      <c r="N23" s="2">
        <f t="shared" ca="1" si="4"/>
        <v>182</v>
      </c>
      <c r="O23" s="2"/>
      <c r="P23" s="2"/>
      <c r="Q23" s="2"/>
      <c r="R23" s="2"/>
      <c r="S23" s="2"/>
    </row>
    <row r="24" spans="2:20">
      <c r="B24" s="2">
        <f t="shared" si="5"/>
        <v>13</v>
      </c>
      <c r="C24" s="2">
        <v>152</v>
      </c>
      <c r="D24" s="2" t="s">
        <v>29</v>
      </c>
      <c r="E24" s="2">
        <f t="shared" si="0"/>
        <v>0</v>
      </c>
      <c r="F24" s="2">
        <f t="shared" ca="1" si="1"/>
        <v>152</v>
      </c>
      <c r="G24" s="2"/>
      <c r="J24" s="2">
        <f t="shared" si="6"/>
        <v>13</v>
      </c>
      <c r="K24" s="2">
        <v>230</v>
      </c>
      <c r="L24" s="2" t="s">
        <v>29</v>
      </c>
      <c r="M24" s="2">
        <f t="shared" si="3"/>
        <v>0</v>
      </c>
      <c r="N24" s="2">
        <f t="shared" ca="1" si="4"/>
        <v>230</v>
      </c>
      <c r="O24" s="2"/>
      <c r="P24" s="2"/>
      <c r="Q24" s="2"/>
      <c r="R24" s="2"/>
      <c r="S24" s="2"/>
      <c r="T24">
        <f>T16*0.25</f>
        <v>729</v>
      </c>
    </row>
    <row r="25" spans="2:20">
      <c r="B25" s="2">
        <f t="shared" si="5"/>
        <v>14</v>
      </c>
      <c r="C25" s="2">
        <v>192</v>
      </c>
      <c r="D25" s="2" t="s">
        <v>29</v>
      </c>
      <c r="E25" s="2">
        <f t="shared" si="0"/>
        <v>0</v>
      </c>
      <c r="F25" s="2">
        <f t="shared" ca="1" si="1"/>
        <v>192</v>
      </c>
      <c r="G25" s="2"/>
      <c r="J25" s="2">
        <f t="shared" si="6"/>
        <v>14</v>
      </c>
      <c r="K25" s="2">
        <v>291</v>
      </c>
      <c r="L25" s="2" t="s">
        <v>29</v>
      </c>
      <c r="M25" s="2">
        <f t="shared" si="3"/>
        <v>0</v>
      </c>
      <c r="N25" s="2">
        <f t="shared" ca="1" si="4"/>
        <v>291</v>
      </c>
      <c r="O25" s="2"/>
      <c r="P25" s="2"/>
      <c r="Q25" s="2"/>
      <c r="R25" s="2"/>
      <c r="S25" s="2"/>
    </row>
    <row r="26" spans="2:20">
      <c r="B26" s="2">
        <f t="shared" si="5"/>
        <v>15</v>
      </c>
      <c r="C26" s="2">
        <v>192</v>
      </c>
      <c r="D26" s="2" t="s">
        <v>29</v>
      </c>
      <c r="E26" s="2">
        <f t="shared" si="0"/>
        <v>0</v>
      </c>
      <c r="F26" s="2">
        <f t="shared" ca="1" si="1"/>
        <v>192</v>
      </c>
      <c r="G26" s="2"/>
      <c r="J26" s="2">
        <f t="shared" si="6"/>
        <v>15</v>
      </c>
      <c r="K26" s="2">
        <v>291</v>
      </c>
      <c r="L26" s="2" t="s">
        <v>29</v>
      </c>
      <c r="M26" s="2">
        <f t="shared" si="3"/>
        <v>0</v>
      </c>
      <c r="N26" s="2">
        <f t="shared" ca="1" si="4"/>
        <v>291</v>
      </c>
      <c r="O26" s="2"/>
      <c r="P26" s="2"/>
      <c r="Q26" s="2"/>
      <c r="R26" s="2"/>
      <c r="S26" s="2"/>
    </row>
    <row r="27" spans="2:20">
      <c r="B27" s="2">
        <f t="shared" si="5"/>
        <v>16</v>
      </c>
      <c r="C27" s="2">
        <v>158</v>
      </c>
      <c r="D27" s="2" t="s">
        <v>29</v>
      </c>
      <c r="E27" s="2">
        <f t="shared" si="0"/>
        <v>0</v>
      </c>
      <c r="F27" s="2" t="str">
        <f t="shared" ca="1" si="1"/>
        <v/>
      </c>
      <c r="G27" s="2"/>
      <c r="J27" s="2">
        <f t="shared" si="6"/>
        <v>16</v>
      </c>
      <c r="K27" s="2">
        <v>238</v>
      </c>
      <c r="L27" s="2" t="s">
        <v>29</v>
      </c>
      <c r="M27" s="2">
        <f t="shared" si="3"/>
        <v>0</v>
      </c>
      <c r="N27" s="2" t="str">
        <f t="shared" ca="1" si="4"/>
        <v/>
      </c>
      <c r="O27" s="2"/>
      <c r="P27" s="2"/>
      <c r="Q27" s="2"/>
      <c r="R27" s="2"/>
      <c r="S27" s="2"/>
      <c r="T27">
        <v>2187</v>
      </c>
    </row>
    <row r="28" spans="2:20">
      <c r="B28" s="2">
        <f t="shared" si="5"/>
        <v>17</v>
      </c>
      <c r="C28" s="2">
        <v>124</v>
      </c>
      <c r="D28" s="2" t="s">
        <v>29</v>
      </c>
      <c r="E28" s="2">
        <f t="shared" si="0"/>
        <v>0</v>
      </c>
      <c r="F28" s="2" t="str">
        <f t="shared" ca="1" si="1"/>
        <v/>
      </c>
      <c r="G28" s="2"/>
      <c r="J28" s="2">
        <f t="shared" si="6"/>
        <v>17</v>
      </c>
      <c r="K28" s="2">
        <v>187</v>
      </c>
      <c r="L28" s="2" t="s">
        <v>29</v>
      </c>
      <c r="M28" s="2">
        <f t="shared" si="3"/>
        <v>0</v>
      </c>
      <c r="N28" s="2" t="str">
        <f t="shared" ca="1" si="4"/>
        <v/>
      </c>
      <c r="O28" s="2"/>
      <c r="P28" s="2"/>
      <c r="Q28" s="2"/>
      <c r="R28" s="2"/>
      <c r="S28" s="2"/>
      <c r="T28">
        <f>T27/T16</f>
        <v>0.75</v>
      </c>
    </row>
    <row r="29" spans="2:20">
      <c r="B29" s="2">
        <f t="shared" si="5"/>
        <v>18</v>
      </c>
      <c r="C29" s="2">
        <v>117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6"/>
        <v>18</v>
      </c>
      <c r="K29" s="2">
        <v>177</v>
      </c>
      <c r="L29" s="2" t="s">
        <v>29</v>
      </c>
      <c r="M29" s="2">
        <f t="shared" si="3"/>
        <v>0</v>
      </c>
      <c r="N29" s="2" t="str">
        <f t="shared" ca="1" si="4"/>
        <v/>
      </c>
      <c r="O29" s="2"/>
      <c r="P29" s="2"/>
      <c r="Q29" s="2"/>
      <c r="R29" s="2"/>
      <c r="S29" s="2"/>
    </row>
    <row r="30" spans="2:20">
      <c r="B30" s="2">
        <f t="shared" si="5"/>
        <v>19</v>
      </c>
      <c r="C30" s="2">
        <v>117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6"/>
        <v>19</v>
      </c>
      <c r="K30" s="2">
        <v>177</v>
      </c>
      <c r="L30" s="2" t="s">
        <v>29</v>
      </c>
      <c r="M30" s="2">
        <f t="shared" si="3"/>
        <v>0</v>
      </c>
      <c r="N30" s="2" t="str">
        <f t="shared" ca="1" si="4"/>
        <v/>
      </c>
      <c r="O30" s="2"/>
      <c r="P30" s="2"/>
      <c r="Q30" s="2"/>
      <c r="R30" s="2"/>
      <c r="S30" s="2"/>
    </row>
    <row r="31" spans="2:20">
      <c r="B31" s="2">
        <f t="shared" si="5"/>
        <v>20</v>
      </c>
      <c r="C31" s="2">
        <v>153</v>
      </c>
      <c r="D31" s="2" t="s">
        <v>29</v>
      </c>
      <c r="E31" s="2">
        <f t="shared" si="0"/>
        <v>0</v>
      </c>
      <c r="F31" s="2" t="str">
        <f t="shared" ca="1" si="1"/>
        <v/>
      </c>
      <c r="G31" s="2"/>
      <c r="J31" s="2">
        <f t="shared" si="6"/>
        <v>20</v>
      </c>
      <c r="K31" s="2">
        <v>232</v>
      </c>
      <c r="L31" s="2" t="s">
        <v>29</v>
      </c>
      <c r="M31" s="2">
        <f t="shared" si="3"/>
        <v>0</v>
      </c>
      <c r="N31" s="2" t="str">
        <f t="shared" ca="1" si="4"/>
        <v/>
      </c>
      <c r="O31" s="2"/>
      <c r="P31" s="2"/>
      <c r="Q31" s="2"/>
      <c r="R31" s="2"/>
      <c r="S31" s="2"/>
    </row>
    <row r="32" spans="2:20">
      <c r="B32" s="2">
        <f t="shared" si="5"/>
        <v>21</v>
      </c>
      <c r="C32" s="2">
        <v>179</v>
      </c>
      <c r="D32" s="2" t="s">
        <v>29</v>
      </c>
      <c r="E32" s="2">
        <f t="shared" si="0"/>
        <v>0</v>
      </c>
      <c r="F32" s="2" t="str">
        <f t="shared" ca="1" si="1"/>
        <v/>
      </c>
      <c r="G32" s="2"/>
      <c r="J32" s="2">
        <f t="shared" si="6"/>
        <v>21</v>
      </c>
      <c r="K32" s="2">
        <v>271</v>
      </c>
      <c r="L32" s="2" t="s">
        <v>29</v>
      </c>
      <c r="M32" s="2">
        <f t="shared" si="3"/>
        <v>0</v>
      </c>
      <c r="N32" s="2" t="str">
        <f t="shared" ca="1" si="4"/>
        <v/>
      </c>
      <c r="O32" s="2"/>
      <c r="P32" s="2"/>
      <c r="Q32" s="2"/>
      <c r="R32" s="2"/>
      <c r="S32" s="2"/>
    </row>
    <row r="33" spans="2:19">
      <c r="B33" s="2">
        <f t="shared" si="5"/>
        <v>22</v>
      </c>
      <c r="C33" s="2">
        <v>179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6"/>
        <v>22</v>
      </c>
      <c r="K33" s="2">
        <v>271</v>
      </c>
      <c r="L33" s="2" t="s">
        <v>29</v>
      </c>
      <c r="M33" s="2">
        <f t="shared" si="3"/>
        <v>0</v>
      </c>
      <c r="N33" s="2" t="str">
        <f t="shared" ca="1" si="4"/>
        <v/>
      </c>
      <c r="O33" s="2"/>
      <c r="P33" s="2"/>
      <c r="Q33" s="2"/>
      <c r="R33" s="2"/>
      <c r="S33" s="2"/>
    </row>
    <row r="34" spans="2:19">
      <c r="B34" s="2">
        <f t="shared" si="5"/>
        <v>23</v>
      </c>
      <c r="C34" s="2">
        <v>145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6"/>
        <v>23</v>
      </c>
      <c r="K34" s="2">
        <v>219</v>
      </c>
      <c r="L34" s="2" t="s">
        <v>29</v>
      </c>
      <c r="M34" s="2">
        <f t="shared" si="3"/>
        <v>0</v>
      </c>
      <c r="N34" s="2" t="str">
        <f t="shared" ca="1" si="4"/>
        <v/>
      </c>
      <c r="O34" s="2"/>
      <c r="P34" s="2"/>
      <c r="Q34" s="2"/>
      <c r="R34" s="2"/>
      <c r="S34" s="2"/>
    </row>
    <row r="35" spans="2:19">
      <c r="B35" s="2">
        <f t="shared" si="5"/>
        <v>24</v>
      </c>
      <c r="C35" s="2">
        <v>117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6"/>
        <v>24</v>
      </c>
      <c r="K35" s="2">
        <v>177</v>
      </c>
      <c r="L35" s="2" t="s">
        <v>29</v>
      </c>
      <c r="M35" s="2">
        <f t="shared" si="3"/>
        <v>0</v>
      </c>
      <c r="N35" s="2" t="str">
        <f t="shared" ca="1" si="4"/>
        <v/>
      </c>
      <c r="O35" s="2"/>
      <c r="P35" s="2"/>
      <c r="Q35" s="2"/>
      <c r="R35" s="2"/>
      <c r="S35" s="2"/>
    </row>
    <row r="36" spans="2:19">
      <c r="B36" s="2">
        <f t="shared" si="5"/>
        <v>25</v>
      </c>
      <c r="C36" s="2">
        <v>117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6"/>
        <v>25</v>
      </c>
      <c r="K36" s="2">
        <v>177</v>
      </c>
      <c r="L36" s="2" t="s">
        <v>29</v>
      </c>
      <c r="M36" s="2">
        <f t="shared" si="3"/>
        <v>0</v>
      </c>
      <c r="N36" s="2" t="str">
        <f t="shared" ca="1" si="4"/>
        <v/>
      </c>
      <c r="O36" s="2"/>
      <c r="P36" s="2"/>
      <c r="Q36" s="2"/>
      <c r="R36" s="2"/>
      <c r="S36" s="2"/>
    </row>
    <row r="37" spans="2:19">
      <c r="B37" s="2">
        <f t="shared" si="5"/>
        <v>26</v>
      </c>
      <c r="C37" s="2">
        <v>122</v>
      </c>
      <c r="D37" s="2" t="s">
        <v>29</v>
      </c>
      <c r="E37" s="2">
        <f t="shared" si="0"/>
        <v>0</v>
      </c>
      <c r="F37" s="2" t="str">
        <f t="shared" ca="1" si="1"/>
        <v/>
      </c>
      <c r="G37" s="2"/>
      <c r="J37" s="2">
        <f t="shared" si="6"/>
        <v>26</v>
      </c>
      <c r="K37" s="2">
        <v>184</v>
      </c>
      <c r="L37" s="2" t="s">
        <v>29</v>
      </c>
      <c r="M37" s="2">
        <f t="shared" si="3"/>
        <v>0</v>
      </c>
      <c r="N37" s="2" t="str">
        <f t="shared" ca="1" si="4"/>
        <v/>
      </c>
      <c r="O37" s="2"/>
      <c r="P37" s="2"/>
      <c r="Q37" s="2"/>
      <c r="R37" s="2"/>
      <c r="S37" s="2"/>
    </row>
    <row r="38" spans="2:19">
      <c r="B38" s="2">
        <f t="shared" si="5"/>
        <v>27</v>
      </c>
      <c r="C38" s="2">
        <v>140</v>
      </c>
      <c r="D38" s="2" t="s">
        <v>29</v>
      </c>
      <c r="E38" s="2">
        <f t="shared" si="0"/>
        <v>0</v>
      </c>
      <c r="F38" s="2" t="str">
        <f t="shared" ca="1" si="1"/>
        <v/>
      </c>
      <c r="G38" s="2"/>
      <c r="J38" s="2">
        <f t="shared" si="6"/>
        <v>27</v>
      </c>
      <c r="K38" s="2">
        <v>212</v>
      </c>
      <c r="L38" s="2" t="s">
        <v>29</v>
      </c>
      <c r="M38" s="2">
        <f t="shared" si="3"/>
        <v>0</v>
      </c>
      <c r="N38" s="2" t="str">
        <f t="shared" ca="1" si="4"/>
        <v/>
      </c>
      <c r="O38" s="2"/>
      <c r="P38" s="2"/>
      <c r="Q38" s="2"/>
      <c r="R38" s="2"/>
    </row>
    <row r="39" spans="2:19">
      <c r="B39" s="2">
        <f t="shared" si="5"/>
        <v>28</v>
      </c>
      <c r="C39" s="2">
        <v>159</v>
      </c>
      <c r="D39" s="2" t="s">
        <v>29</v>
      </c>
      <c r="E39" s="2">
        <f t="shared" si="0"/>
        <v>0</v>
      </c>
      <c r="F39" s="2" t="str">
        <f t="shared" ca="1" si="1"/>
        <v/>
      </c>
      <c r="G39" s="2"/>
      <c r="J39" s="2">
        <f t="shared" si="6"/>
        <v>28</v>
      </c>
      <c r="K39" s="2">
        <v>241</v>
      </c>
      <c r="L39" s="2" t="s">
        <v>29</v>
      </c>
      <c r="M39" s="2">
        <f t="shared" si="3"/>
        <v>0</v>
      </c>
      <c r="N39" s="2" t="str">
        <f t="shared" ca="1" si="4"/>
        <v/>
      </c>
      <c r="O39" s="2"/>
      <c r="P39" s="2"/>
      <c r="Q39" s="2"/>
      <c r="R39" s="2"/>
    </row>
    <row r="40" spans="2:19">
      <c r="B40" s="2">
        <f t="shared" si="5"/>
        <v>29</v>
      </c>
      <c r="C40" s="2">
        <v>166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6"/>
        <v>29</v>
      </c>
      <c r="K40" s="2">
        <v>252</v>
      </c>
      <c r="L40" s="2" t="s">
        <v>29</v>
      </c>
      <c r="M40" s="2">
        <f t="shared" si="3"/>
        <v>0</v>
      </c>
      <c r="N40" s="2" t="str">
        <f t="shared" ca="1" si="4"/>
        <v/>
      </c>
      <c r="O40" s="2"/>
      <c r="P40" s="2"/>
      <c r="Q40" s="2"/>
      <c r="R40" s="2"/>
    </row>
    <row r="41" spans="2:19">
      <c r="B41" s="2">
        <f t="shared" si="5"/>
        <v>30</v>
      </c>
      <c r="C41" s="2">
        <v>127</v>
      </c>
      <c r="D41" s="2" t="s">
        <v>29</v>
      </c>
      <c r="E41" s="2">
        <f t="shared" si="0"/>
        <v>0</v>
      </c>
      <c r="F41" s="2"/>
      <c r="G41" s="2"/>
      <c r="J41" s="2">
        <f t="shared" si="6"/>
        <v>30</v>
      </c>
      <c r="K41" s="2">
        <v>191</v>
      </c>
      <c r="L41" s="2" t="s">
        <v>29</v>
      </c>
      <c r="M41" s="2">
        <f t="shared" si="3"/>
        <v>0</v>
      </c>
      <c r="N41" s="2"/>
      <c r="O41" s="2"/>
      <c r="P41" s="2"/>
      <c r="Q41" s="2"/>
      <c r="R41" s="2"/>
    </row>
    <row r="42" spans="2:19">
      <c r="B42" s="2">
        <f t="shared" si="5"/>
        <v>31</v>
      </c>
      <c r="C42" s="2">
        <v>109</v>
      </c>
      <c r="D42" s="2" t="s">
        <v>29</v>
      </c>
      <c r="E42" s="2">
        <f t="shared" si="0"/>
        <v>0</v>
      </c>
      <c r="F42" s="2"/>
      <c r="G42" s="2"/>
      <c r="J42" s="2">
        <f t="shared" si="6"/>
        <v>31</v>
      </c>
      <c r="K42" s="2">
        <v>164</v>
      </c>
      <c r="L42" s="2" t="s">
        <v>29</v>
      </c>
      <c r="M42" s="2">
        <f t="shared" si="3"/>
        <v>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4437</v>
      </c>
      <c r="D44">
        <f>SUM(E12:E42)</f>
        <v>485</v>
      </c>
      <c r="E44" s="2">
        <f ca="1">SUM(F12:F42)</f>
        <v>1723</v>
      </c>
      <c r="J44" t="s">
        <v>21</v>
      </c>
      <c r="K44">
        <f>SUM(K12:K42)</f>
        <v>6972</v>
      </c>
      <c r="L44">
        <f>SUM(M12:M42)</f>
        <v>0</v>
      </c>
      <c r="M44" s="2">
        <f ca="1">SUM(N12:N42)</f>
        <v>3602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1.5713319810682893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133.10999999999999</v>
      </c>
      <c r="D47">
        <f>D44*0.03</f>
        <v>14.549999999999999</v>
      </c>
      <c r="J47" t="s">
        <v>24</v>
      </c>
      <c r="K47">
        <f>K44*0.03</f>
        <v>209.16</v>
      </c>
      <c r="L47">
        <f>L44*0.03</f>
        <v>0</v>
      </c>
    </row>
    <row r="48" spans="2:19">
      <c r="B48" t="s">
        <v>25</v>
      </c>
      <c r="C48">
        <f>C44-C45-C46-C47</f>
        <v>2328.89</v>
      </c>
      <c r="D48">
        <f>D44-D45-D46-D47</f>
        <v>-1504.55</v>
      </c>
      <c r="J48" t="s">
        <v>25</v>
      </c>
      <c r="K48">
        <f>K44-K45-K46-K47</f>
        <v>3762.84</v>
      </c>
      <c r="L48">
        <f>L44-L45-L46-L47</f>
        <v>-3000</v>
      </c>
    </row>
  </sheetData>
  <conditionalFormatting sqref="D12:E42">
    <cfRule type="expression" dxfId="15" priority="15">
      <formula>$D12="Y"</formula>
    </cfRule>
    <cfRule type="expression" dxfId="14" priority="16">
      <formula>$D12="N"</formula>
    </cfRule>
  </conditionalFormatting>
  <conditionalFormatting sqref="M12:M40">
    <cfRule type="expression" dxfId="13" priority="13">
      <formula>$L12="Y"</formula>
    </cfRule>
    <cfRule type="expression" dxfId="12" priority="14">
      <formula>$L12="N"</formula>
    </cfRule>
  </conditionalFormatting>
  <conditionalFormatting sqref="M44">
    <cfRule type="expression" dxfId="11" priority="11">
      <formula>$L44="Y"</formula>
    </cfRule>
    <cfRule type="expression" dxfId="10" priority="12">
      <formula>$L44="N"</formula>
    </cfRule>
  </conditionalFormatting>
  <conditionalFormatting sqref="D2:D4">
    <cfRule type="expression" dxfId="9" priority="9">
      <formula>$D2&gt;0</formula>
    </cfRule>
    <cfRule type="expression" dxfId="8" priority="10">
      <formula>$D2&lt;0</formula>
    </cfRule>
  </conditionalFormatting>
  <conditionalFormatting sqref="E44">
    <cfRule type="expression" dxfId="7" priority="7">
      <formula>$L44="Y"</formula>
    </cfRule>
    <cfRule type="expression" dxfId="6" priority="8">
      <formula>$L44="N"</formula>
    </cfRule>
  </conditionalFormatting>
  <conditionalFormatting sqref="M41">
    <cfRule type="expression" dxfId="5" priority="5">
      <formula>$L41="Y"</formula>
    </cfRule>
    <cfRule type="expression" dxfId="4" priority="6">
      <formula>$L41="N"</formula>
    </cfRule>
  </conditionalFormatting>
  <conditionalFormatting sqref="M42">
    <cfRule type="expression" dxfId="3" priority="3">
      <formula>$L42="Y"</formula>
    </cfRule>
    <cfRule type="expression" dxfId="2" priority="4">
      <formula>$L42="N"</formula>
    </cfRule>
  </conditionalFormatting>
  <conditionalFormatting sqref="L12:L42">
    <cfRule type="expression" dxfId="1" priority="1">
      <formula>$D12="Y"</formula>
    </cfRule>
    <cfRule type="expression" dxfId="0" priority="2">
      <formula>$D12="N"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opLeftCell="A35" zoomScale="85" zoomScaleNormal="85" zoomScalePageLayoutView="85" workbookViewId="0">
      <selection activeCell="A80" sqref="A80:Y81"/>
    </sheetView>
  </sheetViews>
  <sheetFormatPr baseColWidth="10" defaultRowHeight="15" x14ac:dyDescent="0"/>
  <sheetData>
    <row r="1" spans="2:31">
      <c r="B1" t="s">
        <v>43</v>
      </c>
    </row>
    <row r="2" spans="2:31">
      <c r="B2" t="s">
        <v>50</v>
      </c>
    </row>
    <row r="3" spans="2:31">
      <c r="B3" s="10"/>
      <c r="C3" s="6"/>
      <c r="D3" s="6"/>
      <c r="E3" s="10"/>
      <c r="F3" s="6"/>
      <c r="G3" s="6"/>
      <c r="H3" s="6"/>
    </row>
    <row r="4" spans="2:31">
      <c r="B4" s="11">
        <v>42552</v>
      </c>
      <c r="C4" s="11">
        <v>42557</v>
      </c>
      <c r="D4" s="11">
        <v>42558</v>
      </c>
      <c r="E4" s="11">
        <v>42559</v>
      </c>
      <c r="F4" s="11">
        <v>42563</v>
      </c>
      <c r="G4" s="11">
        <v>42564</v>
      </c>
      <c r="H4" s="11">
        <v>42565</v>
      </c>
      <c r="I4" s="6">
        <v>42566</v>
      </c>
      <c r="J4" s="6">
        <v>42567</v>
      </c>
      <c r="K4" s="6">
        <v>42577</v>
      </c>
      <c r="L4" s="6">
        <v>42578</v>
      </c>
      <c r="M4" s="6">
        <v>42579</v>
      </c>
      <c r="N4" s="6">
        <v>42583</v>
      </c>
      <c r="O4" s="6">
        <v>42584</v>
      </c>
      <c r="P4" s="6">
        <v>42585</v>
      </c>
      <c r="Q4" s="6">
        <v>42590</v>
      </c>
      <c r="R4" s="6">
        <v>42592</v>
      </c>
      <c r="S4" s="6">
        <v>42593</v>
      </c>
      <c r="T4" s="6">
        <v>42594</v>
      </c>
      <c r="U4" s="6">
        <v>42595</v>
      </c>
      <c r="V4" s="6">
        <v>42596</v>
      </c>
      <c r="W4" s="6">
        <v>42598</v>
      </c>
      <c r="X4" s="6">
        <v>42599</v>
      </c>
      <c r="Y4" s="6">
        <v>42600</v>
      </c>
      <c r="Z4" s="6">
        <v>42602</v>
      </c>
      <c r="AA4" s="6">
        <v>42603</v>
      </c>
      <c r="AB4" s="6">
        <v>42604</v>
      </c>
      <c r="AC4" s="6">
        <v>42605</v>
      </c>
      <c r="AD4" s="6">
        <v>42606</v>
      </c>
      <c r="AE4" s="6">
        <v>42607</v>
      </c>
    </row>
    <row r="5" spans="2:31">
      <c r="B5" s="8">
        <v>300</v>
      </c>
      <c r="C5" s="2">
        <v>275</v>
      </c>
      <c r="D5" s="2">
        <v>250</v>
      </c>
      <c r="E5" s="2">
        <v>225</v>
      </c>
      <c r="F5" s="2">
        <v>200</v>
      </c>
      <c r="G5" s="2">
        <v>190</v>
      </c>
      <c r="H5" s="2">
        <v>180</v>
      </c>
      <c r="I5" s="2">
        <v>170</v>
      </c>
      <c r="J5" s="2">
        <v>150</v>
      </c>
      <c r="K5" s="2">
        <v>125</v>
      </c>
      <c r="L5" s="2">
        <v>115</v>
      </c>
      <c r="M5" s="2">
        <v>100</v>
      </c>
      <c r="N5" s="2">
        <v>100</v>
      </c>
      <c r="O5" s="2">
        <v>100</v>
      </c>
      <c r="P5" s="8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8">
        <v>100</v>
      </c>
      <c r="AA5" s="2">
        <v>100</v>
      </c>
      <c r="AB5" s="8">
        <v>100</v>
      </c>
      <c r="AC5" s="2">
        <v>100</v>
      </c>
      <c r="AD5" s="2">
        <v>100</v>
      </c>
      <c r="AE5" s="2">
        <v>100</v>
      </c>
    </row>
    <row r="6" spans="2:31">
      <c r="B6" s="8">
        <v>300</v>
      </c>
      <c r="C6" s="2">
        <v>275</v>
      </c>
      <c r="D6" s="2">
        <v>250</v>
      </c>
      <c r="E6" s="2">
        <v>225</v>
      </c>
      <c r="F6" s="2">
        <v>200</v>
      </c>
      <c r="G6" s="2">
        <v>190</v>
      </c>
      <c r="H6" s="2">
        <v>180</v>
      </c>
      <c r="I6" s="2">
        <v>170</v>
      </c>
      <c r="J6" s="2">
        <v>150</v>
      </c>
      <c r="K6" s="2">
        <v>125</v>
      </c>
      <c r="L6" s="2">
        <v>115</v>
      </c>
      <c r="M6" s="2">
        <v>100</v>
      </c>
      <c r="N6" s="2">
        <v>100</v>
      </c>
      <c r="O6" s="2">
        <v>100</v>
      </c>
      <c r="P6" s="8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2">
        <v>100</v>
      </c>
      <c r="Y6" s="2">
        <v>100</v>
      </c>
      <c r="Z6" s="8">
        <v>100</v>
      </c>
      <c r="AA6" s="2">
        <v>100</v>
      </c>
      <c r="AB6" s="8">
        <v>100</v>
      </c>
      <c r="AC6" s="2">
        <v>100</v>
      </c>
      <c r="AD6" s="2">
        <v>100</v>
      </c>
      <c r="AE6" s="2">
        <v>100</v>
      </c>
    </row>
    <row r="7" spans="2:31">
      <c r="B7" s="8">
        <v>300</v>
      </c>
      <c r="C7" s="2">
        <v>275</v>
      </c>
      <c r="D7" s="2">
        <v>250</v>
      </c>
      <c r="E7" s="2">
        <v>225</v>
      </c>
      <c r="F7" s="2">
        <v>200</v>
      </c>
      <c r="G7" s="2">
        <v>190</v>
      </c>
      <c r="H7" s="2">
        <v>180</v>
      </c>
      <c r="I7" s="2">
        <v>170</v>
      </c>
      <c r="J7" s="2">
        <v>150</v>
      </c>
      <c r="K7" s="2">
        <v>125</v>
      </c>
      <c r="L7" s="2">
        <v>125</v>
      </c>
      <c r="M7" s="2">
        <v>115</v>
      </c>
      <c r="N7" s="2">
        <v>115</v>
      </c>
      <c r="O7" s="2">
        <v>115</v>
      </c>
      <c r="P7" s="8">
        <v>115</v>
      </c>
      <c r="Q7" s="2">
        <v>115</v>
      </c>
      <c r="R7" s="2">
        <v>115</v>
      </c>
      <c r="S7" s="2">
        <v>115</v>
      </c>
      <c r="T7" s="2">
        <v>115</v>
      </c>
      <c r="U7" s="2">
        <v>115</v>
      </c>
      <c r="V7" s="2">
        <v>115</v>
      </c>
      <c r="W7" s="2">
        <v>115</v>
      </c>
      <c r="X7" s="2">
        <v>115</v>
      </c>
      <c r="Y7" s="2">
        <v>115</v>
      </c>
      <c r="Z7" s="8">
        <v>115</v>
      </c>
      <c r="AA7" s="2">
        <v>115</v>
      </c>
      <c r="AB7" s="8">
        <v>115</v>
      </c>
      <c r="AC7" s="2">
        <v>115</v>
      </c>
      <c r="AD7" s="2">
        <v>115</v>
      </c>
      <c r="AE7" s="2">
        <v>115</v>
      </c>
    </row>
    <row r="8" spans="2:31">
      <c r="B8" s="8">
        <v>300</v>
      </c>
      <c r="C8" s="2">
        <v>275</v>
      </c>
      <c r="D8" s="2">
        <v>250</v>
      </c>
      <c r="E8" s="2">
        <v>225</v>
      </c>
      <c r="F8" s="2">
        <v>200</v>
      </c>
      <c r="G8" s="2">
        <v>190</v>
      </c>
      <c r="H8" s="2">
        <v>180</v>
      </c>
      <c r="I8" s="2">
        <v>170</v>
      </c>
      <c r="J8" s="2">
        <v>150</v>
      </c>
      <c r="K8" s="2">
        <v>125</v>
      </c>
      <c r="L8" s="2">
        <v>125</v>
      </c>
      <c r="M8" s="2">
        <v>115</v>
      </c>
      <c r="N8" s="2">
        <v>80</v>
      </c>
      <c r="O8" s="2">
        <v>70</v>
      </c>
      <c r="P8" s="8">
        <v>65</v>
      </c>
      <c r="Q8" s="2">
        <v>65</v>
      </c>
      <c r="R8" s="2">
        <v>65</v>
      </c>
      <c r="S8" s="2">
        <v>65</v>
      </c>
      <c r="T8" s="2">
        <v>65</v>
      </c>
      <c r="U8" s="2">
        <v>65</v>
      </c>
      <c r="V8" s="2">
        <v>65</v>
      </c>
      <c r="W8" s="2">
        <v>65</v>
      </c>
      <c r="X8" s="2">
        <v>65</v>
      </c>
      <c r="Y8" s="2">
        <v>65</v>
      </c>
      <c r="Z8" s="8">
        <v>65</v>
      </c>
      <c r="AA8" s="2">
        <v>65</v>
      </c>
      <c r="AB8" s="8">
        <v>65</v>
      </c>
      <c r="AC8" s="2">
        <v>65</v>
      </c>
      <c r="AD8" s="2">
        <v>65</v>
      </c>
      <c r="AE8" s="2">
        <v>65</v>
      </c>
    </row>
    <row r="9" spans="2:31">
      <c r="B9" s="8">
        <v>350</v>
      </c>
      <c r="C9" s="2">
        <v>325</v>
      </c>
      <c r="D9" s="2">
        <v>300</v>
      </c>
      <c r="E9" s="2">
        <v>275</v>
      </c>
      <c r="F9" s="2">
        <v>250</v>
      </c>
      <c r="G9" s="2">
        <v>240</v>
      </c>
      <c r="H9" s="2">
        <v>230</v>
      </c>
      <c r="I9" s="2">
        <v>225</v>
      </c>
      <c r="J9" s="2">
        <v>225</v>
      </c>
      <c r="K9" s="2">
        <v>200</v>
      </c>
      <c r="L9" s="2">
        <v>175</v>
      </c>
      <c r="M9" s="2">
        <v>175</v>
      </c>
      <c r="N9" s="2">
        <v>150</v>
      </c>
      <c r="O9" s="2">
        <v>130</v>
      </c>
      <c r="P9" s="8">
        <v>125</v>
      </c>
      <c r="Q9" s="2">
        <v>125</v>
      </c>
      <c r="R9" s="2">
        <v>125</v>
      </c>
      <c r="S9" s="2">
        <v>125</v>
      </c>
      <c r="T9" s="2">
        <v>125</v>
      </c>
      <c r="U9" s="2">
        <v>125</v>
      </c>
      <c r="V9" s="2">
        <v>125</v>
      </c>
      <c r="W9" s="2">
        <v>125</v>
      </c>
      <c r="X9" s="2">
        <v>125</v>
      </c>
      <c r="Y9" s="2">
        <v>125</v>
      </c>
      <c r="Z9" s="8">
        <v>125</v>
      </c>
      <c r="AA9" s="2">
        <v>125</v>
      </c>
      <c r="AB9" s="8">
        <v>125</v>
      </c>
      <c r="AC9" s="2">
        <v>125</v>
      </c>
      <c r="AD9" s="2">
        <v>125</v>
      </c>
      <c r="AE9" s="2">
        <v>125</v>
      </c>
    </row>
    <row r="10" spans="2:31">
      <c r="B10" s="8">
        <v>350</v>
      </c>
      <c r="C10" s="2">
        <v>325</v>
      </c>
      <c r="D10" s="2">
        <v>300</v>
      </c>
      <c r="E10" s="2">
        <v>275</v>
      </c>
      <c r="F10" s="2">
        <v>250</v>
      </c>
      <c r="G10" s="2">
        <v>240</v>
      </c>
      <c r="H10" s="2">
        <v>230</v>
      </c>
      <c r="I10" s="2">
        <v>225</v>
      </c>
      <c r="J10" s="2">
        <v>225</v>
      </c>
      <c r="K10" s="2">
        <v>200</v>
      </c>
      <c r="L10" s="2">
        <v>175</v>
      </c>
      <c r="M10" s="2">
        <v>175</v>
      </c>
      <c r="N10" s="2">
        <v>150</v>
      </c>
      <c r="O10" s="2">
        <v>130</v>
      </c>
      <c r="P10" s="8">
        <v>125</v>
      </c>
      <c r="Q10" s="2">
        <v>125</v>
      </c>
      <c r="R10" s="2">
        <v>125</v>
      </c>
      <c r="S10" s="2">
        <v>125</v>
      </c>
      <c r="T10" s="2">
        <v>125</v>
      </c>
      <c r="U10" s="2">
        <v>125</v>
      </c>
      <c r="V10" s="2">
        <v>125</v>
      </c>
      <c r="W10" s="2">
        <v>125</v>
      </c>
      <c r="X10" s="2">
        <v>125</v>
      </c>
      <c r="Y10" s="2">
        <v>125</v>
      </c>
      <c r="Z10" s="8">
        <v>125</v>
      </c>
      <c r="AA10" s="2">
        <v>125</v>
      </c>
      <c r="AB10" s="8">
        <v>125</v>
      </c>
      <c r="AC10" s="2">
        <v>125</v>
      </c>
      <c r="AD10" s="2">
        <v>125</v>
      </c>
      <c r="AE10" s="2">
        <v>125</v>
      </c>
    </row>
    <row r="11" spans="2:31">
      <c r="B11" s="8">
        <v>300</v>
      </c>
      <c r="C11" s="2">
        <v>300</v>
      </c>
      <c r="D11" s="2">
        <v>275</v>
      </c>
      <c r="E11" s="2">
        <v>250</v>
      </c>
      <c r="F11" s="2">
        <v>225</v>
      </c>
      <c r="G11" s="2">
        <v>215</v>
      </c>
      <c r="H11" s="2">
        <v>205</v>
      </c>
      <c r="I11" s="2">
        <v>200</v>
      </c>
      <c r="J11" s="2">
        <v>175</v>
      </c>
      <c r="K11" s="2">
        <v>150</v>
      </c>
      <c r="L11" s="2">
        <v>150</v>
      </c>
      <c r="M11" s="2">
        <v>150</v>
      </c>
      <c r="N11" s="2">
        <v>140</v>
      </c>
      <c r="O11" s="2">
        <v>120</v>
      </c>
      <c r="P11" s="8">
        <v>110</v>
      </c>
      <c r="Q11" s="2">
        <v>110</v>
      </c>
      <c r="R11" s="2">
        <v>110</v>
      </c>
      <c r="S11" s="2">
        <v>110</v>
      </c>
      <c r="T11" s="2">
        <v>110</v>
      </c>
      <c r="U11" s="2">
        <v>110</v>
      </c>
      <c r="V11" s="2">
        <v>110</v>
      </c>
      <c r="W11" s="2">
        <v>110</v>
      </c>
      <c r="X11" s="2">
        <v>110</v>
      </c>
      <c r="Y11" s="2">
        <v>110</v>
      </c>
      <c r="Z11" s="8">
        <v>110</v>
      </c>
      <c r="AA11" s="2">
        <v>110</v>
      </c>
      <c r="AB11" s="8">
        <v>110</v>
      </c>
      <c r="AC11" s="2">
        <v>110</v>
      </c>
      <c r="AD11" s="2">
        <v>110</v>
      </c>
      <c r="AE11" s="2">
        <v>110</v>
      </c>
    </row>
    <row r="12" spans="2:31">
      <c r="B12" s="8">
        <v>325</v>
      </c>
      <c r="C12" s="2">
        <v>300</v>
      </c>
      <c r="D12" s="2">
        <v>275</v>
      </c>
      <c r="E12" s="2">
        <v>250</v>
      </c>
      <c r="F12" s="2">
        <v>225</v>
      </c>
      <c r="G12" s="2">
        <v>215</v>
      </c>
      <c r="H12" s="2">
        <v>205</v>
      </c>
      <c r="I12" s="2">
        <v>200</v>
      </c>
      <c r="J12" s="2">
        <v>175</v>
      </c>
      <c r="K12" s="2">
        <v>150</v>
      </c>
      <c r="L12" s="2">
        <v>140</v>
      </c>
      <c r="M12" s="2">
        <v>140</v>
      </c>
      <c r="N12" s="2">
        <v>130</v>
      </c>
      <c r="O12" s="2">
        <v>130</v>
      </c>
      <c r="P12" s="8">
        <v>130</v>
      </c>
      <c r="Q12" s="2">
        <v>130</v>
      </c>
      <c r="R12" s="2">
        <v>130</v>
      </c>
      <c r="S12" s="2">
        <v>130</v>
      </c>
      <c r="T12" s="2">
        <v>130</v>
      </c>
      <c r="U12" s="2">
        <v>130</v>
      </c>
      <c r="V12" s="2">
        <v>130</v>
      </c>
      <c r="W12" s="2">
        <v>130</v>
      </c>
      <c r="X12" s="2">
        <v>130</v>
      </c>
      <c r="Y12" s="2">
        <v>130</v>
      </c>
      <c r="Z12" s="8">
        <v>130</v>
      </c>
      <c r="AA12" s="2">
        <v>130</v>
      </c>
      <c r="AB12" s="8">
        <v>130</v>
      </c>
      <c r="AC12" s="2">
        <v>130</v>
      </c>
      <c r="AD12" s="2">
        <v>130</v>
      </c>
      <c r="AE12" s="2">
        <v>130</v>
      </c>
    </row>
    <row r="13" spans="2:31">
      <c r="B13" s="8">
        <v>325</v>
      </c>
      <c r="C13" s="2">
        <v>300</v>
      </c>
      <c r="D13" s="2">
        <v>275</v>
      </c>
      <c r="E13" s="2">
        <v>250</v>
      </c>
      <c r="F13" s="2">
        <v>225</v>
      </c>
      <c r="G13" s="2">
        <v>215</v>
      </c>
      <c r="H13" s="2">
        <v>205</v>
      </c>
      <c r="I13" s="2">
        <v>200</v>
      </c>
      <c r="J13" s="2">
        <v>175</v>
      </c>
      <c r="K13" s="2">
        <v>150</v>
      </c>
      <c r="L13" s="2">
        <v>140</v>
      </c>
      <c r="M13" s="2">
        <v>140</v>
      </c>
      <c r="N13" s="2">
        <v>130</v>
      </c>
      <c r="O13" s="2">
        <v>130</v>
      </c>
      <c r="P13" s="8">
        <v>130</v>
      </c>
      <c r="Q13" s="2">
        <v>130</v>
      </c>
      <c r="R13" s="2">
        <v>130</v>
      </c>
      <c r="S13" s="2">
        <v>130</v>
      </c>
      <c r="T13" s="2">
        <v>130</v>
      </c>
      <c r="U13" s="2">
        <v>130</v>
      </c>
      <c r="V13" s="2">
        <v>130</v>
      </c>
      <c r="W13" s="2">
        <v>130</v>
      </c>
      <c r="X13" s="2">
        <v>130</v>
      </c>
      <c r="Y13" s="2">
        <v>130</v>
      </c>
      <c r="Z13" s="8">
        <v>130</v>
      </c>
      <c r="AA13" s="2">
        <v>130</v>
      </c>
      <c r="AB13" s="8">
        <v>130</v>
      </c>
      <c r="AC13" s="2">
        <v>130</v>
      </c>
      <c r="AD13" s="2">
        <v>130</v>
      </c>
      <c r="AE13" s="2">
        <v>130</v>
      </c>
    </row>
    <row r="14" spans="2:31">
      <c r="B14" s="8">
        <v>325</v>
      </c>
      <c r="C14" s="2">
        <v>300</v>
      </c>
      <c r="D14" s="2">
        <v>275</v>
      </c>
      <c r="E14" s="2">
        <v>250</v>
      </c>
      <c r="F14" s="2">
        <v>225</v>
      </c>
      <c r="G14" s="2">
        <v>215</v>
      </c>
      <c r="H14" s="2">
        <v>205</v>
      </c>
      <c r="I14" s="2">
        <v>200</v>
      </c>
      <c r="J14" s="2">
        <v>175</v>
      </c>
      <c r="K14" s="2">
        <v>150</v>
      </c>
      <c r="L14" s="2">
        <v>150</v>
      </c>
      <c r="M14" s="2">
        <v>150</v>
      </c>
      <c r="N14" s="2">
        <v>140</v>
      </c>
      <c r="O14" s="2">
        <v>140</v>
      </c>
      <c r="P14" s="8">
        <v>140</v>
      </c>
      <c r="Q14" s="2">
        <v>140</v>
      </c>
      <c r="R14" s="2">
        <v>140</v>
      </c>
      <c r="S14" s="2">
        <v>140</v>
      </c>
      <c r="T14" s="2">
        <v>140</v>
      </c>
      <c r="U14" s="2">
        <v>140</v>
      </c>
      <c r="V14" s="2">
        <v>140</v>
      </c>
      <c r="W14" s="2">
        <v>140</v>
      </c>
      <c r="X14" s="2">
        <v>140</v>
      </c>
      <c r="Y14" s="2">
        <v>140</v>
      </c>
      <c r="Z14" s="8">
        <v>140</v>
      </c>
      <c r="AA14" s="2">
        <v>140</v>
      </c>
      <c r="AB14" s="8">
        <v>140</v>
      </c>
      <c r="AC14" s="2">
        <v>140</v>
      </c>
      <c r="AD14" s="2">
        <v>140</v>
      </c>
      <c r="AE14" s="2">
        <v>140</v>
      </c>
    </row>
    <row r="15" spans="2:31">
      <c r="B15" s="8">
        <v>325</v>
      </c>
      <c r="C15" s="2">
        <v>300</v>
      </c>
      <c r="D15" s="2">
        <v>275</v>
      </c>
      <c r="E15" s="2">
        <v>250</v>
      </c>
      <c r="F15" s="2">
        <v>225</v>
      </c>
      <c r="G15" s="2">
        <v>215</v>
      </c>
      <c r="H15" s="2">
        <v>205</v>
      </c>
      <c r="I15" s="2">
        <v>200</v>
      </c>
      <c r="J15" s="2">
        <v>175</v>
      </c>
      <c r="K15" s="2">
        <v>150</v>
      </c>
      <c r="L15" s="2">
        <v>150</v>
      </c>
      <c r="M15" s="2">
        <v>150</v>
      </c>
      <c r="N15" s="2">
        <v>150</v>
      </c>
      <c r="O15" s="2">
        <v>150</v>
      </c>
      <c r="P15" s="8">
        <v>150</v>
      </c>
      <c r="Q15" s="2">
        <v>150</v>
      </c>
      <c r="R15" s="2">
        <v>150</v>
      </c>
      <c r="S15" s="2">
        <v>150</v>
      </c>
      <c r="T15" s="2">
        <v>150</v>
      </c>
      <c r="U15" s="2">
        <v>150</v>
      </c>
      <c r="V15" s="2">
        <v>150</v>
      </c>
      <c r="W15" s="2">
        <v>150</v>
      </c>
      <c r="X15" s="2">
        <v>150</v>
      </c>
      <c r="Y15" s="2">
        <v>150</v>
      </c>
      <c r="Z15" s="8">
        <v>150</v>
      </c>
      <c r="AA15" s="2">
        <v>150</v>
      </c>
      <c r="AB15" s="8">
        <v>150</v>
      </c>
      <c r="AC15" s="2">
        <v>150</v>
      </c>
      <c r="AD15" s="2">
        <v>150</v>
      </c>
      <c r="AE15" s="2">
        <v>150</v>
      </c>
    </row>
    <row r="16" spans="2:31">
      <c r="B16" s="8">
        <v>375</v>
      </c>
      <c r="C16" s="2">
        <v>350</v>
      </c>
      <c r="D16" s="2">
        <v>350</v>
      </c>
      <c r="E16" s="2">
        <v>325</v>
      </c>
      <c r="F16" s="2">
        <v>275</v>
      </c>
      <c r="G16" s="2">
        <v>265</v>
      </c>
      <c r="H16" s="2">
        <v>255</v>
      </c>
      <c r="I16" s="2">
        <v>250</v>
      </c>
      <c r="J16" s="2">
        <v>250</v>
      </c>
      <c r="K16" s="2">
        <v>225</v>
      </c>
      <c r="L16" s="2">
        <v>225</v>
      </c>
      <c r="M16" s="2">
        <v>225</v>
      </c>
      <c r="N16" s="2">
        <v>225</v>
      </c>
      <c r="O16" s="2">
        <v>225</v>
      </c>
      <c r="P16" s="8">
        <v>225</v>
      </c>
      <c r="Q16" s="2">
        <v>225</v>
      </c>
      <c r="R16" s="2">
        <v>225</v>
      </c>
      <c r="S16" s="2">
        <v>225</v>
      </c>
      <c r="T16" s="2">
        <v>225</v>
      </c>
      <c r="U16" s="2">
        <v>225</v>
      </c>
      <c r="V16" s="2">
        <v>225</v>
      </c>
      <c r="W16" s="2">
        <v>225</v>
      </c>
      <c r="X16" s="2">
        <v>225</v>
      </c>
      <c r="Y16" s="2">
        <v>225</v>
      </c>
      <c r="Z16" s="8">
        <v>225</v>
      </c>
      <c r="AA16" s="2">
        <v>225</v>
      </c>
      <c r="AB16" s="8">
        <v>225</v>
      </c>
      <c r="AC16" s="2">
        <v>225</v>
      </c>
      <c r="AD16" s="2">
        <v>225</v>
      </c>
      <c r="AE16" s="2">
        <v>225</v>
      </c>
    </row>
    <row r="17" spans="2:31">
      <c r="B17" s="8">
        <v>375</v>
      </c>
      <c r="C17" s="2">
        <v>350</v>
      </c>
      <c r="D17" s="2">
        <v>350</v>
      </c>
      <c r="E17" s="2">
        <v>325</v>
      </c>
      <c r="F17" s="2">
        <v>275</v>
      </c>
      <c r="G17" s="2">
        <v>265</v>
      </c>
      <c r="H17" s="2">
        <v>255</v>
      </c>
      <c r="I17" s="2">
        <v>250</v>
      </c>
      <c r="J17" s="2">
        <v>250</v>
      </c>
      <c r="K17" s="2">
        <v>225</v>
      </c>
      <c r="L17" s="2">
        <v>225</v>
      </c>
      <c r="M17" s="2">
        <v>225</v>
      </c>
      <c r="N17" s="2">
        <v>225</v>
      </c>
      <c r="O17" s="2">
        <v>225</v>
      </c>
      <c r="P17" s="8">
        <v>225</v>
      </c>
      <c r="Q17" s="2">
        <v>225</v>
      </c>
      <c r="R17" s="2">
        <v>225</v>
      </c>
      <c r="S17" s="2">
        <v>225</v>
      </c>
      <c r="T17" s="2">
        <v>225</v>
      </c>
      <c r="U17" s="2">
        <v>225</v>
      </c>
      <c r="V17" s="2">
        <v>225</v>
      </c>
      <c r="W17" s="2">
        <v>225</v>
      </c>
      <c r="X17" s="2">
        <v>225</v>
      </c>
      <c r="Y17" s="2">
        <v>225</v>
      </c>
      <c r="Z17" s="8">
        <v>225</v>
      </c>
      <c r="AA17" s="2">
        <v>225</v>
      </c>
      <c r="AB17" s="8">
        <v>225</v>
      </c>
      <c r="AC17" s="2">
        <v>225</v>
      </c>
      <c r="AD17" s="2">
        <v>225</v>
      </c>
      <c r="AE17" s="2">
        <v>225</v>
      </c>
    </row>
    <row r="18" spans="2:31">
      <c r="B18" s="8">
        <v>325</v>
      </c>
      <c r="C18" s="2">
        <v>300</v>
      </c>
      <c r="D18" s="2">
        <v>300</v>
      </c>
      <c r="E18" s="2">
        <v>300</v>
      </c>
      <c r="F18" s="2">
        <v>250</v>
      </c>
      <c r="G18" s="2">
        <v>240</v>
      </c>
      <c r="H18" s="2">
        <v>230</v>
      </c>
      <c r="I18" s="2">
        <v>225</v>
      </c>
      <c r="J18" s="2">
        <v>200</v>
      </c>
      <c r="K18" s="2">
        <v>175</v>
      </c>
      <c r="L18" s="2">
        <v>175</v>
      </c>
      <c r="M18" s="2">
        <v>175</v>
      </c>
      <c r="N18" s="2">
        <v>175</v>
      </c>
      <c r="O18" s="2">
        <v>175</v>
      </c>
      <c r="P18" s="8">
        <v>175</v>
      </c>
      <c r="Q18" s="2">
        <v>175</v>
      </c>
      <c r="R18" s="2">
        <v>175</v>
      </c>
      <c r="S18" s="2">
        <v>175</v>
      </c>
      <c r="T18" s="2">
        <v>175</v>
      </c>
      <c r="U18" s="2">
        <v>175</v>
      </c>
      <c r="V18" s="2">
        <v>175</v>
      </c>
      <c r="W18" s="2">
        <v>175</v>
      </c>
      <c r="X18" s="2">
        <v>175</v>
      </c>
      <c r="Y18" s="2">
        <v>175</v>
      </c>
      <c r="Z18" s="8">
        <v>175</v>
      </c>
      <c r="AA18" s="2">
        <v>175</v>
      </c>
      <c r="AB18" s="8">
        <v>175</v>
      </c>
      <c r="AC18" s="2">
        <v>175</v>
      </c>
      <c r="AD18" s="2">
        <v>175</v>
      </c>
      <c r="AE18" s="2">
        <v>175</v>
      </c>
    </row>
    <row r="19" spans="2:31">
      <c r="B19" s="8">
        <v>350</v>
      </c>
      <c r="C19" s="2">
        <v>325</v>
      </c>
      <c r="D19" s="2">
        <v>325</v>
      </c>
      <c r="E19" s="2">
        <v>325</v>
      </c>
      <c r="F19" s="2">
        <v>250</v>
      </c>
      <c r="G19" s="2">
        <v>240</v>
      </c>
      <c r="H19" s="2">
        <v>230</v>
      </c>
      <c r="I19" s="2">
        <v>225</v>
      </c>
      <c r="J19" s="2">
        <v>200</v>
      </c>
      <c r="K19" s="2">
        <v>175</v>
      </c>
      <c r="L19" s="2">
        <v>175</v>
      </c>
      <c r="M19" s="2">
        <v>175</v>
      </c>
      <c r="N19" s="2">
        <v>150</v>
      </c>
      <c r="O19" s="2">
        <v>150</v>
      </c>
      <c r="P19" s="8">
        <v>150</v>
      </c>
      <c r="Q19" s="2">
        <v>125</v>
      </c>
      <c r="R19" s="2">
        <v>134</v>
      </c>
      <c r="S19" s="2">
        <v>118</v>
      </c>
      <c r="T19" s="2">
        <v>100</v>
      </c>
      <c r="U19" s="2">
        <v>90</v>
      </c>
      <c r="V19" s="2">
        <v>80</v>
      </c>
      <c r="W19" s="2">
        <v>80</v>
      </c>
      <c r="X19" s="2">
        <v>80</v>
      </c>
      <c r="Y19" s="2">
        <v>80</v>
      </c>
      <c r="Z19" s="8">
        <v>80</v>
      </c>
      <c r="AA19" s="2">
        <v>80</v>
      </c>
      <c r="AB19" s="8">
        <v>80</v>
      </c>
      <c r="AC19" s="2">
        <v>80</v>
      </c>
      <c r="AD19" s="2">
        <v>80</v>
      </c>
      <c r="AE19" s="2">
        <v>80</v>
      </c>
    </row>
    <row r="20" spans="2:31">
      <c r="B20" s="8">
        <v>350</v>
      </c>
      <c r="C20" s="2">
        <v>325</v>
      </c>
      <c r="D20" s="2">
        <v>325</v>
      </c>
      <c r="E20" s="2">
        <v>325</v>
      </c>
      <c r="F20" s="2">
        <v>250</v>
      </c>
      <c r="G20" s="2">
        <v>240</v>
      </c>
      <c r="H20" s="2">
        <v>230</v>
      </c>
      <c r="I20" s="2">
        <v>225</v>
      </c>
      <c r="J20" s="2">
        <v>200</v>
      </c>
      <c r="K20" s="2">
        <v>175</v>
      </c>
      <c r="L20" s="2">
        <v>175</v>
      </c>
      <c r="M20" s="2">
        <v>175</v>
      </c>
      <c r="N20" s="2">
        <v>150</v>
      </c>
      <c r="O20" s="2">
        <v>150</v>
      </c>
      <c r="P20" s="8">
        <v>150</v>
      </c>
      <c r="Q20" s="2">
        <v>125</v>
      </c>
      <c r="R20" s="2">
        <v>142</v>
      </c>
      <c r="S20" s="2">
        <v>100</v>
      </c>
      <c r="T20" s="2">
        <v>100</v>
      </c>
      <c r="U20" s="2">
        <v>90</v>
      </c>
      <c r="V20" s="2">
        <v>80</v>
      </c>
      <c r="W20" s="2">
        <v>80</v>
      </c>
      <c r="X20" s="2">
        <v>80</v>
      </c>
      <c r="Y20" s="2">
        <v>80</v>
      </c>
      <c r="Z20" s="8">
        <v>80</v>
      </c>
      <c r="AA20" s="2">
        <v>80</v>
      </c>
      <c r="AB20" s="8">
        <v>80</v>
      </c>
      <c r="AC20" s="2">
        <v>80</v>
      </c>
      <c r="AD20" s="2">
        <v>80</v>
      </c>
      <c r="AE20" s="2">
        <v>80</v>
      </c>
    </row>
    <row r="21" spans="2:31">
      <c r="B21" s="8">
        <v>350</v>
      </c>
      <c r="C21" s="2">
        <v>325</v>
      </c>
      <c r="D21" s="2">
        <v>325</v>
      </c>
      <c r="E21" s="2">
        <v>325</v>
      </c>
      <c r="F21" s="2">
        <v>250</v>
      </c>
      <c r="G21" s="2">
        <v>240</v>
      </c>
      <c r="H21" s="2">
        <v>230</v>
      </c>
      <c r="I21" s="2">
        <v>225</v>
      </c>
      <c r="J21" s="2">
        <v>200</v>
      </c>
      <c r="K21" s="2">
        <v>175</v>
      </c>
      <c r="L21" s="2">
        <v>175</v>
      </c>
      <c r="M21" s="2">
        <v>175</v>
      </c>
      <c r="N21" s="2">
        <v>150</v>
      </c>
      <c r="O21" s="2">
        <v>150</v>
      </c>
      <c r="P21" s="8">
        <v>150</v>
      </c>
      <c r="Q21" s="2">
        <v>125</v>
      </c>
      <c r="R21" s="2">
        <v>142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2">
        <v>100</v>
      </c>
      <c r="Y21" s="2">
        <v>100</v>
      </c>
      <c r="Z21" s="8">
        <v>100</v>
      </c>
      <c r="AA21" s="2">
        <v>100</v>
      </c>
      <c r="AB21" s="8">
        <v>100</v>
      </c>
      <c r="AC21" s="2">
        <v>100</v>
      </c>
      <c r="AD21" s="2">
        <v>100</v>
      </c>
      <c r="AE21" s="2">
        <v>100</v>
      </c>
    </row>
    <row r="22" spans="2:31">
      <c r="B22" s="8">
        <v>350</v>
      </c>
      <c r="C22" s="2">
        <v>325</v>
      </c>
      <c r="D22" s="2">
        <v>325</v>
      </c>
      <c r="E22" s="2">
        <v>325</v>
      </c>
      <c r="F22" s="2">
        <v>250</v>
      </c>
      <c r="G22" s="2">
        <v>240</v>
      </c>
      <c r="H22" s="2">
        <v>230</v>
      </c>
      <c r="I22" s="2">
        <v>225</v>
      </c>
      <c r="J22" s="2">
        <v>200</v>
      </c>
      <c r="K22" s="2">
        <v>175</v>
      </c>
      <c r="L22" s="2">
        <v>175</v>
      </c>
      <c r="M22" s="2">
        <v>175</v>
      </c>
      <c r="N22" s="2">
        <v>175</v>
      </c>
      <c r="O22" s="2">
        <v>175</v>
      </c>
      <c r="P22" s="8">
        <v>175</v>
      </c>
      <c r="Q22" s="2">
        <v>150</v>
      </c>
      <c r="R22" s="2">
        <v>154</v>
      </c>
      <c r="S22" s="2">
        <v>153</v>
      </c>
      <c r="T22" s="2">
        <v>153</v>
      </c>
      <c r="U22" s="2">
        <v>153</v>
      </c>
      <c r="V22" s="2">
        <v>153</v>
      </c>
      <c r="W22" s="2">
        <v>153</v>
      </c>
      <c r="X22" s="2">
        <v>153</v>
      </c>
      <c r="Y22" s="2">
        <v>153</v>
      </c>
      <c r="Z22" s="8">
        <v>153</v>
      </c>
      <c r="AA22" s="2">
        <v>153</v>
      </c>
      <c r="AB22" s="8">
        <v>153</v>
      </c>
      <c r="AC22" s="2">
        <v>153</v>
      </c>
      <c r="AD22" s="2">
        <v>153</v>
      </c>
      <c r="AE22" s="2">
        <v>153</v>
      </c>
    </row>
    <row r="23" spans="2:31">
      <c r="B23" s="8">
        <v>400</v>
      </c>
      <c r="C23" s="2">
        <v>375</v>
      </c>
      <c r="D23" s="2">
        <v>375</v>
      </c>
      <c r="E23" s="2">
        <v>375</v>
      </c>
      <c r="F23" s="2">
        <v>325</v>
      </c>
      <c r="G23" s="2">
        <v>300</v>
      </c>
      <c r="H23" s="2">
        <v>275</v>
      </c>
      <c r="I23" s="2">
        <v>275</v>
      </c>
      <c r="J23" s="2">
        <v>275</v>
      </c>
      <c r="K23" s="2">
        <v>250</v>
      </c>
      <c r="L23" s="2">
        <v>250</v>
      </c>
      <c r="M23" s="2">
        <v>250</v>
      </c>
      <c r="N23" s="2">
        <v>250</v>
      </c>
      <c r="O23" s="2">
        <v>250</v>
      </c>
      <c r="P23" s="8">
        <v>250</v>
      </c>
      <c r="Q23" s="2">
        <v>250</v>
      </c>
      <c r="R23" s="2">
        <v>192</v>
      </c>
      <c r="S23" s="2">
        <v>210</v>
      </c>
      <c r="T23" s="2">
        <v>210</v>
      </c>
      <c r="U23" s="2">
        <v>172</v>
      </c>
      <c r="V23" s="2">
        <v>172</v>
      </c>
      <c r="W23" s="2">
        <v>172</v>
      </c>
      <c r="X23" s="2">
        <v>172</v>
      </c>
      <c r="Y23" s="2">
        <v>172</v>
      </c>
      <c r="Z23" s="8">
        <v>172</v>
      </c>
      <c r="AA23" s="2">
        <v>172</v>
      </c>
      <c r="AB23" s="8">
        <v>172</v>
      </c>
      <c r="AC23" s="2">
        <v>172</v>
      </c>
      <c r="AD23" s="2">
        <v>172</v>
      </c>
      <c r="AE23" s="2">
        <v>172</v>
      </c>
    </row>
    <row r="24" spans="2:31">
      <c r="B24" s="8">
        <v>400</v>
      </c>
      <c r="C24" s="2">
        <v>375</v>
      </c>
      <c r="D24" s="2">
        <v>375</v>
      </c>
      <c r="E24" s="2">
        <v>375</v>
      </c>
      <c r="F24" s="2">
        <v>325</v>
      </c>
      <c r="G24" s="2">
        <v>300</v>
      </c>
      <c r="H24" s="2">
        <v>275</v>
      </c>
      <c r="I24" s="2">
        <v>275</v>
      </c>
      <c r="J24" s="2">
        <v>275</v>
      </c>
      <c r="K24" s="2">
        <v>250</v>
      </c>
      <c r="L24" s="2">
        <v>250</v>
      </c>
      <c r="M24" s="2">
        <v>250</v>
      </c>
      <c r="N24" s="2">
        <v>250</v>
      </c>
      <c r="O24" s="2">
        <v>250</v>
      </c>
      <c r="P24" s="8">
        <v>250</v>
      </c>
      <c r="Q24" s="2">
        <v>250</v>
      </c>
      <c r="R24" s="2">
        <v>216</v>
      </c>
      <c r="S24" s="2">
        <v>230</v>
      </c>
      <c r="T24" s="2">
        <v>230</v>
      </c>
      <c r="U24" s="2">
        <v>189</v>
      </c>
      <c r="V24" s="2">
        <v>189</v>
      </c>
      <c r="W24" s="2">
        <v>189</v>
      </c>
      <c r="X24" s="2">
        <v>189</v>
      </c>
      <c r="Y24" s="2">
        <v>189</v>
      </c>
      <c r="Z24" s="8">
        <v>189</v>
      </c>
      <c r="AA24" s="2">
        <v>189</v>
      </c>
      <c r="AB24" s="8">
        <v>189</v>
      </c>
      <c r="AC24" s="2">
        <v>189</v>
      </c>
      <c r="AD24" s="2">
        <v>189</v>
      </c>
      <c r="AE24" s="2">
        <v>189</v>
      </c>
    </row>
    <row r="25" spans="2:31">
      <c r="B25" s="8">
        <v>350</v>
      </c>
      <c r="C25" s="2">
        <v>325</v>
      </c>
      <c r="D25" s="2">
        <v>325</v>
      </c>
      <c r="E25" s="2">
        <v>325</v>
      </c>
      <c r="F25" s="2">
        <v>275</v>
      </c>
      <c r="G25" s="2">
        <v>250</v>
      </c>
      <c r="H25" s="2">
        <v>240</v>
      </c>
      <c r="I25" s="2">
        <v>240</v>
      </c>
      <c r="J25" s="2">
        <v>200</v>
      </c>
      <c r="K25" s="2">
        <v>200</v>
      </c>
      <c r="L25" s="2">
        <v>200</v>
      </c>
      <c r="M25" s="2">
        <v>200</v>
      </c>
      <c r="N25" s="2">
        <v>200</v>
      </c>
      <c r="O25" s="2">
        <v>200</v>
      </c>
      <c r="P25" s="8">
        <v>200</v>
      </c>
      <c r="Q25" s="2">
        <v>200</v>
      </c>
      <c r="R25" s="2">
        <v>162</v>
      </c>
      <c r="S25" s="2">
        <v>162</v>
      </c>
      <c r="T25" s="2">
        <v>162</v>
      </c>
      <c r="U25" s="2">
        <v>143</v>
      </c>
      <c r="V25" s="2">
        <v>143</v>
      </c>
      <c r="W25" s="2">
        <v>125</v>
      </c>
      <c r="X25" s="2">
        <v>100</v>
      </c>
      <c r="Y25" s="2">
        <v>90</v>
      </c>
      <c r="Z25" s="8">
        <v>80</v>
      </c>
      <c r="AA25" s="2">
        <v>70</v>
      </c>
      <c r="AB25" s="8">
        <v>70</v>
      </c>
      <c r="AC25" s="2">
        <v>70</v>
      </c>
      <c r="AD25" s="2">
        <v>70</v>
      </c>
      <c r="AE25" s="2">
        <v>70</v>
      </c>
    </row>
    <row r="26" spans="2:31">
      <c r="B26" s="8">
        <v>350</v>
      </c>
      <c r="C26" s="2">
        <v>325</v>
      </c>
      <c r="D26" s="2">
        <v>325</v>
      </c>
      <c r="E26" s="2">
        <v>325</v>
      </c>
      <c r="F26" s="2">
        <v>275</v>
      </c>
      <c r="G26" s="2">
        <v>250</v>
      </c>
      <c r="H26" s="2">
        <v>240</v>
      </c>
      <c r="I26" s="2">
        <v>240</v>
      </c>
      <c r="J26" s="2">
        <v>200</v>
      </c>
      <c r="K26" s="2">
        <v>200</v>
      </c>
      <c r="L26" s="2">
        <v>200</v>
      </c>
      <c r="M26" s="2">
        <v>200</v>
      </c>
      <c r="N26" s="2">
        <v>200</v>
      </c>
      <c r="O26" s="2">
        <v>200</v>
      </c>
      <c r="P26" s="8">
        <v>200</v>
      </c>
      <c r="Q26" s="2">
        <v>200</v>
      </c>
      <c r="R26" s="2">
        <v>172</v>
      </c>
      <c r="S26" s="2">
        <v>172</v>
      </c>
      <c r="T26" s="2">
        <v>172</v>
      </c>
      <c r="U26" s="2">
        <v>172</v>
      </c>
      <c r="V26" s="2">
        <v>172</v>
      </c>
      <c r="W26" s="2">
        <v>150</v>
      </c>
      <c r="X26" s="2">
        <v>125</v>
      </c>
      <c r="Y26" s="2">
        <v>115</v>
      </c>
      <c r="Z26" s="8">
        <v>100</v>
      </c>
      <c r="AA26" s="2">
        <v>90</v>
      </c>
      <c r="AB26" s="8">
        <v>90</v>
      </c>
      <c r="AC26" s="2">
        <v>90</v>
      </c>
      <c r="AD26" s="2">
        <v>90</v>
      </c>
      <c r="AE26" s="2">
        <v>90</v>
      </c>
    </row>
    <row r="27" spans="2:31">
      <c r="B27" s="8">
        <v>350</v>
      </c>
      <c r="C27" s="2">
        <v>325</v>
      </c>
      <c r="D27" s="2">
        <v>325</v>
      </c>
      <c r="E27" s="2">
        <v>325</v>
      </c>
      <c r="F27" s="2">
        <v>275</v>
      </c>
      <c r="G27" s="2">
        <v>250</v>
      </c>
      <c r="H27" s="2">
        <v>240</v>
      </c>
      <c r="I27" s="2">
        <v>240</v>
      </c>
      <c r="J27" s="2">
        <v>200</v>
      </c>
      <c r="K27" s="2">
        <v>200</v>
      </c>
      <c r="L27" s="2">
        <v>200</v>
      </c>
      <c r="M27" s="2">
        <v>200</v>
      </c>
      <c r="N27" s="2">
        <v>200</v>
      </c>
      <c r="O27" s="2">
        <v>200</v>
      </c>
      <c r="P27" s="8">
        <v>200</v>
      </c>
      <c r="Q27" s="2">
        <v>200</v>
      </c>
      <c r="R27" s="2">
        <v>141</v>
      </c>
      <c r="S27" s="2">
        <v>141</v>
      </c>
      <c r="T27" s="2">
        <v>141</v>
      </c>
      <c r="U27" s="2">
        <v>141</v>
      </c>
      <c r="V27" s="2">
        <v>141</v>
      </c>
      <c r="W27" s="2">
        <v>130</v>
      </c>
      <c r="X27" s="2">
        <v>130</v>
      </c>
      <c r="Y27" s="2">
        <v>125</v>
      </c>
      <c r="Z27" s="8">
        <v>100</v>
      </c>
      <c r="AA27" s="2">
        <v>90</v>
      </c>
      <c r="AB27" s="8">
        <v>90</v>
      </c>
      <c r="AC27" s="2">
        <v>70</v>
      </c>
      <c r="AD27" s="2">
        <v>70</v>
      </c>
      <c r="AE27" s="2">
        <v>70</v>
      </c>
    </row>
    <row r="28" spans="2:31">
      <c r="B28" s="8">
        <v>350</v>
      </c>
      <c r="C28" s="2">
        <v>325</v>
      </c>
      <c r="D28" s="2">
        <v>325</v>
      </c>
      <c r="E28" s="2">
        <v>325</v>
      </c>
      <c r="F28" s="2">
        <v>275</v>
      </c>
      <c r="G28" s="2">
        <v>250</v>
      </c>
      <c r="H28" s="2">
        <v>240</v>
      </c>
      <c r="I28" s="2">
        <v>240</v>
      </c>
      <c r="J28" s="2">
        <v>200</v>
      </c>
      <c r="K28" s="2">
        <v>200</v>
      </c>
      <c r="L28" s="2">
        <v>200</v>
      </c>
      <c r="M28" s="2">
        <v>200</v>
      </c>
      <c r="N28" s="2">
        <v>200</v>
      </c>
      <c r="O28" s="2">
        <v>200</v>
      </c>
      <c r="P28" s="8">
        <v>200</v>
      </c>
      <c r="Q28" s="2">
        <v>200</v>
      </c>
      <c r="R28" s="2">
        <v>141</v>
      </c>
      <c r="S28" s="2">
        <v>141</v>
      </c>
      <c r="T28" s="2">
        <v>141</v>
      </c>
      <c r="U28" s="2">
        <v>141</v>
      </c>
      <c r="V28" s="2">
        <v>141</v>
      </c>
      <c r="W28" s="2">
        <v>130</v>
      </c>
      <c r="X28" s="2">
        <v>130</v>
      </c>
      <c r="Y28" s="2">
        <v>125</v>
      </c>
      <c r="Z28" s="8">
        <v>125</v>
      </c>
      <c r="AA28" s="2">
        <v>115</v>
      </c>
      <c r="AB28" s="8">
        <v>100</v>
      </c>
      <c r="AC28" s="2">
        <v>80</v>
      </c>
      <c r="AD28" s="2">
        <v>70</v>
      </c>
      <c r="AE28" s="2">
        <v>70</v>
      </c>
    </row>
    <row r="29" spans="2:31">
      <c r="B29" s="8">
        <v>350</v>
      </c>
      <c r="C29" s="2">
        <v>325</v>
      </c>
      <c r="D29" s="2">
        <v>325</v>
      </c>
      <c r="E29" s="2">
        <v>325</v>
      </c>
      <c r="F29" s="2">
        <v>275</v>
      </c>
      <c r="G29" s="2">
        <v>250</v>
      </c>
      <c r="H29" s="2">
        <v>240</v>
      </c>
      <c r="I29" s="2">
        <v>240</v>
      </c>
      <c r="J29" s="2">
        <v>200</v>
      </c>
      <c r="K29" s="2">
        <v>200</v>
      </c>
      <c r="L29" s="2">
        <v>200</v>
      </c>
      <c r="M29" s="2">
        <v>200</v>
      </c>
      <c r="N29" s="2">
        <v>200</v>
      </c>
      <c r="O29" s="2">
        <v>200</v>
      </c>
      <c r="P29" s="8">
        <v>200</v>
      </c>
      <c r="Q29" s="2">
        <v>200</v>
      </c>
      <c r="R29" s="2">
        <v>155</v>
      </c>
      <c r="S29" s="2">
        <v>155</v>
      </c>
      <c r="T29" s="2">
        <v>155</v>
      </c>
      <c r="U29" s="2">
        <v>155</v>
      </c>
      <c r="V29" s="2">
        <v>155</v>
      </c>
      <c r="W29" s="2">
        <v>155</v>
      </c>
      <c r="X29" s="2">
        <v>155</v>
      </c>
      <c r="Y29" s="2">
        <v>155</v>
      </c>
      <c r="Z29" s="8">
        <v>155</v>
      </c>
      <c r="AA29" s="2">
        <v>145</v>
      </c>
      <c r="AB29" s="8">
        <v>135</v>
      </c>
      <c r="AC29" s="2">
        <v>115</v>
      </c>
      <c r="AD29" s="2">
        <v>80</v>
      </c>
      <c r="AE29" s="2">
        <v>80</v>
      </c>
    </row>
    <row r="30" spans="2:31">
      <c r="B30" s="8">
        <v>400</v>
      </c>
      <c r="C30" s="2">
        <v>375</v>
      </c>
      <c r="D30" s="2">
        <v>375</v>
      </c>
      <c r="E30" s="2">
        <v>375</v>
      </c>
      <c r="F30" s="2">
        <v>350</v>
      </c>
      <c r="G30" s="2">
        <v>300</v>
      </c>
      <c r="H30" s="2">
        <v>300</v>
      </c>
      <c r="I30" s="2">
        <v>300</v>
      </c>
      <c r="J30" s="2">
        <v>300</v>
      </c>
      <c r="K30" s="2">
        <v>275</v>
      </c>
      <c r="L30" s="2">
        <v>275</v>
      </c>
      <c r="M30" s="2">
        <v>275</v>
      </c>
      <c r="N30" s="2">
        <v>275</v>
      </c>
      <c r="O30" s="2">
        <v>275</v>
      </c>
      <c r="P30" s="8">
        <v>275</v>
      </c>
      <c r="Q30" s="2">
        <v>275</v>
      </c>
      <c r="R30" s="2">
        <v>187</v>
      </c>
      <c r="S30" s="2">
        <v>187</v>
      </c>
      <c r="T30" s="2">
        <v>187</v>
      </c>
      <c r="U30" s="2">
        <v>187</v>
      </c>
      <c r="V30" s="2">
        <v>187</v>
      </c>
      <c r="W30" s="2">
        <v>175</v>
      </c>
      <c r="X30" s="2">
        <v>175</v>
      </c>
      <c r="Y30" s="2">
        <v>175</v>
      </c>
      <c r="Z30" s="8">
        <v>175</v>
      </c>
      <c r="AA30" s="2">
        <v>165</v>
      </c>
      <c r="AB30" s="8">
        <v>155</v>
      </c>
      <c r="AC30" s="2">
        <v>135</v>
      </c>
      <c r="AD30" s="2">
        <v>100</v>
      </c>
      <c r="AE30" s="2">
        <v>100</v>
      </c>
    </row>
    <row r="31" spans="2:31">
      <c r="B31" s="8">
        <v>400</v>
      </c>
      <c r="C31" s="2">
        <v>375</v>
      </c>
      <c r="D31" s="2">
        <v>375</v>
      </c>
      <c r="E31" s="2">
        <v>375</v>
      </c>
      <c r="F31" s="2">
        <v>350</v>
      </c>
      <c r="G31" s="2">
        <v>300</v>
      </c>
      <c r="H31" s="2">
        <v>300</v>
      </c>
      <c r="I31" s="2">
        <v>300</v>
      </c>
      <c r="J31" s="2">
        <v>300</v>
      </c>
      <c r="K31" s="2">
        <v>275</v>
      </c>
      <c r="L31" s="2">
        <v>275</v>
      </c>
      <c r="M31" s="2">
        <v>275</v>
      </c>
      <c r="N31" s="2">
        <v>275</v>
      </c>
      <c r="O31" s="2">
        <v>275</v>
      </c>
      <c r="P31" s="8">
        <v>275</v>
      </c>
      <c r="Q31" s="2">
        <v>275</v>
      </c>
      <c r="R31" s="2">
        <v>203</v>
      </c>
      <c r="S31" s="2">
        <v>203</v>
      </c>
      <c r="T31" s="2">
        <v>203</v>
      </c>
      <c r="U31" s="2">
        <v>203</v>
      </c>
      <c r="V31" s="2">
        <v>203</v>
      </c>
      <c r="W31" s="2">
        <v>190</v>
      </c>
      <c r="X31" s="2">
        <v>190</v>
      </c>
      <c r="Y31" s="2">
        <v>190</v>
      </c>
      <c r="Z31" s="8">
        <v>190</v>
      </c>
      <c r="AA31" s="2">
        <v>180</v>
      </c>
      <c r="AB31" s="8">
        <v>175</v>
      </c>
      <c r="AC31" s="2">
        <v>155</v>
      </c>
      <c r="AD31" s="2">
        <v>125</v>
      </c>
      <c r="AE31" s="2">
        <v>100</v>
      </c>
    </row>
    <row r="32" spans="2:31">
      <c r="B32" s="8">
        <v>350</v>
      </c>
      <c r="C32" s="2">
        <v>350</v>
      </c>
      <c r="D32" s="2">
        <v>350</v>
      </c>
      <c r="E32" s="2">
        <v>350</v>
      </c>
      <c r="F32" s="2">
        <v>300</v>
      </c>
      <c r="G32" s="2">
        <v>275</v>
      </c>
      <c r="H32" s="2">
        <v>275</v>
      </c>
      <c r="I32" s="2">
        <v>275</v>
      </c>
      <c r="J32" s="2">
        <v>275</v>
      </c>
      <c r="K32" s="2">
        <v>275</v>
      </c>
      <c r="L32" s="2">
        <v>275</v>
      </c>
      <c r="M32" s="2">
        <v>275</v>
      </c>
      <c r="N32" s="2">
        <v>275</v>
      </c>
      <c r="O32" s="2">
        <v>275</v>
      </c>
      <c r="P32" s="8">
        <v>275</v>
      </c>
      <c r="Q32" s="2">
        <v>275</v>
      </c>
      <c r="R32" s="2">
        <v>155</v>
      </c>
      <c r="S32" s="2">
        <v>155</v>
      </c>
      <c r="T32" s="2">
        <v>155</v>
      </c>
      <c r="U32" s="2">
        <v>155</v>
      </c>
      <c r="V32" s="2">
        <v>155</v>
      </c>
      <c r="W32" s="2">
        <v>155</v>
      </c>
      <c r="X32" s="2">
        <v>155</v>
      </c>
      <c r="Y32" s="2">
        <v>155</v>
      </c>
      <c r="Z32" s="8">
        <v>155</v>
      </c>
      <c r="AA32" s="2">
        <v>145</v>
      </c>
      <c r="AB32" s="8">
        <v>135</v>
      </c>
      <c r="AC32" s="2">
        <v>125</v>
      </c>
      <c r="AD32" s="2">
        <v>100</v>
      </c>
      <c r="AE32" s="2">
        <v>80</v>
      </c>
    </row>
    <row r="33" spans="1:31">
      <c r="B33" s="8">
        <v>350</v>
      </c>
      <c r="C33" s="2">
        <v>350</v>
      </c>
      <c r="D33" s="2">
        <v>350</v>
      </c>
      <c r="E33" s="2">
        <v>350</v>
      </c>
      <c r="F33" s="2">
        <v>300</v>
      </c>
      <c r="G33" s="2">
        <v>275</v>
      </c>
      <c r="H33" s="2">
        <v>275</v>
      </c>
      <c r="I33" s="2">
        <v>275</v>
      </c>
      <c r="J33" s="2">
        <v>275</v>
      </c>
      <c r="K33" s="2">
        <v>275</v>
      </c>
      <c r="L33" s="2">
        <v>275</v>
      </c>
      <c r="M33" s="2">
        <v>275</v>
      </c>
      <c r="N33" s="2">
        <v>275</v>
      </c>
      <c r="O33" s="2">
        <v>275</v>
      </c>
      <c r="P33" s="8">
        <v>275</v>
      </c>
      <c r="Q33" s="2">
        <v>275</v>
      </c>
      <c r="R33" s="2">
        <v>155</v>
      </c>
      <c r="S33" s="2">
        <v>155</v>
      </c>
      <c r="T33" s="2">
        <v>155</v>
      </c>
      <c r="U33" s="2">
        <v>155</v>
      </c>
      <c r="V33" s="2">
        <v>155</v>
      </c>
      <c r="W33" s="2">
        <v>155</v>
      </c>
      <c r="X33" s="2">
        <v>155</v>
      </c>
      <c r="Y33" s="2">
        <v>155</v>
      </c>
      <c r="Z33" s="8">
        <v>155</v>
      </c>
      <c r="AA33" s="2">
        <v>145</v>
      </c>
      <c r="AB33" s="8">
        <v>135</v>
      </c>
      <c r="AC33" s="2">
        <v>125</v>
      </c>
      <c r="AD33" s="2">
        <v>100</v>
      </c>
      <c r="AE33" s="2">
        <v>80</v>
      </c>
    </row>
    <row r="34" spans="1:31">
      <c r="B34" s="8">
        <v>350</v>
      </c>
      <c r="C34" s="2">
        <v>350</v>
      </c>
      <c r="D34" s="2">
        <v>350</v>
      </c>
      <c r="E34" s="2">
        <v>350</v>
      </c>
      <c r="F34" s="2">
        <v>300</v>
      </c>
      <c r="G34" s="2">
        <v>275</v>
      </c>
      <c r="H34" s="2">
        <v>275</v>
      </c>
      <c r="I34" s="2">
        <v>275</v>
      </c>
      <c r="J34" s="2">
        <v>275</v>
      </c>
      <c r="K34" s="2">
        <v>275</v>
      </c>
      <c r="L34" s="2">
        <v>275</v>
      </c>
      <c r="M34" s="2">
        <v>275</v>
      </c>
      <c r="N34" s="2">
        <v>275</v>
      </c>
      <c r="O34" s="2">
        <v>275</v>
      </c>
      <c r="P34" s="8">
        <v>275</v>
      </c>
      <c r="Q34" s="2">
        <v>275</v>
      </c>
      <c r="R34" s="2">
        <v>155</v>
      </c>
      <c r="S34" s="2">
        <v>155</v>
      </c>
      <c r="T34" s="2">
        <v>155</v>
      </c>
      <c r="U34" s="2">
        <v>155</v>
      </c>
      <c r="V34" s="2">
        <v>155</v>
      </c>
      <c r="W34" s="2">
        <v>155</v>
      </c>
      <c r="X34" s="2">
        <v>155</v>
      </c>
      <c r="Y34" s="2">
        <v>155</v>
      </c>
      <c r="Z34" s="8">
        <v>155</v>
      </c>
      <c r="AA34" s="2">
        <v>145</v>
      </c>
      <c r="AB34" s="8">
        <v>135</v>
      </c>
      <c r="AC34" s="2">
        <v>125</v>
      </c>
      <c r="AD34" s="2">
        <v>100</v>
      </c>
      <c r="AE34" s="2">
        <v>80</v>
      </c>
    </row>
    <row r="35" spans="1:31">
      <c r="B35" s="8">
        <v>350</v>
      </c>
      <c r="C35" s="2">
        <v>350</v>
      </c>
      <c r="D35" s="2">
        <v>350</v>
      </c>
      <c r="E35" s="2">
        <v>350</v>
      </c>
      <c r="F35" s="2">
        <v>300</v>
      </c>
      <c r="G35" s="2">
        <v>275</v>
      </c>
      <c r="H35" s="2">
        <v>275</v>
      </c>
      <c r="I35" s="2">
        <v>275</v>
      </c>
      <c r="J35" s="2">
        <v>275</v>
      </c>
      <c r="K35" s="2">
        <v>275</v>
      </c>
      <c r="L35" s="2">
        <v>275</v>
      </c>
      <c r="M35" s="2">
        <v>275</v>
      </c>
      <c r="N35" s="2">
        <v>275</v>
      </c>
      <c r="O35" s="2">
        <v>275</v>
      </c>
      <c r="P35" s="8">
        <v>275</v>
      </c>
      <c r="Q35" s="2">
        <v>275</v>
      </c>
      <c r="R35" s="2">
        <v>155</v>
      </c>
      <c r="S35" s="2">
        <v>155</v>
      </c>
      <c r="T35" s="2">
        <v>155</v>
      </c>
      <c r="U35" s="2">
        <v>155</v>
      </c>
      <c r="V35" s="2">
        <v>155</v>
      </c>
      <c r="W35" s="2">
        <v>155</v>
      </c>
      <c r="X35" s="2">
        <v>155</v>
      </c>
      <c r="Y35" s="2">
        <v>155</v>
      </c>
      <c r="Z35" s="8">
        <v>155</v>
      </c>
      <c r="AA35" s="2">
        <v>145</v>
      </c>
      <c r="AB35" s="8">
        <v>135</v>
      </c>
      <c r="AC35" s="2">
        <v>125</v>
      </c>
      <c r="AD35" s="2">
        <v>100</v>
      </c>
      <c r="AE35" s="2">
        <v>80</v>
      </c>
    </row>
    <row r="36" spans="1:31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8"/>
      <c r="Q36" s="2"/>
      <c r="R36" s="2"/>
      <c r="S36" s="2"/>
      <c r="T36" s="2"/>
      <c r="U36" s="2"/>
      <c r="V36" s="2"/>
      <c r="W36" s="2"/>
      <c r="X36" s="2"/>
      <c r="Y36" s="2"/>
      <c r="Z36" s="8"/>
      <c r="AA36" s="2"/>
      <c r="AB36" s="8"/>
      <c r="AC36" s="2"/>
      <c r="AD36" s="2"/>
      <c r="AE36" s="2"/>
    </row>
    <row r="37" spans="1:31">
      <c r="A37" s="8" t="s">
        <v>80</v>
      </c>
      <c r="B37" s="6">
        <f>B4</f>
        <v>42552</v>
      </c>
      <c r="C37" s="6">
        <f t="shared" ref="C37:AE37" si="0">C4</f>
        <v>42557</v>
      </c>
      <c r="D37" s="6">
        <f t="shared" si="0"/>
        <v>42558</v>
      </c>
      <c r="E37" s="6">
        <f t="shared" si="0"/>
        <v>42559</v>
      </c>
      <c r="F37" s="6">
        <f t="shared" si="0"/>
        <v>42563</v>
      </c>
      <c r="G37" s="6">
        <f t="shared" si="0"/>
        <v>42564</v>
      </c>
      <c r="H37" s="6">
        <f t="shared" si="0"/>
        <v>42565</v>
      </c>
      <c r="I37" s="6">
        <f t="shared" si="0"/>
        <v>42566</v>
      </c>
      <c r="J37" s="6">
        <f t="shared" si="0"/>
        <v>42567</v>
      </c>
      <c r="K37" s="6">
        <f t="shared" si="0"/>
        <v>42577</v>
      </c>
      <c r="L37" s="6">
        <f t="shared" si="0"/>
        <v>42578</v>
      </c>
      <c r="M37" s="6">
        <f t="shared" si="0"/>
        <v>42579</v>
      </c>
      <c r="N37" s="6">
        <f t="shared" si="0"/>
        <v>42583</v>
      </c>
      <c r="O37" s="6">
        <f t="shared" si="0"/>
        <v>42584</v>
      </c>
      <c r="P37" s="6">
        <f t="shared" si="0"/>
        <v>42585</v>
      </c>
      <c r="Q37" s="6">
        <f t="shared" si="0"/>
        <v>42590</v>
      </c>
      <c r="R37" s="6">
        <f t="shared" si="0"/>
        <v>42592</v>
      </c>
      <c r="S37" s="6">
        <f t="shared" si="0"/>
        <v>42593</v>
      </c>
      <c r="T37" s="6">
        <f t="shared" si="0"/>
        <v>42594</v>
      </c>
      <c r="U37" s="6">
        <f t="shared" si="0"/>
        <v>42595</v>
      </c>
      <c r="V37" s="6">
        <f t="shared" si="0"/>
        <v>42596</v>
      </c>
      <c r="W37" s="6">
        <f t="shared" si="0"/>
        <v>42598</v>
      </c>
      <c r="X37" s="6">
        <f t="shared" si="0"/>
        <v>42599</v>
      </c>
      <c r="Y37" s="6">
        <f t="shared" si="0"/>
        <v>42600</v>
      </c>
      <c r="Z37" s="6">
        <f t="shared" si="0"/>
        <v>42602</v>
      </c>
      <c r="AA37" s="6">
        <f t="shared" si="0"/>
        <v>42603</v>
      </c>
      <c r="AB37" s="6">
        <f t="shared" si="0"/>
        <v>42604</v>
      </c>
      <c r="AC37" s="6">
        <f t="shared" si="0"/>
        <v>42605</v>
      </c>
      <c r="AD37" s="6">
        <f t="shared" si="0"/>
        <v>42606</v>
      </c>
      <c r="AE37" s="6">
        <f t="shared" si="0"/>
        <v>42607</v>
      </c>
    </row>
    <row r="38" spans="1:31">
      <c r="A38" s="8" t="s">
        <v>81</v>
      </c>
      <c r="B38">
        <f>SUM(B5:B35)</f>
        <v>10725</v>
      </c>
      <c r="C38">
        <f t="shared" ref="C38:AE38" si="1">SUM(C5:C35)</f>
        <v>10075</v>
      </c>
      <c r="D38">
        <f t="shared" si="1"/>
        <v>9800</v>
      </c>
      <c r="E38">
        <f t="shared" si="1"/>
        <v>9475</v>
      </c>
      <c r="F38">
        <f t="shared" si="1"/>
        <v>8150</v>
      </c>
      <c r="G38">
        <f t="shared" si="1"/>
        <v>7595</v>
      </c>
      <c r="H38">
        <f t="shared" si="1"/>
        <v>7315</v>
      </c>
      <c r="I38">
        <f t="shared" si="1"/>
        <v>7205</v>
      </c>
      <c r="J38">
        <f t="shared" si="1"/>
        <v>6675</v>
      </c>
      <c r="K38">
        <f t="shared" si="1"/>
        <v>6125</v>
      </c>
      <c r="L38">
        <f t="shared" si="1"/>
        <v>6035</v>
      </c>
      <c r="M38">
        <f t="shared" si="1"/>
        <v>5985</v>
      </c>
      <c r="N38">
        <f t="shared" si="1"/>
        <v>5785</v>
      </c>
      <c r="O38">
        <f t="shared" si="1"/>
        <v>5715</v>
      </c>
      <c r="P38">
        <f t="shared" si="1"/>
        <v>5690</v>
      </c>
      <c r="Q38">
        <f t="shared" si="1"/>
        <v>5590</v>
      </c>
      <c r="R38">
        <f t="shared" si="1"/>
        <v>4676</v>
      </c>
      <c r="S38">
        <f t="shared" si="1"/>
        <v>4607</v>
      </c>
      <c r="T38">
        <f t="shared" si="1"/>
        <v>4589</v>
      </c>
      <c r="U38">
        <f t="shared" si="1"/>
        <v>4471</v>
      </c>
      <c r="V38">
        <f t="shared" si="1"/>
        <v>4451</v>
      </c>
      <c r="W38">
        <f t="shared" si="1"/>
        <v>4364</v>
      </c>
      <c r="X38">
        <f t="shared" si="1"/>
        <v>4314</v>
      </c>
      <c r="Y38">
        <f t="shared" si="1"/>
        <v>4284</v>
      </c>
      <c r="Z38">
        <f t="shared" si="1"/>
        <v>4234</v>
      </c>
      <c r="AA38">
        <f t="shared" si="1"/>
        <v>4124</v>
      </c>
      <c r="AB38">
        <f t="shared" si="1"/>
        <v>4044</v>
      </c>
      <c r="AC38">
        <f t="shared" si="1"/>
        <v>3904</v>
      </c>
      <c r="AD38">
        <f t="shared" si="1"/>
        <v>3694</v>
      </c>
      <c r="AE38">
        <f t="shared" si="1"/>
        <v>3589</v>
      </c>
    </row>
    <row r="39" spans="1:31"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8"/>
      <c r="Q39" s="2"/>
      <c r="R39" s="2"/>
      <c r="S39" s="2"/>
      <c r="T39" s="2"/>
      <c r="U39" s="2"/>
      <c r="V39" s="2"/>
      <c r="W39" s="2"/>
      <c r="X39" s="2"/>
      <c r="Y39" s="2"/>
      <c r="Z39" s="8"/>
      <c r="AA39" s="2"/>
      <c r="AB39" s="8"/>
      <c r="AC39" s="2"/>
      <c r="AD39" s="2"/>
      <c r="AE39" s="2"/>
    </row>
    <row r="40" spans="1:31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8"/>
      <c r="Q40" s="2"/>
      <c r="R40" s="2"/>
      <c r="S40" s="2"/>
      <c r="T40" s="2"/>
      <c r="U40" s="2"/>
      <c r="V40" s="2"/>
      <c r="W40" s="2"/>
      <c r="X40" s="2"/>
      <c r="Y40" s="2"/>
      <c r="Z40" s="8"/>
      <c r="AA40" s="2"/>
      <c r="AB40" s="8"/>
      <c r="AC40" s="2"/>
      <c r="AD40" s="2"/>
      <c r="AE40" s="2"/>
    </row>
    <row r="41" spans="1:31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8"/>
      <c r="Q41" s="2"/>
      <c r="R41" s="2"/>
      <c r="S41" s="2"/>
      <c r="T41" s="2"/>
      <c r="U41" s="2"/>
      <c r="V41" s="2"/>
      <c r="W41" s="2"/>
      <c r="X41" s="2"/>
      <c r="Y41" s="2"/>
      <c r="Z41" s="8"/>
      <c r="AA41" s="2"/>
      <c r="AB41" s="8"/>
      <c r="AC41" s="2"/>
      <c r="AD41" s="2"/>
      <c r="AE41" s="2"/>
    </row>
    <row r="43" spans="1:31">
      <c r="B43" s="6" t="s">
        <v>46</v>
      </c>
      <c r="C43" s="6"/>
      <c r="D43" s="6"/>
      <c r="E43" s="6"/>
      <c r="F43" s="6"/>
      <c r="G43" s="6"/>
      <c r="H43" s="6"/>
      <c r="I43" s="6"/>
    </row>
    <row r="44" spans="1:31">
      <c r="B44" s="2" t="s">
        <v>51</v>
      </c>
      <c r="C44" s="2"/>
      <c r="D44" s="2"/>
      <c r="E44" s="2"/>
      <c r="F44" s="2"/>
      <c r="G44" s="2"/>
      <c r="H44" s="2"/>
      <c r="I44" s="2"/>
    </row>
    <row r="45" spans="1:31">
      <c r="B45" s="2" t="s">
        <v>52</v>
      </c>
      <c r="C45" s="2"/>
      <c r="D45" s="2"/>
      <c r="E45" s="2"/>
      <c r="F45" s="2"/>
      <c r="G45" s="2"/>
      <c r="H45" s="2"/>
      <c r="I45" s="2"/>
    </row>
    <row r="46" spans="1:31">
      <c r="B46" s="11">
        <v>42552</v>
      </c>
      <c r="C46" s="11">
        <v>42557</v>
      </c>
      <c r="D46" s="6">
        <v>42558</v>
      </c>
      <c r="E46" s="11">
        <v>42559</v>
      </c>
      <c r="F46" s="11">
        <v>42563</v>
      </c>
      <c r="G46" s="11">
        <v>42564</v>
      </c>
      <c r="H46" s="11">
        <v>42565</v>
      </c>
      <c r="I46" s="11">
        <v>42566</v>
      </c>
      <c r="J46" s="6">
        <v>42567</v>
      </c>
      <c r="K46" s="6">
        <v>42577</v>
      </c>
      <c r="L46" s="6">
        <v>42578</v>
      </c>
      <c r="M46" s="6">
        <v>42579</v>
      </c>
      <c r="N46" s="6">
        <v>42583</v>
      </c>
      <c r="O46" s="6">
        <v>42584</v>
      </c>
      <c r="P46" s="6">
        <v>42592</v>
      </c>
      <c r="Q46" s="6">
        <v>42598</v>
      </c>
      <c r="R46" s="6">
        <v>42599</v>
      </c>
      <c r="S46" s="6">
        <v>42600</v>
      </c>
      <c r="T46" s="6">
        <v>42602</v>
      </c>
      <c r="U46" s="6">
        <v>42603</v>
      </c>
      <c r="V46" s="6">
        <v>42604</v>
      </c>
      <c r="W46" s="6">
        <v>42605</v>
      </c>
      <c r="X46" s="6">
        <v>42606</v>
      </c>
      <c r="Y46" s="6">
        <v>42607</v>
      </c>
    </row>
    <row r="47" spans="1:31">
      <c r="B47" s="2">
        <v>300</v>
      </c>
      <c r="C47" s="2">
        <v>275</v>
      </c>
      <c r="D47" s="2">
        <v>250</v>
      </c>
      <c r="E47" s="2">
        <v>225</v>
      </c>
      <c r="F47" s="2">
        <v>200</v>
      </c>
      <c r="G47" s="2">
        <v>190</v>
      </c>
      <c r="H47" s="2">
        <v>180</v>
      </c>
      <c r="I47" s="2">
        <v>170</v>
      </c>
      <c r="J47" s="2">
        <v>125</v>
      </c>
      <c r="K47" s="2">
        <v>125</v>
      </c>
      <c r="L47" s="2">
        <v>125</v>
      </c>
      <c r="M47" s="2">
        <v>125</v>
      </c>
      <c r="N47" s="8">
        <v>125</v>
      </c>
      <c r="O47" s="2">
        <v>125</v>
      </c>
      <c r="P47" s="2">
        <v>125</v>
      </c>
      <c r="Q47" s="2">
        <v>125</v>
      </c>
      <c r="R47" s="2">
        <v>125</v>
      </c>
      <c r="S47" s="2">
        <v>125</v>
      </c>
      <c r="T47" s="2">
        <v>125</v>
      </c>
      <c r="U47" s="2">
        <v>125</v>
      </c>
      <c r="V47" s="2">
        <v>125</v>
      </c>
      <c r="W47" s="2">
        <v>125</v>
      </c>
      <c r="X47" s="2">
        <v>125</v>
      </c>
      <c r="Y47" s="2">
        <v>125</v>
      </c>
    </row>
    <row r="48" spans="1:31">
      <c r="B48" s="2">
        <v>300</v>
      </c>
      <c r="C48" s="2">
        <v>275</v>
      </c>
      <c r="D48" s="2">
        <v>250</v>
      </c>
      <c r="E48" s="2">
        <v>225</v>
      </c>
      <c r="F48" s="2">
        <v>200</v>
      </c>
      <c r="G48" s="2">
        <v>190</v>
      </c>
      <c r="H48" s="2">
        <v>180</v>
      </c>
      <c r="I48" s="2">
        <v>170</v>
      </c>
      <c r="J48" s="2">
        <v>125</v>
      </c>
      <c r="K48" s="2">
        <v>125</v>
      </c>
      <c r="L48" s="2">
        <v>125</v>
      </c>
      <c r="M48" s="2">
        <v>125</v>
      </c>
      <c r="N48" s="8">
        <v>125</v>
      </c>
      <c r="O48" s="2">
        <v>125</v>
      </c>
      <c r="P48" s="2">
        <v>125</v>
      </c>
      <c r="Q48" s="2">
        <v>125</v>
      </c>
      <c r="R48" s="2">
        <v>125</v>
      </c>
      <c r="S48" s="2">
        <v>125</v>
      </c>
      <c r="T48" s="2">
        <v>125</v>
      </c>
      <c r="U48" s="2">
        <v>125</v>
      </c>
      <c r="V48" s="2">
        <v>125</v>
      </c>
      <c r="W48" s="2">
        <v>125</v>
      </c>
      <c r="X48" s="2">
        <v>125</v>
      </c>
      <c r="Y48" s="2">
        <v>125</v>
      </c>
    </row>
    <row r="49" spans="2:25">
      <c r="B49" s="2">
        <v>300</v>
      </c>
      <c r="C49" s="2">
        <v>275</v>
      </c>
      <c r="D49" s="2">
        <v>250</v>
      </c>
      <c r="E49" s="2">
        <v>225</v>
      </c>
      <c r="F49" s="2">
        <v>200</v>
      </c>
      <c r="G49" s="2">
        <v>190</v>
      </c>
      <c r="H49" s="2">
        <v>180</v>
      </c>
      <c r="I49" s="2">
        <v>170</v>
      </c>
      <c r="J49" s="2">
        <v>125</v>
      </c>
      <c r="K49" s="2">
        <v>125</v>
      </c>
      <c r="L49" s="2">
        <v>125</v>
      </c>
      <c r="M49" s="2">
        <v>125</v>
      </c>
      <c r="N49" s="8">
        <v>125</v>
      </c>
      <c r="O49" s="2">
        <v>125</v>
      </c>
      <c r="P49" s="2">
        <v>125</v>
      </c>
      <c r="Q49" s="2">
        <v>125</v>
      </c>
      <c r="R49" s="2">
        <v>125</v>
      </c>
      <c r="S49" s="2">
        <v>125</v>
      </c>
      <c r="T49" s="2">
        <v>125</v>
      </c>
      <c r="U49" s="2">
        <v>125</v>
      </c>
      <c r="V49" s="2">
        <v>125</v>
      </c>
      <c r="W49" s="2">
        <v>125</v>
      </c>
      <c r="X49" s="2">
        <v>125</v>
      </c>
      <c r="Y49" s="2">
        <v>125</v>
      </c>
    </row>
    <row r="50" spans="2:25">
      <c r="B50" s="2">
        <v>300</v>
      </c>
      <c r="C50" s="2">
        <v>275</v>
      </c>
      <c r="D50" s="2">
        <v>250</v>
      </c>
      <c r="E50" s="2">
        <v>225</v>
      </c>
      <c r="F50" s="2">
        <v>200</v>
      </c>
      <c r="G50" s="2">
        <v>190</v>
      </c>
      <c r="H50" s="2">
        <v>180</v>
      </c>
      <c r="I50" s="2">
        <v>170</v>
      </c>
      <c r="J50" s="2">
        <v>175</v>
      </c>
      <c r="K50" s="2">
        <v>175</v>
      </c>
      <c r="L50" s="2">
        <v>175</v>
      </c>
      <c r="M50" s="2">
        <v>175</v>
      </c>
      <c r="N50" s="8">
        <v>175</v>
      </c>
      <c r="O50" s="2">
        <v>175</v>
      </c>
      <c r="P50" s="2">
        <v>175</v>
      </c>
      <c r="Q50" s="2">
        <v>175</v>
      </c>
      <c r="R50" s="2">
        <v>175</v>
      </c>
      <c r="S50" s="2">
        <v>175</v>
      </c>
      <c r="T50" s="2">
        <v>175</v>
      </c>
      <c r="U50" s="2">
        <v>175</v>
      </c>
      <c r="V50" s="2">
        <v>175</v>
      </c>
      <c r="W50" s="2">
        <v>175</v>
      </c>
      <c r="X50" s="2">
        <v>175</v>
      </c>
      <c r="Y50" s="2">
        <v>175</v>
      </c>
    </row>
    <row r="51" spans="2:25">
      <c r="B51" s="2">
        <v>375</v>
      </c>
      <c r="C51" s="2">
        <v>350</v>
      </c>
      <c r="D51" s="2">
        <v>350</v>
      </c>
      <c r="E51" s="2">
        <v>325</v>
      </c>
      <c r="F51" s="2">
        <v>300</v>
      </c>
      <c r="G51" s="2">
        <v>275</v>
      </c>
      <c r="H51" s="2">
        <v>265</v>
      </c>
      <c r="I51" s="2">
        <v>265</v>
      </c>
      <c r="J51" s="2">
        <v>275</v>
      </c>
      <c r="K51" s="2">
        <v>250</v>
      </c>
      <c r="L51" s="2">
        <v>240</v>
      </c>
      <c r="M51" s="2">
        <v>230</v>
      </c>
      <c r="N51" s="8">
        <v>200</v>
      </c>
      <c r="O51" s="2">
        <v>200</v>
      </c>
      <c r="P51" s="2">
        <v>200</v>
      </c>
      <c r="Q51" s="2">
        <v>200</v>
      </c>
      <c r="R51" s="2">
        <v>200</v>
      </c>
      <c r="S51" s="2">
        <v>200</v>
      </c>
      <c r="T51" s="2">
        <v>200</v>
      </c>
      <c r="U51" s="2">
        <v>200</v>
      </c>
      <c r="V51" s="2">
        <v>200</v>
      </c>
      <c r="W51" s="2">
        <v>200</v>
      </c>
      <c r="X51" s="2">
        <v>200</v>
      </c>
      <c r="Y51" s="2">
        <v>200</v>
      </c>
    </row>
    <row r="52" spans="2:25">
      <c r="B52" s="2">
        <v>375</v>
      </c>
      <c r="C52" s="2">
        <v>350</v>
      </c>
      <c r="D52" s="2">
        <v>350</v>
      </c>
      <c r="E52" s="2">
        <v>325</v>
      </c>
      <c r="F52" s="2">
        <v>300</v>
      </c>
      <c r="G52" s="2">
        <v>275</v>
      </c>
      <c r="H52" s="2">
        <v>265</v>
      </c>
      <c r="I52" s="2">
        <v>255</v>
      </c>
      <c r="J52" s="2">
        <v>275</v>
      </c>
      <c r="K52" s="2">
        <v>250</v>
      </c>
      <c r="L52" s="2">
        <v>240</v>
      </c>
      <c r="M52" s="2">
        <v>230</v>
      </c>
      <c r="N52" s="8">
        <v>200</v>
      </c>
      <c r="O52" s="2">
        <v>200</v>
      </c>
      <c r="P52" s="2">
        <v>200</v>
      </c>
      <c r="Q52" s="2">
        <v>200</v>
      </c>
      <c r="R52" s="2">
        <v>200</v>
      </c>
      <c r="S52" s="2">
        <v>200</v>
      </c>
      <c r="T52" s="2">
        <v>200</v>
      </c>
      <c r="U52" s="2">
        <v>200</v>
      </c>
      <c r="V52" s="2">
        <v>200</v>
      </c>
      <c r="W52" s="2">
        <v>200</v>
      </c>
      <c r="X52" s="2">
        <v>200</v>
      </c>
      <c r="Y52" s="2">
        <v>200</v>
      </c>
    </row>
    <row r="53" spans="2:25">
      <c r="B53" s="2">
        <v>350</v>
      </c>
      <c r="C53" s="2">
        <v>325</v>
      </c>
      <c r="D53" s="2">
        <v>300</v>
      </c>
      <c r="E53" s="2">
        <v>275</v>
      </c>
      <c r="F53" s="2">
        <v>225</v>
      </c>
      <c r="G53" s="2">
        <v>200</v>
      </c>
      <c r="H53" s="2">
        <v>190</v>
      </c>
      <c r="I53" s="2">
        <v>255</v>
      </c>
      <c r="J53" s="2">
        <v>150</v>
      </c>
      <c r="K53" s="2">
        <v>125</v>
      </c>
      <c r="L53" s="2">
        <v>100</v>
      </c>
      <c r="M53" s="2">
        <v>100</v>
      </c>
      <c r="N53" s="8">
        <v>100</v>
      </c>
      <c r="O53" s="2">
        <v>100</v>
      </c>
      <c r="P53" s="2">
        <v>100</v>
      </c>
      <c r="Q53" s="2">
        <v>100</v>
      </c>
      <c r="R53" s="2">
        <v>100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2">
        <v>100</v>
      </c>
      <c r="Y53" s="2">
        <v>100</v>
      </c>
    </row>
    <row r="54" spans="2:25">
      <c r="B54" s="2">
        <v>350</v>
      </c>
      <c r="C54" s="2">
        <v>325</v>
      </c>
      <c r="D54" s="2">
        <v>300</v>
      </c>
      <c r="E54" s="2">
        <v>275</v>
      </c>
      <c r="F54" s="2">
        <v>225</v>
      </c>
      <c r="G54" s="2">
        <v>200</v>
      </c>
      <c r="H54" s="2">
        <v>190</v>
      </c>
      <c r="I54" s="2">
        <v>180</v>
      </c>
      <c r="J54" s="2">
        <v>150</v>
      </c>
      <c r="K54" s="2">
        <v>150</v>
      </c>
      <c r="L54" s="2">
        <v>150</v>
      </c>
      <c r="M54" s="2">
        <v>150</v>
      </c>
      <c r="N54" s="8">
        <v>150</v>
      </c>
      <c r="O54" s="2">
        <v>150</v>
      </c>
      <c r="P54" s="2">
        <v>150</v>
      </c>
      <c r="Q54" s="2">
        <v>150</v>
      </c>
      <c r="R54" s="2">
        <v>150</v>
      </c>
      <c r="S54" s="2">
        <v>150</v>
      </c>
      <c r="T54" s="2">
        <v>150</v>
      </c>
      <c r="U54" s="2">
        <v>150</v>
      </c>
      <c r="V54" s="2">
        <v>150</v>
      </c>
      <c r="W54" s="2">
        <v>150</v>
      </c>
      <c r="X54" s="2">
        <v>150</v>
      </c>
      <c r="Y54" s="2">
        <v>150</v>
      </c>
    </row>
    <row r="55" spans="2:25">
      <c r="B55" s="2">
        <v>350</v>
      </c>
      <c r="C55" s="2">
        <v>325</v>
      </c>
      <c r="D55" s="2">
        <v>300</v>
      </c>
      <c r="E55" s="2">
        <v>275</v>
      </c>
      <c r="F55" s="2">
        <v>225</v>
      </c>
      <c r="G55" s="2">
        <v>200</v>
      </c>
      <c r="H55" s="2">
        <v>190</v>
      </c>
      <c r="I55" s="2">
        <v>180</v>
      </c>
      <c r="J55" s="2">
        <v>150</v>
      </c>
      <c r="K55" s="2">
        <v>150</v>
      </c>
      <c r="L55" s="2">
        <v>150</v>
      </c>
      <c r="M55" s="2">
        <v>150</v>
      </c>
      <c r="N55" s="8">
        <v>150</v>
      </c>
      <c r="O55" s="2">
        <v>150</v>
      </c>
      <c r="P55" s="2">
        <v>150</v>
      </c>
      <c r="Q55" s="2">
        <v>150</v>
      </c>
      <c r="R55" s="2">
        <v>150</v>
      </c>
      <c r="S55" s="2">
        <v>150</v>
      </c>
      <c r="T55" s="2">
        <v>150</v>
      </c>
      <c r="U55" s="2">
        <v>150</v>
      </c>
      <c r="V55" s="2">
        <v>150</v>
      </c>
      <c r="W55" s="2">
        <v>150</v>
      </c>
      <c r="X55" s="2">
        <v>150</v>
      </c>
      <c r="Y55" s="2">
        <v>150</v>
      </c>
    </row>
    <row r="56" spans="2:25">
      <c r="B56" s="2">
        <v>350</v>
      </c>
      <c r="C56" s="2">
        <v>325</v>
      </c>
      <c r="D56" s="2">
        <v>300</v>
      </c>
      <c r="E56" s="2">
        <v>275</v>
      </c>
      <c r="F56" s="2">
        <v>225</v>
      </c>
      <c r="G56" s="2">
        <v>200</v>
      </c>
      <c r="H56" s="2">
        <v>190</v>
      </c>
      <c r="I56" s="2">
        <v>180</v>
      </c>
      <c r="J56" s="2">
        <v>150</v>
      </c>
      <c r="K56" s="2">
        <v>150</v>
      </c>
      <c r="L56" s="2">
        <v>150</v>
      </c>
      <c r="M56" s="2">
        <v>150</v>
      </c>
      <c r="N56" s="8">
        <v>150</v>
      </c>
      <c r="O56" s="2">
        <v>150</v>
      </c>
      <c r="P56" s="2">
        <v>150</v>
      </c>
      <c r="Q56" s="2">
        <v>150</v>
      </c>
      <c r="R56" s="2">
        <v>150</v>
      </c>
      <c r="S56" s="2">
        <v>150</v>
      </c>
      <c r="T56" s="2">
        <v>150</v>
      </c>
      <c r="U56" s="2">
        <v>150</v>
      </c>
      <c r="V56" s="2">
        <v>150</v>
      </c>
      <c r="W56" s="2">
        <v>150</v>
      </c>
      <c r="X56" s="2">
        <v>150</v>
      </c>
      <c r="Y56" s="2">
        <v>150</v>
      </c>
    </row>
    <row r="57" spans="2:25">
      <c r="B57" s="2">
        <v>350</v>
      </c>
      <c r="C57" s="2">
        <v>325</v>
      </c>
      <c r="D57" s="2">
        <v>300</v>
      </c>
      <c r="E57" s="2">
        <v>275</v>
      </c>
      <c r="F57" s="2">
        <v>225</v>
      </c>
      <c r="G57" s="2">
        <v>200</v>
      </c>
      <c r="H57" s="2">
        <v>190</v>
      </c>
      <c r="I57" s="2">
        <v>180</v>
      </c>
      <c r="J57" s="2">
        <v>150</v>
      </c>
      <c r="K57" s="2">
        <v>150</v>
      </c>
      <c r="L57" s="2">
        <v>150</v>
      </c>
      <c r="M57" s="2">
        <v>150</v>
      </c>
      <c r="N57" s="8">
        <v>150</v>
      </c>
      <c r="O57" s="2">
        <v>150</v>
      </c>
      <c r="P57" s="2">
        <v>150</v>
      </c>
      <c r="Q57" s="2">
        <v>150</v>
      </c>
      <c r="R57" s="2">
        <v>150</v>
      </c>
      <c r="S57" s="2">
        <v>150</v>
      </c>
      <c r="T57" s="2">
        <v>150</v>
      </c>
      <c r="U57" s="2">
        <v>150</v>
      </c>
      <c r="V57" s="2">
        <v>150</v>
      </c>
      <c r="W57" s="2">
        <v>150</v>
      </c>
      <c r="X57" s="2">
        <v>150</v>
      </c>
      <c r="Y57" s="2">
        <v>150</v>
      </c>
    </row>
    <row r="58" spans="2:25">
      <c r="B58" s="2">
        <v>450</v>
      </c>
      <c r="C58" s="2">
        <v>425</v>
      </c>
      <c r="D58" s="2">
        <v>400</v>
      </c>
      <c r="E58" s="2">
        <v>375</v>
      </c>
      <c r="F58" s="2">
        <v>325</v>
      </c>
      <c r="G58" s="2">
        <v>300</v>
      </c>
      <c r="H58" s="2">
        <v>275</v>
      </c>
      <c r="I58" s="2">
        <v>275</v>
      </c>
      <c r="J58" s="2">
        <v>350</v>
      </c>
      <c r="K58" s="2">
        <v>350</v>
      </c>
      <c r="L58" s="2">
        <v>350</v>
      </c>
      <c r="M58" s="2">
        <v>350</v>
      </c>
      <c r="N58" s="8">
        <v>350</v>
      </c>
      <c r="O58" s="2">
        <v>350</v>
      </c>
      <c r="P58" s="2">
        <v>350</v>
      </c>
      <c r="Q58" s="2">
        <v>350</v>
      </c>
      <c r="R58" s="2">
        <v>350</v>
      </c>
      <c r="S58" s="2">
        <v>350</v>
      </c>
      <c r="T58" s="2">
        <v>350</v>
      </c>
      <c r="U58" s="2">
        <v>350</v>
      </c>
      <c r="V58" s="2">
        <v>350</v>
      </c>
      <c r="W58" s="2">
        <v>350</v>
      </c>
      <c r="X58" s="2">
        <v>350</v>
      </c>
      <c r="Y58" s="2">
        <v>350</v>
      </c>
    </row>
    <row r="59" spans="2:25">
      <c r="B59" s="2">
        <v>450</v>
      </c>
      <c r="C59" s="2">
        <v>425</v>
      </c>
      <c r="D59" s="2">
        <v>400</v>
      </c>
      <c r="E59" s="2">
        <v>375</v>
      </c>
      <c r="F59" s="2">
        <v>325</v>
      </c>
      <c r="G59" s="2">
        <v>300</v>
      </c>
      <c r="H59" s="2">
        <v>275</v>
      </c>
      <c r="I59" s="2">
        <v>275</v>
      </c>
      <c r="J59" s="2">
        <v>350</v>
      </c>
      <c r="K59" s="2">
        <v>350</v>
      </c>
      <c r="L59" s="2">
        <v>350</v>
      </c>
      <c r="M59" s="2">
        <v>350</v>
      </c>
      <c r="N59" s="8">
        <v>350</v>
      </c>
      <c r="O59" s="2">
        <v>350</v>
      </c>
      <c r="P59" s="2">
        <v>350</v>
      </c>
      <c r="Q59" s="2">
        <v>350</v>
      </c>
      <c r="R59" s="2">
        <v>350</v>
      </c>
      <c r="S59" s="2">
        <v>350</v>
      </c>
      <c r="T59" s="2">
        <v>350</v>
      </c>
      <c r="U59" s="2">
        <v>350</v>
      </c>
      <c r="V59" s="2">
        <v>350</v>
      </c>
      <c r="W59" s="2">
        <v>350</v>
      </c>
      <c r="X59" s="2">
        <v>350</v>
      </c>
      <c r="Y59" s="2">
        <v>350</v>
      </c>
    </row>
    <row r="60" spans="2:25">
      <c r="B60" s="2">
        <v>375</v>
      </c>
      <c r="C60" s="2">
        <v>350</v>
      </c>
      <c r="D60" s="2">
        <v>350</v>
      </c>
      <c r="E60" s="2">
        <v>350</v>
      </c>
      <c r="F60" s="2">
        <v>250</v>
      </c>
      <c r="G60" s="2">
        <v>240</v>
      </c>
      <c r="H60" s="2">
        <v>230</v>
      </c>
      <c r="I60" s="2">
        <v>230</v>
      </c>
      <c r="J60" s="2">
        <v>200</v>
      </c>
      <c r="K60" s="2">
        <v>200</v>
      </c>
      <c r="L60" s="2">
        <v>200</v>
      </c>
      <c r="M60" s="2">
        <v>200</v>
      </c>
      <c r="N60" s="8">
        <v>200</v>
      </c>
      <c r="O60" s="2">
        <v>200</v>
      </c>
      <c r="P60" s="2">
        <v>200</v>
      </c>
      <c r="Q60" s="2">
        <v>200</v>
      </c>
      <c r="R60" s="2">
        <v>200</v>
      </c>
      <c r="S60" s="2">
        <v>200</v>
      </c>
      <c r="T60" s="2">
        <v>200</v>
      </c>
      <c r="U60" s="2">
        <v>200</v>
      </c>
      <c r="V60" s="2">
        <v>200</v>
      </c>
      <c r="W60" s="2">
        <v>200</v>
      </c>
      <c r="X60" s="2">
        <v>200</v>
      </c>
      <c r="Y60" s="2">
        <v>200</v>
      </c>
    </row>
    <row r="61" spans="2:25">
      <c r="B61" s="2">
        <v>375</v>
      </c>
      <c r="C61" s="2">
        <v>350</v>
      </c>
      <c r="D61" s="2">
        <v>350</v>
      </c>
      <c r="E61" s="2">
        <v>350</v>
      </c>
      <c r="F61" s="2">
        <v>250</v>
      </c>
      <c r="G61" s="2">
        <v>240</v>
      </c>
      <c r="H61" s="2">
        <v>230</v>
      </c>
      <c r="I61" s="2">
        <v>230</v>
      </c>
      <c r="J61" s="2">
        <v>175</v>
      </c>
      <c r="K61" s="2">
        <v>200</v>
      </c>
      <c r="L61" s="2">
        <v>150</v>
      </c>
      <c r="M61" s="2">
        <v>150</v>
      </c>
      <c r="N61" s="8">
        <v>125</v>
      </c>
      <c r="O61" s="2">
        <v>100</v>
      </c>
      <c r="P61" s="2">
        <v>100</v>
      </c>
      <c r="Q61" s="2">
        <v>100</v>
      </c>
      <c r="R61" s="2">
        <v>100</v>
      </c>
      <c r="S61" s="2">
        <v>100</v>
      </c>
      <c r="T61" s="2">
        <v>100</v>
      </c>
      <c r="U61" s="2">
        <v>100</v>
      </c>
      <c r="V61" s="2">
        <v>100</v>
      </c>
      <c r="W61" s="2">
        <v>100</v>
      </c>
      <c r="X61" s="2">
        <v>100</v>
      </c>
      <c r="Y61" s="2">
        <v>100</v>
      </c>
    </row>
    <row r="62" spans="2:25">
      <c r="B62" s="2">
        <v>375</v>
      </c>
      <c r="C62" s="2">
        <v>350</v>
      </c>
      <c r="D62" s="2">
        <v>350</v>
      </c>
      <c r="E62" s="2">
        <v>350</v>
      </c>
      <c r="F62" s="2">
        <v>250</v>
      </c>
      <c r="G62" s="2">
        <v>240</v>
      </c>
      <c r="H62" s="2">
        <v>230</v>
      </c>
      <c r="I62" s="2">
        <v>230</v>
      </c>
      <c r="J62" s="2">
        <v>175</v>
      </c>
      <c r="K62" s="2">
        <v>200</v>
      </c>
      <c r="L62" s="2">
        <v>150</v>
      </c>
      <c r="M62" s="2">
        <v>150</v>
      </c>
      <c r="N62" s="8">
        <v>125</v>
      </c>
      <c r="O62" s="2">
        <v>100</v>
      </c>
      <c r="P62" s="2">
        <v>100</v>
      </c>
      <c r="Q62" s="2">
        <v>100</v>
      </c>
      <c r="R62" s="2">
        <v>100</v>
      </c>
      <c r="S62" s="2">
        <v>100</v>
      </c>
      <c r="T62" s="2">
        <v>100</v>
      </c>
      <c r="U62" s="2">
        <v>100</v>
      </c>
      <c r="V62" s="2">
        <v>100</v>
      </c>
      <c r="W62" s="2">
        <v>100</v>
      </c>
      <c r="X62" s="2">
        <v>100</v>
      </c>
      <c r="Y62" s="2">
        <v>100</v>
      </c>
    </row>
    <row r="63" spans="2:25">
      <c r="B63" s="2">
        <v>375</v>
      </c>
      <c r="C63" s="2">
        <v>350</v>
      </c>
      <c r="D63" s="2">
        <v>350</v>
      </c>
      <c r="E63" s="2">
        <v>350</v>
      </c>
      <c r="F63" s="2">
        <v>250</v>
      </c>
      <c r="G63" s="2">
        <v>240</v>
      </c>
      <c r="H63" s="2">
        <v>230</v>
      </c>
      <c r="I63" s="2">
        <v>230</v>
      </c>
      <c r="J63" s="2">
        <v>175</v>
      </c>
      <c r="K63" s="2">
        <v>200</v>
      </c>
      <c r="L63" s="2">
        <v>200</v>
      </c>
      <c r="M63" s="2">
        <v>200</v>
      </c>
      <c r="N63" s="8">
        <v>200</v>
      </c>
      <c r="O63" s="2">
        <v>200</v>
      </c>
      <c r="P63" s="2">
        <v>200</v>
      </c>
      <c r="Q63" s="2">
        <v>200</v>
      </c>
      <c r="R63" s="2">
        <v>200</v>
      </c>
      <c r="S63" s="2">
        <v>200</v>
      </c>
      <c r="T63" s="2">
        <v>200</v>
      </c>
      <c r="U63" s="2">
        <v>200</v>
      </c>
      <c r="V63" s="2">
        <v>200</v>
      </c>
      <c r="W63" s="2">
        <v>200</v>
      </c>
      <c r="X63" s="2">
        <v>200</v>
      </c>
      <c r="Y63" s="2">
        <v>200</v>
      </c>
    </row>
    <row r="64" spans="2:25">
      <c r="B64" s="2">
        <v>375</v>
      </c>
      <c r="C64" s="2">
        <v>350</v>
      </c>
      <c r="D64" s="2">
        <v>350</v>
      </c>
      <c r="E64" s="2">
        <v>350</v>
      </c>
      <c r="F64" s="2">
        <v>250</v>
      </c>
      <c r="G64" s="2">
        <v>240</v>
      </c>
      <c r="H64" s="2">
        <v>230</v>
      </c>
      <c r="I64" s="2">
        <v>230</v>
      </c>
      <c r="J64" s="2">
        <v>175</v>
      </c>
      <c r="K64" s="2">
        <v>200</v>
      </c>
      <c r="L64" s="2">
        <v>200</v>
      </c>
      <c r="M64" s="2">
        <v>200</v>
      </c>
      <c r="N64" s="8">
        <v>200</v>
      </c>
      <c r="O64" s="2">
        <v>200</v>
      </c>
      <c r="P64" s="2">
        <v>200</v>
      </c>
      <c r="Q64" s="2">
        <v>200</v>
      </c>
      <c r="R64" s="2">
        <v>200</v>
      </c>
      <c r="S64" s="2">
        <v>200</v>
      </c>
      <c r="T64" s="2">
        <v>200</v>
      </c>
      <c r="U64" s="2">
        <v>200</v>
      </c>
      <c r="V64" s="2">
        <v>200</v>
      </c>
      <c r="W64" s="2">
        <v>200</v>
      </c>
      <c r="X64" s="2">
        <v>200</v>
      </c>
      <c r="Y64" s="2">
        <v>200</v>
      </c>
    </row>
    <row r="65" spans="1:25">
      <c r="B65" s="2">
        <v>475</v>
      </c>
      <c r="C65" s="2">
        <v>450</v>
      </c>
      <c r="D65" s="2">
        <v>450</v>
      </c>
      <c r="E65" s="2">
        <v>450</v>
      </c>
      <c r="F65" s="2">
        <v>375</v>
      </c>
      <c r="G65" s="2">
        <v>350</v>
      </c>
      <c r="H65" s="2">
        <v>325</v>
      </c>
      <c r="I65" s="2">
        <v>325</v>
      </c>
      <c r="J65" s="2">
        <v>325</v>
      </c>
      <c r="K65" s="2">
        <v>325</v>
      </c>
      <c r="L65" s="2">
        <v>325</v>
      </c>
      <c r="M65" s="2">
        <v>325</v>
      </c>
      <c r="N65" s="8">
        <v>325</v>
      </c>
      <c r="O65" s="2">
        <v>325</v>
      </c>
      <c r="P65" s="2">
        <v>325</v>
      </c>
      <c r="Q65" s="2">
        <v>325</v>
      </c>
      <c r="R65" s="2">
        <v>325</v>
      </c>
      <c r="S65" s="2">
        <v>325</v>
      </c>
      <c r="T65" s="2">
        <v>325</v>
      </c>
      <c r="U65" s="2">
        <v>325</v>
      </c>
      <c r="V65" s="2">
        <v>325</v>
      </c>
      <c r="W65" s="2">
        <v>325</v>
      </c>
      <c r="X65" s="2">
        <v>325</v>
      </c>
      <c r="Y65" s="2">
        <v>325</v>
      </c>
    </row>
    <row r="66" spans="1:25">
      <c r="B66" s="2">
        <v>475</v>
      </c>
      <c r="C66" s="2">
        <v>450</v>
      </c>
      <c r="D66" s="2">
        <v>450</v>
      </c>
      <c r="E66" s="2">
        <v>450</v>
      </c>
      <c r="F66" s="2">
        <v>375</v>
      </c>
      <c r="G66" s="2">
        <v>350</v>
      </c>
      <c r="H66" s="2">
        <v>325</v>
      </c>
      <c r="I66" s="2">
        <v>325</v>
      </c>
      <c r="J66" s="2">
        <v>325</v>
      </c>
      <c r="K66" s="2">
        <v>325</v>
      </c>
      <c r="L66" s="2">
        <v>325</v>
      </c>
      <c r="M66" s="2">
        <v>325</v>
      </c>
      <c r="N66" s="8">
        <v>325</v>
      </c>
      <c r="O66" s="2">
        <v>325</v>
      </c>
      <c r="P66" s="2">
        <v>325</v>
      </c>
      <c r="Q66" s="2">
        <v>325</v>
      </c>
      <c r="R66" s="2">
        <v>325</v>
      </c>
      <c r="S66" s="2">
        <v>325</v>
      </c>
      <c r="T66" s="2">
        <v>325</v>
      </c>
      <c r="U66" s="2">
        <v>325</v>
      </c>
      <c r="V66" s="2">
        <v>325</v>
      </c>
      <c r="W66" s="2">
        <v>325</v>
      </c>
      <c r="X66" s="2">
        <v>325</v>
      </c>
      <c r="Y66" s="2">
        <v>325</v>
      </c>
    </row>
    <row r="67" spans="1:25">
      <c r="B67" s="2">
        <v>400</v>
      </c>
      <c r="C67" s="2">
        <v>400</v>
      </c>
      <c r="D67" s="2">
        <v>400</v>
      </c>
      <c r="E67" s="2">
        <v>400</v>
      </c>
      <c r="F67" s="2">
        <v>275</v>
      </c>
      <c r="G67" s="2">
        <v>265</v>
      </c>
      <c r="H67" s="2">
        <v>265</v>
      </c>
      <c r="I67" s="2">
        <v>265</v>
      </c>
      <c r="J67" s="2">
        <v>200</v>
      </c>
      <c r="K67" s="2">
        <v>225</v>
      </c>
      <c r="L67" s="2">
        <v>225</v>
      </c>
      <c r="M67" s="2">
        <v>225</v>
      </c>
      <c r="N67" s="8">
        <v>225</v>
      </c>
      <c r="O67" s="2">
        <v>225</v>
      </c>
      <c r="P67" s="2">
        <v>190</v>
      </c>
      <c r="Q67" s="2">
        <v>175</v>
      </c>
      <c r="R67" s="2">
        <v>150</v>
      </c>
      <c r="S67" s="2">
        <v>125</v>
      </c>
      <c r="T67" s="2">
        <v>100</v>
      </c>
      <c r="U67" s="2">
        <v>100</v>
      </c>
      <c r="V67" s="2">
        <v>100</v>
      </c>
      <c r="W67" s="2">
        <v>100</v>
      </c>
      <c r="X67" s="2">
        <v>100</v>
      </c>
      <c r="Y67" s="2">
        <v>100</v>
      </c>
    </row>
    <row r="68" spans="1:25">
      <c r="B68" s="2">
        <v>400</v>
      </c>
      <c r="C68" s="2">
        <v>400</v>
      </c>
      <c r="D68" s="2">
        <v>400</v>
      </c>
      <c r="E68" s="2">
        <v>400</v>
      </c>
      <c r="F68" s="2">
        <v>275</v>
      </c>
      <c r="G68" s="2">
        <v>265</v>
      </c>
      <c r="H68" s="2">
        <v>265</v>
      </c>
      <c r="I68" s="2">
        <v>265</v>
      </c>
      <c r="J68" s="2">
        <v>200</v>
      </c>
      <c r="K68" s="2">
        <v>225</v>
      </c>
      <c r="L68" s="2">
        <v>225</v>
      </c>
      <c r="M68" s="2">
        <v>225</v>
      </c>
      <c r="N68" s="8">
        <v>225</v>
      </c>
      <c r="O68" s="2">
        <v>225</v>
      </c>
      <c r="P68" s="2">
        <v>200</v>
      </c>
      <c r="Q68" s="2">
        <v>150</v>
      </c>
      <c r="R68" s="2">
        <v>125</v>
      </c>
      <c r="S68" s="2">
        <v>125</v>
      </c>
      <c r="T68" s="2">
        <v>100</v>
      </c>
      <c r="U68" s="2">
        <v>100</v>
      </c>
      <c r="V68" s="2">
        <v>90</v>
      </c>
      <c r="W68" s="2">
        <v>90</v>
      </c>
      <c r="X68" s="2">
        <v>90</v>
      </c>
      <c r="Y68" s="2">
        <v>90</v>
      </c>
    </row>
    <row r="69" spans="1:25">
      <c r="B69" s="2">
        <v>400</v>
      </c>
      <c r="C69" s="2">
        <v>400</v>
      </c>
      <c r="D69" s="2">
        <v>400</v>
      </c>
      <c r="E69" s="2">
        <v>400</v>
      </c>
      <c r="F69" s="2">
        <v>275</v>
      </c>
      <c r="G69" s="2">
        <v>265</v>
      </c>
      <c r="H69" s="2">
        <v>265</v>
      </c>
      <c r="I69" s="2">
        <v>265</v>
      </c>
      <c r="J69" s="2">
        <v>200</v>
      </c>
      <c r="K69" s="2">
        <v>225</v>
      </c>
      <c r="L69" s="2">
        <v>225</v>
      </c>
      <c r="M69" s="2">
        <v>225</v>
      </c>
      <c r="N69" s="8">
        <v>225</v>
      </c>
      <c r="O69" s="2">
        <v>225</v>
      </c>
      <c r="P69" s="2">
        <v>165</v>
      </c>
      <c r="Q69" s="2">
        <v>150</v>
      </c>
      <c r="R69" s="2">
        <v>125</v>
      </c>
      <c r="S69" s="2">
        <v>125</v>
      </c>
      <c r="T69" s="2">
        <v>125</v>
      </c>
      <c r="U69" s="2">
        <v>125</v>
      </c>
      <c r="V69" s="2">
        <v>100</v>
      </c>
      <c r="W69" s="2">
        <v>80</v>
      </c>
      <c r="X69" s="2">
        <v>80</v>
      </c>
      <c r="Y69" s="2">
        <v>80</v>
      </c>
    </row>
    <row r="70" spans="1:25">
      <c r="B70" s="2">
        <v>400</v>
      </c>
      <c r="C70" s="2">
        <v>400</v>
      </c>
      <c r="D70" s="2">
        <v>400</v>
      </c>
      <c r="E70" s="2">
        <v>400</v>
      </c>
      <c r="F70" s="2">
        <v>275</v>
      </c>
      <c r="G70" s="2">
        <v>265</v>
      </c>
      <c r="H70" s="2">
        <v>265</v>
      </c>
      <c r="I70" s="2">
        <v>265</v>
      </c>
      <c r="J70" s="2">
        <v>200</v>
      </c>
      <c r="K70" s="2">
        <v>225</v>
      </c>
      <c r="L70" s="2">
        <v>225</v>
      </c>
      <c r="M70" s="2">
        <v>225</v>
      </c>
      <c r="N70" s="8">
        <v>225</v>
      </c>
      <c r="O70" s="2">
        <v>225</v>
      </c>
      <c r="P70" s="2">
        <v>165</v>
      </c>
      <c r="Q70" s="2">
        <v>150</v>
      </c>
      <c r="R70" s="2">
        <v>125</v>
      </c>
      <c r="S70" s="2">
        <v>125</v>
      </c>
      <c r="T70" s="2">
        <v>125</v>
      </c>
      <c r="U70" s="2">
        <v>125</v>
      </c>
      <c r="V70" s="2">
        <v>100</v>
      </c>
      <c r="W70" s="2">
        <v>80</v>
      </c>
      <c r="X70" s="2">
        <v>60</v>
      </c>
      <c r="Y70" s="2">
        <v>60</v>
      </c>
    </row>
    <row r="71" spans="1:25">
      <c r="B71" s="2">
        <v>400</v>
      </c>
      <c r="C71" s="2">
        <v>400</v>
      </c>
      <c r="D71" s="2">
        <v>400</v>
      </c>
      <c r="E71" s="2">
        <v>400</v>
      </c>
      <c r="F71" s="2">
        <v>275</v>
      </c>
      <c r="G71" s="2">
        <v>265</v>
      </c>
      <c r="H71" s="2">
        <v>265</v>
      </c>
      <c r="I71" s="2">
        <v>265</v>
      </c>
      <c r="J71" s="2">
        <v>200</v>
      </c>
      <c r="K71" s="2">
        <v>225</v>
      </c>
      <c r="L71" s="2">
        <v>225</v>
      </c>
      <c r="M71" s="2">
        <v>225</v>
      </c>
      <c r="N71" s="8">
        <v>225</v>
      </c>
      <c r="O71" s="2">
        <v>225</v>
      </c>
      <c r="P71" s="2">
        <v>184</v>
      </c>
      <c r="Q71" s="2">
        <v>184</v>
      </c>
      <c r="R71" s="2">
        <v>184</v>
      </c>
      <c r="S71" s="2">
        <v>184</v>
      </c>
      <c r="T71" s="2">
        <v>184</v>
      </c>
      <c r="U71" s="2">
        <v>184</v>
      </c>
      <c r="V71" s="2">
        <v>155</v>
      </c>
      <c r="W71" s="2">
        <v>135</v>
      </c>
      <c r="X71" s="2">
        <v>80</v>
      </c>
      <c r="Y71" s="2">
        <v>70</v>
      </c>
    </row>
    <row r="72" spans="1:25">
      <c r="B72" s="2">
        <v>500</v>
      </c>
      <c r="C72" s="2">
        <v>500</v>
      </c>
      <c r="D72" s="2">
        <v>500</v>
      </c>
      <c r="E72" s="2">
        <v>500</v>
      </c>
      <c r="F72" s="2">
        <v>400</v>
      </c>
      <c r="G72" s="2">
        <v>375</v>
      </c>
      <c r="H72" s="2">
        <v>375</v>
      </c>
      <c r="I72" s="2">
        <v>375</v>
      </c>
      <c r="J72" s="2">
        <v>375</v>
      </c>
      <c r="K72" s="2">
        <v>350</v>
      </c>
      <c r="L72" s="2">
        <v>350</v>
      </c>
      <c r="M72" s="2">
        <v>350</v>
      </c>
      <c r="N72" s="8">
        <v>350</v>
      </c>
      <c r="O72" s="2">
        <v>350</v>
      </c>
      <c r="P72" s="2">
        <v>300</v>
      </c>
      <c r="Q72" s="2">
        <v>275</v>
      </c>
      <c r="R72" s="2">
        <v>275</v>
      </c>
      <c r="S72" s="2">
        <v>275</v>
      </c>
      <c r="T72" s="2">
        <v>275</v>
      </c>
      <c r="U72" s="2">
        <v>275</v>
      </c>
      <c r="V72" s="2">
        <v>250</v>
      </c>
      <c r="W72" s="2">
        <v>190</v>
      </c>
      <c r="X72" s="2">
        <v>150</v>
      </c>
      <c r="Y72" s="2">
        <v>125</v>
      </c>
    </row>
    <row r="73" spans="1:25">
      <c r="B73" s="2">
        <v>500</v>
      </c>
      <c r="C73" s="2">
        <v>500</v>
      </c>
      <c r="D73" s="2">
        <v>500</v>
      </c>
      <c r="E73" s="2">
        <v>500</v>
      </c>
      <c r="F73" s="2">
        <v>400</v>
      </c>
      <c r="G73" s="2">
        <v>375</v>
      </c>
      <c r="H73" s="2">
        <v>375</v>
      </c>
      <c r="I73" s="2">
        <v>375</v>
      </c>
      <c r="J73" s="2">
        <v>375</v>
      </c>
      <c r="K73" s="2">
        <v>350</v>
      </c>
      <c r="L73" s="2">
        <v>350</v>
      </c>
      <c r="M73" s="2">
        <v>350</v>
      </c>
      <c r="N73" s="8">
        <v>350</v>
      </c>
      <c r="O73" s="2">
        <v>350</v>
      </c>
      <c r="P73" s="2">
        <v>350</v>
      </c>
      <c r="Q73" s="2">
        <v>300</v>
      </c>
      <c r="R73" s="2">
        <v>300</v>
      </c>
      <c r="S73" s="2">
        <v>300</v>
      </c>
      <c r="T73" s="2">
        <v>300</v>
      </c>
      <c r="U73" s="2">
        <v>300</v>
      </c>
      <c r="V73" s="2">
        <v>275</v>
      </c>
      <c r="W73" s="2">
        <v>215</v>
      </c>
      <c r="X73" s="2">
        <v>175</v>
      </c>
      <c r="Y73" s="2">
        <v>150</v>
      </c>
    </row>
    <row r="74" spans="1:25">
      <c r="B74" s="2">
        <v>400</v>
      </c>
      <c r="C74" s="2">
        <v>400</v>
      </c>
      <c r="D74" s="2">
        <v>400</v>
      </c>
      <c r="E74" s="2">
        <v>400</v>
      </c>
      <c r="F74" s="2">
        <v>300</v>
      </c>
      <c r="G74" s="2">
        <v>275</v>
      </c>
      <c r="H74" s="2">
        <v>275</v>
      </c>
      <c r="I74" s="2">
        <v>275</v>
      </c>
      <c r="J74" s="2">
        <v>275</v>
      </c>
      <c r="K74" s="2">
        <v>275</v>
      </c>
      <c r="L74" s="2">
        <v>275</v>
      </c>
      <c r="M74" s="2">
        <v>275</v>
      </c>
      <c r="N74" s="8">
        <v>275</v>
      </c>
      <c r="O74" s="2">
        <v>275</v>
      </c>
      <c r="P74" s="2">
        <v>183</v>
      </c>
      <c r="Q74" s="2">
        <v>175</v>
      </c>
      <c r="R74" s="2">
        <v>175</v>
      </c>
      <c r="S74" s="2">
        <v>175</v>
      </c>
      <c r="T74" s="2">
        <v>175</v>
      </c>
      <c r="U74" s="2">
        <v>175</v>
      </c>
      <c r="V74" s="2">
        <v>155</v>
      </c>
      <c r="W74" s="2">
        <v>145</v>
      </c>
      <c r="X74" s="2">
        <v>100</v>
      </c>
      <c r="Y74" s="2">
        <v>90</v>
      </c>
    </row>
    <row r="75" spans="1:25">
      <c r="B75" s="2">
        <v>400</v>
      </c>
      <c r="C75" s="2">
        <v>400</v>
      </c>
      <c r="D75" s="2">
        <v>400</v>
      </c>
      <c r="E75" s="2">
        <v>400</v>
      </c>
      <c r="F75" s="2">
        <v>300</v>
      </c>
      <c r="G75" s="2">
        <v>275</v>
      </c>
      <c r="H75" s="2">
        <v>275</v>
      </c>
      <c r="I75" s="2">
        <v>275</v>
      </c>
      <c r="J75" s="2">
        <v>275</v>
      </c>
      <c r="K75" s="2">
        <v>275</v>
      </c>
      <c r="L75" s="2">
        <v>275</v>
      </c>
      <c r="M75" s="2">
        <v>275</v>
      </c>
      <c r="N75" s="8">
        <v>275</v>
      </c>
      <c r="O75" s="2">
        <v>275</v>
      </c>
      <c r="P75" s="2">
        <v>183</v>
      </c>
      <c r="Q75" s="2">
        <v>175</v>
      </c>
      <c r="R75" s="2">
        <v>175</v>
      </c>
      <c r="S75" s="2">
        <v>175</v>
      </c>
      <c r="T75" s="2">
        <v>175</v>
      </c>
      <c r="U75" s="2">
        <v>175</v>
      </c>
      <c r="V75" s="2">
        <v>155</v>
      </c>
      <c r="W75" s="2">
        <v>145</v>
      </c>
      <c r="X75" s="2">
        <v>100</v>
      </c>
      <c r="Y75" s="2">
        <v>90</v>
      </c>
    </row>
    <row r="76" spans="1:25">
      <c r="B76" s="2">
        <v>400</v>
      </c>
      <c r="C76" s="2">
        <v>400</v>
      </c>
      <c r="D76" s="2">
        <v>400</v>
      </c>
      <c r="E76" s="2">
        <v>400</v>
      </c>
      <c r="F76" s="2">
        <v>300</v>
      </c>
      <c r="G76" s="2">
        <v>275</v>
      </c>
      <c r="H76" s="2">
        <v>275</v>
      </c>
      <c r="I76" s="2">
        <v>275</v>
      </c>
      <c r="J76" s="2">
        <v>275</v>
      </c>
      <c r="K76" s="2">
        <v>275</v>
      </c>
      <c r="L76" s="2">
        <v>275</v>
      </c>
      <c r="M76" s="2">
        <v>275</v>
      </c>
      <c r="N76" s="8">
        <v>275</v>
      </c>
      <c r="O76" s="2">
        <v>275</v>
      </c>
      <c r="P76" s="2">
        <v>183</v>
      </c>
      <c r="Q76" s="2">
        <v>175</v>
      </c>
      <c r="R76" s="2">
        <v>175</v>
      </c>
      <c r="S76" s="2">
        <v>175</v>
      </c>
      <c r="T76" s="2">
        <v>175</v>
      </c>
      <c r="U76" s="2">
        <v>175</v>
      </c>
      <c r="V76" s="2">
        <v>155</v>
      </c>
      <c r="W76" s="2">
        <v>145</v>
      </c>
      <c r="X76" s="2">
        <v>100</v>
      </c>
      <c r="Y76" s="2">
        <v>90</v>
      </c>
    </row>
    <row r="77" spans="1:25">
      <c r="B77" s="2">
        <v>400</v>
      </c>
      <c r="C77" s="2">
        <v>400</v>
      </c>
      <c r="D77" s="2">
        <v>400</v>
      </c>
      <c r="E77" s="2">
        <v>400</v>
      </c>
      <c r="F77" s="2">
        <v>300</v>
      </c>
      <c r="G77" s="2">
        <v>275</v>
      </c>
      <c r="H77" s="2">
        <v>275</v>
      </c>
      <c r="I77" s="2">
        <v>275</v>
      </c>
      <c r="J77" s="2">
        <v>275</v>
      </c>
      <c r="K77" s="2">
        <v>275</v>
      </c>
      <c r="L77" s="2">
        <v>275</v>
      </c>
      <c r="M77" s="2">
        <v>275</v>
      </c>
      <c r="N77" s="8">
        <v>275</v>
      </c>
      <c r="O77" s="2">
        <v>275</v>
      </c>
      <c r="P77" s="2">
        <v>189</v>
      </c>
      <c r="Q77" s="2">
        <v>175</v>
      </c>
      <c r="R77" s="2">
        <v>175</v>
      </c>
      <c r="S77" s="2">
        <v>175</v>
      </c>
      <c r="T77" s="2">
        <v>175</v>
      </c>
      <c r="U77" s="2">
        <v>175</v>
      </c>
      <c r="V77" s="2">
        <v>155</v>
      </c>
      <c r="W77" s="2">
        <v>145</v>
      </c>
      <c r="X77" s="2">
        <v>100</v>
      </c>
      <c r="Y77" s="2">
        <v>90</v>
      </c>
    </row>
    <row r="80" spans="1:25">
      <c r="A80" s="8" t="s">
        <v>80</v>
      </c>
      <c r="B80" s="6">
        <f>B46</f>
        <v>42552</v>
      </c>
      <c r="C80" s="6">
        <f t="shared" ref="C80:Y80" si="2">C46</f>
        <v>42557</v>
      </c>
      <c r="D80" s="6">
        <f t="shared" si="2"/>
        <v>42558</v>
      </c>
      <c r="E80" s="6">
        <f t="shared" si="2"/>
        <v>42559</v>
      </c>
      <c r="F80" s="6">
        <f t="shared" si="2"/>
        <v>42563</v>
      </c>
      <c r="G80" s="6">
        <f t="shared" si="2"/>
        <v>42564</v>
      </c>
      <c r="H80" s="6">
        <f t="shared" si="2"/>
        <v>42565</v>
      </c>
      <c r="I80" s="6">
        <f t="shared" si="2"/>
        <v>42566</v>
      </c>
      <c r="J80" s="6">
        <f t="shared" si="2"/>
        <v>42567</v>
      </c>
      <c r="K80" s="6">
        <f t="shared" si="2"/>
        <v>42577</v>
      </c>
      <c r="L80" s="6">
        <f t="shared" si="2"/>
        <v>42578</v>
      </c>
      <c r="M80" s="6">
        <f t="shared" si="2"/>
        <v>42579</v>
      </c>
      <c r="N80" s="6">
        <f t="shared" si="2"/>
        <v>42583</v>
      </c>
      <c r="O80" s="6">
        <f t="shared" si="2"/>
        <v>42584</v>
      </c>
      <c r="P80" s="6">
        <f t="shared" si="2"/>
        <v>42592</v>
      </c>
      <c r="Q80" s="6">
        <f t="shared" si="2"/>
        <v>42598</v>
      </c>
      <c r="R80" s="6">
        <f t="shared" si="2"/>
        <v>42599</v>
      </c>
      <c r="S80" s="6">
        <f t="shared" si="2"/>
        <v>42600</v>
      </c>
      <c r="T80" s="6">
        <f t="shared" si="2"/>
        <v>42602</v>
      </c>
      <c r="U80" s="6">
        <f t="shared" si="2"/>
        <v>42603</v>
      </c>
      <c r="V80" s="6">
        <f t="shared" si="2"/>
        <v>42604</v>
      </c>
      <c r="W80" s="6">
        <f t="shared" si="2"/>
        <v>42605</v>
      </c>
      <c r="X80" s="6">
        <f t="shared" si="2"/>
        <v>42606</v>
      </c>
      <c r="Y80" s="6">
        <f t="shared" si="2"/>
        <v>42607</v>
      </c>
    </row>
    <row r="81" spans="1:25">
      <c r="A81" s="8" t="s">
        <v>81</v>
      </c>
      <c r="B81">
        <f>SUM(B47:B77)</f>
        <v>12025</v>
      </c>
      <c r="C81">
        <f t="shared" ref="C81:Y81" si="3">SUM(C47:C77)</f>
        <v>11525</v>
      </c>
      <c r="D81">
        <f t="shared" si="3"/>
        <v>11250</v>
      </c>
      <c r="E81">
        <f t="shared" si="3"/>
        <v>10925</v>
      </c>
      <c r="F81">
        <f t="shared" si="3"/>
        <v>8550</v>
      </c>
      <c r="G81">
        <f t="shared" si="3"/>
        <v>7985</v>
      </c>
      <c r="H81">
        <f t="shared" si="3"/>
        <v>7725</v>
      </c>
      <c r="I81">
        <f t="shared" si="3"/>
        <v>7700</v>
      </c>
      <c r="J81">
        <f t="shared" si="3"/>
        <v>6950</v>
      </c>
      <c r="K81">
        <f t="shared" si="3"/>
        <v>7050</v>
      </c>
      <c r="L81">
        <f t="shared" si="3"/>
        <v>6905</v>
      </c>
      <c r="M81">
        <f t="shared" si="3"/>
        <v>6885</v>
      </c>
      <c r="N81">
        <f t="shared" si="3"/>
        <v>6775</v>
      </c>
      <c r="O81">
        <f t="shared" si="3"/>
        <v>6725</v>
      </c>
      <c r="P81">
        <f t="shared" si="3"/>
        <v>6092</v>
      </c>
      <c r="Q81">
        <f t="shared" si="3"/>
        <v>5884</v>
      </c>
      <c r="R81">
        <f t="shared" si="3"/>
        <v>5784</v>
      </c>
      <c r="S81">
        <f t="shared" si="3"/>
        <v>5759</v>
      </c>
      <c r="T81">
        <f t="shared" si="3"/>
        <v>5709</v>
      </c>
      <c r="U81">
        <f t="shared" si="3"/>
        <v>5709</v>
      </c>
      <c r="V81">
        <f t="shared" si="3"/>
        <v>5490</v>
      </c>
      <c r="W81">
        <f t="shared" si="3"/>
        <v>5270</v>
      </c>
      <c r="X81">
        <f t="shared" si="3"/>
        <v>4935</v>
      </c>
      <c r="Y81">
        <f t="shared" si="3"/>
        <v>4835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workbookViewId="0">
      <selection activeCell="J27" sqref="J27"/>
    </sheetView>
  </sheetViews>
  <sheetFormatPr baseColWidth="10" defaultRowHeight="15" x14ac:dyDescent="0"/>
  <cols>
    <col min="1" max="1" width="13.83203125" bestFit="1" customWidth="1"/>
    <col min="3" max="3" width="12.1640625" bestFit="1" customWidth="1"/>
    <col min="9" max="9" width="13.83203125" bestFit="1" customWidth="1"/>
    <col min="11" max="11" width="12.1640625" bestFit="1" customWidth="1"/>
  </cols>
  <sheetData>
    <row r="1" spans="1:12">
      <c r="A1" t="s">
        <v>17</v>
      </c>
      <c r="I1" t="s">
        <v>18</v>
      </c>
    </row>
    <row r="2" spans="1:12">
      <c r="A2" t="s">
        <v>19</v>
      </c>
      <c r="B2" t="s">
        <v>20</v>
      </c>
      <c r="C2" t="s">
        <v>27</v>
      </c>
      <c r="D2" t="s">
        <v>31</v>
      </c>
      <c r="I2" t="s">
        <v>19</v>
      </c>
      <c r="J2" t="s">
        <v>20</v>
      </c>
      <c r="K2" t="s">
        <v>27</v>
      </c>
      <c r="L2" t="s">
        <v>31</v>
      </c>
    </row>
    <row r="3" spans="1:12">
      <c r="A3">
        <v>1</v>
      </c>
      <c r="B3">
        <v>62</v>
      </c>
      <c r="C3" t="s">
        <v>28</v>
      </c>
      <c r="D3">
        <f>IF(C3="Y",B3,0)</f>
        <v>62</v>
      </c>
      <c r="I3">
        <v>1</v>
      </c>
      <c r="J3">
        <v>0</v>
      </c>
      <c r="K3" t="s">
        <v>29</v>
      </c>
      <c r="L3">
        <f>IF(K3="Y",J3,0)</f>
        <v>0</v>
      </c>
    </row>
    <row r="4" spans="1:12">
      <c r="A4">
        <f>A3+1</f>
        <v>2</v>
      </c>
      <c r="B4">
        <v>87</v>
      </c>
      <c r="C4" t="s">
        <v>29</v>
      </c>
      <c r="D4">
        <f t="shared" ref="D4:D33" si="0">IF(C4="Y",B4,0)</f>
        <v>0</v>
      </c>
      <c r="I4">
        <f>I3+1</f>
        <v>2</v>
      </c>
      <c r="J4">
        <v>0</v>
      </c>
      <c r="K4" t="s">
        <v>29</v>
      </c>
      <c r="L4">
        <f t="shared" ref="L4:L33" si="1">IF(K4="Y",J4,0)</f>
        <v>0</v>
      </c>
    </row>
    <row r="5" spans="1:12">
      <c r="A5">
        <f t="shared" ref="A5:A32" si="2">A4+1</f>
        <v>3</v>
      </c>
      <c r="B5">
        <v>87</v>
      </c>
      <c r="C5" t="s">
        <v>29</v>
      </c>
      <c r="D5">
        <f t="shared" si="0"/>
        <v>0</v>
      </c>
      <c r="I5">
        <f t="shared" ref="I5:I32" si="3">I4+1</f>
        <v>3</v>
      </c>
      <c r="J5">
        <v>0</v>
      </c>
      <c r="K5" t="s">
        <v>29</v>
      </c>
      <c r="L5">
        <f t="shared" si="1"/>
        <v>0</v>
      </c>
    </row>
    <row r="6" spans="1:12">
      <c r="A6">
        <f t="shared" si="2"/>
        <v>4</v>
      </c>
      <c r="B6">
        <v>95</v>
      </c>
      <c r="C6" t="s">
        <v>28</v>
      </c>
      <c r="D6">
        <f t="shared" si="0"/>
        <v>95</v>
      </c>
      <c r="I6">
        <f t="shared" si="3"/>
        <v>4</v>
      </c>
      <c r="J6">
        <v>0</v>
      </c>
      <c r="K6" t="s">
        <v>29</v>
      </c>
      <c r="L6">
        <f t="shared" si="1"/>
        <v>0</v>
      </c>
    </row>
    <row r="7" spans="1:12">
      <c r="A7">
        <f t="shared" si="2"/>
        <v>5</v>
      </c>
      <c r="B7">
        <v>95</v>
      </c>
      <c r="C7" t="s">
        <v>28</v>
      </c>
      <c r="D7">
        <f t="shared" si="0"/>
        <v>95</v>
      </c>
      <c r="I7">
        <f t="shared" si="3"/>
        <v>5</v>
      </c>
      <c r="J7">
        <v>150</v>
      </c>
      <c r="K7" t="s">
        <v>29</v>
      </c>
      <c r="L7">
        <f t="shared" si="1"/>
        <v>0</v>
      </c>
    </row>
    <row r="8" spans="1:12">
      <c r="A8">
        <f t="shared" si="2"/>
        <v>6</v>
      </c>
      <c r="B8">
        <v>100</v>
      </c>
      <c r="C8" t="s">
        <v>29</v>
      </c>
      <c r="D8">
        <f t="shared" si="0"/>
        <v>0</v>
      </c>
      <c r="I8">
        <f t="shared" si="3"/>
        <v>6</v>
      </c>
      <c r="J8">
        <v>135</v>
      </c>
      <c r="K8" t="s">
        <v>29</v>
      </c>
      <c r="L8">
        <f t="shared" si="1"/>
        <v>0</v>
      </c>
    </row>
    <row r="9" spans="1:12">
      <c r="A9">
        <f t="shared" si="2"/>
        <v>7</v>
      </c>
      <c r="B9">
        <v>96</v>
      </c>
      <c r="C9" t="s">
        <v>28</v>
      </c>
      <c r="D9">
        <f t="shared" si="0"/>
        <v>96</v>
      </c>
      <c r="I9">
        <f t="shared" si="3"/>
        <v>7</v>
      </c>
      <c r="J9">
        <v>118</v>
      </c>
      <c r="K9" t="s">
        <v>28</v>
      </c>
      <c r="L9">
        <f t="shared" si="1"/>
        <v>118</v>
      </c>
    </row>
    <row r="10" spans="1:12">
      <c r="A10">
        <f t="shared" si="2"/>
        <v>8</v>
      </c>
      <c r="B10">
        <v>96</v>
      </c>
      <c r="C10" t="s">
        <v>28</v>
      </c>
      <c r="D10">
        <f t="shared" si="0"/>
        <v>96</v>
      </c>
      <c r="I10">
        <f t="shared" si="3"/>
        <v>8</v>
      </c>
      <c r="J10">
        <v>118</v>
      </c>
      <c r="K10" t="s">
        <v>28</v>
      </c>
      <c r="L10">
        <f t="shared" si="1"/>
        <v>118</v>
      </c>
    </row>
    <row r="11" spans="1:12">
      <c r="A11">
        <f t="shared" si="2"/>
        <v>9</v>
      </c>
      <c r="B11">
        <v>96</v>
      </c>
      <c r="C11" t="s">
        <v>28</v>
      </c>
      <c r="D11">
        <f t="shared" si="0"/>
        <v>96</v>
      </c>
      <c r="I11">
        <f t="shared" si="3"/>
        <v>9</v>
      </c>
      <c r="J11">
        <v>118</v>
      </c>
      <c r="K11" t="s">
        <v>28</v>
      </c>
      <c r="L11">
        <f t="shared" si="1"/>
        <v>118</v>
      </c>
    </row>
    <row r="12" spans="1:12">
      <c r="A12">
        <f t="shared" si="2"/>
        <v>10</v>
      </c>
      <c r="B12">
        <v>96</v>
      </c>
      <c r="C12" t="s">
        <v>28</v>
      </c>
      <c r="D12">
        <f t="shared" si="0"/>
        <v>96</v>
      </c>
      <c r="I12">
        <f t="shared" si="3"/>
        <v>10</v>
      </c>
      <c r="J12">
        <v>145</v>
      </c>
      <c r="K12" t="s">
        <v>28</v>
      </c>
      <c r="L12">
        <f t="shared" si="1"/>
        <v>145</v>
      </c>
    </row>
    <row r="13" spans="1:12">
      <c r="A13">
        <f t="shared" si="2"/>
        <v>11</v>
      </c>
      <c r="B13">
        <v>96</v>
      </c>
      <c r="C13" t="s">
        <v>28</v>
      </c>
      <c r="D13">
        <f t="shared" si="0"/>
        <v>96</v>
      </c>
      <c r="I13">
        <f t="shared" si="3"/>
        <v>11</v>
      </c>
      <c r="J13">
        <v>145</v>
      </c>
      <c r="K13" t="s">
        <v>28</v>
      </c>
      <c r="L13">
        <f t="shared" si="1"/>
        <v>145</v>
      </c>
    </row>
    <row r="14" spans="1:12">
      <c r="A14">
        <f t="shared" si="2"/>
        <v>12</v>
      </c>
      <c r="B14">
        <v>130</v>
      </c>
      <c r="C14" t="s">
        <v>29</v>
      </c>
      <c r="D14">
        <f t="shared" si="0"/>
        <v>0</v>
      </c>
      <c r="I14">
        <f t="shared" si="3"/>
        <v>12</v>
      </c>
      <c r="J14">
        <v>145</v>
      </c>
      <c r="K14" t="s">
        <v>28</v>
      </c>
      <c r="L14">
        <f t="shared" si="1"/>
        <v>145</v>
      </c>
    </row>
    <row r="15" spans="1:12">
      <c r="A15">
        <f t="shared" si="2"/>
        <v>13</v>
      </c>
      <c r="B15">
        <v>74</v>
      </c>
      <c r="C15" t="s">
        <v>28</v>
      </c>
      <c r="D15">
        <f t="shared" si="0"/>
        <v>74</v>
      </c>
      <c r="I15">
        <f t="shared" si="3"/>
        <v>13</v>
      </c>
      <c r="J15">
        <v>135</v>
      </c>
      <c r="K15" t="s">
        <v>29</v>
      </c>
      <c r="L15">
        <f t="shared" si="1"/>
        <v>0</v>
      </c>
    </row>
    <row r="16" spans="1:12">
      <c r="A16">
        <f t="shared" si="2"/>
        <v>14</v>
      </c>
      <c r="B16">
        <v>74</v>
      </c>
      <c r="C16" t="s">
        <v>28</v>
      </c>
      <c r="D16">
        <f t="shared" si="0"/>
        <v>74</v>
      </c>
      <c r="I16">
        <f t="shared" si="3"/>
        <v>14</v>
      </c>
      <c r="J16">
        <v>110</v>
      </c>
      <c r="K16" t="s">
        <v>29</v>
      </c>
      <c r="L16">
        <f t="shared" si="1"/>
        <v>0</v>
      </c>
    </row>
    <row r="17" spans="1:18">
      <c r="A17">
        <f t="shared" si="2"/>
        <v>15</v>
      </c>
      <c r="B17">
        <v>74</v>
      </c>
      <c r="C17" t="s">
        <v>28</v>
      </c>
      <c r="D17">
        <f t="shared" si="0"/>
        <v>74</v>
      </c>
      <c r="I17">
        <f t="shared" si="3"/>
        <v>15</v>
      </c>
      <c r="J17">
        <v>120</v>
      </c>
      <c r="K17" t="s">
        <v>29</v>
      </c>
      <c r="L17">
        <f t="shared" si="1"/>
        <v>0</v>
      </c>
      <c r="O17">
        <v>675.07</v>
      </c>
      <c r="Q17">
        <v>2121.0700000000002</v>
      </c>
    </row>
    <row r="18" spans="1:18">
      <c r="A18">
        <f t="shared" si="2"/>
        <v>16</v>
      </c>
      <c r="B18">
        <v>74</v>
      </c>
      <c r="C18" t="s">
        <v>28</v>
      </c>
      <c r="D18">
        <f t="shared" si="0"/>
        <v>74</v>
      </c>
      <c r="I18">
        <f t="shared" si="3"/>
        <v>16</v>
      </c>
      <c r="J18">
        <v>102</v>
      </c>
      <c r="K18" t="s">
        <v>28</v>
      </c>
      <c r="L18">
        <f t="shared" si="1"/>
        <v>102</v>
      </c>
      <c r="O18">
        <v>255.89</v>
      </c>
      <c r="Q18">
        <v>255.89</v>
      </c>
    </row>
    <row r="19" spans="1:18">
      <c r="A19">
        <f t="shared" si="2"/>
        <v>17</v>
      </c>
      <c r="B19">
        <v>74</v>
      </c>
      <c r="C19" t="s">
        <v>28</v>
      </c>
      <c r="D19">
        <f t="shared" si="0"/>
        <v>74</v>
      </c>
      <c r="I19">
        <f t="shared" si="3"/>
        <v>17</v>
      </c>
      <c r="J19">
        <v>118</v>
      </c>
      <c r="K19" t="s">
        <v>28</v>
      </c>
      <c r="L19">
        <f t="shared" si="1"/>
        <v>118</v>
      </c>
      <c r="O19">
        <v>509</v>
      </c>
      <c r="Q19">
        <f>SUM(Q17:Q18)</f>
        <v>2376.96</v>
      </c>
      <c r="R19">
        <v>4000</v>
      </c>
    </row>
    <row r="20" spans="1:18">
      <c r="A20">
        <f t="shared" si="2"/>
        <v>18</v>
      </c>
      <c r="B20">
        <v>109</v>
      </c>
      <c r="C20" t="s">
        <v>28</v>
      </c>
      <c r="D20">
        <f t="shared" si="0"/>
        <v>109</v>
      </c>
      <c r="I20">
        <f t="shared" si="3"/>
        <v>18</v>
      </c>
      <c r="J20">
        <v>140</v>
      </c>
      <c r="K20" t="s">
        <v>28</v>
      </c>
      <c r="L20">
        <f t="shared" si="1"/>
        <v>140</v>
      </c>
      <c r="O20">
        <v>485</v>
      </c>
      <c r="R20">
        <f>R19-Q19</f>
        <v>1623.04</v>
      </c>
    </row>
    <row r="21" spans="1:18">
      <c r="A21">
        <f t="shared" si="2"/>
        <v>19</v>
      </c>
      <c r="B21">
        <v>109</v>
      </c>
      <c r="C21" t="s">
        <v>28</v>
      </c>
      <c r="D21">
        <f t="shared" si="0"/>
        <v>109</v>
      </c>
      <c r="I21">
        <f t="shared" si="3"/>
        <v>19</v>
      </c>
      <c r="J21">
        <v>155</v>
      </c>
      <c r="K21" t="s">
        <v>28</v>
      </c>
      <c r="L21">
        <f t="shared" si="1"/>
        <v>155</v>
      </c>
      <c r="O21">
        <v>532</v>
      </c>
    </row>
    <row r="22" spans="1:18">
      <c r="A22">
        <f t="shared" si="2"/>
        <v>20</v>
      </c>
      <c r="B22">
        <v>120</v>
      </c>
      <c r="C22" t="s">
        <v>29</v>
      </c>
      <c r="D22">
        <f t="shared" si="0"/>
        <v>0</v>
      </c>
      <c r="I22">
        <f t="shared" si="3"/>
        <v>20</v>
      </c>
      <c r="J22">
        <v>131</v>
      </c>
      <c r="K22" t="s">
        <v>29</v>
      </c>
      <c r="L22">
        <f t="shared" si="1"/>
        <v>0</v>
      </c>
      <c r="O22">
        <v>548</v>
      </c>
    </row>
    <row r="23" spans="1:18">
      <c r="A23">
        <f t="shared" si="2"/>
        <v>21</v>
      </c>
      <c r="B23">
        <v>71</v>
      </c>
      <c r="C23" t="s">
        <v>28</v>
      </c>
      <c r="D23">
        <f t="shared" si="0"/>
        <v>71</v>
      </c>
      <c r="I23">
        <f t="shared" si="3"/>
        <v>21</v>
      </c>
      <c r="J23">
        <v>104</v>
      </c>
      <c r="K23" t="s">
        <v>29</v>
      </c>
      <c r="L23">
        <f t="shared" si="1"/>
        <v>0</v>
      </c>
      <c r="O23">
        <f>SUM(O17:O21)</f>
        <v>2456.96</v>
      </c>
    </row>
    <row r="24" spans="1:18">
      <c r="A24">
        <f t="shared" si="2"/>
        <v>22</v>
      </c>
      <c r="B24">
        <v>71</v>
      </c>
      <c r="C24" t="s">
        <v>28</v>
      </c>
      <c r="D24">
        <f t="shared" si="0"/>
        <v>71</v>
      </c>
      <c r="I24">
        <f t="shared" si="3"/>
        <v>22</v>
      </c>
      <c r="J24">
        <v>106</v>
      </c>
      <c r="K24" t="s">
        <v>29</v>
      </c>
      <c r="L24">
        <f t="shared" si="1"/>
        <v>0</v>
      </c>
    </row>
    <row r="25" spans="1:18">
      <c r="A25">
        <f t="shared" si="2"/>
        <v>23</v>
      </c>
      <c r="B25">
        <v>71</v>
      </c>
      <c r="C25" t="s">
        <v>28</v>
      </c>
      <c r="D25">
        <f t="shared" si="0"/>
        <v>71</v>
      </c>
      <c r="I25">
        <f t="shared" si="3"/>
        <v>23</v>
      </c>
      <c r="J25">
        <v>114</v>
      </c>
      <c r="K25" t="s">
        <v>29</v>
      </c>
      <c r="L25">
        <f t="shared" si="1"/>
        <v>0</v>
      </c>
      <c r="O25">
        <f>4000-O23</f>
        <v>1543.04</v>
      </c>
    </row>
    <row r="26" spans="1:18">
      <c r="A26">
        <f t="shared" si="2"/>
        <v>24</v>
      </c>
      <c r="B26">
        <v>71</v>
      </c>
      <c r="C26" t="s">
        <v>28</v>
      </c>
      <c r="D26">
        <f t="shared" si="0"/>
        <v>71</v>
      </c>
      <c r="I26">
        <f t="shared" si="3"/>
        <v>24</v>
      </c>
      <c r="J26">
        <v>143</v>
      </c>
      <c r="K26" t="s">
        <v>29</v>
      </c>
      <c r="L26">
        <f t="shared" si="1"/>
        <v>0</v>
      </c>
    </row>
    <row r="27" spans="1:18">
      <c r="A27">
        <f t="shared" si="2"/>
        <v>25</v>
      </c>
      <c r="B27">
        <v>71</v>
      </c>
      <c r="C27" t="s">
        <v>29</v>
      </c>
      <c r="D27">
        <f t="shared" si="0"/>
        <v>0</v>
      </c>
      <c r="I27">
        <f t="shared" si="3"/>
        <v>25</v>
      </c>
      <c r="J27">
        <v>200</v>
      </c>
      <c r="K27" t="s">
        <v>28</v>
      </c>
      <c r="L27">
        <f t="shared" si="1"/>
        <v>200</v>
      </c>
    </row>
    <row r="28" spans="1:18">
      <c r="A28">
        <f t="shared" si="2"/>
        <v>26</v>
      </c>
      <c r="B28">
        <v>97</v>
      </c>
      <c r="C28" t="s">
        <v>28</v>
      </c>
      <c r="D28">
        <f t="shared" si="0"/>
        <v>97</v>
      </c>
      <c r="I28">
        <f t="shared" si="3"/>
        <v>26</v>
      </c>
      <c r="J28">
        <v>215</v>
      </c>
      <c r="K28" t="s">
        <v>28</v>
      </c>
      <c r="L28">
        <f t="shared" si="1"/>
        <v>215</v>
      </c>
    </row>
    <row r="29" spans="1:18">
      <c r="A29">
        <f t="shared" si="2"/>
        <v>27</v>
      </c>
      <c r="B29">
        <v>97</v>
      </c>
      <c r="C29" t="s">
        <v>28</v>
      </c>
      <c r="D29">
        <f t="shared" si="0"/>
        <v>97</v>
      </c>
      <c r="I29">
        <f t="shared" si="3"/>
        <v>27</v>
      </c>
      <c r="J29">
        <v>240</v>
      </c>
      <c r="K29" t="s">
        <v>29</v>
      </c>
      <c r="L29">
        <f t="shared" si="1"/>
        <v>0</v>
      </c>
    </row>
    <row r="30" spans="1:18">
      <c r="A30">
        <f t="shared" si="2"/>
        <v>28</v>
      </c>
      <c r="B30">
        <v>97</v>
      </c>
      <c r="C30" t="s">
        <v>28</v>
      </c>
      <c r="D30">
        <f t="shared" si="0"/>
        <v>97</v>
      </c>
      <c r="I30">
        <f t="shared" si="3"/>
        <v>28</v>
      </c>
      <c r="J30">
        <v>113</v>
      </c>
      <c r="K30" t="s">
        <v>28</v>
      </c>
      <c r="L30">
        <f t="shared" si="1"/>
        <v>113</v>
      </c>
      <c r="M30">
        <f>AVERAGE(J30:J33)</f>
        <v>110</v>
      </c>
    </row>
    <row r="31" spans="1:18">
      <c r="A31">
        <f t="shared" si="2"/>
        <v>29</v>
      </c>
      <c r="B31">
        <v>97</v>
      </c>
      <c r="C31" t="s">
        <v>28</v>
      </c>
      <c r="D31">
        <f t="shared" si="0"/>
        <v>97</v>
      </c>
      <c r="I31">
        <f t="shared" si="3"/>
        <v>29</v>
      </c>
      <c r="J31">
        <v>111</v>
      </c>
      <c r="K31" t="s">
        <v>28</v>
      </c>
      <c r="L31">
        <f t="shared" si="1"/>
        <v>111</v>
      </c>
    </row>
    <row r="32" spans="1:18">
      <c r="A32">
        <f t="shared" si="2"/>
        <v>30</v>
      </c>
      <c r="B32">
        <v>97</v>
      </c>
      <c r="C32" t="s">
        <v>28</v>
      </c>
      <c r="D32">
        <f t="shared" si="0"/>
        <v>97</v>
      </c>
      <c r="I32">
        <f t="shared" si="3"/>
        <v>30</v>
      </c>
      <c r="J32">
        <v>114</v>
      </c>
      <c r="K32" t="s">
        <v>28</v>
      </c>
      <c r="L32">
        <f t="shared" si="1"/>
        <v>114</v>
      </c>
    </row>
    <row r="33" spans="1:13">
      <c r="A33">
        <v>31</v>
      </c>
      <c r="B33">
        <v>100</v>
      </c>
      <c r="C33" t="s">
        <v>28</v>
      </c>
      <c r="D33">
        <f t="shared" si="0"/>
        <v>100</v>
      </c>
      <c r="I33">
        <v>31</v>
      </c>
      <c r="J33">
        <v>102</v>
      </c>
      <c r="K33" t="s">
        <v>28</v>
      </c>
      <c r="L33">
        <f t="shared" si="1"/>
        <v>102</v>
      </c>
      <c r="M33">
        <f>SUM(J30:J33)</f>
        <v>440</v>
      </c>
    </row>
    <row r="34" spans="1:13">
      <c r="C34" t="s">
        <v>30</v>
      </c>
      <c r="K34" t="s">
        <v>30</v>
      </c>
      <c r="M34">
        <f>M33+85</f>
        <v>525</v>
      </c>
    </row>
    <row r="35" spans="1:13">
      <c r="A35" t="s">
        <v>21</v>
      </c>
      <c r="B35">
        <f>SUM(B3:B33)</f>
        <v>2784</v>
      </c>
      <c r="C35">
        <f>SUM(D3:D33)</f>
        <v>2189</v>
      </c>
      <c r="D35" t="s">
        <v>30</v>
      </c>
      <c r="I35" t="s">
        <v>21</v>
      </c>
      <c r="J35">
        <f>SUM(J3:J33)</f>
        <v>3647</v>
      </c>
      <c r="K35">
        <f>SUM(L3:L33)</f>
        <v>2159</v>
      </c>
    </row>
    <row r="36" spans="1:13">
      <c r="A36" t="s">
        <v>22</v>
      </c>
      <c r="B36">
        <v>1500</v>
      </c>
      <c r="C36">
        <v>1500</v>
      </c>
      <c r="I36" t="s">
        <v>22</v>
      </c>
      <c r="J36">
        <v>2500</v>
      </c>
      <c r="K36">
        <v>2500</v>
      </c>
    </row>
    <row r="37" spans="1:13">
      <c r="A37" t="s">
        <v>23</v>
      </c>
      <c r="B37">
        <v>250</v>
      </c>
      <c r="C37">
        <v>250</v>
      </c>
      <c r="I37" t="s">
        <v>23</v>
      </c>
      <c r="J37">
        <v>350</v>
      </c>
      <c r="K37">
        <v>350</v>
      </c>
    </row>
    <row r="38" spans="1:13">
      <c r="A38" t="s">
        <v>24</v>
      </c>
      <c r="B38">
        <f>B35*0.03</f>
        <v>83.52</v>
      </c>
      <c r="C38">
        <f>C35*0.03</f>
        <v>65.67</v>
      </c>
      <c r="I38" t="s">
        <v>24</v>
      </c>
      <c r="J38">
        <f>J35*0.03</f>
        <v>109.41</v>
      </c>
      <c r="K38">
        <f>K35*0.03</f>
        <v>64.77</v>
      </c>
    </row>
    <row r="39" spans="1:13">
      <c r="A39" t="s">
        <v>25</v>
      </c>
      <c r="B39">
        <f>B35-B36-B37-B38</f>
        <v>950.48</v>
      </c>
      <c r="C39">
        <f>C35-C36-C37-C38</f>
        <v>373.33</v>
      </c>
      <c r="D39" t="s">
        <v>26</v>
      </c>
      <c r="I39" t="s">
        <v>25</v>
      </c>
      <c r="J39">
        <f>J35-J36-J37-J38</f>
        <v>687.59</v>
      </c>
      <c r="K39">
        <f>K35-K36-K37-K38</f>
        <v>-755.77</v>
      </c>
    </row>
    <row r="42" spans="1:13">
      <c r="A42" t="s">
        <v>32</v>
      </c>
      <c r="B42">
        <f>C39+K39</f>
        <v>-382.44</v>
      </c>
    </row>
    <row r="43" spans="1:13">
      <c r="A43" t="s">
        <v>33</v>
      </c>
      <c r="B43">
        <f>B39+J39</f>
        <v>1638.0700000000002</v>
      </c>
    </row>
  </sheetData>
  <conditionalFormatting sqref="C3:D33">
    <cfRule type="expression" dxfId="187" priority="3">
      <formula>$C3="Y"</formula>
    </cfRule>
    <cfRule type="expression" dxfId="186" priority="4">
      <formula>$C3="N"</formula>
    </cfRule>
  </conditionalFormatting>
  <conditionalFormatting sqref="K3:L33">
    <cfRule type="expression" dxfId="185" priority="1">
      <formula>$K3="Y"</formula>
    </cfRule>
    <cfRule type="expression" dxfId="184" priority="2">
      <formula>$K3="N"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showGridLines="0" zoomScale="85" zoomScaleNormal="85" zoomScalePageLayoutView="85" workbookViewId="0">
      <selection activeCell="D2" sqref="D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9" ht="25">
      <c r="B2" s="4" t="s">
        <v>32</v>
      </c>
      <c r="D2" s="5">
        <f>D47+L47</f>
        <v>-643.37</v>
      </c>
      <c r="F2" t="s">
        <v>35</v>
      </c>
      <c r="J2" s="1"/>
    </row>
    <row r="3" spans="2:19" ht="25">
      <c r="B3" s="4" t="s">
        <v>33</v>
      </c>
      <c r="D3" s="5">
        <f>C47+K47</f>
        <v>2293.79</v>
      </c>
      <c r="F3" t="s">
        <v>36</v>
      </c>
      <c r="J3" s="1"/>
    </row>
    <row r="4" spans="2:19" ht="25">
      <c r="B4" s="4" t="s">
        <v>48</v>
      </c>
      <c r="D4" s="5">
        <f ca="1">D3-E43-M43</f>
        <v>610.79</v>
      </c>
      <c r="J4" s="1"/>
    </row>
    <row r="6" spans="2:19">
      <c r="F6" t="s">
        <v>37</v>
      </c>
    </row>
    <row r="7" spans="2:19">
      <c r="F7" t="s">
        <v>38</v>
      </c>
    </row>
    <row r="9" spans="2:19" ht="25">
      <c r="B9" s="1" t="s">
        <v>17</v>
      </c>
      <c r="J9" s="1" t="s">
        <v>18</v>
      </c>
    </row>
    <row r="10" spans="2:19" ht="15" customHeight="1">
      <c r="B10" s="1"/>
      <c r="C10">
        <f>AVERAGE(C12:C41)</f>
        <v>99.666666666666671</v>
      </c>
      <c r="D10">
        <f>C10*0.7</f>
        <v>69.766666666666666</v>
      </c>
      <c r="J10" s="1"/>
      <c r="K10">
        <f>AVERAGE(K12:K41)</f>
        <v>137.23333333333332</v>
      </c>
      <c r="L10">
        <f>K10*0.7</f>
        <v>96.063333333333318</v>
      </c>
    </row>
    <row r="11" spans="2:19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19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220</v>
      </c>
      <c r="L12" s="2" t="s">
        <v>28</v>
      </c>
      <c r="M12" s="2">
        <f>IF(L12="Y",K12,0)</f>
        <v>220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19">
      <c r="B13" s="2">
        <f>B12+1</f>
        <v>2</v>
      </c>
      <c r="C13" s="2">
        <v>100</v>
      </c>
      <c r="D13" s="2" t="s">
        <v>28</v>
      </c>
      <c r="E13" s="2">
        <f t="shared" ref="E13:E41" si="0">IF(D13="Y",C13,0)</f>
        <v>100</v>
      </c>
      <c r="F13" s="2">
        <f t="shared" ref="F13:F41" ca="1" si="1">IF(B13&lt;$Q$14,IF(D13="Y",0,C13),"")</f>
        <v>0</v>
      </c>
      <c r="G13" s="2"/>
      <c r="J13" s="2">
        <f>J12+1</f>
        <v>2</v>
      </c>
      <c r="K13" s="2">
        <v>235</v>
      </c>
      <c r="L13" s="2" t="s">
        <v>28</v>
      </c>
      <c r="M13" s="2">
        <f t="shared" ref="M13:M41" si="2">IF(L13="Y",K13,0)</f>
        <v>235</v>
      </c>
      <c r="N13" s="2">
        <f t="shared" ref="N13:N41" ca="1" si="3">IF(J13&lt;$Q$14,IF(L13="Y",0,K13),"")</f>
        <v>0</v>
      </c>
      <c r="O13" s="2"/>
      <c r="P13" s="2"/>
      <c r="Q13" s="7">
        <f ca="1">TODAY()</f>
        <v>42659</v>
      </c>
      <c r="R13" s="2"/>
      <c r="S13" s="2"/>
    </row>
    <row r="14" spans="2:19">
      <c r="B14" s="2">
        <f t="shared" ref="B14:B41" si="4">B13+1</f>
        <v>3</v>
      </c>
      <c r="C14" s="2">
        <v>100</v>
      </c>
      <c r="D14" s="2" t="s">
        <v>28</v>
      </c>
      <c r="E14" s="2">
        <f t="shared" si="0"/>
        <v>100</v>
      </c>
      <c r="F14" s="2">
        <f t="shared" ca="1" si="1"/>
        <v>0</v>
      </c>
      <c r="G14" s="2"/>
      <c r="J14" s="2">
        <f t="shared" ref="J14:J41" si="5">J13+1</f>
        <v>3</v>
      </c>
      <c r="K14" s="2">
        <v>126</v>
      </c>
      <c r="L14" s="2" t="s">
        <v>29</v>
      </c>
      <c r="M14" s="2">
        <f t="shared" si="2"/>
        <v>0</v>
      </c>
      <c r="N14" s="2">
        <f t="shared" ca="1" si="3"/>
        <v>126</v>
      </c>
      <c r="O14" s="2"/>
      <c r="P14" s="2"/>
      <c r="Q14" s="2">
        <f ca="1">DAY(Q13)</f>
        <v>16</v>
      </c>
      <c r="R14" s="2"/>
      <c r="S14" s="2"/>
    </row>
    <row r="15" spans="2:19">
      <c r="B15" s="2">
        <f t="shared" si="4"/>
        <v>4</v>
      </c>
      <c r="C15" s="2">
        <v>100</v>
      </c>
      <c r="D15" s="2" t="s">
        <v>28</v>
      </c>
      <c r="E15" s="2">
        <f t="shared" si="0"/>
        <v>100</v>
      </c>
      <c r="F15" s="2">
        <f t="shared" ca="1" si="1"/>
        <v>0</v>
      </c>
      <c r="G15" s="2"/>
      <c r="J15" s="2">
        <f t="shared" si="5"/>
        <v>4</v>
      </c>
      <c r="K15" s="2">
        <v>130</v>
      </c>
      <c r="L15" s="2" t="s">
        <v>29</v>
      </c>
      <c r="M15" s="2">
        <f t="shared" si="2"/>
        <v>0</v>
      </c>
      <c r="N15" s="2">
        <f t="shared" ca="1" si="3"/>
        <v>130</v>
      </c>
      <c r="O15" s="2"/>
      <c r="P15" s="2"/>
      <c r="Q15" s="2"/>
      <c r="R15" s="2"/>
      <c r="S15" s="2"/>
    </row>
    <row r="16" spans="2:19">
      <c r="B16" s="2">
        <f t="shared" si="4"/>
        <v>5</v>
      </c>
      <c r="C16" s="2">
        <v>84</v>
      </c>
      <c r="D16" s="2" t="s">
        <v>29</v>
      </c>
      <c r="E16" s="2">
        <f t="shared" si="0"/>
        <v>0</v>
      </c>
      <c r="F16" s="2">
        <f t="shared" ca="1" si="1"/>
        <v>84</v>
      </c>
      <c r="G16" s="2"/>
      <c r="J16" s="2">
        <f t="shared" si="5"/>
        <v>5</v>
      </c>
      <c r="K16" s="2">
        <v>97</v>
      </c>
      <c r="L16" s="2" t="s">
        <v>29</v>
      </c>
      <c r="M16" s="2">
        <f t="shared" si="2"/>
        <v>0</v>
      </c>
      <c r="N16" s="2">
        <f t="shared" ca="1" si="3"/>
        <v>97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108</v>
      </c>
      <c r="D17" s="2" t="s">
        <v>28</v>
      </c>
      <c r="E17" s="2">
        <f t="shared" si="0"/>
        <v>108</v>
      </c>
      <c r="F17" s="2">
        <f t="shared" ca="1" si="1"/>
        <v>0</v>
      </c>
      <c r="G17" s="2"/>
      <c r="J17" s="2">
        <f t="shared" si="5"/>
        <v>6</v>
      </c>
      <c r="K17" s="2">
        <v>103</v>
      </c>
      <c r="L17" s="2" t="s">
        <v>29</v>
      </c>
      <c r="M17" s="2">
        <f t="shared" si="2"/>
        <v>0</v>
      </c>
      <c r="N17" s="2">
        <f t="shared" ca="1" si="3"/>
        <v>103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108</v>
      </c>
      <c r="D18" s="2" t="s">
        <v>28</v>
      </c>
      <c r="E18" s="2">
        <f t="shared" si="0"/>
        <v>108</v>
      </c>
      <c r="F18" s="2">
        <f t="shared" ca="1" si="1"/>
        <v>0</v>
      </c>
      <c r="G18" s="2"/>
      <c r="J18" s="2">
        <f t="shared" si="5"/>
        <v>7</v>
      </c>
      <c r="K18" s="2">
        <v>119</v>
      </c>
      <c r="L18" s="2" t="s">
        <v>29</v>
      </c>
      <c r="M18" s="2">
        <f t="shared" si="2"/>
        <v>0</v>
      </c>
      <c r="N18" s="2">
        <f t="shared" ca="1" si="3"/>
        <v>119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108</v>
      </c>
      <c r="D19" s="2" t="s">
        <v>28</v>
      </c>
      <c r="E19" s="2">
        <f t="shared" si="0"/>
        <v>108</v>
      </c>
      <c r="F19" s="2">
        <f t="shared" ca="1" si="1"/>
        <v>0</v>
      </c>
      <c r="G19" s="2"/>
      <c r="J19" s="2">
        <f t="shared" si="5"/>
        <v>8</v>
      </c>
      <c r="K19" s="2">
        <v>188</v>
      </c>
      <c r="L19" s="2" t="s">
        <v>28</v>
      </c>
      <c r="M19" s="2">
        <f t="shared" si="2"/>
        <v>188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108</v>
      </c>
      <c r="D20" s="2" t="s">
        <v>28</v>
      </c>
      <c r="E20" s="2">
        <f t="shared" si="0"/>
        <v>108</v>
      </c>
      <c r="F20" s="2">
        <f t="shared" ca="1" si="1"/>
        <v>0</v>
      </c>
      <c r="G20" s="2"/>
      <c r="J20" s="2">
        <f t="shared" si="5"/>
        <v>9</v>
      </c>
      <c r="K20" s="2">
        <v>193</v>
      </c>
      <c r="L20" s="2" t="s">
        <v>28</v>
      </c>
      <c r="M20" s="2">
        <f t="shared" si="2"/>
        <v>193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104</v>
      </c>
      <c r="D21" s="2" t="s">
        <v>29</v>
      </c>
      <c r="E21" s="2">
        <f t="shared" si="0"/>
        <v>0</v>
      </c>
      <c r="F21" s="2">
        <f t="shared" ca="1" si="1"/>
        <v>104</v>
      </c>
      <c r="G21" s="2"/>
      <c r="J21" s="2">
        <f t="shared" si="5"/>
        <v>10</v>
      </c>
      <c r="K21" s="2">
        <v>160</v>
      </c>
      <c r="L21" s="2" t="s">
        <v>29</v>
      </c>
      <c r="M21" s="2">
        <f t="shared" si="2"/>
        <v>0</v>
      </c>
      <c r="N21" s="2">
        <f t="shared" ca="1" si="3"/>
        <v>160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83</v>
      </c>
      <c r="D22" s="2" t="s">
        <v>29</v>
      </c>
      <c r="E22" s="2">
        <f t="shared" si="0"/>
        <v>0</v>
      </c>
      <c r="F22" s="2">
        <f t="shared" ca="1" si="1"/>
        <v>83</v>
      </c>
      <c r="G22" s="2"/>
      <c r="J22" s="2">
        <f t="shared" si="5"/>
        <v>11</v>
      </c>
      <c r="K22" s="2">
        <v>111</v>
      </c>
      <c r="L22" s="2" t="s">
        <v>29</v>
      </c>
      <c r="M22" s="2">
        <f t="shared" si="2"/>
        <v>0</v>
      </c>
      <c r="N22" s="2">
        <f t="shared" ca="1" si="3"/>
        <v>111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86</v>
      </c>
      <c r="D23" s="2" t="s">
        <v>29</v>
      </c>
      <c r="E23" s="2">
        <f t="shared" si="0"/>
        <v>0</v>
      </c>
      <c r="F23" s="2">
        <f t="shared" ca="1" si="1"/>
        <v>86</v>
      </c>
      <c r="G23" s="2"/>
      <c r="J23" s="2">
        <f t="shared" si="5"/>
        <v>12</v>
      </c>
      <c r="K23" s="2">
        <v>114</v>
      </c>
      <c r="L23" s="2" t="s">
        <v>29</v>
      </c>
      <c r="M23" s="2">
        <f t="shared" si="2"/>
        <v>0</v>
      </c>
      <c r="N23" s="2">
        <f t="shared" ca="1" si="3"/>
        <v>114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91</v>
      </c>
      <c r="D24" s="2" t="s">
        <v>29</v>
      </c>
      <c r="E24" s="2">
        <f t="shared" si="0"/>
        <v>0</v>
      </c>
      <c r="F24" s="2">
        <f t="shared" ca="1" si="1"/>
        <v>91</v>
      </c>
      <c r="G24" s="2"/>
      <c r="J24" s="2">
        <f t="shared" si="5"/>
        <v>13</v>
      </c>
      <c r="K24" s="2">
        <v>122</v>
      </c>
      <c r="L24" s="2" t="s">
        <v>29</v>
      </c>
      <c r="M24" s="2">
        <f t="shared" si="2"/>
        <v>0</v>
      </c>
      <c r="N24" s="2">
        <f t="shared" ca="1" si="3"/>
        <v>122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115</v>
      </c>
      <c r="D25" s="2" t="s">
        <v>28</v>
      </c>
      <c r="E25" s="2">
        <f t="shared" si="0"/>
        <v>115</v>
      </c>
      <c r="F25" s="2">
        <f t="shared" ca="1" si="1"/>
        <v>0</v>
      </c>
      <c r="G25" s="2"/>
      <c r="J25" s="2">
        <f t="shared" si="5"/>
        <v>14</v>
      </c>
      <c r="K25" s="2">
        <v>153</v>
      </c>
      <c r="L25" s="2" t="s">
        <v>29</v>
      </c>
      <c r="M25" s="2">
        <f t="shared" si="2"/>
        <v>0</v>
      </c>
      <c r="N25" s="2">
        <f t="shared" ca="1" si="3"/>
        <v>153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120</v>
      </c>
      <c r="D26" s="2" t="s">
        <v>28</v>
      </c>
      <c r="E26" s="2">
        <f t="shared" si="0"/>
        <v>120</v>
      </c>
      <c r="F26" s="2">
        <f t="shared" ca="1" si="1"/>
        <v>0</v>
      </c>
      <c r="G26" s="2"/>
      <c r="J26" s="2">
        <f t="shared" si="5"/>
        <v>15</v>
      </c>
      <c r="K26" s="2">
        <v>212</v>
      </c>
      <c r="L26" s="2" t="s">
        <v>28</v>
      </c>
      <c r="M26" s="2">
        <f t="shared" si="2"/>
        <v>212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58</v>
      </c>
      <c r="D27" s="2" t="s">
        <v>28</v>
      </c>
      <c r="E27" s="2">
        <f t="shared" si="0"/>
        <v>58</v>
      </c>
      <c r="F27" s="2" t="str">
        <f t="shared" ca="1" si="1"/>
        <v/>
      </c>
      <c r="G27" s="2"/>
      <c r="J27" s="2">
        <f t="shared" si="5"/>
        <v>16</v>
      </c>
      <c r="K27" s="2">
        <v>220</v>
      </c>
      <c r="L27" s="2" t="s">
        <v>28</v>
      </c>
      <c r="M27" s="2">
        <f t="shared" si="2"/>
        <v>220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58</v>
      </c>
      <c r="D28" s="2" t="s">
        <v>28</v>
      </c>
      <c r="E28" s="2">
        <f t="shared" si="0"/>
        <v>58</v>
      </c>
      <c r="F28" s="2" t="str">
        <f t="shared" ca="1" si="1"/>
        <v/>
      </c>
      <c r="G28" s="2"/>
      <c r="J28" s="2">
        <f t="shared" si="5"/>
        <v>17</v>
      </c>
      <c r="K28" s="2">
        <v>149</v>
      </c>
      <c r="L28" s="2" t="s">
        <v>29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70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100</v>
      </c>
      <c r="L29" s="2" t="s">
        <v>29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75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115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80</v>
      </c>
      <c r="D31" s="2" t="s">
        <v>28</v>
      </c>
      <c r="E31" s="2">
        <f t="shared" si="0"/>
        <v>80</v>
      </c>
      <c r="F31" s="2" t="str">
        <f t="shared" ca="1" si="1"/>
        <v/>
      </c>
      <c r="G31" s="2"/>
      <c r="J31" s="2">
        <f t="shared" si="5"/>
        <v>20</v>
      </c>
      <c r="K31" s="2">
        <v>125</v>
      </c>
      <c r="L31" s="2" t="s">
        <v>29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110</v>
      </c>
      <c r="D32" s="2" t="s">
        <v>28</v>
      </c>
      <c r="E32" s="2">
        <f t="shared" si="0"/>
        <v>110</v>
      </c>
      <c r="F32" s="2" t="str">
        <f t="shared" ca="1" si="1"/>
        <v/>
      </c>
      <c r="G32" s="2"/>
      <c r="J32" s="2">
        <f t="shared" si="5"/>
        <v>21</v>
      </c>
      <c r="K32" s="2">
        <v>110</v>
      </c>
      <c r="L32" s="2" t="s">
        <v>29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115</v>
      </c>
      <c r="D33" s="2" t="s">
        <v>28</v>
      </c>
      <c r="E33" s="2">
        <f t="shared" si="0"/>
        <v>115</v>
      </c>
      <c r="F33" s="2" t="str">
        <f t="shared" ca="1" si="1"/>
        <v/>
      </c>
      <c r="G33" s="2"/>
      <c r="J33" s="2">
        <f t="shared" si="5"/>
        <v>22</v>
      </c>
      <c r="K33" s="2">
        <v>100</v>
      </c>
      <c r="L33" s="2" t="s">
        <v>29</v>
      </c>
      <c r="M33" s="2">
        <f t="shared" si="2"/>
        <v>0</v>
      </c>
      <c r="N33" s="2" t="str">
        <f t="shared" ca="1" si="3"/>
        <v/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135</v>
      </c>
      <c r="D34" s="2" t="s">
        <v>28</v>
      </c>
      <c r="E34" s="2">
        <f t="shared" si="0"/>
        <v>135</v>
      </c>
      <c r="F34" s="2" t="str">
        <f t="shared" ca="1" si="1"/>
        <v/>
      </c>
      <c r="G34" s="2"/>
      <c r="J34" s="2">
        <f t="shared" si="5"/>
        <v>23</v>
      </c>
      <c r="K34" s="2">
        <v>110</v>
      </c>
      <c r="L34" s="2" t="s">
        <v>28</v>
      </c>
      <c r="M34" s="2">
        <f t="shared" si="2"/>
        <v>110</v>
      </c>
      <c r="N34" s="2" t="str">
        <f t="shared" ca="1" si="3"/>
        <v/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100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100</v>
      </c>
      <c r="L35" s="2" t="s">
        <v>28</v>
      </c>
      <c r="M35" s="2">
        <f t="shared" si="2"/>
        <v>100</v>
      </c>
      <c r="N35" s="2" t="str">
        <f t="shared" ca="1" si="3"/>
        <v/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121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85</v>
      </c>
      <c r="L36" s="2" t="s">
        <v>29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72</v>
      </c>
      <c r="D37" s="2" t="s">
        <v>28</v>
      </c>
      <c r="E37" s="2">
        <f t="shared" si="0"/>
        <v>72</v>
      </c>
      <c r="F37" s="2" t="str">
        <f t="shared" ca="1" si="1"/>
        <v/>
      </c>
      <c r="G37" s="2"/>
      <c r="J37" s="2">
        <f t="shared" si="5"/>
        <v>26</v>
      </c>
      <c r="K37" s="2">
        <v>95</v>
      </c>
      <c r="L37" s="2" t="s">
        <v>29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72</v>
      </c>
      <c r="D38" s="2" t="s">
        <v>28</v>
      </c>
      <c r="E38" s="2">
        <f t="shared" si="0"/>
        <v>72</v>
      </c>
      <c r="F38" s="2" t="str">
        <f t="shared" ca="1" si="1"/>
        <v/>
      </c>
      <c r="G38" s="2"/>
      <c r="J38" s="2">
        <f t="shared" si="5"/>
        <v>27</v>
      </c>
      <c r="K38" s="2">
        <v>100</v>
      </c>
      <c r="L38" s="2" t="s">
        <v>29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>
        <f>K43*0.8</f>
        <v>3293.6000000000004</v>
      </c>
      <c r="S38">
        <f>C43*0.8</f>
        <v>2392</v>
      </c>
    </row>
    <row r="39" spans="2:20">
      <c r="B39" s="2">
        <f t="shared" si="4"/>
        <v>28</v>
      </c>
      <c r="C39" s="2">
        <v>129</v>
      </c>
      <c r="D39" s="2" t="s">
        <v>28</v>
      </c>
      <c r="E39" s="2">
        <f t="shared" si="0"/>
        <v>129</v>
      </c>
      <c r="F39" s="2" t="str">
        <f t="shared" ca="1" si="1"/>
        <v/>
      </c>
      <c r="G39" s="2"/>
      <c r="J39" s="2">
        <f t="shared" si="5"/>
        <v>28</v>
      </c>
      <c r="K39" s="2">
        <v>125</v>
      </c>
      <c r="L39" s="2" t="s">
        <v>28</v>
      </c>
      <c r="M39" s="2">
        <f t="shared" si="2"/>
        <v>125</v>
      </c>
      <c r="N39" s="2" t="str">
        <f t="shared" ca="1" si="3"/>
        <v/>
      </c>
      <c r="O39" s="2"/>
      <c r="P39" s="2"/>
      <c r="Q39" s="2"/>
      <c r="S39">
        <f>S38+R38</f>
        <v>5685.6</v>
      </c>
    </row>
    <row r="40" spans="2:20">
      <c r="B40" s="2">
        <f t="shared" si="4"/>
        <v>29</v>
      </c>
      <c r="C40" s="2">
        <v>135</v>
      </c>
      <c r="D40" s="2" t="s">
        <v>28</v>
      </c>
      <c r="E40" s="2">
        <f t="shared" si="0"/>
        <v>135</v>
      </c>
      <c r="F40" s="2" t="str">
        <f t="shared" ca="1" si="1"/>
        <v/>
      </c>
      <c r="G40" s="2"/>
      <c r="J40" s="2">
        <f t="shared" si="5"/>
        <v>29</v>
      </c>
      <c r="K40" s="2">
        <v>145</v>
      </c>
      <c r="L40" s="2" t="s">
        <v>28</v>
      </c>
      <c r="M40" s="2">
        <f t="shared" si="2"/>
        <v>145</v>
      </c>
      <c r="N40" s="2" t="str">
        <f t="shared" ca="1" si="3"/>
        <v/>
      </c>
      <c r="O40" s="2"/>
      <c r="P40" s="2"/>
      <c r="Q40" s="2"/>
      <c r="S40">
        <f>SUM(L44:L45)</f>
        <v>2850</v>
      </c>
      <c r="T40">
        <f>SUM(D44:D45)</f>
        <v>1750</v>
      </c>
    </row>
    <row r="41" spans="2:20">
      <c r="B41" s="2">
        <f t="shared" si="4"/>
        <v>30</v>
      </c>
      <c r="C41" s="2">
        <v>145</v>
      </c>
      <c r="D41" s="2" t="s">
        <v>28</v>
      </c>
      <c r="E41" s="2">
        <f t="shared" si="0"/>
        <v>145</v>
      </c>
      <c r="F41" s="2" t="str">
        <f t="shared" ca="1" si="1"/>
        <v/>
      </c>
      <c r="G41" s="2"/>
      <c r="J41" s="2">
        <f t="shared" si="5"/>
        <v>30</v>
      </c>
      <c r="K41" s="2">
        <v>155</v>
      </c>
      <c r="L41" s="2" t="s">
        <v>28</v>
      </c>
      <c r="M41" s="2">
        <f t="shared" si="2"/>
        <v>155</v>
      </c>
      <c r="N41" s="2" t="str">
        <f t="shared" ca="1" si="3"/>
        <v/>
      </c>
      <c r="O41" s="2"/>
      <c r="P41" s="2"/>
      <c r="Q41" s="2"/>
      <c r="T41">
        <f>T40+S40</f>
        <v>4600</v>
      </c>
    </row>
    <row r="42" spans="2:20">
      <c r="D42" t="s">
        <v>30</v>
      </c>
      <c r="E42" t="s">
        <v>47</v>
      </c>
      <c r="L42" t="s">
        <v>30</v>
      </c>
      <c r="M42" t="s">
        <v>47</v>
      </c>
      <c r="T42">
        <f>S39-T41</f>
        <v>1085.6000000000004</v>
      </c>
    </row>
    <row r="43" spans="2:20">
      <c r="B43" t="s">
        <v>21</v>
      </c>
      <c r="C43">
        <f>SUM(C12:C41)</f>
        <v>2990</v>
      </c>
      <c r="D43">
        <f>SUM(E12:E41)</f>
        <v>2176</v>
      </c>
      <c r="E43" s="2">
        <f ca="1">SUM(F12:F41)</f>
        <v>448</v>
      </c>
      <c r="J43" t="s">
        <v>21</v>
      </c>
      <c r="K43">
        <f>SUM(K12:K41)</f>
        <v>4117</v>
      </c>
      <c r="L43">
        <f>SUM(M12:M41)</f>
        <v>1903</v>
      </c>
      <c r="M43" s="2">
        <f ca="1">SUM(N12:N41)</f>
        <v>1235</v>
      </c>
    </row>
    <row r="44" spans="2:20">
      <c r="B44" t="s">
        <v>22</v>
      </c>
      <c r="C44">
        <v>1500</v>
      </c>
      <c r="D44">
        <v>1500</v>
      </c>
      <c r="J44" t="s">
        <v>22</v>
      </c>
      <c r="K44">
        <v>2500</v>
      </c>
      <c r="L44">
        <v>2500</v>
      </c>
    </row>
    <row r="45" spans="2:20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20">
      <c r="B46" t="s">
        <v>24</v>
      </c>
      <c r="C46">
        <f>C43*0.03</f>
        <v>89.7</v>
      </c>
      <c r="D46">
        <f>D43*0.03</f>
        <v>65.28</v>
      </c>
      <c r="J46" t="s">
        <v>24</v>
      </c>
      <c r="K46">
        <f>K43*0.03</f>
        <v>123.50999999999999</v>
      </c>
      <c r="L46">
        <f>L43*0.03</f>
        <v>57.089999999999996</v>
      </c>
    </row>
    <row r="47" spans="2:20">
      <c r="B47" t="s">
        <v>25</v>
      </c>
      <c r="C47">
        <f>C43-C44-C45-C46</f>
        <v>1150.3</v>
      </c>
      <c r="D47">
        <f>D43-D44-D45-D46</f>
        <v>360.72</v>
      </c>
      <c r="J47" t="s">
        <v>25</v>
      </c>
      <c r="K47">
        <f>K43-K44-K45-K46</f>
        <v>1143.49</v>
      </c>
      <c r="L47">
        <f>L43-L44-L45-L46</f>
        <v>-1004.09</v>
      </c>
    </row>
  </sheetData>
  <conditionalFormatting sqref="D12">
    <cfRule type="expression" dxfId="183" priority="15">
      <formula>$D12="Y"</formula>
    </cfRule>
    <cfRule type="expression" dxfId="182" priority="16">
      <formula>$D12="N"</formula>
    </cfRule>
  </conditionalFormatting>
  <conditionalFormatting sqref="D13:D41">
    <cfRule type="expression" dxfId="181" priority="13">
      <formula>$D13="Y"</formula>
    </cfRule>
    <cfRule type="expression" dxfId="180" priority="14">
      <formula>$D13="N"</formula>
    </cfRule>
  </conditionalFormatting>
  <conditionalFormatting sqref="L12">
    <cfRule type="expression" dxfId="179" priority="11">
      <formula>$L12="Y"</formula>
    </cfRule>
    <cfRule type="expression" dxfId="178" priority="12">
      <formula>$L12="N"</formula>
    </cfRule>
  </conditionalFormatting>
  <conditionalFormatting sqref="L13:L41">
    <cfRule type="expression" dxfId="177" priority="9">
      <formula>$L13="Y"</formula>
    </cfRule>
    <cfRule type="expression" dxfId="176" priority="10">
      <formula>$L13="N"</formula>
    </cfRule>
  </conditionalFormatting>
  <conditionalFormatting sqref="E12:E41">
    <cfRule type="expression" dxfId="175" priority="7">
      <formula>$D12="Y"</formula>
    </cfRule>
    <cfRule type="expression" dxfId="174" priority="8">
      <formula>$D12="N"</formula>
    </cfRule>
  </conditionalFormatting>
  <conditionalFormatting sqref="M12:M41 M43">
    <cfRule type="expression" dxfId="173" priority="5">
      <formula>$L12="Y"</formula>
    </cfRule>
    <cfRule type="expression" dxfId="172" priority="6">
      <formula>$L12="N"</formula>
    </cfRule>
  </conditionalFormatting>
  <conditionalFormatting sqref="D2:D4">
    <cfRule type="expression" dxfId="171" priority="3">
      <formula>$D2&gt;0</formula>
    </cfRule>
    <cfRule type="expression" dxfId="170" priority="4">
      <formula>$D2&lt;0</formula>
    </cfRule>
  </conditionalFormatting>
  <conditionalFormatting sqref="E43">
    <cfRule type="expression" dxfId="169" priority="1">
      <formula>$L43="Y"</formula>
    </cfRule>
    <cfRule type="expression" dxfId="168" priority="2">
      <formula>$L43="N"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5" zoomScaleNormal="85" zoomScalePageLayoutView="85" workbookViewId="0">
      <selection activeCell="L38" sqref="L38"/>
    </sheetView>
  </sheetViews>
  <sheetFormatPr baseColWidth="10" defaultRowHeight="15" x14ac:dyDescent="0"/>
  <sheetData>
    <row r="1" spans="1:7">
      <c r="A1" t="s">
        <v>43</v>
      </c>
    </row>
    <row r="2" spans="1:7">
      <c r="B2" t="s">
        <v>40</v>
      </c>
      <c r="C2" t="s">
        <v>45</v>
      </c>
      <c r="E2" t="s">
        <v>49</v>
      </c>
    </row>
    <row r="3" spans="1:7">
      <c r="A3" s="6">
        <v>42457</v>
      </c>
      <c r="B3" s="6">
        <v>42465</v>
      </c>
      <c r="C3" s="6">
        <v>42470</v>
      </c>
      <c r="D3" s="6">
        <v>42473</v>
      </c>
      <c r="E3" s="6">
        <v>42474</v>
      </c>
      <c r="F3" s="6">
        <v>42474</v>
      </c>
      <c r="G3" s="6">
        <v>42477</v>
      </c>
    </row>
    <row r="4" spans="1:7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7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</row>
    <row r="6" spans="1:7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7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7">
      <c r="A8" s="2">
        <v>120</v>
      </c>
      <c r="B8" s="2">
        <v>84</v>
      </c>
      <c r="C8" s="2">
        <v>84</v>
      </c>
      <c r="D8" s="2">
        <v>84</v>
      </c>
      <c r="E8" s="2">
        <v>84</v>
      </c>
      <c r="F8" s="2">
        <v>84</v>
      </c>
      <c r="G8" s="2">
        <v>84</v>
      </c>
    </row>
    <row r="9" spans="1:7">
      <c r="A9" s="2">
        <v>108</v>
      </c>
      <c r="B9" s="2">
        <v>108</v>
      </c>
      <c r="C9" s="2">
        <v>108</v>
      </c>
      <c r="D9" s="2">
        <v>108</v>
      </c>
      <c r="E9" s="2">
        <v>108</v>
      </c>
      <c r="F9" s="2">
        <v>108</v>
      </c>
      <c r="G9" s="2">
        <v>108</v>
      </c>
    </row>
    <row r="10" spans="1:7">
      <c r="A10" s="2">
        <v>108</v>
      </c>
      <c r="B10" s="2">
        <v>108</v>
      </c>
      <c r="C10" s="2">
        <v>108</v>
      </c>
      <c r="D10" s="2">
        <v>108</v>
      </c>
      <c r="E10" s="2">
        <v>108</v>
      </c>
      <c r="F10" s="2">
        <v>108</v>
      </c>
      <c r="G10" s="2">
        <v>108</v>
      </c>
    </row>
    <row r="11" spans="1:7">
      <c r="A11" s="2">
        <v>108</v>
      </c>
      <c r="B11" s="2">
        <v>108</v>
      </c>
      <c r="C11" s="2">
        <v>108</v>
      </c>
      <c r="D11" s="2">
        <v>108</v>
      </c>
      <c r="E11" s="2">
        <v>108</v>
      </c>
      <c r="F11" s="2">
        <v>108</v>
      </c>
      <c r="G11" s="2">
        <v>108</v>
      </c>
    </row>
    <row r="12" spans="1:7">
      <c r="A12" s="2">
        <v>108</v>
      </c>
      <c r="B12" s="2">
        <v>108</v>
      </c>
      <c r="C12" s="2">
        <v>108</v>
      </c>
      <c r="D12" s="2">
        <v>108</v>
      </c>
      <c r="E12" s="2">
        <v>108</v>
      </c>
      <c r="F12" s="2">
        <v>108</v>
      </c>
      <c r="G12" s="2">
        <v>108</v>
      </c>
    </row>
    <row r="13" spans="1:7">
      <c r="A13" s="2">
        <v>120</v>
      </c>
      <c r="B13" s="2">
        <v>125</v>
      </c>
      <c r="C13" s="2">
        <v>104</v>
      </c>
      <c r="D13" s="2">
        <v>104</v>
      </c>
      <c r="E13" s="2">
        <v>104</v>
      </c>
      <c r="F13" s="2">
        <v>104</v>
      </c>
      <c r="G13" s="2">
        <v>104</v>
      </c>
    </row>
    <row r="14" spans="1:7">
      <c r="A14" s="2">
        <v>120</v>
      </c>
      <c r="B14" s="2">
        <v>115</v>
      </c>
      <c r="C14" s="2">
        <v>95</v>
      </c>
      <c r="D14" s="2">
        <v>83</v>
      </c>
      <c r="E14" s="2">
        <v>83</v>
      </c>
      <c r="F14" s="2">
        <v>83</v>
      </c>
      <c r="G14" s="2">
        <v>83</v>
      </c>
    </row>
    <row r="15" spans="1:7">
      <c r="A15" s="2">
        <v>120</v>
      </c>
      <c r="B15" s="2">
        <v>114</v>
      </c>
      <c r="C15" s="2">
        <v>106</v>
      </c>
      <c r="D15" s="2">
        <v>86</v>
      </c>
      <c r="E15" s="2">
        <v>86</v>
      </c>
      <c r="F15" s="2">
        <v>86</v>
      </c>
      <c r="G15" s="2">
        <v>86</v>
      </c>
    </row>
    <row r="16" spans="1:7">
      <c r="A16" s="2">
        <v>120</v>
      </c>
      <c r="B16" s="2">
        <v>119</v>
      </c>
      <c r="C16" s="2">
        <v>110</v>
      </c>
      <c r="D16" s="2">
        <v>91</v>
      </c>
      <c r="E16" s="2">
        <v>91</v>
      </c>
      <c r="F16" s="2">
        <v>91</v>
      </c>
      <c r="G16" s="2">
        <v>91</v>
      </c>
    </row>
    <row r="17" spans="1:7">
      <c r="A17" s="2">
        <v>135</v>
      </c>
      <c r="B17" s="2">
        <v>133</v>
      </c>
      <c r="C17" s="2">
        <v>123</v>
      </c>
      <c r="D17" s="2">
        <v>115</v>
      </c>
      <c r="E17" s="2">
        <v>115</v>
      </c>
      <c r="F17" s="2">
        <v>115</v>
      </c>
      <c r="G17" s="2">
        <v>115</v>
      </c>
    </row>
    <row r="18" spans="1:7">
      <c r="A18" s="2">
        <v>150</v>
      </c>
      <c r="B18" s="2">
        <v>152</v>
      </c>
      <c r="C18" s="2">
        <v>139</v>
      </c>
      <c r="D18" s="2">
        <v>120</v>
      </c>
      <c r="E18" s="2">
        <v>120</v>
      </c>
      <c r="F18" s="2">
        <v>120</v>
      </c>
      <c r="G18" s="2">
        <v>120</v>
      </c>
    </row>
    <row r="19" spans="1:7">
      <c r="A19" s="2">
        <v>160</v>
      </c>
      <c r="B19" s="2">
        <v>157</v>
      </c>
      <c r="C19" s="2">
        <v>144</v>
      </c>
      <c r="D19" s="2">
        <v>120</v>
      </c>
      <c r="E19" s="2">
        <v>120</v>
      </c>
      <c r="F19" s="2">
        <v>120</v>
      </c>
      <c r="G19" s="2">
        <v>58</v>
      </c>
    </row>
    <row r="20" spans="1:7">
      <c r="A20" s="2">
        <v>120</v>
      </c>
      <c r="B20" s="2">
        <v>129</v>
      </c>
      <c r="C20" s="2">
        <v>118</v>
      </c>
      <c r="D20" s="2">
        <v>111</v>
      </c>
      <c r="E20" s="2">
        <v>111</v>
      </c>
      <c r="F20" s="2">
        <v>111</v>
      </c>
      <c r="G20" s="2">
        <v>58</v>
      </c>
    </row>
    <row r="21" spans="1:7">
      <c r="A21" s="2">
        <v>120</v>
      </c>
      <c r="B21" s="2">
        <v>119</v>
      </c>
      <c r="C21" s="2">
        <v>109</v>
      </c>
      <c r="D21" s="2">
        <v>115</v>
      </c>
      <c r="E21" s="2">
        <v>80</v>
      </c>
      <c r="F21" s="2">
        <v>80</v>
      </c>
      <c r="G21" s="2">
        <v>70</v>
      </c>
    </row>
    <row r="22" spans="1:7">
      <c r="A22" s="2">
        <v>120</v>
      </c>
      <c r="B22" s="2">
        <v>119</v>
      </c>
      <c r="C22" s="2">
        <v>110</v>
      </c>
      <c r="D22" s="2">
        <v>115</v>
      </c>
      <c r="E22" s="2">
        <v>85</v>
      </c>
      <c r="F22" s="2">
        <v>85</v>
      </c>
      <c r="G22" s="2">
        <v>75</v>
      </c>
    </row>
    <row r="23" spans="1:7">
      <c r="A23" s="2">
        <v>120</v>
      </c>
      <c r="B23" s="2">
        <v>124</v>
      </c>
      <c r="C23" s="2">
        <v>114</v>
      </c>
      <c r="D23" s="2">
        <v>118</v>
      </c>
      <c r="E23" s="2">
        <v>95</v>
      </c>
      <c r="F23" s="2">
        <v>95</v>
      </c>
      <c r="G23" s="2">
        <v>80</v>
      </c>
    </row>
    <row r="24" spans="1:7">
      <c r="A24" s="2">
        <v>135</v>
      </c>
      <c r="B24" s="2">
        <v>139</v>
      </c>
      <c r="C24" s="2">
        <v>127</v>
      </c>
      <c r="D24" s="2">
        <v>132</v>
      </c>
      <c r="E24" s="2">
        <v>120</v>
      </c>
      <c r="F24" s="2">
        <v>120</v>
      </c>
      <c r="G24" s="2">
        <v>110</v>
      </c>
    </row>
    <row r="25" spans="1:7">
      <c r="A25" s="2">
        <v>150</v>
      </c>
      <c r="B25" s="2">
        <v>158</v>
      </c>
      <c r="C25" s="2">
        <v>144</v>
      </c>
      <c r="D25" s="2">
        <v>149</v>
      </c>
      <c r="E25" s="2">
        <v>149</v>
      </c>
      <c r="F25" s="2">
        <v>124</v>
      </c>
      <c r="G25" s="2">
        <v>115</v>
      </c>
    </row>
    <row r="26" spans="1:7">
      <c r="A26" s="2">
        <v>170</v>
      </c>
      <c r="B26" s="2">
        <v>163</v>
      </c>
      <c r="C26" s="2">
        <v>149</v>
      </c>
      <c r="D26" s="2">
        <v>154</v>
      </c>
      <c r="E26" s="2">
        <v>154</v>
      </c>
      <c r="F26" s="2">
        <v>130</v>
      </c>
      <c r="G26" s="2">
        <v>135</v>
      </c>
    </row>
    <row r="27" spans="1:7">
      <c r="A27" s="2">
        <v>130</v>
      </c>
      <c r="B27" s="2">
        <v>136</v>
      </c>
      <c r="C27" s="2">
        <v>124</v>
      </c>
      <c r="D27" s="2">
        <v>129</v>
      </c>
      <c r="E27" s="2">
        <v>129</v>
      </c>
      <c r="F27" s="2">
        <v>110</v>
      </c>
      <c r="G27" s="2">
        <v>100</v>
      </c>
    </row>
    <row r="28" spans="1:7">
      <c r="A28" s="2">
        <v>130</v>
      </c>
      <c r="B28" s="2">
        <v>126</v>
      </c>
      <c r="C28" s="2">
        <v>115</v>
      </c>
      <c r="D28" s="2">
        <v>121</v>
      </c>
      <c r="E28" s="2">
        <v>121</v>
      </c>
      <c r="F28" s="2">
        <v>85</v>
      </c>
      <c r="G28" s="2">
        <v>121</v>
      </c>
    </row>
    <row r="29" spans="1:7">
      <c r="A29" s="2">
        <v>72</v>
      </c>
      <c r="B29" s="2">
        <v>72</v>
      </c>
      <c r="C29" s="2">
        <v>72</v>
      </c>
      <c r="D29" s="2">
        <v>72</v>
      </c>
      <c r="E29" s="2">
        <v>72</v>
      </c>
      <c r="F29" s="2">
        <v>72</v>
      </c>
      <c r="G29" s="2">
        <v>72</v>
      </c>
    </row>
    <row r="30" spans="1:7">
      <c r="A30" s="2">
        <v>72</v>
      </c>
      <c r="B30" s="2">
        <v>72</v>
      </c>
      <c r="C30" s="2">
        <v>72</v>
      </c>
      <c r="D30" s="2">
        <v>72</v>
      </c>
      <c r="E30" s="2">
        <v>72</v>
      </c>
      <c r="F30" s="2">
        <v>72</v>
      </c>
      <c r="G30" s="2">
        <v>72</v>
      </c>
    </row>
    <row r="31" spans="1:7">
      <c r="A31" s="2">
        <v>150</v>
      </c>
      <c r="B31" s="2">
        <v>146</v>
      </c>
      <c r="C31" s="2">
        <v>134</v>
      </c>
      <c r="D31" s="2">
        <v>129</v>
      </c>
      <c r="E31" s="2">
        <v>129</v>
      </c>
      <c r="F31" s="2">
        <v>90</v>
      </c>
      <c r="G31" s="2">
        <v>129</v>
      </c>
    </row>
    <row r="32" spans="1:7">
      <c r="A32" s="2">
        <v>160</v>
      </c>
      <c r="B32" s="2">
        <v>165</v>
      </c>
      <c r="C32" s="2">
        <v>151</v>
      </c>
      <c r="D32" s="2">
        <v>156</v>
      </c>
      <c r="E32" s="2">
        <v>156</v>
      </c>
      <c r="F32" s="2">
        <v>110</v>
      </c>
      <c r="G32" s="2">
        <v>135</v>
      </c>
    </row>
    <row r="33" spans="1:12">
      <c r="A33" s="2">
        <v>180</v>
      </c>
      <c r="B33" s="2">
        <v>171</v>
      </c>
      <c r="C33" s="2">
        <v>156</v>
      </c>
      <c r="D33" s="2">
        <v>161</v>
      </c>
      <c r="E33" s="2">
        <v>161</v>
      </c>
      <c r="F33" s="2">
        <v>120</v>
      </c>
      <c r="G33" s="2">
        <v>145</v>
      </c>
    </row>
    <row r="35" spans="1:12">
      <c r="A35" t="s">
        <v>46</v>
      </c>
    </row>
    <row r="36" spans="1:12">
      <c r="A36" t="s">
        <v>39</v>
      </c>
      <c r="C36" t="s">
        <v>41</v>
      </c>
      <c r="D36" t="s">
        <v>42</v>
      </c>
      <c r="E36" t="s">
        <v>44</v>
      </c>
      <c r="G36" t="s">
        <v>49</v>
      </c>
    </row>
    <row r="37" spans="1:12">
      <c r="A37" s="6">
        <v>42457</v>
      </c>
      <c r="B37" s="6">
        <v>42459</v>
      </c>
      <c r="C37" s="6">
        <v>42461</v>
      </c>
      <c r="D37" s="6">
        <v>42465</v>
      </c>
      <c r="E37" s="6">
        <v>42470</v>
      </c>
      <c r="F37" s="6">
        <v>42473</v>
      </c>
      <c r="G37" s="6">
        <v>42474</v>
      </c>
      <c r="H37" s="6">
        <v>42477</v>
      </c>
      <c r="I37" s="6">
        <v>42481</v>
      </c>
      <c r="J37" s="6">
        <v>42482</v>
      </c>
      <c r="K37" s="6">
        <v>42484</v>
      </c>
      <c r="L37" s="6">
        <v>42485</v>
      </c>
    </row>
    <row r="38" spans="1:12">
      <c r="A38" s="2">
        <v>220</v>
      </c>
      <c r="B38" s="2">
        <v>220</v>
      </c>
      <c r="C38" s="2">
        <v>220</v>
      </c>
      <c r="D38" s="2">
        <v>220</v>
      </c>
      <c r="E38" s="2">
        <v>220</v>
      </c>
      <c r="F38" s="2">
        <v>220</v>
      </c>
      <c r="G38" s="2">
        <v>220</v>
      </c>
      <c r="H38" s="2">
        <v>220</v>
      </c>
      <c r="I38" s="2">
        <v>220</v>
      </c>
      <c r="J38" s="2">
        <v>220</v>
      </c>
      <c r="K38" s="2">
        <v>220</v>
      </c>
      <c r="L38" s="2">
        <v>220</v>
      </c>
    </row>
    <row r="39" spans="1:12">
      <c r="A39" s="2">
        <v>235</v>
      </c>
      <c r="B39" s="2">
        <v>235</v>
      </c>
      <c r="C39" s="2">
        <v>235</v>
      </c>
      <c r="D39" s="2">
        <v>235</v>
      </c>
      <c r="E39" s="2">
        <v>235</v>
      </c>
      <c r="F39" s="2">
        <v>235</v>
      </c>
      <c r="G39" s="2">
        <v>235</v>
      </c>
      <c r="H39" s="2">
        <v>235</v>
      </c>
      <c r="I39" s="2">
        <v>235</v>
      </c>
      <c r="J39" s="2">
        <v>235</v>
      </c>
      <c r="K39" s="2">
        <v>235</v>
      </c>
      <c r="L39" s="2">
        <v>235</v>
      </c>
    </row>
    <row r="40" spans="1:12">
      <c r="A40" s="2">
        <v>200</v>
      </c>
      <c r="B40" s="2">
        <v>154</v>
      </c>
      <c r="C40" s="2">
        <v>158</v>
      </c>
      <c r="D40" s="2">
        <v>126</v>
      </c>
      <c r="E40" s="2">
        <v>126</v>
      </c>
      <c r="F40" s="2">
        <v>126</v>
      </c>
      <c r="G40" s="2">
        <v>126</v>
      </c>
      <c r="H40" s="2">
        <v>126</v>
      </c>
      <c r="I40" s="2">
        <v>126</v>
      </c>
      <c r="J40" s="2">
        <v>126</v>
      </c>
      <c r="K40" s="2">
        <v>126</v>
      </c>
      <c r="L40" s="2">
        <v>126</v>
      </c>
    </row>
    <row r="41" spans="1:12">
      <c r="A41" s="2">
        <v>165</v>
      </c>
      <c r="B41" s="2">
        <v>157</v>
      </c>
      <c r="C41" s="2">
        <v>143</v>
      </c>
      <c r="D41" s="2">
        <v>130</v>
      </c>
      <c r="E41" s="2">
        <v>130</v>
      </c>
      <c r="F41" s="2">
        <v>130</v>
      </c>
      <c r="G41" s="2">
        <v>130</v>
      </c>
      <c r="H41" s="2">
        <v>130</v>
      </c>
      <c r="I41" s="2">
        <v>130</v>
      </c>
      <c r="J41" s="2">
        <v>130</v>
      </c>
      <c r="K41" s="2">
        <v>130</v>
      </c>
      <c r="L41" s="2">
        <v>130</v>
      </c>
    </row>
    <row r="42" spans="1:12">
      <c r="A42" s="2">
        <v>175</v>
      </c>
      <c r="B42" s="2">
        <v>155</v>
      </c>
      <c r="C42" s="2">
        <v>142</v>
      </c>
      <c r="D42" s="2">
        <v>128</v>
      </c>
      <c r="E42" s="2">
        <v>97</v>
      </c>
      <c r="F42" s="2">
        <v>97</v>
      </c>
      <c r="G42" s="2">
        <v>97</v>
      </c>
      <c r="H42" s="2">
        <v>97</v>
      </c>
      <c r="I42" s="2">
        <v>97</v>
      </c>
      <c r="J42" s="2">
        <v>97</v>
      </c>
      <c r="K42" s="2">
        <v>97</v>
      </c>
      <c r="L42" s="2">
        <v>97</v>
      </c>
    </row>
    <row r="43" spans="1:12">
      <c r="A43" s="2">
        <v>180</v>
      </c>
      <c r="B43" s="2">
        <v>161</v>
      </c>
      <c r="C43" s="2">
        <v>164</v>
      </c>
      <c r="D43" s="2">
        <v>132</v>
      </c>
      <c r="E43" s="2">
        <v>103</v>
      </c>
      <c r="F43" s="2">
        <v>103</v>
      </c>
      <c r="G43" s="2">
        <v>103</v>
      </c>
      <c r="H43" s="2">
        <v>103</v>
      </c>
      <c r="I43" s="2">
        <v>103</v>
      </c>
      <c r="J43" s="2">
        <v>103</v>
      </c>
      <c r="K43" s="2">
        <v>103</v>
      </c>
      <c r="L43" s="2">
        <v>103</v>
      </c>
    </row>
    <row r="44" spans="1:12">
      <c r="A44" s="2">
        <v>200</v>
      </c>
      <c r="B44" s="2">
        <v>180</v>
      </c>
      <c r="C44" s="2">
        <v>183</v>
      </c>
      <c r="D44" s="2">
        <v>148</v>
      </c>
      <c r="E44" s="2">
        <v>119</v>
      </c>
      <c r="F44" s="2">
        <v>119</v>
      </c>
      <c r="G44" s="2">
        <v>119</v>
      </c>
      <c r="H44" s="2">
        <v>119</v>
      </c>
      <c r="I44" s="2">
        <v>119</v>
      </c>
      <c r="J44" s="2">
        <v>119</v>
      </c>
      <c r="K44" s="2">
        <v>119</v>
      </c>
      <c r="L44" s="2">
        <v>119</v>
      </c>
    </row>
    <row r="45" spans="1:12">
      <c r="A45" s="2">
        <v>230</v>
      </c>
      <c r="B45" s="2">
        <v>206</v>
      </c>
      <c r="C45" s="2">
        <v>208</v>
      </c>
      <c r="D45" s="2">
        <v>188</v>
      </c>
      <c r="E45" s="2">
        <v>188</v>
      </c>
      <c r="F45" s="2">
        <v>188</v>
      </c>
      <c r="G45" s="2">
        <v>188</v>
      </c>
      <c r="H45" s="2">
        <v>188</v>
      </c>
      <c r="I45" s="2">
        <v>188</v>
      </c>
      <c r="J45" s="2">
        <v>188</v>
      </c>
      <c r="K45" s="2">
        <v>188</v>
      </c>
      <c r="L45" s="2">
        <v>188</v>
      </c>
    </row>
    <row r="46" spans="1:12">
      <c r="A46" s="2">
        <v>245</v>
      </c>
      <c r="B46" s="2">
        <v>211</v>
      </c>
      <c r="C46" s="2">
        <v>215</v>
      </c>
      <c r="D46" s="2">
        <v>193</v>
      </c>
      <c r="E46" s="2">
        <v>193</v>
      </c>
      <c r="F46" s="2">
        <v>193</v>
      </c>
      <c r="G46" s="2">
        <v>193</v>
      </c>
      <c r="H46" s="2">
        <v>193</v>
      </c>
      <c r="I46" s="2">
        <v>193</v>
      </c>
      <c r="J46" s="2">
        <v>193</v>
      </c>
      <c r="K46" s="2">
        <v>193</v>
      </c>
      <c r="L46" s="2">
        <v>193</v>
      </c>
    </row>
    <row r="47" spans="1:12">
      <c r="A47" s="2">
        <v>210</v>
      </c>
      <c r="B47" s="2">
        <v>210</v>
      </c>
      <c r="C47" s="2">
        <v>177</v>
      </c>
      <c r="D47" s="2">
        <v>160</v>
      </c>
      <c r="E47" s="2">
        <v>160</v>
      </c>
      <c r="F47" s="2">
        <v>160</v>
      </c>
      <c r="G47" s="2">
        <v>160</v>
      </c>
      <c r="H47" s="2">
        <v>160</v>
      </c>
      <c r="I47" s="2">
        <v>160</v>
      </c>
      <c r="J47" s="2">
        <v>160</v>
      </c>
      <c r="K47" s="2">
        <v>160</v>
      </c>
      <c r="L47" s="2">
        <v>160</v>
      </c>
    </row>
    <row r="48" spans="1:12">
      <c r="A48" s="2">
        <v>175</v>
      </c>
      <c r="B48" s="2">
        <v>175</v>
      </c>
      <c r="C48" s="2">
        <v>161</v>
      </c>
      <c r="D48" s="2">
        <v>161</v>
      </c>
      <c r="E48" s="2">
        <v>161</v>
      </c>
      <c r="F48" s="2">
        <v>111</v>
      </c>
      <c r="G48" s="2">
        <v>111</v>
      </c>
      <c r="H48" s="2">
        <v>111</v>
      </c>
      <c r="I48" s="2">
        <v>111</v>
      </c>
      <c r="J48" s="2">
        <v>111</v>
      </c>
      <c r="K48" s="2">
        <v>111</v>
      </c>
      <c r="L48" s="2">
        <v>111</v>
      </c>
    </row>
    <row r="49" spans="1:12">
      <c r="A49" s="2">
        <v>185</v>
      </c>
      <c r="B49" s="2">
        <v>185</v>
      </c>
      <c r="C49" s="2">
        <v>161</v>
      </c>
      <c r="D49" s="2">
        <v>161</v>
      </c>
      <c r="E49" s="2">
        <v>161</v>
      </c>
      <c r="F49" s="2">
        <v>114</v>
      </c>
      <c r="G49" s="2">
        <v>114</v>
      </c>
      <c r="H49" s="2">
        <v>114</v>
      </c>
      <c r="I49" s="2">
        <v>114</v>
      </c>
      <c r="J49" s="2">
        <v>114</v>
      </c>
      <c r="K49" s="2">
        <v>114</v>
      </c>
      <c r="L49" s="2">
        <v>114</v>
      </c>
    </row>
    <row r="50" spans="1:12">
      <c r="A50" s="2">
        <v>200</v>
      </c>
      <c r="B50" s="2">
        <v>200</v>
      </c>
      <c r="C50" s="2">
        <v>167</v>
      </c>
      <c r="D50" s="2">
        <v>167</v>
      </c>
      <c r="E50" s="2">
        <v>167</v>
      </c>
      <c r="F50" s="2">
        <v>122</v>
      </c>
      <c r="G50" s="2">
        <v>122</v>
      </c>
      <c r="H50" s="2">
        <v>122</v>
      </c>
      <c r="I50" s="2">
        <v>122</v>
      </c>
      <c r="J50" s="2">
        <v>122</v>
      </c>
      <c r="K50" s="2">
        <v>122</v>
      </c>
      <c r="L50" s="2">
        <v>122</v>
      </c>
    </row>
    <row r="51" spans="1:12">
      <c r="A51" s="2">
        <v>220</v>
      </c>
      <c r="B51" s="2">
        <v>220</v>
      </c>
      <c r="C51" s="2">
        <v>187</v>
      </c>
      <c r="D51" s="2">
        <v>187</v>
      </c>
      <c r="E51" s="2">
        <v>187</v>
      </c>
      <c r="F51" s="2">
        <v>153</v>
      </c>
      <c r="G51" s="2">
        <v>153</v>
      </c>
      <c r="H51" s="2">
        <v>153</v>
      </c>
      <c r="I51" s="2">
        <v>153</v>
      </c>
      <c r="J51" s="2">
        <v>153</v>
      </c>
      <c r="K51" s="2">
        <v>153</v>
      </c>
      <c r="L51" s="2">
        <v>153</v>
      </c>
    </row>
    <row r="52" spans="1:12">
      <c r="A52" s="2">
        <v>250</v>
      </c>
      <c r="B52" s="2">
        <v>250</v>
      </c>
      <c r="C52" s="2">
        <v>212</v>
      </c>
      <c r="D52" s="2">
        <v>212</v>
      </c>
      <c r="E52" s="2">
        <v>212</v>
      </c>
      <c r="F52" s="2">
        <v>212</v>
      </c>
      <c r="G52" s="2">
        <v>212</v>
      </c>
      <c r="H52" s="2">
        <v>212</v>
      </c>
      <c r="I52" s="2">
        <v>212</v>
      </c>
      <c r="J52" s="2">
        <v>212</v>
      </c>
      <c r="K52" s="2">
        <v>212</v>
      </c>
      <c r="L52" s="2">
        <v>212</v>
      </c>
    </row>
    <row r="53" spans="1:12">
      <c r="A53" s="2">
        <v>265</v>
      </c>
      <c r="B53" s="2">
        <v>265</v>
      </c>
      <c r="C53" s="2">
        <v>220</v>
      </c>
      <c r="D53" s="2">
        <v>220</v>
      </c>
      <c r="E53" s="2">
        <v>220</v>
      </c>
      <c r="F53" s="2">
        <v>220</v>
      </c>
      <c r="G53" s="2">
        <v>220</v>
      </c>
      <c r="H53" s="2">
        <v>220</v>
      </c>
      <c r="I53" s="2">
        <v>220</v>
      </c>
      <c r="J53" s="2">
        <v>220</v>
      </c>
      <c r="K53" s="2">
        <v>220</v>
      </c>
      <c r="L53" s="2">
        <v>220</v>
      </c>
    </row>
    <row r="54" spans="1:12">
      <c r="A54" s="2">
        <v>230</v>
      </c>
      <c r="B54" s="2">
        <v>230</v>
      </c>
      <c r="C54" s="2">
        <v>182</v>
      </c>
      <c r="D54" s="2">
        <v>182</v>
      </c>
      <c r="E54" s="2">
        <v>182</v>
      </c>
      <c r="F54" s="2">
        <v>149</v>
      </c>
      <c r="G54" s="2">
        <v>149</v>
      </c>
      <c r="H54" s="2">
        <v>149</v>
      </c>
      <c r="I54" s="2">
        <v>149</v>
      </c>
      <c r="J54" s="2">
        <v>149</v>
      </c>
      <c r="K54" s="2">
        <v>149</v>
      </c>
      <c r="L54" s="2">
        <v>149</v>
      </c>
    </row>
    <row r="55" spans="1:12">
      <c r="A55" s="2">
        <v>195</v>
      </c>
      <c r="B55" s="2">
        <v>195</v>
      </c>
      <c r="C55" s="2">
        <v>167</v>
      </c>
      <c r="D55" s="2">
        <v>167</v>
      </c>
      <c r="E55" s="2">
        <v>167</v>
      </c>
      <c r="F55" s="2">
        <v>153</v>
      </c>
      <c r="G55" s="2">
        <v>125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</row>
    <row r="56" spans="1:12">
      <c r="A56" s="2">
        <v>200</v>
      </c>
      <c r="B56" s="2">
        <v>200</v>
      </c>
      <c r="C56" s="2">
        <v>167</v>
      </c>
      <c r="D56" s="2">
        <v>167</v>
      </c>
      <c r="E56" s="2">
        <v>167</v>
      </c>
      <c r="F56" s="2">
        <v>159</v>
      </c>
      <c r="G56" s="2">
        <v>130</v>
      </c>
      <c r="H56" s="2">
        <v>115</v>
      </c>
      <c r="I56" s="2">
        <v>115</v>
      </c>
      <c r="J56" s="2">
        <v>115</v>
      </c>
      <c r="K56" s="2">
        <v>115</v>
      </c>
      <c r="L56" s="2">
        <v>115</v>
      </c>
    </row>
    <row r="57" spans="1:12">
      <c r="A57" s="2">
        <v>220</v>
      </c>
      <c r="B57" s="2">
        <v>220</v>
      </c>
      <c r="C57" s="2">
        <v>174</v>
      </c>
      <c r="D57" s="2">
        <v>174</v>
      </c>
      <c r="E57" s="2">
        <v>174</v>
      </c>
      <c r="F57" s="2">
        <v>177</v>
      </c>
      <c r="G57" s="2">
        <v>150</v>
      </c>
      <c r="H57" s="2">
        <v>125</v>
      </c>
      <c r="I57" s="2">
        <v>125</v>
      </c>
      <c r="J57" s="2">
        <v>125</v>
      </c>
      <c r="K57" s="2">
        <v>125</v>
      </c>
      <c r="L57" s="2">
        <v>125</v>
      </c>
    </row>
    <row r="58" spans="1:12">
      <c r="A58" s="2">
        <v>240</v>
      </c>
      <c r="B58" s="2">
        <v>240</v>
      </c>
      <c r="C58" s="2">
        <v>194</v>
      </c>
      <c r="D58" s="2">
        <v>194</v>
      </c>
      <c r="E58" s="2">
        <v>194</v>
      </c>
      <c r="F58" s="2">
        <v>194</v>
      </c>
      <c r="G58" s="2">
        <v>175</v>
      </c>
      <c r="H58" s="2">
        <v>175</v>
      </c>
      <c r="I58" s="2">
        <v>130</v>
      </c>
      <c r="J58" s="2">
        <v>110</v>
      </c>
      <c r="K58" s="2">
        <v>110</v>
      </c>
      <c r="L58" s="2">
        <v>110</v>
      </c>
    </row>
    <row r="59" spans="1:12">
      <c r="A59" s="2">
        <v>270</v>
      </c>
      <c r="B59" s="2">
        <v>270</v>
      </c>
      <c r="C59" s="2">
        <v>219</v>
      </c>
      <c r="D59" s="2">
        <v>219</v>
      </c>
      <c r="E59" s="2">
        <v>219</v>
      </c>
      <c r="F59" s="2">
        <v>219</v>
      </c>
      <c r="G59" s="2">
        <v>219</v>
      </c>
      <c r="H59" s="2">
        <v>219</v>
      </c>
      <c r="I59" s="2">
        <v>150</v>
      </c>
      <c r="J59" s="2">
        <v>100</v>
      </c>
      <c r="K59" s="2">
        <v>100</v>
      </c>
      <c r="L59" s="2">
        <v>100</v>
      </c>
    </row>
    <row r="60" spans="1:12">
      <c r="A60" s="2">
        <v>285</v>
      </c>
      <c r="B60" s="2">
        <v>285</v>
      </c>
      <c r="C60" s="2">
        <v>228</v>
      </c>
      <c r="D60" s="2">
        <v>228</v>
      </c>
      <c r="E60" s="2">
        <v>228</v>
      </c>
      <c r="F60" s="2">
        <v>228</v>
      </c>
      <c r="G60" s="2">
        <v>228</v>
      </c>
      <c r="H60" s="2">
        <v>228</v>
      </c>
      <c r="I60" s="2">
        <v>175</v>
      </c>
      <c r="J60" s="2">
        <v>110</v>
      </c>
      <c r="K60" s="2">
        <v>110</v>
      </c>
      <c r="L60" s="2">
        <v>110</v>
      </c>
    </row>
    <row r="61" spans="1:12">
      <c r="A61" s="2">
        <v>250</v>
      </c>
      <c r="B61" s="2">
        <v>250</v>
      </c>
      <c r="C61" s="2">
        <v>190</v>
      </c>
      <c r="D61" s="2">
        <v>190</v>
      </c>
      <c r="E61" s="2">
        <v>190</v>
      </c>
      <c r="F61" s="2">
        <v>190</v>
      </c>
      <c r="G61" s="2">
        <v>190</v>
      </c>
      <c r="H61" s="2">
        <v>190</v>
      </c>
      <c r="I61" s="2">
        <v>130</v>
      </c>
      <c r="J61" s="2">
        <v>100</v>
      </c>
      <c r="K61" s="2">
        <v>100</v>
      </c>
      <c r="L61" s="2">
        <v>100</v>
      </c>
    </row>
    <row r="62" spans="1:12">
      <c r="A62" s="2">
        <v>215</v>
      </c>
      <c r="B62" s="2">
        <v>215</v>
      </c>
      <c r="C62" s="2">
        <v>176</v>
      </c>
      <c r="D62" s="2">
        <v>176</v>
      </c>
      <c r="E62" s="2">
        <v>176</v>
      </c>
      <c r="F62" s="2">
        <v>176</v>
      </c>
      <c r="G62" s="2">
        <v>176</v>
      </c>
      <c r="H62" s="2">
        <v>135</v>
      </c>
      <c r="I62" s="2">
        <v>120</v>
      </c>
      <c r="J62" s="2">
        <v>100</v>
      </c>
      <c r="K62" s="2">
        <v>100</v>
      </c>
      <c r="L62" s="2">
        <v>85</v>
      </c>
    </row>
    <row r="63" spans="1:12">
      <c r="A63" s="2">
        <v>220</v>
      </c>
      <c r="B63" s="2">
        <v>220</v>
      </c>
      <c r="C63" s="2">
        <v>176</v>
      </c>
      <c r="D63" s="2">
        <v>176</v>
      </c>
      <c r="E63" s="2">
        <v>176</v>
      </c>
      <c r="F63" s="2">
        <v>176</v>
      </c>
      <c r="G63" s="2">
        <v>176</v>
      </c>
      <c r="H63" s="2">
        <v>150</v>
      </c>
      <c r="I63" s="2">
        <v>125</v>
      </c>
      <c r="J63" s="2">
        <v>100</v>
      </c>
      <c r="K63" s="2">
        <v>100</v>
      </c>
      <c r="L63" s="2">
        <v>95</v>
      </c>
    </row>
    <row r="64" spans="1:12">
      <c r="A64" s="2">
        <v>240</v>
      </c>
      <c r="B64" s="2">
        <v>240</v>
      </c>
      <c r="C64" s="2">
        <v>184</v>
      </c>
      <c r="D64" s="2">
        <v>184</v>
      </c>
      <c r="E64" s="2">
        <v>184</v>
      </c>
      <c r="F64" s="2">
        <v>184</v>
      </c>
      <c r="G64" s="2">
        <v>184</v>
      </c>
      <c r="H64" s="2">
        <v>165</v>
      </c>
      <c r="I64" s="2">
        <v>135</v>
      </c>
      <c r="J64" s="2">
        <v>115</v>
      </c>
      <c r="K64" s="2">
        <v>115</v>
      </c>
      <c r="L64" s="2">
        <v>100</v>
      </c>
    </row>
    <row r="65" spans="1:12">
      <c r="A65" s="2">
        <v>260</v>
      </c>
      <c r="B65" s="2">
        <v>260</v>
      </c>
      <c r="C65" s="2">
        <v>204</v>
      </c>
      <c r="D65" s="2">
        <v>204</v>
      </c>
      <c r="E65" s="2">
        <v>204</v>
      </c>
      <c r="F65" s="2">
        <v>204</v>
      </c>
      <c r="G65" s="2">
        <v>204</v>
      </c>
      <c r="H65" s="2">
        <v>204</v>
      </c>
      <c r="I65" s="2">
        <v>175</v>
      </c>
      <c r="J65" s="2">
        <v>150</v>
      </c>
      <c r="K65" s="2">
        <v>135</v>
      </c>
      <c r="L65" s="2">
        <v>125</v>
      </c>
    </row>
    <row r="66" spans="1:12">
      <c r="A66" s="2">
        <v>290</v>
      </c>
      <c r="B66" s="2">
        <v>290</v>
      </c>
      <c r="C66" s="2">
        <v>230</v>
      </c>
      <c r="D66" s="2">
        <v>230</v>
      </c>
      <c r="E66" s="2">
        <v>230</v>
      </c>
      <c r="F66" s="2">
        <v>230</v>
      </c>
      <c r="G66" s="2">
        <v>230</v>
      </c>
      <c r="H66" s="2">
        <v>230</v>
      </c>
      <c r="I66" s="2">
        <v>200</v>
      </c>
      <c r="J66" s="2">
        <v>200</v>
      </c>
      <c r="K66" s="2">
        <v>145</v>
      </c>
      <c r="L66" s="2">
        <v>145</v>
      </c>
    </row>
    <row r="67" spans="1:12">
      <c r="A67" s="2">
        <v>305</v>
      </c>
      <c r="B67" s="2">
        <v>305</v>
      </c>
      <c r="C67" s="2">
        <v>239</v>
      </c>
      <c r="D67" s="2">
        <v>239</v>
      </c>
      <c r="E67" s="2">
        <v>239</v>
      </c>
      <c r="F67" s="2">
        <v>239</v>
      </c>
      <c r="G67" s="2">
        <v>239</v>
      </c>
      <c r="H67" s="2">
        <v>239</v>
      </c>
      <c r="I67" s="2">
        <v>210</v>
      </c>
      <c r="J67" s="2">
        <v>210</v>
      </c>
      <c r="K67" s="2">
        <v>155</v>
      </c>
      <c r="L67" s="2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"/>
  <sheetViews>
    <sheetView showGridLines="0" zoomScale="85" zoomScaleNormal="85" zoomScalePageLayoutView="85" workbookViewId="0">
      <selection activeCell="C10" sqref="C10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9" ht="25">
      <c r="B2" s="4" t="s">
        <v>32</v>
      </c>
      <c r="D2" s="5">
        <f>D48+L48</f>
        <v>1589.5700000000002</v>
      </c>
      <c r="F2" t="s">
        <v>35</v>
      </c>
      <c r="J2" s="1"/>
    </row>
    <row r="3" spans="2:19" ht="25">
      <c r="B3" s="4" t="s">
        <v>33</v>
      </c>
      <c r="D3" s="5">
        <f>C48+K48</f>
        <v>4162.01</v>
      </c>
      <c r="F3" t="s">
        <v>36</v>
      </c>
      <c r="J3" s="1"/>
    </row>
    <row r="4" spans="2:19" ht="25">
      <c r="B4" s="4" t="s">
        <v>48</v>
      </c>
      <c r="D4" s="5">
        <f ca="1">D3-E44-M44</f>
        <v>3322.01</v>
      </c>
      <c r="J4" s="1"/>
    </row>
    <row r="6" spans="2:19">
      <c r="F6" t="s">
        <v>37</v>
      </c>
    </row>
    <row r="7" spans="2:19">
      <c r="F7" t="s">
        <v>38</v>
      </c>
    </row>
    <row r="9" spans="2:19" ht="25">
      <c r="B9" s="1" t="s">
        <v>17</v>
      </c>
      <c r="J9" s="1" t="s">
        <v>18</v>
      </c>
    </row>
    <row r="10" spans="2:19" ht="15" customHeight="1">
      <c r="B10" s="1"/>
      <c r="J10" s="1"/>
    </row>
    <row r="11" spans="2:19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19">
      <c r="B12" s="2">
        <v>1</v>
      </c>
      <c r="C12" s="2">
        <v>140</v>
      </c>
      <c r="D12" s="2" t="s">
        <v>28</v>
      </c>
      <c r="E12" s="2">
        <f>IF(D12="Y",C12,0)</f>
        <v>140</v>
      </c>
      <c r="F12" s="2">
        <f ca="1">IF(B12&lt;$Q$14,IF(D12="Y",0,C12),"")</f>
        <v>0</v>
      </c>
      <c r="G12" s="2">
        <v>409</v>
      </c>
      <c r="J12" s="2">
        <v>1</v>
      </c>
      <c r="K12" s="2">
        <v>115</v>
      </c>
      <c r="L12" s="2" t="s">
        <v>29</v>
      </c>
      <c r="M12" s="2">
        <f>IF(L12="Y",K12,0)</f>
        <v>0</v>
      </c>
      <c r="N12" s="2">
        <f ca="1">IF(J12&lt;$Q$14,IF(L12="Y",0,K12),"")</f>
        <v>115</v>
      </c>
      <c r="O12" s="2"/>
      <c r="P12" s="2"/>
      <c r="Q12" s="2"/>
      <c r="R12" s="2"/>
      <c r="S12" s="2"/>
    </row>
    <row r="13" spans="2:19">
      <c r="B13" s="2">
        <f>B12+1</f>
        <v>2</v>
      </c>
      <c r="C13" s="2">
        <v>140</v>
      </c>
      <c r="D13" s="2" t="s">
        <v>28</v>
      </c>
      <c r="E13" s="2">
        <f t="shared" ref="E13:E40" si="0">IF(D13="Y",C13,0)</f>
        <v>140</v>
      </c>
      <c r="F13" s="2">
        <f t="shared" ref="F13:F42" ca="1" si="1">IF(B13&lt;$Q$14,IF(D13="Y",0,C13),"")</f>
        <v>0</v>
      </c>
      <c r="G13" s="9"/>
      <c r="J13" s="2">
        <f>J12+1</f>
        <v>2</v>
      </c>
      <c r="K13" s="2">
        <v>75</v>
      </c>
      <c r="L13" s="2" t="s">
        <v>28</v>
      </c>
      <c r="M13" s="2">
        <f t="shared" ref="M13:M40" si="2">IF(L13="Y",K13,0)</f>
        <v>75</v>
      </c>
      <c r="N13" s="2">
        <f t="shared" ref="N13:N42" ca="1" si="3">IF(J13&lt;$Q$14,IF(L13="Y",0,K13),"")</f>
        <v>0</v>
      </c>
      <c r="O13" s="2"/>
      <c r="P13" s="2"/>
      <c r="Q13" s="7">
        <f ca="1">TODAY()</f>
        <v>42659</v>
      </c>
      <c r="R13" s="2"/>
      <c r="S13" s="2"/>
    </row>
    <row r="14" spans="2:19">
      <c r="B14" s="2">
        <f t="shared" ref="B14:B42" si="4">B13+1</f>
        <v>3</v>
      </c>
      <c r="C14" s="2">
        <v>100</v>
      </c>
      <c r="D14" s="2" t="s">
        <v>29</v>
      </c>
      <c r="E14" s="2">
        <f t="shared" si="0"/>
        <v>0</v>
      </c>
      <c r="F14" s="2">
        <f t="shared" ca="1" si="1"/>
        <v>100</v>
      </c>
      <c r="G14" s="2"/>
      <c r="J14" s="2">
        <f t="shared" ref="J14:J42" si="5">J13+1</f>
        <v>3</v>
      </c>
      <c r="K14" s="2">
        <v>75</v>
      </c>
      <c r="L14" s="2" t="s">
        <v>28</v>
      </c>
      <c r="M14" s="2">
        <f t="shared" si="2"/>
        <v>75</v>
      </c>
      <c r="N14" s="2">
        <f t="shared" ca="1" si="3"/>
        <v>0</v>
      </c>
      <c r="O14" s="2"/>
      <c r="P14" s="2"/>
      <c r="Q14" s="2">
        <f ca="1">DAY(Q13)</f>
        <v>16</v>
      </c>
      <c r="R14" s="2"/>
      <c r="S14" s="2"/>
    </row>
    <row r="15" spans="2:19">
      <c r="B15" s="2">
        <f t="shared" si="4"/>
        <v>4</v>
      </c>
      <c r="C15" s="2">
        <v>115</v>
      </c>
      <c r="D15" s="2" t="s">
        <v>28</v>
      </c>
      <c r="E15" s="2">
        <f t="shared" si="0"/>
        <v>115</v>
      </c>
      <c r="F15" s="2">
        <f t="shared" ca="1" si="1"/>
        <v>0</v>
      </c>
      <c r="G15" s="2"/>
      <c r="J15" s="2">
        <f t="shared" si="5"/>
        <v>4</v>
      </c>
      <c r="K15" s="2">
        <v>105</v>
      </c>
      <c r="L15" s="2" t="s">
        <v>29</v>
      </c>
      <c r="M15" s="2">
        <f t="shared" si="2"/>
        <v>0</v>
      </c>
      <c r="N15" s="2">
        <f t="shared" ca="1" si="3"/>
        <v>105</v>
      </c>
      <c r="O15" s="2"/>
      <c r="P15" s="2"/>
      <c r="Q15" s="2"/>
      <c r="R15" s="2"/>
      <c r="S15" s="2"/>
    </row>
    <row r="16" spans="2:19">
      <c r="B16" s="2">
        <f t="shared" si="4"/>
        <v>5</v>
      </c>
      <c r="C16" s="2">
        <v>120</v>
      </c>
      <c r="D16" s="2" t="s">
        <v>28</v>
      </c>
      <c r="E16" s="2">
        <f t="shared" si="0"/>
        <v>120</v>
      </c>
      <c r="F16" s="2">
        <f t="shared" ca="1" si="1"/>
        <v>0</v>
      </c>
      <c r="G16" s="2"/>
      <c r="J16" s="2">
        <f t="shared" si="5"/>
        <v>5</v>
      </c>
      <c r="K16" s="2">
        <v>135</v>
      </c>
      <c r="L16" s="2" t="s">
        <v>28</v>
      </c>
      <c r="M16" s="2">
        <f t="shared" si="2"/>
        <v>135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135</v>
      </c>
      <c r="D17" s="2" t="s">
        <v>28</v>
      </c>
      <c r="E17" s="2">
        <f t="shared" si="0"/>
        <v>135</v>
      </c>
      <c r="F17" s="2">
        <f t="shared" ca="1" si="1"/>
        <v>0</v>
      </c>
      <c r="G17" s="2"/>
      <c r="J17" s="2">
        <f t="shared" si="5"/>
        <v>6</v>
      </c>
      <c r="K17" s="2">
        <v>175</v>
      </c>
      <c r="L17" s="2" t="s">
        <v>28</v>
      </c>
      <c r="M17" s="2">
        <f t="shared" si="2"/>
        <v>175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155</v>
      </c>
      <c r="D18" s="2" t="s">
        <v>28</v>
      </c>
      <c r="E18" s="2">
        <f t="shared" si="0"/>
        <v>155</v>
      </c>
      <c r="F18" s="2">
        <f t="shared" ca="1" si="1"/>
        <v>0</v>
      </c>
      <c r="G18" s="2"/>
      <c r="J18" s="2">
        <f t="shared" si="5"/>
        <v>7</v>
      </c>
      <c r="K18" s="2">
        <v>190</v>
      </c>
      <c r="L18" s="2" t="s">
        <v>28</v>
      </c>
      <c r="M18" s="2">
        <f t="shared" si="2"/>
        <v>190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100</v>
      </c>
      <c r="D19" s="2" t="s">
        <v>28</v>
      </c>
      <c r="E19" s="2">
        <f t="shared" si="0"/>
        <v>100</v>
      </c>
      <c r="F19" s="2">
        <f t="shared" ca="1" si="1"/>
        <v>0</v>
      </c>
      <c r="G19" s="2"/>
      <c r="J19" s="2">
        <f t="shared" si="5"/>
        <v>8</v>
      </c>
      <c r="K19" s="2">
        <v>125</v>
      </c>
      <c r="L19" s="2" t="s">
        <v>29</v>
      </c>
      <c r="M19" s="2">
        <f t="shared" si="2"/>
        <v>0</v>
      </c>
      <c r="N19" s="2">
        <f t="shared" ca="1" si="3"/>
        <v>125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55</v>
      </c>
      <c r="D20" s="2" t="s">
        <v>28</v>
      </c>
      <c r="E20" s="2">
        <f t="shared" si="0"/>
        <v>55</v>
      </c>
      <c r="F20" s="2">
        <f t="shared" ca="1" si="1"/>
        <v>0</v>
      </c>
      <c r="G20" s="2"/>
      <c r="J20" s="2">
        <f t="shared" si="5"/>
        <v>9</v>
      </c>
      <c r="K20" s="2">
        <v>100</v>
      </c>
      <c r="L20" s="2" t="s">
        <v>29</v>
      </c>
      <c r="M20" s="2">
        <f t="shared" si="2"/>
        <v>0</v>
      </c>
      <c r="N20" s="2">
        <f t="shared" ca="1" si="3"/>
        <v>100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55</v>
      </c>
      <c r="D21" s="2" t="s">
        <v>28</v>
      </c>
      <c r="E21" s="2">
        <f t="shared" si="0"/>
        <v>55</v>
      </c>
      <c r="F21" s="2">
        <f t="shared" ca="1" si="1"/>
        <v>0</v>
      </c>
      <c r="G21" s="2"/>
      <c r="J21" s="2">
        <f t="shared" si="5"/>
        <v>10</v>
      </c>
      <c r="K21" s="2">
        <v>100</v>
      </c>
      <c r="L21" s="2" t="s">
        <v>29</v>
      </c>
      <c r="M21" s="2">
        <f t="shared" si="2"/>
        <v>0</v>
      </c>
      <c r="N21" s="2">
        <f t="shared" ca="1" si="3"/>
        <v>100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70</v>
      </c>
      <c r="D22" s="2" t="s">
        <v>28</v>
      </c>
      <c r="E22" s="2">
        <f t="shared" si="0"/>
        <v>70</v>
      </c>
      <c r="F22" s="2">
        <f t="shared" ca="1" si="1"/>
        <v>0</v>
      </c>
      <c r="G22" s="2"/>
      <c r="J22" s="2">
        <f t="shared" si="5"/>
        <v>11</v>
      </c>
      <c r="K22" s="2">
        <v>100</v>
      </c>
      <c r="L22" s="2" t="s">
        <v>28</v>
      </c>
      <c r="M22" s="2">
        <f t="shared" si="2"/>
        <v>100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187</v>
      </c>
      <c r="D23" s="2" t="s">
        <v>28</v>
      </c>
      <c r="E23" s="2">
        <f t="shared" si="0"/>
        <v>187</v>
      </c>
      <c r="F23" s="2">
        <f t="shared" ca="1" si="1"/>
        <v>0</v>
      </c>
      <c r="G23" s="2"/>
      <c r="J23" s="2">
        <f t="shared" si="5"/>
        <v>12</v>
      </c>
      <c r="K23" s="2">
        <v>120</v>
      </c>
      <c r="L23" s="2" t="s">
        <v>28</v>
      </c>
      <c r="M23" s="2">
        <f t="shared" si="2"/>
        <v>120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187</v>
      </c>
      <c r="D24" s="2" t="s">
        <v>28</v>
      </c>
      <c r="E24" s="2">
        <f t="shared" si="0"/>
        <v>187</v>
      </c>
      <c r="F24" s="2">
        <f t="shared" ca="1" si="1"/>
        <v>0</v>
      </c>
      <c r="G24" s="2"/>
      <c r="J24" s="2">
        <f t="shared" si="5"/>
        <v>13</v>
      </c>
      <c r="K24" s="2">
        <v>152</v>
      </c>
      <c r="L24" s="2" t="s">
        <v>28</v>
      </c>
      <c r="M24" s="2">
        <f t="shared" si="2"/>
        <v>152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187</v>
      </c>
      <c r="D25" s="2" t="s">
        <v>28</v>
      </c>
      <c r="E25" s="2">
        <f t="shared" si="0"/>
        <v>187</v>
      </c>
      <c r="F25" s="2">
        <f t="shared" ca="1" si="1"/>
        <v>0</v>
      </c>
      <c r="G25" s="2"/>
      <c r="J25" s="2">
        <f t="shared" si="5"/>
        <v>14</v>
      </c>
      <c r="K25" s="2">
        <v>158</v>
      </c>
      <c r="L25" s="2" t="s">
        <v>28</v>
      </c>
      <c r="M25" s="2">
        <f t="shared" si="2"/>
        <v>158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95</v>
      </c>
      <c r="D26" s="2" t="s">
        <v>29</v>
      </c>
      <c r="E26" s="2">
        <f t="shared" si="0"/>
        <v>0</v>
      </c>
      <c r="F26" s="2">
        <f t="shared" ca="1" si="1"/>
        <v>95</v>
      </c>
      <c r="G26" s="2"/>
      <c r="J26" s="2">
        <f t="shared" si="5"/>
        <v>15</v>
      </c>
      <c r="K26" s="2">
        <v>100</v>
      </c>
      <c r="L26" s="2" t="s">
        <v>29</v>
      </c>
      <c r="M26" s="2">
        <f t="shared" si="2"/>
        <v>0</v>
      </c>
      <c r="N26" s="2">
        <f t="shared" ca="1" si="3"/>
        <v>100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80</v>
      </c>
      <c r="D27" s="2" t="s">
        <v>28</v>
      </c>
      <c r="E27" s="2">
        <f t="shared" si="0"/>
        <v>80</v>
      </c>
      <c r="F27" s="2" t="str">
        <f t="shared" ca="1" si="1"/>
        <v/>
      </c>
      <c r="G27" s="2"/>
      <c r="J27" s="2">
        <f t="shared" si="5"/>
        <v>16</v>
      </c>
      <c r="K27" s="2">
        <v>115</v>
      </c>
      <c r="L27" s="2" t="s">
        <v>28</v>
      </c>
      <c r="M27" s="2">
        <f t="shared" si="2"/>
        <v>115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85</v>
      </c>
      <c r="D28" s="2" t="s">
        <v>28</v>
      </c>
      <c r="E28" s="2">
        <f t="shared" si="0"/>
        <v>85</v>
      </c>
      <c r="F28" s="2" t="str">
        <f t="shared" ca="1" si="1"/>
        <v/>
      </c>
      <c r="G28" s="2"/>
      <c r="J28" s="2">
        <f t="shared" si="5"/>
        <v>17</v>
      </c>
      <c r="K28" s="2">
        <v>115</v>
      </c>
      <c r="L28" s="2" t="s">
        <v>28</v>
      </c>
      <c r="M28" s="2">
        <f t="shared" si="2"/>
        <v>115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85</v>
      </c>
      <c r="D29" s="2" t="s">
        <v>29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120</v>
      </c>
      <c r="L29" s="2" t="s">
        <v>28</v>
      </c>
      <c r="M29" s="2">
        <f t="shared" si="2"/>
        <v>120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85</v>
      </c>
      <c r="D30" s="2" t="s">
        <v>29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145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201</v>
      </c>
      <c r="D31" s="2" t="s">
        <v>28</v>
      </c>
      <c r="E31" s="2">
        <f t="shared" si="0"/>
        <v>201</v>
      </c>
      <c r="F31" s="2" t="str">
        <f t="shared" ca="1" si="1"/>
        <v/>
      </c>
      <c r="G31" s="2"/>
      <c r="J31" s="2">
        <f t="shared" si="5"/>
        <v>20</v>
      </c>
      <c r="K31" s="2">
        <v>250</v>
      </c>
      <c r="L31" s="2" t="s">
        <v>28</v>
      </c>
      <c r="M31" s="2">
        <f t="shared" si="2"/>
        <v>250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207</v>
      </c>
      <c r="D32" s="2" t="s">
        <v>28</v>
      </c>
      <c r="E32" s="2">
        <f t="shared" si="0"/>
        <v>207</v>
      </c>
      <c r="F32" s="2" t="str">
        <f t="shared" ca="1" si="1"/>
        <v/>
      </c>
      <c r="G32" s="2"/>
      <c r="J32" s="2">
        <f t="shared" si="5"/>
        <v>21</v>
      </c>
      <c r="K32" s="2">
        <v>250</v>
      </c>
      <c r="L32" s="2" t="s">
        <v>28</v>
      </c>
      <c r="M32" s="2">
        <f t="shared" si="2"/>
        <v>250</v>
      </c>
      <c r="N32" s="2" t="str">
        <f t="shared" ca="1" si="3"/>
        <v/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174</v>
      </c>
      <c r="D33" s="2" t="s">
        <v>29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158</v>
      </c>
      <c r="L33" s="2" t="s">
        <v>28</v>
      </c>
      <c r="M33" s="2">
        <f t="shared" si="2"/>
        <v>158</v>
      </c>
      <c r="N33" s="2" t="str">
        <f t="shared" ca="1" si="3"/>
        <v/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163</v>
      </c>
      <c r="D34" s="2" t="s">
        <v>29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143</v>
      </c>
      <c r="L34" s="2" t="s">
        <v>28</v>
      </c>
      <c r="M34" s="2">
        <f t="shared" si="2"/>
        <v>143</v>
      </c>
      <c r="N34" s="2" t="str">
        <f t="shared" ca="1" si="3"/>
        <v/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80</v>
      </c>
      <c r="D35" s="2" t="s">
        <v>29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100</v>
      </c>
      <c r="L35" s="13" t="s">
        <v>28</v>
      </c>
      <c r="M35" s="2">
        <f t="shared" si="2"/>
        <v>100</v>
      </c>
      <c r="N35" s="2" t="str">
        <f t="shared" ca="1" si="3"/>
        <v/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80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100</v>
      </c>
      <c r="L36" s="2" t="s">
        <v>28</v>
      </c>
      <c r="M36" s="2">
        <f t="shared" si="2"/>
        <v>100</v>
      </c>
      <c r="N36" s="2" t="str">
        <f t="shared" ca="1" si="3"/>
        <v/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185</v>
      </c>
      <c r="D37" s="2" t="s">
        <v>28</v>
      </c>
      <c r="E37" s="2">
        <f t="shared" si="0"/>
        <v>185</v>
      </c>
      <c r="F37" s="2" t="str">
        <f t="shared" ca="1" si="1"/>
        <v/>
      </c>
      <c r="G37" s="2"/>
      <c r="J37" s="2">
        <f t="shared" si="5"/>
        <v>26</v>
      </c>
      <c r="K37" s="2">
        <v>110</v>
      </c>
      <c r="L37" s="2" t="s">
        <v>28</v>
      </c>
      <c r="M37" s="2">
        <f t="shared" si="2"/>
        <v>110</v>
      </c>
      <c r="N37" s="2" t="str">
        <f t="shared" ca="1" si="3"/>
        <v/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208</v>
      </c>
      <c r="D38" s="2" t="s">
        <v>28</v>
      </c>
      <c r="E38" s="2">
        <f t="shared" si="0"/>
        <v>208</v>
      </c>
      <c r="F38" s="2" t="str">
        <f t="shared" ca="1" si="1"/>
        <v/>
      </c>
      <c r="G38" s="2"/>
      <c r="J38" s="2">
        <f t="shared" si="5"/>
        <v>27</v>
      </c>
      <c r="K38" s="2">
        <v>275</v>
      </c>
      <c r="L38" s="2" t="s">
        <v>28</v>
      </c>
      <c r="M38" s="2">
        <f t="shared" si="2"/>
        <v>275</v>
      </c>
      <c r="N38" s="2" t="str">
        <f t="shared" ca="1" si="3"/>
        <v/>
      </c>
      <c r="O38" s="2"/>
      <c r="P38" s="2"/>
      <c r="Q38" s="2"/>
      <c r="R38">
        <f>K44*0.8</f>
        <v>3813.6000000000004</v>
      </c>
      <c r="S38">
        <f>C44*0.8</f>
        <v>3412.8</v>
      </c>
    </row>
    <row r="39" spans="2:20">
      <c r="B39" s="2">
        <f t="shared" si="4"/>
        <v>28</v>
      </c>
      <c r="C39" s="2">
        <v>213</v>
      </c>
      <c r="D39" s="2" t="s">
        <v>28</v>
      </c>
      <c r="E39" s="2">
        <f t="shared" si="0"/>
        <v>213</v>
      </c>
      <c r="F39" s="2" t="str">
        <f t="shared" ca="1" si="1"/>
        <v/>
      </c>
      <c r="G39" s="2"/>
      <c r="J39" s="2">
        <f t="shared" si="5"/>
        <v>28</v>
      </c>
      <c r="K39" s="2">
        <v>300</v>
      </c>
      <c r="L39" s="2" t="s">
        <v>28</v>
      </c>
      <c r="M39" s="2">
        <f t="shared" si="2"/>
        <v>300</v>
      </c>
      <c r="N39" s="2" t="str">
        <f t="shared" ca="1" si="3"/>
        <v/>
      </c>
      <c r="O39" s="2"/>
      <c r="P39" s="2"/>
      <c r="Q39" s="2"/>
      <c r="S39">
        <f>S38+R38</f>
        <v>7226.4000000000005</v>
      </c>
    </row>
    <row r="40" spans="2:20">
      <c r="B40" s="2">
        <f t="shared" si="4"/>
        <v>29</v>
      </c>
      <c r="C40" s="2">
        <v>179</v>
      </c>
      <c r="D40" s="2" t="s">
        <v>28</v>
      </c>
      <c r="E40" s="2">
        <f t="shared" si="0"/>
        <v>179</v>
      </c>
      <c r="F40" s="2" t="str">
        <f t="shared" ca="1" si="1"/>
        <v/>
      </c>
      <c r="G40" s="2"/>
      <c r="J40" s="2">
        <f t="shared" si="5"/>
        <v>29</v>
      </c>
      <c r="K40" s="2">
        <v>161</v>
      </c>
      <c r="L40" s="2" t="s">
        <v>28</v>
      </c>
      <c r="M40" s="2">
        <f t="shared" si="2"/>
        <v>161</v>
      </c>
      <c r="N40" s="2" t="str">
        <f t="shared" ca="1" si="3"/>
        <v/>
      </c>
      <c r="O40" s="2"/>
      <c r="P40" s="2"/>
      <c r="Q40" s="2"/>
      <c r="S40">
        <f>SUM(L45:L46)</f>
        <v>2850</v>
      </c>
      <c r="T40">
        <f>SUM(D45:D46)</f>
        <v>1750</v>
      </c>
    </row>
    <row r="41" spans="2:20">
      <c r="B41" s="2">
        <f t="shared" si="4"/>
        <v>30</v>
      </c>
      <c r="C41" s="2">
        <v>200</v>
      </c>
      <c r="D41" s="2" t="s">
        <v>29</v>
      </c>
      <c r="E41" s="2">
        <f t="shared" ref="E41" si="6">IF(D41="Y",C41,0)</f>
        <v>0</v>
      </c>
      <c r="F41" s="2"/>
      <c r="G41" s="2"/>
      <c r="J41" s="2">
        <f t="shared" si="5"/>
        <v>30</v>
      </c>
      <c r="K41" s="2">
        <v>300</v>
      </c>
      <c r="L41" s="2" t="s">
        <v>29</v>
      </c>
      <c r="M41" s="2">
        <f t="shared" ref="M41" si="7">IF(L41="Y",K41,0)</f>
        <v>0</v>
      </c>
      <c r="N41" s="2"/>
      <c r="O41" s="2"/>
      <c r="P41" s="2"/>
      <c r="Q41" s="2"/>
    </row>
    <row r="42" spans="2:20">
      <c r="B42" s="2">
        <f t="shared" si="4"/>
        <v>31</v>
      </c>
      <c r="C42" s="2">
        <v>200</v>
      </c>
      <c r="D42" s="2" t="s">
        <v>29</v>
      </c>
      <c r="E42" s="2">
        <f t="shared" ref="E42" si="8">IF(D42="Y",C42,0)</f>
        <v>0</v>
      </c>
      <c r="F42" s="2" t="str">
        <f t="shared" ca="1" si="1"/>
        <v/>
      </c>
      <c r="G42" s="2"/>
      <c r="J42" s="2">
        <f t="shared" si="5"/>
        <v>31</v>
      </c>
      <c r="K42" s="2">
        <v>300</v>
      </c>
      <c r="L42" s="2" t="s">
        <v>29</v>
      </c>
      <c r="M42" s="2">
        <f t="shared" ref="M42" si="9">IF(L42="Y",K42,0)</f>
        <v>0</v>
      </c>
      <c r="N42" s="2" t="str">
        <f t="shared" ca="1" si="3"/>
        <v/>
      </c>
      <c r="O42" s="2"/>
      <c r="P42" s="2"/>
      <c r="Q42" s="2"/>
      <c r="T42">
        <f>T40+S40</f>
        <v>4600</v>
      </c>
    </row>
    <row r="43" spans="2:20">
      <c r="D43" t="s">
        <v>30</v>
      </c>
      <c r="E43" t="s">
        <v>47</v>
      </c>
      <c r="L43" t="s">
        <v>30</v>
      </c>
      <c r="M43" t="s">
        <v>47</v>
      </c>
      <c r="T43">
        <f>S39-T42</f>
        <v>2626.4000000000005</v>
      </c>
    </row>
    <row r="44" spans="2:20">
      <c r="B44" t="s">
        <v>21</v>
      </c>
      <c r="C44">
        <f>SUM(C12:C42)</f>
        <v>4266</v>
      </c>
      <c r="D44">
        <f>SUM(E12:E42)</f>
        <v>3004</v>
      </c>
      <c r="E44" s="2">
        <f ca="1">SUM(F12:F42)</f>
        <v>195</v>
      </c>
      <c r="J44" t="s">
        <v>21</v>
      </c>
      <c r="K44">
        <f>SUM(K12:K42)</f>
        <v>4767</v>
      </c>
      <c r="L44">
        <f>SUM(M12:M42)</f>
        <v>3377</v>
      </c>
      <c r="M44" s="2">
        <f ca="1">SUM(N12:N42)</f>
        <v>645</v>
      </c>
    </row>
    <row r="45" spans="2:20">
      <c r="B45" t="s">
        <v>22</v>
      </c>
      <c r="C45">
        <v>1500</v>
      </c>
      <c r="D45">
        <v>1500</v>
      </c>
      <c r="J45" t="s">
        <v>22</v>
      </c>
      <c r="K45">
        <v>2500</v>
      </c>
      <c r="L45">
        <v>2500</v>
      </c>
    </row>
    <row r="46" spans="2:20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20">
      <c r="B47" t="s">
        <v>24</v>
      </c>
      <c r="C47">
        <f>C44*0.03</f>
        <v>127.97999999999999</v>
      </c>
      <c r="D47">
        <f>D44*0.03</f>
        <v>90.11999999999999</v>
      </c>
      <c r="J47" t="s">
        <v>24</v>
      </c>
      <c r="K47">
        <f>K44*0.03</f>
        <v>143.01</v>
      </c>
      <c r="L47">
        <f>L44*0.03</f>
        <v>101.31</v>
      </c>
    </row>
    <row r="48" spans="2:20">
      <c r="B48" t="s">
        <v>25</v>
      </c>
      <c r="C48">
        <f>C44-C45-C46-C47</f>
        <v>2388.02</v>
      </c>
      <c r="D48">
        <f>D44-D45-D46-D47</f>
        <v>1163.8800000000001</v>
      </c>
      <c r="J48" t="s">
        <v>25</v>
      </c>
      <c r="K48">
        <f>K44-K45-K46-K47</f>
        <v>1773.99</v>
      </c>
      <c r="L48">
        <f>L44-L45-L46-L47</f>
        <v>425.69</v>
      </c>
    </row>
  </sheetData>
  <conditionalFormatting sqref="D12:D42">
    <cfRule type="expression" dxfId="167" priority="15">
      <formula>$D12="Y"</formula>
    </cfRule>
    <cfRule type="expression" dxfId="166" priority="16">
      <formula>$D12="N"</formula>
    </cfRule>
  </conditionalFormatting>
  <conditionalFormatting sqref="L12:L42">
    <cfRule type="expression" dxfId="165" priority="11">
      <formula>$L12="Y"</formula>
    </cfRule>
    <cfRule type="expression" dxfId="164" priority="12">
      <formula>$L12="N"</formula>
    </cfRule>
  </conditionalFormatting>
  <conditionalFormatting sqref="E12:E42">
    <cfRule type="expression" dxfId="163" priority="7">
      <formula>$D12="Y"</formula>
    </cfRule>
    <cfRule type="expression" dxfId="162" priority="8">
      <formula>$D12="N"</formula>
    </cfRule>
  </conditionalFormatting>
  <conditionalFormatting sqref="M44 M12:M42">
    <cfRule type="expression" dxfId="161" priority="5">
      <formula>$L12="Y"</formula>
    </cfRule>
    <cfRule type="expression" dxfId="160" priority="6">
      <formula>$L12="N"</formula>
    </cfRule>
  </conditionalFormatting>
  <conditionalFormatting sqref="D2:D4">
    <cfRule type="expression" dxfId="159" priority="3">
      <formula>$D2&gt;0</formula>
    </cfRule>
    <cfRule type="expression" dxfId="158" priority="4">
      <formula>$D2&lt;0</formula>
    </cfRule>
  </conditionalFormatting>
  <conditionalFormatting sqref="E44">
    <cfRule type="expression" dxfId="157" priority="1">
      <formula>$L44="Y"</formula>
    </cfRule>
    <cfRule type="expression" dxfId="156" priority="2">
      <formula>$L44="N"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85" zoomScaleNormal="85" zoomScalePageLayoutView="85" workbookViewId="0">
      <selection activeCell="N30" sqref="N30"/>
    </sheetView>
  </sheetViews>
  <sheetFormatPr baseColWidth="10" defaultRowHeight="15" x14ac:dyDescent="0"/>
  <sheetData>
    <row r="1" spans="1:14">
      <c r="A1" t="s">
        <v>43</v>
      </c>
    </row>
    <row r="2" spans="1:14">
      <c r="A2" t="s">
        <v>50</v>
      </c>
    </row>
    <row r="3" spans="1:14">
      <c r="A3" s="10">
        <v>149</v>
      </c>
      <c r="B3" s="6"/>
      <c r="C3" s="6"/>
      <c r="D3" s="6"/>
      <c r="E3" s="6"/>
      <c r="F3" s="6"/>
      <c r="G3" s="6"/>
    </row>
    <row r="4" spans="1:14">
      <c r="A4" s="11">
        <v>42481</v>
      </c>
      <c r="B4" s="11">
        <v>42482</v>
      </c>
      <c r="C4" s="11">
        <v>42485</v>
      </c>
      <c r="D4" s="11">
        <v>42488</v>
      </c>
      <c r="E4" s="11">
        <v>42489</v>
      </c>
      <c r="F4" s="11">
        <v>42490</v>
      </c>
      <c r="G4" s="11">
        <v>42492</v>
      </c>
      <c r="H4" s="6">
        <v>42494</v>
      </c>
      <c r="I4" s="6">
        <v>42497</v>
      </c>
      <c r="J4" s="6">
        <v>42499</v>
      </c>
      <c r="K4" s="6">
        <v>42502</v>
      </c>
      <c r="L4" s="6">
        <v>42507</v>
      </c>
      <c r="M4" s="6">
        <v>42508</v>
      </c>
      <c r="N4" s="6">
        <v>42511</v>
      </c>
    </row>
    <row r="5" spans="1:14">
      <c r="A5" s="2">
        <v>140</v>
      </c>
      <c r="B5" s="2">
        <v>140</v>
      </c>
      <c r="C5" s="2">
        <v>140</v>
      </c>
      <c r="D5" s="2">
        <v>140</v>
      </c>
      <c r="E5" s="2">
        <v>140</v>
      </c>
      <c r="F5" s="2">
        <v>140</v>
      </c>
      <c r="G5" s="2">
        <v>140</v>
      </c>
      <c r="H5" s="2">
        <v>140</v>
      </c>
      <c r="I5" s="2">
        <v>140</v>
      </c>
      <c r="J5" s="2">
        <v>140</v>
      </c>
      <c r="K5" s="2">
        <v>140</v>
      </c>
      <c r="L5" s="2">
        <v>140</v>
      </c>
      <c r="M5" s="2">
        <v>140</v>
      </c>
      <c r="N5" s="2">
        <v>140</v>
      </c>
    </row>
    <row r="6" spans="1:14">
      <c r="A6" s="2">
        <v>140</v>
      </c>
      <c r="B6" s="2">
        <v>140</v>
      </c>
      <c r="C6" s="2">
        <v>140</v>
      </c>
      <c r="D6" s="2">
        <v>140</v>
      </c>
      <c r="E6" s="2">
        <v>140</v>
      </c>
      <c r="F6" s="2">
        <v>140</v>
      </c>
      <c r="G6" s="2">
        <v>140</v>
      </c>
      <c r="H6" s="2">
        <v>140</v>
      </c>
      <c r="I6" s="2">
        <v>140</v>
      </c>
      <c r="J6" s="2">
        <v>140</v>
      </c>
      <c r="K6" s="2">
        <v>140</v>
      </c>
      <c r="L6" s="2">
        <v>140</v>
      </c>
      <c r="M6" s="2">
        <v>140</v>
      </c>
      <c r="N6" s="2">
        <v>140</v>
      </c>
    </row>
    <row r="7" spans="1:14">
      <c r="A7" s="2">
        <v>141</v>
      </c>
      <c r="B7" s="2">
        <v>125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</row>
    <row r="8" spans="1:14">
      <c r="A8" s="2">
        <v>146</v>
      </c>
      <c r="B8" s="2">
        <v>135</v>
      </c>
      <c r="C8" s="2">
        <v>115</v>
      </c>
      <c r="D8" s="2">
        <v>115</v>
      </c>
      <c r="E8" s="2">
        <v>115</v>
      </c>
      <c r="F8" s="2">
        <v>115</v>
      </c>
      <c r="G8" s="2">
        <v>115</v>
      </c>
      <c r="H8" s="2">
        <v>115</v>
      </c>
      <c r="I8" s="2">
        <v>115</v>
      </c>
      <c r="J8" s="2">
        <v>115</v>
      </c>
      <c r="K8" s="2">
        <v>115</v>
      </c>
      <c r="L8" s="2">
        <v>115</v>
      </c>
      <c r="M8" s="2">
        <v>115</v>
      </c>
      <c r="N8" s="2">
        <v>115</v>
      </c>
    </row>
    <row r="9" spans="1:14">
      <c r="A9" s="2">
        <v>163</v>
      </c>
      <c r="B9" s="2">
        <v>155</v>
      </c>
      <c r="C9" s="2">
        <v>120</v>
      </c>
      <c r="D9" s="2">
        <v>120</v>
      </c>
      <c r="E9" s="2">
        <v>120</v>
      </c>
      <c r="F9" s="2">
        <v>120</v>
      </c>
      <c r="G9" s="2">
        <v>120</v>
      </c>
      <c r="H9" s="2">
        <v>120</v>
      </c>
      <c r="I9" s="2">
        <v>120</v>
      </c>
      <c r="J9" s="2">
        <v>120</v>
      </c>
      <c r="K9" s="2">
        <v>120</v>
      </c>
      <c r="L9" s="2">
        <v>120</v>
      </c>
      <c r="M9" s="2">
        <v>120</v>
      </c>
      <c r="N9" s="2">
        <v>120</v>
      </c>
    </row>
    <row r="10" spans="1:14">
      <c r="A10" s="2">
        <v>184</v>
      </c>
      <c r="B10" s="2">
        <v>184</v>
      </c>
      <c r="C10" s="2">
        <v>135</v>
      </c>
      <c r="D10" s="2">
        <v>135</v>
      </c>
      <c r="E10" s="2">
        <v>135</v>
      </c>
      <c r="F10" s="2">
        <v>135</v>
      </c>
      <c r="G10" s="2">
        <v>135</v>
      </c>
      <c r="H10" s="2">
        <v>135</v>
      </c>
      <c r="I10" s="2">
        <v>135</v>
      </c>
      <c r="J10" s="2">
        <v>135</v>
      </c>
      <c r="K10" s="2">
        <v>135</v>
      </c>
      <c r="L10" s="2">
        <v>135</v>
      </c>
      <c r="M10" s="2">
        <v>135</v>
      </c>
      <c r="N10" s="2">
        <v>135</v>
      </c>
    </row>
    <row r="11" spans="1:14">
      <c r="A11" s="2">
        <v>190</v>
      </c>
      <c r="B11" s="2">
        <v>190</v>
      </c>
      <c r="C11" s="2">
        <v>155</v>
      </c>
      <c r="D11" s="2">
        <v>155</v>
      </c>
      <c r="E11" s="2">
        <v>155</v>
      </c>
      <c r="F11" s="2">
        <v>155</v>
      </c>
      <c r="G11" s="2">
        <v>155</v>
      </c>
      <c r="H11" s="2">
        <v>155</v>
      </c>
      <c r="I11" s="2">
        <v>155</v>
      </c>
      <c r="J11" s="2">
        <v>155</v>
      </c>
      <c r="K11" s="2">
        <v>155</v>
      </c>
      <c r="L11" s="2">
        <v>155</v>
      </c>
      <c r="M11" s="2">
        <v>155</v>
      </c>
      <c r="N11" s="2">
        <v>155</v>
      </c>
    </row>
    <row r="12" spans="1:14">
      <c r="A12" s="2">
        <v>160</v>
      </c>
      <c r="B12" s="2">
        <v>160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</row>
    <row r="13" spans="1:14">
      <c r="A13" s="2">
        <v>149</v>
      </c>
      <c r="B13" s="2">
        <v>149</v>
      </c>
      <c r="C13" s="2">
        <v>125</v>
      </c>
      <c r="D13" s="2">
        <v>85</v>
      </c>
      <c r="E13" s="2">
        <v>75</v>
      </c>
      <c r="F13" s="2">
        <v>65</v>
      </c>
      <c r="G13" s="2">
        <v>65</v>
      </c>
      <c r="H13" s="2">
        <v>55</v>
      </c>
      <c r="I13" s="2">
        <v>55</v>
      </c>
      <c r="J13" s="2">
        <v>55</v>
      </c>
      <c r="K13" s="2">
        <v>55</v>
      </c>
      <c r="L13" s="2">
        <v>55</v>
      </c>
      <c r="M13" s="2">
        <v>55</v>
      </c>
      <c r="N13" s="2">
        <v>55</v>
      </c>
    </row>
    <row r="14" spans="1:14">
      <c r="A14" s="2">
        <v>149</v>
      </c>
      <c r="B14" s="2">
        <v>149</v>
      </c>
      <c r="C14" s="2">
        <v>135</v>
      </c>
      <c r="D14" s="2">
        <v>100</v>
      </c>
      <c r="E14" s="2">
        <v>85</v>
      </c>
      <c r="F14" s="2">
        <v>75</v>
      </c>
      <c r="G14" s="2">
        <v>65</v>
      </c>
      <c r="H14" s="2">
        <v>55</v>
      </c>
      <c r="I14" s="2">
        <v>55</v>
      </c>
      <c r="J14" s="2">
        <v>55</v>
      </c>
      <c r="K14" s="2">
        <v>55</v>
      </c>
      <c r="L14" s="2">
        <v>55</v>
      </c>
      <c r="M14" s="2">
        <v>55</v>
      </c>
      <c r="N14" s="2">
        <v>55</v>
      </c>
    </row>
    <row r="15" spans="1:14">
      <c r="A15" s="2">
        <v>154</v>
      </c>
      <c r="B15" s="2">
        <v>154</v>
      </c>
      <c r="C15" s="2">
        <v>154</v>
      </c>
      <c r="D15" s="2">
        <v>125</v>
      </c>
      <c r="E15" s="2">
        <v>100</v>
      </c>
      <c r="F15" s="2">
        <v>90</v>
      </c>
      <c r="G15" s="2">
        <v>80</v>
      </c>
      <c r="H15" s="2">
        <v>70</v>
      </c>
      <c r="I15" s="2">
        <v>70</v>
      </c>
      <c r="J15" s="2">
        <v>70</v>
      </c>
      <c r="K15" s="2">
        <v>70</v>
      </c>
      <c r="L15" s="2">
        <v>70</v>
      </c>
      <c r="M15" s="2">
        <v>70</v>
      </c>
      <c r="N15" s="2">
        <v>70</v>
      </c>
    </row>
    <row r="16" spans="1:14">
      <c r="A16" s="2">
        <v>187</v>
      </c>
      <c r="B16" s="2">
        <v>187</v>
      </c>
      <c r="C16" s="2">
        <v>187</v>
      </c>
      <c r="D16" s="2">
        <v>187</v>
      </c>
      <c r="E16" s="2">
        <v>187</v>
      </c>
      <c r="F16" s="2">
        <v>187</v>
      </c>
      <c r="G16" s="2">
        <v>187</v>
      </c>
      <c r="H16" s="2">
        <v>187</v>
      </c>
      <c r="I16" s="2">
        <v>187</v>
      </c>
      <c r="J16" s="2">
        <v>187</v>
      </c>
      <c r="K16" s="2">
        <v>187</v>
      </c>
      <c r="L16" s="2">
        <v>187</v>
      </c>
      <c r="M16" s="2">
        <v>187</v>
      </c>
      <c r="N16" s="2">
        <v>187</v>
      </c>
    </row>
    <row r="17" spans="1:14">
      <c r="A17" s="2">
        <v>187</v>
      </c>
      <c r="B17" s="2">
        <v>187</v>
      </c>
      <c r="C17" s="2">
        <v>187</v>
      </c>
      <c r="D17" s="2">
        <v>187</v>
      </c>
      <c r="E17" s="2">
        <v>187</v>
      </c>
      <c r="F17" s="2">
        <v>187</v>
      </c>
      <c r="G17" s="2">
        <v>187</v>
      </c>
      <c r="H17" s="2">
        <v>187</v>
      </c>
      <c r="I17" s="2">
        <v>187</v>
      </c>
      <c r="J17" s="2">
        <v>187</v>
      </c>
      <c r="K17" s="2">
        <v>187</v>
      </c>
      <c r="L17" s="2">
        <v>187</v>
      </c>
      <c r="M17" s="2">
        <v>187</v>
      </c>
      <c r="N17" s="2">
        <v>187</v>
      </c>
    </row>
    <row r="18" spans="1:14">
      <c r="A18" s="2">
        <v>187</v>
      </c>
      <c r="B18" s="2">
        <v>187</v>
      </c>
      <c r="C18" s="2">
        <v>187</v>
      </c>
      <c r="D18" s="2">
        <v>187</v>
      </c>
      <c r="E18" s="2">
        <v>187</v>
      </c>
      <c r="F18" s="2">
        <v>187</v>
      </c>
      <c r="G18" s="2">
        <v>187</v>
      </c>
      <c r="H18" s="2">
        <v>187</v>
      </c>
      <c r="I18" s="2">
        <v>187</v>
      </c>
      <c r="J18" s="2">
        <v>187</v>
      </c>
      <c r="K18" s="2">
        <v>187</v>
      </c>
      <c r="L18" s="2">
        <v>187</v>
      </c>
      <c r="M18" s="2">
        <v>187</v>
      </c>
      <c r="N18" s="2">
        <v>187</v>
      </c>
    </row>
    <row r="19" spans="1:14">
      <c r="A19" s="2">
        <v>168</v>
      </c>
      <c r="B19" s="2">
        <v>168</v>
      </c>
      <c r="C19" s="2">
        <v>168</v>
      </c>
      <c r="D19" s="2">
        <v>168</v>
      </c>
      <c r="E19" s="2">
        <v>168</v>
      </c>
      <c r="F19" s="2">
        <v>168</v>
      </c>
      <c r="G19" s="2">
        <v>168</v>
      </c>
      <c r="H19" s="2">
        <v>168</v>
      </c>
      <c r="I19" s="2">
        <v>145</v>
      </c>
      <c r="J19" s="2">
        <v>135</v>
      </c>
      <c r="K19" s="2">
        <v>95</v>
      </c>
      <c r="L19" s="2">
        <v>95</v>
      </c>
      <c r="M19" s="2">
        <v>95</v>
      </c>
      <c r="N19" s="2">
        <v>95</v>
      </c>
    </row>
    <row r="20" spans="1:14">
      <c r="A20" s="2">
        <v>156</v>
      </c>
      <c r="B20" s="2">
        <v>156</v>
      </c>
      <c r="C20" s="2">
        <v>156</v>
      </c>
      <c r="D20" s="2">
        <v>156</v>
      </c>
      <c r="E20" s="2">
        <v>156</v>
      </c>
      <c r="F20" s="2">
        <v>156</v>
      </c>
      <c r="G20" s="2">
        <v>156</v>
      </c>
      <c r="H20" s="2">
        <v>125</v>
      </c>
      <c r="I20" s="2">
        <v>100</v>
      </c>
      <c r="J20" s="2">
        <v>90</v>
      </c>
      <c r="K20" s="2">
        <v>80</v>
      </c>
      <c r="L20" s="2">
        <v>80</v>
      </c>
      <c r="M20" s="2">
        <v>80</v>
      </c>
      <c r="N20" s="2">
        <v>80</v>
      </c>
    </row>
    <row r="21" spans="1:14">
      <c r="A21" s="2">
        <v>156</v>
      </c>
      <c r="B21" s="2">
        <v>156</v>
      </c>
      <c r="C21" s="2">
        <v>156</v>
      </c>
      <c r="D21" s="2">
        <v>156</v>
      </c>
      <c r="E21" s="2">
        <v>156</v>
      </c>
      <c r="F21" s="2">
        <v>156</v>
      </c>
      <c r="G21" s="2">
        <v>156</v>
      </c>
      <c r="H21" s="2">
        <v>135</v>
      </c>
      <c r="I21" s="2">
        <v>100</v>
      </c>
      <c r="J21" s="2">
        <v>90</v>
      </c>
      <c r="K21" s="2">
        <v>85</v>
      </c>
      <c r="L21" s="2">
        <v>85</v>
      </c>
      <c r="M21" s="2">
        <v>85</v>
      </c>
      <c r="N21" s="2">
        <v>85</v>
      </c>
    </row>
    <row r="22" spans="1:14">
      <c r="A22" s="2">
        <v>161</v>
      </c>
      <c r="B22" s="2">
        <v>161</v>
      </c>
      <c r="C22" s="2">
        <v>161</v>
      </c>
      <c r="D22" s="2">
        <v>161</v>
      </c>
      <c r="E22" s="2">
        <v>161</v>
      </c>
      <c r="F22" s="2">
        <v>161</v>
      </c>
      <c r="G22" s="2">
        <v>161</v>
      </c>
      <c r="H22" s="2">
        <v>155</v>
      </c>
      <c r="I22" s="2">
        <v>100</v>
      </c>
      <c r="J22" s="2">
        <v>90</v>
      </c>
      <c r="K22" s="2">
        <v>85</v>
      </c>
      <c r="L22" s="2">
        <v>85</v>
      </c>
      <c r="M22" s="2">
        <v>85</v>
      </c>
      <c r="N22" s="2">
        <v>85</v>
      </c>
    </row>
    <row r="23" spans="1:14">
      <c r="A23" s="2">
        <v>180</v>
      </c>
      <c r="B23" s="2">
        <v>180</v>
      </c>
      <c r="C23" s="2">
        <v>180</v>
      </c>
      <c r="D23" s="2">
        <v>180</v>
      </c>
      <c r="E23" s="2">
        <v>180</v>
      </c>
      <c r="F23" s="2">
        <v>180</v>
      </c>
      <c r="G23" s="2">
        <v>180</v>
      </c>
      <c r="H23" s="2">
        <v>160</v>
      </c>
      <c r="I23" s="2">
        <v>120</v>
      </c>
      <c r="J23" s="2">
        <v>110</v>
      </c>
      <c r="K23" s="2">
        <v>100</v>
      </c>
      <c r="L23" s="2">
        <v>85</v>
      </c>
      <c r="M23" s="2">
        <v>85</v>
      </c>
      <c r="N23" s="2">
        <v>85</v>
      </c>
    </row>
    <row r="24" spans="1:14">
      <c r="A24" s="2">
        <v>201</v>
      </c>
      <c r="B24" s="2">
        <v>201</v>
      </c>
      <c r="C24" s="2">
        <v>201</v>
      </c>
      <c r="D24" s="2">
        <v>201</v>
      </c>
      <c r="E24" s="2">
        <v>201</v>
      </c>
      <c r="F24" s="2">
        <v>201</v>
      </c>
      <c r="G24" s="2">
        <v>201</v>
      </c>
      <c r="H24" s="2">
        <v>201</v>
      </c>
      <c r="I24" s="2">
        <v>201</v>
      </c>
      <c r="J24" s="2">
        <v>201</v>
      </c>
      <c r="K24" s="2">
        <v>201</v>
      </c>
      <c r="L24" s="2">
        <v>201</v>
      </c>
      <c r="M24" s="2">
        <v>201</v>
      </c>
      <c r="N24" s="2">
        <v>201</v>
      </c>
    </row>
    <row r="25" spans="1:14">
      <c r="A25" s="2">
        <v>207</v>
      </c>
      <c r="B25" s="2">
        <v>207</v>
      </c>
      <c r="C25" s="2">
        <v>207</v>
      </c>
      <c r="D25" s="2">
        <v>207</v>
      </c>
      <c r="E25" s="2">
        <v>207</v>
      </c>
      <c r="F25" s="2">
        <v>207</v>
      </c>
      <c r="G25" s="2">
        <v>207</v>
      </c>
      <c r="H25" s="2">
        <v>207</v>
      </c>
      <c r="I25" s="2">
        <v>207</v>
      </c>
      <c r="J25" s="2">
        <v>207</v>
      </c>
      <c r="K25" s="2">
        <v>207</v>
      </c>
      <c r="L25" s="2">
        <v>207</v>
      </c>
      <c r="M25" s="2">
        <v>207</v>
      </c>
      <c r="N25" s="2">
        <v>207</v>
      </c>
    </row>
    <row r="26" spans="1:14">
      <c r="A26" s="2">
        <v>174</v>
      </c>
      <c r="B26" s="2">
        <v>174</v>
      </c>
      <c r="C26" s="2">
        <v>174</v>
      </c>
      <c r="D26" s="2">
        <v>174</v>
      </c>
      <c r="E26" s="2">
        <v>174</v>
      </c>
      <c r="F26" s="2">
        <v>174</v>
      </c>
      <c r="G26" s="2">
        <v>174</v>
      </c>
      <c r="H26" s="2">
        <v>174</v>
      </c>
      <c r="I26" s="2">
        <v>174</v>
      </c>
      <c r="J26" s="2">
        <v>174</v>
      </c>
      <c r="K26" s="2">
        <v>174</v>
      </c>
      <c r="L26" s="2">
        <v>174</v>
      </c>
      <c r="M26" s="2">
        <v>174</v>
      </c>
      <c r="N26" s="2">
        <v>174</v>
      </c>
    </row>
    <row r="27" spans="1:14">
      <c r="A27" s="2">
        <v>163</v>
      </c>
      <c r="B27" s="2">
        <v>163</v>
      </c>
      <c r="C27" s="2">
        <v>163</v>
      </c>
      <c r="D27" s="2">
        <v>163</v>
      </c>
      <c r="E27" s="2">
        <v>163</v>
      </c>
      <c r="F27" s="2">
        <v>163</v>
      </c>
      <c r="G27" s="2">
        <v>163</v>
      </c>
      <c r="H27" s="2">
        <v>163</v>
      </c>
      <c r="I27" s="2">
        <v>163</v>
      </c>
      <c r="J27" s="2">
        <v>163</v>
      </c>
      <c r="K27" s="2">
        <v>163</v>
      </c>
      <c r="L27" s="2">
        <v>163</v>
      </c>
      <c r="M27" s="2">
        <v>163</v>
      </c>
      <c r="N27" s="2">
        <v>163</v>
      </c>
    </row>
    <row r="28" spans="1:14">
      <c r="A28" s="2">
        <v>161</v>
      </c>
      <c r="B28" s="2">
        <v>161</v>
      </c>
      <c r="C28" s="2">
        <v>161</v>
      </c>
      <c r="D28" s="2">
        <v>161</v>
      </c>
      <c r="E28" s="2">
        <v>161</v>
      </c>
      <c r="F28" s="2">
        <v>161</v>
      </c>
      <c r="G28" s="2">
        <v>161</v>
      </c>
      <c r="H28" s="2">
        <v>161</v>
      </c>
      <c r="I28" s="2">
        <v>161</v>
      </c>
      <c r="J28" s="2">
        <v>161</v>
      </c>
      <c r="K28" s="2">
        <v>120</v>
      </c>
      <c r="L28" s="2">
        <v>100</v>
      </c>
      <c r="M28" s="2">
        <v>90</v>
      </c>
      <c r="N28" s="2">
        <v>125</v>
      </c>
    </row>
    <row r="29" spans="1:14">
      <c r="A29" s="2">
        <v>166</v>
      </c>
      <c r="B29" s="2">
        <v>166</v>
      </c>
      <c r="C29" s="2">
        <v>166</v>
      </c>
      <c r="D29" s="2">
        <v>166</v>
      </c>
      <c r="E29" s="2">
        <v>166</v>
      </c>
      <c r="F29" s="2">
        <v>166</v>
      </c>
      <c r="G29" s="2">
        <v>166</v>
      </c>
      <c r="H29" s="2">
        <v>166</v>
      </c>
      <c r="I29" s="2">
        <v>166</v>
      </c>
      <c r="J29" s="2">
        <v>166</v>
      </c>
      <c r="K29" s="2">
        <v>125</v>
      </c>
      <c r="L29" s="2">
        <v>125</v>
      </c>
      <c r="M29" s="2">
        <v>115</v>
      </c>
      <c r="N29" s="2">
        <v>125</v>
      </c>
    </row>
    <row r="30" spans="1:14">
      <c r="A30" s="2">
        <v>185</v>
      </c>
      <c r="B30" s="2">
        <v>185</v>
      </c>
      <c r="C30" s="2">
        <v>185</v>
      </c>
      <c r="D30" s="2">
        <v>185</v>
      </c>
      <c r="E30" s="2">
        <v>185</v>
      </c>
      <c r="F30" s="2">
        <v>185</v>
      </c>
      <c r="G30" s="2">
        <v>185</v>
      </c>
      <c r="H30" s="2">
        <v>185</v>
      </c>
      <c r="I30" s="2">
        <v>185</v>
      </c>
      <c r="J30" s="2">
        <v>185</v>
      </c>
      <c r="K30" s="2">
        <v>185</v>
      </c>
      <c r="L30" s="2">
        <v>185</v>
      </c>
      <c r="M30" s="2">
        <v>185</v>
      </c>
      <c r="N30" s="2">
        <v>185</v>
      </c>
    </row>
    <row r="31" spans="1:14">
      <c r="A31" s="2">
        <v>208</v>
      </c>
      <c r="B31" s="2">
        <v>208</v>
      </c>
      <c r="C31" s="2">
        <v>208</v>
      </c>
      <c r="D31" s="2">
        <v>208</v>
      </c>
      <c r="E31" s="2">
        <v>208</v>
      </c>
      <c r="F31" s="2">
        <v>208</v>
      </c>
      <c r="G31" s="2">
        <v>208</v>
      </c>
      <c r="H31" s="2">
        <v>208</v>
      </c>
      <c r="I31" s="2">
        <v>208</v>
      </c>
      <c r="J31" s="2">
        <v>208</v>
      </c>
      <c r="K31" s="2">
        <v>208</v>
      </c>
      <c r="L31" s="2">
        <v>208</v>
      </c>
      <c r="M31" s="2">
        <v>208</v>
      </c>
      <c r="N31" s="2">
        <v>208</v>
      </c>
    </row>
    <row r="32" spans="1:14">
      <c r="A32" s="2">
        <v>213</v>
      </c>
      <c r="B32" s="2">
        <v>213</v>
      </c>
      <c r="C32" s="2">
        <v>213</v>
      </c>
      <c r="D32" s="2">
        <v>213</v>
      </c>
      <c r="E32" s="2">
        <v>213</v>
      </c>
      <c r="F32" s="2">
        <v>213</v>
      </c>
      <c r="G32" s="2">
        <v>213</v>
      </c>
      <c r="H32" s="2">
        <v>213</v>
      </c>
      <c r="I32" s="2">
        <v>213</v>
      </c>
      <c r="J32" s="2">
        <v>213</v>
      </c>
      <c r="K32" s="2">
        <v>213</v>
      </c>
      <c r="L32" s="2">
        <v>213</v>
      </c>
      <c r="M32" s="2">
        <v>213</v>
      </c>
      <c r="N32" s="2">
        <v>213</v>
      </c>
    </row>
    <row r="33" spans="1:14">
      <c r="A33" s="2">
        <v>179</v>
      </c>
      <c r="B33" s="2">
        <v>179</v>
      </c>
      <c r="C33" s="2">
        <v>179</v>
      </c>
      <c r="D33" s="2">
        <v>179</v>
      </c>
      <c r="E33" s="2">
        <v>179</v>
      </c>
      <c r="F33" s="2">
        <v>179</v>
      </c>
      <c r="G33" s="2">
        <v>179</v>
      </c>
      <c r="H33" s="2">
        <v>179</v>
      </c>
      <c r="I33" s="2">
        <v>179</v>
      </c>
      <c r="J33" s="2">
        <v>179</v>
      </c>
      <c r="K33" s="2">
        <v>179</v>
      </c>
      <c r="L33" s="2">
        <v>179</v>
      </c>
      <c r="M33" s="2">
        <v>179</v>
      </c>
      <c r="N33" s="2">
        <v>179</v>
      </c>
    </row>
    <row r="34" spans="1:14">
      <c r="A34" s="2">
        <v>165</v>
      </c>
      <c r="B34" s="2">
        <v>165</v>
      </c>
      <c r="C34" s="2">
        <v>165</v>
      </c>
      <c r="D34" s="2">
        <v>165</v>
      </c>
      <c r="E34" s="2">
        <v>165</v>
      </c>
      <c r="F34" s="2">
        <v>165</v>
      </c>
      <c r="G34" s="2">
        <v>165</v>
      </c>
      <c r="H34" s="2">
        <v>165</v>
      </c>
      <c r="I34" s="2">
        <v>165</v>
      </c>
      <c r="J34" s="2">
        <v>165</v>
      </c>
      <c r="K34" s="2">
        <v>165</v>
      </c>
      <c r="L34" s="2">
        <v>200</v>
      </c>
      <c r="M34" s="2">
        <v>200</v>
      </c>
      <c r="N34" s="2">
        <v>200</v>
      </c>
    </row>
    <row r="35" spans="1:14">
      <c r="A35" s="2">
        <v>165</v>
      </c>
      <c r="B35" s="2">
        <v>165</v>
      </c>
      <c r="C35" s="2">
        <v>165</v>
      </c>
      <c r="D35" s="2">
        <v>165</v>
      </c>
      <c r="E35" s="2">
        <v>165</v>
      </c>
      <c r="F35" s="2">
        <v>165</v>
      </c>
      <c r="G35" s="2">
        <v>165</v>
      </c>
      <c r="H35" s="2">
        <v>165</v>
      </c>
      <c r="I35" s="2">
        <v>165</v>
      </c>
      <c r="J35" s="2">
        <v>165</v>
      </c>
      <c r="K35" s="2">
        <v>165</v>
      </c>
      <c r="L35" s="2">
        <v>200</v>
      </c>
      <c r="M35" s="2">
        <v>200</v>
      </c>
      <c r="N35" s="2">
        <v>200</v>
      </c>
    </row>
    <row r="37" spans="1:14">
      <c r="A37" s="6" t="s">
        <v>46</v>
      </c>
      <c r="B37" s="6"/>
      <c r="C37" s="6"/>
      <c r="D37" s="6"/>
      <c r="E37" s="6"/>
      <c r="F37" s="6"/>
      <c r="G37" s="6"/>
      <c r="H37" s="6"/>
    </row>
    <row r="38" spans="1:14">
      <c r="A38" s="2" t="s">
        <v>51</v>
      </c>
      <c r="B38" s="2"/>
      <c r="C38" s="2"/>
      <c r="D38" s="2"/>
      <c r="E38" s="2"/>
      <c r="F38" s="2"/>
      <c r="G38" s="2"/>
      <c r="H38" s="2"/>
      <c r="J38" t="s">
        <v>53</v>
      </c>
    </row>
    <row r="39" spans="1:14">
      <c r="A39" s="2" t="s">
        <v>52</v>
      </c>
      <c r="B39" s="2"/>
      <c r="C39" s="2"/>
      <c r="D39" s="2"/>
      <c r="E39" s="2">
        <v>132</v>
      </c>
      <c r="F39" s="2"/>
      <c r="G39" s="2"/>
      <c r="H39" s="2"/>
    </row>
    <row r="40" spans="1:14">
      <c r="A40" s="11">
        <v>42482</v>
      </c>
      <c r="B40" s="11">
        <v>42484</v>
      </c>
      <c r="C40" s="6">
        <v>42486</v>
      </c>
      <c r="D40" s="11">
        <v>42488</v>
      </c>
      <c r="E40" s="11">
        <v>42489</v>
      </c>
      <c r="F40" s="11">
        <v>42490</v>
      </c>
      <c r="G40" s="11">
        <v>42492</v>
      </c>
      <c r="H40" s="11">
        <v>42494</v>
      </c>
      <c r="I40" s="6">
        <v>42497</v>
      </c>
      <c r="J40" s="6">
        <v>42499</v>
      </c>
      <c r="K40" s="6">
        <v>42502</v>
      </c>
      <c r="L40" s="6">
        <v>42507</v>
      </c>
      <c r="M40" s="6">
        <v>42508</v>
      </c>
      <c r="N40" s="6">
        <v>42511</v>
      </c>
    </row>
    <row r="41" spans="1:14">
      <c r="A41" s="2">
        <v>150</v>
      </c>
      <c r="B41" s="2">
        <v>115</v>
      </c>
      <c r="C41" s="2">
        <v>115</v>
      </c>
      <c r="D41" s="2">
        <v>115</v>
      </c>
      <c r="E41" s="2">
        <v>115</v>
      </c>
      <c r="F41" s="2">
        <v>115</v>
      </c>
      <c r="G41" s="2">
        <v>115</v>
      </c>
      <c r="H41" s="2">
        <v>115</v>
      </c>
      <c r="I41" s="2">
        <v>115</v>
      </c>
      <c r="J41" s="2">
        <v>115</v>
      </c>
      <c r="K41" s="2">
        <v>115</v>
      </c>
      <c r="L41" s="2">
        <v>115</v>
      </c>
      <c r="M41" s="2">
        <v>115</v>
      </c>
      <c r="N41" s="2">
        <v>115</v>
      </c>
    </row>
    <row r="42" spans="1:14">
      <c r="A42" s="2">
        <v>175</v>
      </c>
      <c r="B42" s="2">
        <v>100</v>
      </c>
      <c r="C42" s="2">
        <v>100</v>
      </c>
      <c r="D42" s="2">
        <v>85</v>
      </c>
      <c r="E42" s="2">
        <v>85</v>
      </c>
      <c r="F42" s="2">
        <v>75</v>
      </c>
      <c r="G42" s="2">
        <v>75</v>
      </c>
      <c r="H42" s="2">
        <v>75</v>
      </c>
      <c r="I42" s="2">
        <v>75</v>
      </c>
      <c r="J42" s="2">
        <v>75</v>
      </c>
      <c r="K42" s="2">
        <v>75</v>
      </c>
      <c r="L42" s="2">
        <v>75</v>
      </c>
      <c r="M42" s="2">
        <v>75</v>
      </c>
      <c r="N42" s="2">
        <v>75</v>
      </c>
    </row>
    <row r="43" spans="1:14">
      <c r="A43" s="2">
        <v>180</v>
      </c>
      <c r="B43" s="2">
        <v>115</v>
      </c>
      <c r="C43" s="2">
        <v>115</v>
      </c>
      <c r="D43" s="2">
        <v>100</v>
      </c>
      <c r="E43" s="2">
        <v>85</v>
      </c>
      <c r="F43" s="2">
        <v>75</v>
      </c>
      <c r="G43" s="2">
        <v>75</v>
      </c>
      <c r="H43" s="2">
        <v>75</v>
      </c>
      <c r="I43" s="2">
        <v>75</v>
      </c>
      <c r="J43" s="2">
        <v>75</v>
      </c>
      <c r="K43" s="2">
        <v>75</v>
      </c>
      <c r="L43" s="2">
        <v>75</v>
      </c>
      <c r="M43" s="2">
        <v>75</v>
      </c>
      <c r="N43" s="2">
        <v>75</v>
      </c>
    </row>
    <row r="44" spans="1:14">
      <c r="A44" s="2">
        <v>200</v>
      </c>
      <c r="B44" s="2">
        <v>125</v>
      </c>
      <c r="C44" s="2">
        <v>125</v>
      </c>
      <c r="D44" s="2">
        <v>125</v>
      </c>
      <c r="E44" s="2">
        <v>116</v>
      </c>
      <c r="F44" s="2">
        <v>105</v>
      </c>
      <c r="G44" s="2">
        <v>105</v>
      </c>
      <c r="H44" s="2">
        <v>105</v>
      </c>
      <c r="I44" s="2">
        <v>105</v>
      </c>
      <c r="J44" s="2">
        <v>105</v>
      </c>
      <c r="K44" s="2">
        <v>105</v>
      </c>
      <c r="L44" s="2">
        <v>105</v>
      </c>
      <c r="M44" s="2">
        <v>105</v>
      </c>
      <c r="N44" s="2">
        <v>105</v>
      </c>
    </row>
    <row r="45" spans="1:14">
      <c r="A45" s="2">
        <v>210</v>
      </c>
      <c r="B45" s="2">
        <v>135</v>
      </c>
      <c r="C45" s="2">
        <v>135</v>
      </c>
      <c r="D45" s="2">
        <v>135</v>
      </c>
      <c r="E45" s="2">
        <v>135</v>
      </c>
      <c r="F45" s="2">
        <v>135</v>
      </c>
      <c r="G45" s="2">
        <v>135</v>
      </c>
      <c r="H45" s="2">
        <v>135</v>
      </c>
      <c r="I45" s="2">
        <v>135</v>
      </c>
      <c r="J45" s="2">
        <v>135</v>
      </c>
      <c r="K45" s="2">
        <v>135</v>
      </c>
      <c r="L45" s="2">
        <v>135</v>
      </c>
      <c r="M45" s="2">
        <v>135</v>
      </c>
      <c r="N45" s="2">
        <v>135</v>
      </c>
    </row>
    <row r="46" spans="1:14">
      <c r="A46" s="2">
        <v>235</v>
      </c>
      <c r="B46" s="2">
        <v>175</v>
      </c>
      <c r="C46" s="2">
        <v>175</v>
      </c>
      <c r="D46" s="2">
        <v>175</v>
      </c>
      <c r="E46" s="2">
        <v>175</v>
      </c>
      <c r="F46" s="2">
        <v>175</v>
      </c>
      <c r="G46" s="2">
        <v>175</v>
      </c>
      <c r="H46" s="2">
        <v>175</v>
      </c>
      <c r="I46" s="2">
        <v>175</v>
      </c>
      <c r="J46" s="2">
        <v>175</v>
      </c>
      <c r="K46" s="2">
        <v>175</v>
      </c>
      <c r="L46" s="2">
        <v>175</v>
      </c>
      <c r="M46" s="2">
        <v>175</v>
      </c>
      <c r="N46" s="2">
        <v>175</v>
      </c>
    </row>
    <row r="47" spans="1:14">
      <c r="A47" s="2">
        <v>250</v>
      </c>
      <c r="B47" s="2">
        <v>190</v>
      </c>
      <c r="C47" s="2">
        <v>190</v>
      </c>
      <c r="D47" s="2">
        <v>190</v>
      </c>
      <c r="E47" s="2">
        <v>190</v>
      </c>
      <c r="F47" s="2">
        <v>190</v>
      </c>
      <c r="G47" s="2">
        <v>190</v>
      </c>
      <c r="H47" s="2">
        <v>190</v>
      </c>
      <c r="I47" s="2">
        <v>190</v>
      </c>
      <c r="J47" s="2">
        <v>190</v>
      </c>
      <c r="K47" s="2">
        <v>190</v>
      </c>
      <c r="L47" s="2">
        <v>190</v>
      </c>
      <c r="M47" s="2">
        <v>190</v>
      </c>
      <c r="N47" s="2">
        <v>190</v>
      </c>
    </row>
    <row r="48" spans="1:14">
      <c r="A48" s="2">
        <v>175</v>
      </c>
      <c r="B48" s="2">
        <v>125</v>
      </c>
      <c r="C48" s="2">
        <v>125</v>
      </c>
      <c r="D48" s="2">
        <v>125</v>
      </c>
      <c r="E48" s="2">
        <v>125</v>
      </c>
      <c r="F48" s="2">
        <v>125</v>
      </c>
      <c r="G48" s="2">
        <v>125</v>
      </c>
      <c r="H48" s="2">
        <v>125</v>
      </c>
      <c r="I48" s="2">
        <v>125</v>
      </c>
      <c r="J48" s="2">
        <v>125</v>
      </c>
      <c r="K48" s="2">
        <v>125</v>
      </c>
      <c r="L48" s="2">
        <v>125</v>
      </c>
      <c r="M48" s="2">
        <v>125</v>
      </c>
      <c r="N48" s="2">
        <v>125</v>
      </c>
    </row>
    <row r="49" spans="1:14">
      <c r="A49" s="2">
        <v>180</v>
      </c>
      <c r="B49" s="2">
        <v>125</v>
      </c>
      <c r="C49" s="2">
        <v>115</v>
      </c>
      <c r="D49" s="2">
        <v>100</v>
      </c>
      <c r="E49" s="2">
        <v>132</v>
      </c>
      <c r="F49" s="2">
        <v>132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</row>
    <row r="50" spans="1:14">
      <c r="A50" s="2">
        <v>190</v>
      </c>
      <c r="B50" s="2">
        <v>145</v>
      </c>
      <c r="C50" s="2">
        <v>135</v>
      </c>
      <c r="D50" s="2">
        <v>115</v>
      </c>
      <c r="E50" s="2">
        <v>132</v>
      </c>
      <c r="F50" s="2">
        <v>132</v>
      </c>
      <c r="G50" s="2">
        <v>115</v>
      </c>
      <c r="H50" s="2">
        <v>100</v>
      </c>
      <c r="I50" s="2">
        <v>100</v>
      </c>
      <c r="J50" s="2">
        <v>100</v>
      </c>
      <c r="K50" s="2">
        <v>100</v>
      </c>
      <c r="L50" s="2">
        <v>100</v>
      </c>
      <c r="M50" s="2">
        <v>100</v>
      </c>
      <c r="N50" s="2">
        <v>100</v>
      </c>
    </row>
    <row r="51" spans="1:14">
      <c r="A51" s="2">
        <v>210</v>
      </c>
      <c r="B51" s="2">
        <v>165</v>
      </c>
      <c r="C51" s="2">
        <v>165</v>
      </c>
      <c r="D51" s="2">
        <v>135</v>
      </c>
      <c r="E51" s="2">
        <v>136</v>
      </c>
      <c r="F51" s="2">
        <v>136</v>
      </c>
      <c r="G51" s="2">
        <v>115</v>
      </c>
      <c r="H51" s="2">
        <v>100</v>
      </c>
      <c r="I51" s="2">
        <v>100</v>
      </c>
      <c r="J51" s="2">
        <v>100</v>
      </c>
      <c r="K51" s="2">
        <v>100</v>
      </c>
      <c r="L51" s="2">
        <v>100</v>
      </c>
      <c r="M51" s="2">
        <v>100</v>
      </c>
      <c r="N51" s="2">
        <v>100</v>
      </c>
    </row>
    <row r="52" spans="1:14">
      <c r="A52" s="2">
        <v>220</v>
      </c>
      <c r="B52" s="2">
        <v>175</v>
      </c>
      <c r="C52" s="2">
        <v>175</v>
      </c>
      <c r="D52" s="2">
        <v>175</v>
      </c>
      <c r="E52" s="2">
        <v>155</v>
      </c>
      <c r="F52" s="2">
        <v>155</v>
      </c>
      <c r="G52" s="2">
        <v>140</v>
      </c>
      <c r="H52" s="2">
        <v>120</v>
      </c>
      <c r="I52" s="2">
        <v>120</v>
      </c>
      <c r="J52" s="2">
        <v>120</v>
      </c>
      <c r="K52" s="2">
        <v>120</v>
      </c>
      <c r="L52" s="2">
        <v>120</v>
      </c>
      <c r="M52" s="2">
        <v>120</v>
      </c>
      <c r="N52" s="2">
        <v>120</v>
      </c>
    </row>
    <row r="53" spans="1:14">
      <c r="A53" s="2">
        <v>245</v>
      </c>
      <c r="B53" s="2">
        <v>225</v>
      </c>
      <c r="C53" s="2">
        <v>225</v>
      </c>
      <c r="D53" s="2">
        <v>225</v>
      </c>
      <c r="E53" s="2">
        <v>179</v>
      </c>
      <c r="F53" s="2">
        <v>179</v>
      </c>
      <c r="G53" s="2">
        <v>155</v>
      </c>
      <c r="H53" s="2">
        <v>140</v>
      </c>
      <c r="I53" s="2">
        <v>140</v>
      </c>
      <c r="J53" s="2">
        <v>152</v>
      </c>
      <c r="K53" s="2">
        <v>152</v>
      </c>
      <c r="L53" s="2">
        <v>152</v>
      </c>
      <c r="M53" s="2">
        <v>152</v>
      </c>
      <c r="N53" s="2">
        <v>152</v>
      </c>
    </row>
    <row r="54" spans="1:14">
      <c r="A54" s="2">
        <v>250</v>
      </c>
      <c r="B54" s="2">
        <v>250</v>
      </c>
      <c r="C54" s="2">
        <v>250</v>
      </c>
      <c r="D54" s="2">
        <v>250</v>
      </c>
      <c r="E54" s="2">
        <v>186</v>
      </c>
      <c r="F54" s="2">
        <v>186</v>
      </c>
      <c r="G54" s="2">
        <v>186</v>
      </c>
      <c r="H54" s="2">
        <v>186</v>
      </c>
      <c r="I54" s="2">
        <v>186</v>
      </c>
      <c r="J54" s="2">
        <v>158</v>
      </c>
      <c r="K54" s="2">
        <v>158</v>
      </c>
      <c r="L54" s="2">
        <v>158</v>
      </c>
      <c r="M54" s="2">
        <v>158</v>
      </c>
      <c r="N54" s="2">
        <v>158</v>
      </c>
    </row>
    <row r="55" spans="1:14">
      <c r="A55" s="2">
        <v>175</v>
      </c>
      <c r="B55" s="2">
        <v>125</v>
      </c>
      <c r="C55" s="2">
        <v>125</v>
      </c>
      <c r="D55" s="2">
        <v>125</v>
      </c>
      <c r="E55" s="2">
        <v>152</v>
      </c>
      <c r="F55" s="2">
        <v>152</v>
      </c>
      <c r="G55" s="2">
        <v>152</v>
      </c>
      <c r="H55" s="2">
        <v>152</v>
      </c>
      <c r="I55" s="2">
        <v>152</v>
      </c>
      <c r="J55" s="2">
        <v>129</v>
      </c>
      <c r="K55" s="2">
        <v>100</v>
      </c>
      <c r="L55" s="2">
        <v>100</v>
      </c>
      <c r="M55" s="2">
        <v>100</v>
      </c>
      <c r="N55" s="2">
        <v>100</v>
      </c>
    </row>
    <row r="56" spans="1:14">
      <c r="A56" s="2">
        <v>190</v>
      </c>
      <c r="B56" s="2">
        <v>130</v>
      </c>
      <c r="C56" s="2">
        <v>130</v>
      </c>
      <c r="D56" s="2">
        <v>130</v>
      </c>
      <c r="E56" s="2">
        <v>138</v>
      </c>
      <c r="F56" s="2">
        <v>138</v>
      </c>
      <c r="G56" s="2">
        <v>138</v>
      </c>
      <c r="H56" s="2">
        <v>138</v>
      </c>
      <c r="I56" s="2">
        <v>138</v>
      </c>
      <c r="J56" s="2">
        <v>130</v>
      </c>
      <c r="K56" s="2">
        <v>115</v>
      </c>
      <c r="L56" s="2">
        <v>115</v>
      </c>
      <c r="M56" s="2">
        <v>115</v>
      </c>
      <c r="N56" s="2">
        <v>115</v>
      </c>
    </row>
    <row r="57" spans="1:14">
      <c r="A57" s="2">
        <v>200</v>
      </c>
      <c r="B57" s="2">
        <v>150</v>
      </c>
      <c r="C57" s="2">
        <v>150</v>
      </c>
      <c r="D57" s="2">
        <v>150</v>
      </c>
      <c r="E57" s="2">
        <v>138</v>
      </c>
      <c r="F57" s="2">
        <v>138</v>
      </c>
      <c r="G57" s="2">
        <v>138</v>
      </c>
      <c r="H57" s="2">
        <v>138</v>
      </c>
      <c r="I57" s="2">
        <v>125</v>
      </c>
      <c r="J57" s="2">
        <v>129</v>
      </c>
      <c r="K57" s="2">
        <v>115</v>
      </c>
      <c r="L57" s="2">
        <v>115</v>
      </c>
      <c r="M57" s="2">
        <v>115</v>
      </c>
      <c r="N57" s="2">
        <v>115</v>
      </c>
    </row>
    <row r="58" spans="1:14">
      <c r="A58" s="2">
        <v>220</v>
      </c>
      <c r="B58" s="2">
        <v>170</v>
      </c>
      <c r="C58" s="2">
        <v>170</v>
      </c>
      <c r="D58" s="2">
        <v>170</v>
      </c>
      <c r="E58" s="2">
        <v>142</v>
      </c>
      <c r="F58" s="2">
        <v>142</v>
      </c>
      <c r="G58" s="2">
        <v>142</v>
      </c>
      <c r="H58" s="2">
        <v>142</v>
      </c>
      <c r="I58" s="2">
        <v>135</v>
      </c>
      <c r="J58" s="2">
        <v>135</v>
      </c>
      <c r="K58" s="2">
        <v>120</v>
      </c>
      <c r="L58" s="2">
        <v>120</v>
      </c>
      <c r="M58" s="2">
        <v>120</v>
      </c>
      <c r="N58" s="2">
        <v>120</v>
      </c>
    </row>
    <row r="59" spans="1:14">
      <c r="A59" s="2">
        <v>230</v>
      </c>
      <c r="B59" s="2">
        <v>180</v>
      </c>
      <c r="C59" s="2">
        <v>180</v>
      </c>
      <c r="D59" s="2">
        <v>180</v>
      </c>
      <c r="E59" s="2">
        <v>161</v>
      </c>
      <c r="F59" s="2">
        <v>161</v>
      </c>
      <c r="G59" s="2">
        <v>161</v>
      </c>
      <c r="H59" s="2">
        <v>161</v>
      </c>
      <c r="I59" s="2">
        <v>155</v>
      </c>
      <c r="J59" s="2">
        <v>155</v>
      </c>
      <c r="K59" s="2">
        <v>145</v>
      </c>
      <c r="L59" s="2">
        <v>145</v>
      </c>
      <c r="M59" s="2">
        <v>145</v>
      </c>
      <c r="N59" s="2">
        <v>145</v>
      </c>
    </row>
    <row r="60" spans="1:14">
      <c r="A60" s="2">
        <v>250</v>
      </c>
      <c r="B60" s="2">
        <v>250</v>
      </c>
      <c r="C60" s="2">
        <v>250</v>
      </c>
      <c r="D60" s="2">
        <v>250</v>
      </c>
      <c r="E60" s="2">
        <v>250</v>
      </c>
      <c r="F60" s="2">
        <v>250</v>
      </c>
      <c r="G60" s="2">
        <v>250</v>
      </c>
      <c r="H60" s="2">
        <v>250</v>
      </c>
      <c r="I60" s="2">
        <v>250</v>
      </c>
      <c r="J60" s="2">
        <v>250</v>
      </c>
      <c r="K60" s="2">
        <v>250</v>
      </c>
      <c r="L60" s="2">
        <v>250</v>
      </c>
      <c r="M60" s="2">
        <v>250</v>
      </c>
      <c r="N60" s="2">
        <v>250</v>
      </c>
    </row>
    <row r="61" spans="1:14">
      <c r="A61" s="2">
        <v>250</v>
      </c>
      <c r="B61" s="2">
        <v>250</v>
      </c>
      <c r="C61" s="2">
        <v>250</v>
      </c>
      <c r="D61" s="2">
        <v>250</v>
      </c>
      <c r="E61" s="2">
        <v>250</v>
      </c>
      <c r="F61" s="2">
        <v>250</v>
      </c>
      <c r="G61" s="2">
        <v>250</v>
      </c>
      <c r="H61" s="2">
        <v>250</v>
      </c>
      <c r="I61" s="2">
        <v>250</v>
      </c>
      <c r="J61" s="2">
        <v>250</v>
      </c>
      <c r="K61" s="2">
        <v>250</v>
      </c>
      <c r="L61" s="2">
        <v>250</v>
      </c>
      <c r="M61" s="2">
        <v>250</v>
      </c>
      <c r="N61" s="2">
        <v>250</v>
      </c>
    </row>
    <row r="62" spans="1:14">
      <c r="A62" s="2">
        <v>185</v>
      </c>
      <c r="B62" s="2">
        <v>150</v>
      </c>
      <c r="C62" s="2">
        <v>150</v>
      </c>
      <c r="D62" s="2">
        <v>150</v>
      </c>
      <c r="E62" s="2">
        <v>158</v>
      </c>
      <c r="F62" s="2">
        <v>158</v>
      </c>
      <c r="G62" s="2">
        <v>158</v>
      </c>
      <c r="H62" s="2">
        <v>158</v>
      </c>
      <c r="I62" s="2">
        <v>158</v>
      </c>
      <c r="J62" s="2">
        <v>158</v>
      </c>
      <c r="K62" s="2">
        <v>158</v>
      </c>
      <c r="L62" s="2">
        <v>158</v>
      </c>
      <c r="M62" s="2">
        <v>158</v>
      </c>
      <c r="N62" s="2">
        <v>158</v>
      </c>
    </row>
    <row r="63" spans="1:14">
      <c r="A63" s="2">
        <v>200</v>
      </c>
      <c r="B63" s="2">
        <v>135</v>
      </c>
      <c r="C63" s="2">
        <v>135</v>
      </c>
      <c r="D63" s="2">
        <v>135</v>
      </c>
      <c r="E63" s="2">
        <v>143</v>
      </c>
      <c r="F63" s="2">
        <v>143</v>
      </c>
      <c r="G63" s="2">
        <v>143</v>
      </c>
      <c r="H63" s="2">
        <v>143</v>
      </c>
      <c r="I63" s="2">
        <v>143</v>
      </c>
      <c r="J63" s="2">
        <v>143</v>
      </c>
      <c r="K63" s="2">
        <v>143</v>
      </c>
      <c r="L63" s="2">
        <v>143</v>
      </c>
      <c r="M63" s="2">
        <v>143</v>
      </c>
      <c r="N63" s="2">
        <v>143</v>
      </c>
    </row>
    <row r="64" spans="1:14">
      <c r="A64" s="2">
        <v>210</v>
      </c>
      <c r="B64" s="2">
        <v>155</v>
      </c>
      <c r="C64" s="2">
        <v>155</v>
      </c>
      <c r="D64" s="2">
        <v>155</v>
      </c>
      <c r="E64" s="2">
        <v>142</v>
      </c>
      <c r="F64" s="2">
        <v>142</v>
      </c>
      <c r="G64" s="2">
        <v>142</v>
      </c>
      <c r="H64" s="2">
        <v>142</v>
      </c>
      <c r="I64" s="2">
        <v>142</v>
      </c>
      <c r="J64" s="2">
        <v>142</v>
      </c>
      <c r="K64" s="2">
        <v>142</v>
      </c>
      <c r="L64" s="2">
        <v>133</v>
      </c>
      <c r="M64" s="2">
        <v>125</v>
      </c>
      <c r="N64" s="2">
        <v>100</v>
      </c>
    </row>
    <row r="65" spans="1:14">
      <c r="A65" s="2">
        <v>230</v>
      </c>
      <c r="B65" s="2">
        <v>175</v>
      </c>
      <c r="C65" s="2">
        <v>175</v>
      </c>
      <c r="D65" s="2">
        <v>175</v>
      </c>
      <c r="E65" s="2">
        <v>146</v>
      </c>
      <c r="F65" s="2">
        <v>146</v>
      </c>
      <c r="G65" s="2">
        <v>146</v>
      </c>
      <c r="H65" s="2">
        <v>146</v>
      </c>
      <c r="I65" s="2">
        <v>146</v>
      </c>
      <c r="J65" s="2">
        <v>146</v>
      </c>
      <c r="K65" s="2">
        <v>146</v>
      </c>
      <c r="L65" s="2">
        <v>140</v>
      </c>
      <c r="M65" s="2">
        <v>130</v>
      </c>
      <c r="N65" s="2">
        <v>100</v>
      </c>
    </row>
    <row r="66" spans="1:14">
      <c r="A66" s="2">
        <v>240</v>
      </c>
      <c r="B66" s="2">
        <v>185</v>
      </c>
      <c r="C66" s="2">
        <v>185</v>
      </c>
      <c r="D66" s="2">
        <v>185</v>
      </c>
      <c r="E66" s="2">
        <v>185</v>
      </c>
      <c r="F66" s="2">
        <v>185</v>
      </c>
      <c r="G66" s="2">
        <v>185</v>
      </c>
      <c r="H66" s="2">
        <v>185</v>
      </c>
      <c r="I66" s="2">
        <v>185</v>
      </c>
      <c r="J66" s="2">
        <v>185</v>
      </c>
      <c r="K66" s="2">
        <v>185</v>
      </c>
      <c r="L66" s="2">
        <v>150</v>
      </c>
      <c r="M66" s="2">
        <v>140</v>
      </c>
      <c r="N66" s="2">
        <v>110</v>
      </c>
    </row>
    <row r="67" spans="1:14">
      <c r="A67" s="2">
        <v>275</v>
      </c>
      <c r="B67" s="2">
        <v>275</v>
      </c>
      <c r="C67" s="2">
        <v>275</v>
      </c>
      <c r="D67" s="2">
        <v>275</v>
      </c>
      <c r="E67" s="2">
        <v>275</v>
      </c>
      <c r="F67" s="2">
        <v>275</v>
      </c>
      <c r="G67" s="2">
        <v>275</v>
      </c>
      <c r="H67" s="2">
        <v>275</v>
      </c>
      <c r="I67" s="2">
        <v>275</v>
      </c>
      <c r="J67" s="2">
        <v>275</v>
      </c>
      <c r="K67" s="2">
        <v>275</v>
      </c>
      <c r="L67" s="2">
        <v>275</v>
      </c>
      <c r="M67" s="2">
        <v>275</v>
      </c>
      <c r="N67" s="2">
        <v>275</v>
      </c>
    </row>
    <row r="68" spans="1:14">
      <c r="A68" s="2">
        <v>300</v>
      </c>
      <c r="B68" s="2">
        <v>300</v>
      </c>
      <c r="C68" s="2">
        <v>300</v>
      </c>
      <c r="D68" s="2">
        <v>300</v>
      </c>
      <c r="E68" s="2">
        <v>300</v>
      </c>
      <c r="F68" s="2">
        <v>300</v>
      </c>
      <c r="G68" s="2">
        <v>300</v>
      </c>
      <c r="H68" s="2">
        <v>300</v>
      </c>
      <c r="I68" s="2">
        <v>300</v>
      </c>
      <c r="J68" s="2">
        <v>300</v>
      </c>
      <c r="K68" s="2">
        <v>300</v>
      </c>
      <c r="L68" s="2">
        <v>300</v>
      </c>
      <c r="M68" s="2">
        <v>300</v>
      </c>
      <c r="N68" s="2">
        <v>300</v>
      </c>
    </row>
    <row r="69" spans="1:14">
      <c r="A69" s="2">
        <v>295</v>
      </c>
      <c r="B69" s="2">
        <v>150</v>
      </c>
      <c r="C69" s="2">
        <v>150</v>
      </c>
      <c r="D69" s="2">
        <v>150</v>
      </c>
      <c r="E69" s="2">
        <v>161</v>
      </c>
      <c r="F69" s="2">
        <v>161</v>
      </c>
      <c r="G69" s="2">
        <v>161</v>
      </c>
      <c r="H69" s="2">
        <v>161</v>
      </c>
      <c r="I69" s="2">
        <v>161</v>
      </c>
      <c r="J69" s="2">
        <v>161</v>
      </c>
      <c r="K69" s="2">
        <v>161</v>
      </c>
      <c r="L69" s="2">
        <v>161</v>
      </c>
      <c r="M69" s="2">
        <v>161</v>
      </c>
      <c r="N69" s="2">
        <v>161</v>
      </c>
    </row>
    <row r="70" spans="1:14">
      <c r="A70" s="2">
        <v>210</v>
      </c>
      <c r="B70" s="2">
        <v>140</v>
      </c>
      <c r="C70" s="2">
        <v>140</v>
      </c>
      <c r="D70" s="2">
        <v>140</v>
      </c>
      <c r="E70" s="2">
        <v>146</v>
      </c>
      <c r="F70" s="2">
        <v>146</v>
      </c>
      <c r="G70" s="2">
        <v>146</v>
      </c>
      <c r="H70" s="2">
        <v>146</v>
      </c>
      <c r="I70" s="2">
        <v>146</v>
      </c>
      <c r="J70" s="2">
        <v>146</v>
      </c>
      <c r="K70" s="2">
        <v>146</v>
      </c>
      <c r="L70" s="2">
        <v>300</v>
      </c>
      <c r="M70" s="2">
        <v>300</v>
      </c>
      <c r="N70" s="2">
        <v>300</v>
      </c>
    </row>
    <row r="71" spans="1:14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300</v>
      </c>
      <c r="M71" s="2">
        <v>300</v>
      </c>
      <c r="N71" s="2">
        <v>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showGridLines="0" zoomScale="85" zoomScaleNormal="85" zoomScalePageLayoutView="85" workbookViewId="0">
      <selection activeCell="C49" sqref="C49:L5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4216.33</v>
      </c>
      <c r="G2" s="4" t="s">
        <v>77</v>
      </c>
      <c r="I2" s="17">
        <f>COUNTIF(D12:D41,"Y")/COUNT(C12:C41)</f>
        <v>0.8666666666666667</v>
      </c>
      <c r="J2" s="1"/>
      <c r="K2" s="4" t="s">
        <v>77</v>
      </c>
      <c r="M2" s="17">
        <f>COUNTIF(L12:L41,"Y")/COUNT(K12:K41)</f>
        <v>0.6333333333333333</v>
      </c>
    </row>
    <row r="3" spans="2:21" ht="25">
      <c r="B3" s="4" t="s">
        <v>33</v>
      </c>
      <c r="D3" s="5">
        <f>C47+K47</f>
        <v>6238.78</v>
      </c>
      <c r="G3" s="4" t="s">
        <v>78</v>
      </c>
      <c r="I3" s="18">
        <f>AVERAGE(C12:C41)</f>
        <v>157</v>
      </c>
      <c r="J3" s="1"/>
      <c r="K3" s="4" t="s">
        <v>78</v>
      </c>
      <c r="M3" s="18">
        <f>AVERAGE(K12:K41)</f>
        <v>215.46666666666667</v>
      </c>
    </row>
    <row r="4" spans="2:21" ht="25">
      <c r="B4" s="4" t="s">
        <v>48</v>
      </c>
      <c r="D4" s="5">
        <f ca="1">D3-E43-M43</f>
        <v>4823.78</v>
      </c>
      <c r="G4" s="4" t="s">
        <v>79</v>
      </c>
      <c r="I4" s="18">
        <f>I3*I2</f>
        <v>136.06666666666666</v>
      </c>
      <c r="J4" s="1"/>
      <c r="K4" s="4" t="s">
        <v>79</v>
      </c>
      <c r="M4" s="18">
        <f>M3*M2</f>
        <v>136.46222222222221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200</v>
      </c>
      <c r="D12" s="2" t="s">
        <v>28</v>
      </c>
      <c r="E12" s="2">
        <f>IF(D12="Y",C12,0)</f>
        <v>200</v>
      </c>
      <c r="F12" s="2">
        <f ca="1">IF(B12&lt;$Q$14,IF(D12="Y",0,C12),"")</f>
        <v>0</v>
      </c>
      <c r="G12" s="2">
        <v>409</v>
      </c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200</v>
      </c>
      <c r="D13" s="2" t="s">
        <v>28</v>
      </c>
      <c r="E13" s="2">
        <f t="shared" ref="E13:E41" si="0">IF(D13="Y",C13,0)</f>
        <v>200</v>
      </c>
      <c r="F13" s="2">
        <f t="shared" ref="F13:F40" ca="1" si="1">IF(B13&lt;$Q$14,IF(D13="Y",0,C13),"")</f>
        <v>0</v>
      </c>
      <c r="G13" s="9"/>
      <c r="J13" s="2">
        <f>J12+1</f>
        <v>2</v>
      </c>
      <c r="K13" s="2">
        <v>150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150</v>
      </c>
      <c r="O13" s="2"/>
      <c r="P13" s="2"/>
      <c r="Q13" s="7">
        <f ca="1">TODAY()</f>
        <v>42659</v>
      </c>
      <c r="R13" s="2"/>
      <c r="S13" s="2"/>
      <c r="U13" s="14"/>
    </row>
    <row r="14" spans="2:21">
      <c r="B14" s="2">
        <f t="shared" ref="B14:B41" si="4">B13+1</f>
        <v>3</v>
      </c>
      <c r="C14" s="2">
        <v>250</v>
      </c>
      <c r="D14" s="2" t="s">
        <v>28</v>
      </c>
      <c r="E14" s="2">
        <f t="shared" si="0"/>
        <v>250</v>
      </c>
      <c r="F14" s="2">
        <f t="shared" ca="1" si="1"/>
        <v>0</v>
      </c>
      <c r="G14" s="2"/>
      <c r="J14" s="2">
        <f t="shared" ref="J14:J41" si="5">J13+1</f>
        <v>3</v>
      </c>
      <c r="K14" s="2">
        <v>350</v>
      </c>
      <c r="L14" s="2" t="s">
        <v>28</v>
      </c>
      <c r="M14" s="2">
        <f t="shared" si="2"/>
        <v>350</v>
      </c>
      <c r="N14" s="2">
        <f t="shared" ca="1" si="3"/>
        <v>0</v>
      </c>
      <c r="O14" s="2"/>
      <c r="P14" s="2"/>
      <c r="Q14" s="2">
        <f ca="1">DAY(Q13)</f>
        <v>16</v>
      </c>
      <c r="R14" s="2"/>
      <c r="S14" s="2"/>
      <c r="U14" s="14"/>
    </row>
    <row r="15" spans="2:21">
      <c r="B15" s="2">
        <f t="shared" si="4"/>
        <v>4</v>
      </c>
      <c r="C15" s="2">
        <v>250</v>
      </c>
      <c r="D15" s="2" t="s">
        <v>28</v>
      </c>
      <c r="E15" s="2">
        <f t="shared" si="0"/>
        <v>250</v>
      </c>
      <c r="F15" s="2">
        <f t="shared" ca="1" si="1"/>
        <v>0</v>
      </c>
      <c r="G15" s="2"/>
      <c r="J15" s="2">
        <f t="shared" si="5"/>
        <v>4</v>
      </c>
      <c r="K15" s="2">
        <v>350</v>
      </c>
      <c r="L15" s="2" t="s">
        <v>28</v>
      </c>
      <c r="M15" s="2">
        <f t="shared" si="2"/>
        <v>350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200</v>
      </c>
      <c r="D16" s="2" t="s">
        <v>28</v>
      </c>
      <c r="E16" s="2">
        <f t="shared" si="0"/>
        <v>200</v>
      </c>
      <c r="F16" s="2">
        <f t="shared" ca="1" si="1"/>
        <v>0</v>
      </c>
      <c r="G16" s="2"/>
      <c r="J16" s="2">
        <f t="shared" si="5"/>
        <v>5</v>
      </c>
      <c r="K16" s="2">
        <v>155</v>
      </c>
      <c r="L16" s="2" t="s">
        <v>28</v>
      </c>
      <c r="M16" s="2">
        <f t="shared" si="2"/>
        <v>155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200</v>
      </c>
      <c r="D17" s="2" t="s">
        <v>28</v>
      </c>
      <c r="E17" s="2">
        <f t="shared" si="0"/>
        <v>200</v>
      </c>
      <c r="F17" s="2">
        <f t="shared" ca="1" si="1"/>
        <v>0</v>
      </c>
      <c r="G17" s="2"/>
      <c r="J17" s="2">
        <f t="shared" si="5"/>
        <v>6</v>
      </c>
      <c r="K17" s="2">
        <v>175</v>
      </c>
      <c r="L17" s="2" t="s">
        <v>28</v>
      </c>
      <c r="M17" s="2">
        <f t="shared" si="2"/>
        <v>175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200</v>
      </c>
      <c r="D18" s="2" t="s">
        <v>28</v>
      </c>
      <c r="E18" s="2">
        <f t="shared" si="0"/>
        <v>200</v>
      </c>
      <c r="F18" s="2">
        <f t="shared" ca="1" si="1"/>
        <v>0</v>
      </c>
      <c r="G18" s="2"/>
      <c r="J18" s="2">
        <f t="shared" si="5"/>
        <v>7</v>
      </c>
      <c r="K18" s="2">
        <v>150</v>
      </c>
      <c r="L18" s="2" t="s">
        <v>29</v>
      </c>
      <c r="M18" s="2">
        <f t="shared" si="2"/>
        <v>0</v>
      </c>
      <c r="N18" s="2">
        <f t="shared" ca="1" si="3"/>
        <v>150</v>
      </c>
      <c r="O18" s="2" t="s">
        <v>56</v>
      </c>
      <c r="P18" s="2"/>
      <c r="Q18" s="2"/>
      <c r="R18" s="2"/>
      <c r="S18" s="2"/>
    </row>
    <row r="19" spans="2:19">
      <c r="B19" s="2">
        <f t="shared" si="4"/>
        <v>8</v>
      </c>
      <c r="C19" s="2">
        <v>200</v>
      </c>
      <c r="D19" s="2" t="s">
        <v>29</v>
      </c>
      <c r="E19" s="2">
        <f t="shared" si="0"/>
        <v>0</v>
      </c>
      <c r="F19" s="2">
        <f t="shared" ca="1" si="1"/>
        <v>200</v>
      </c>
      <c r="G19" s="2"/>
      <c r="J19" s="2">
        <f t="shared" si="5"/>
        <v>8</v>
      </c>
      <c r="K19" s="2">
        <v>200</v>
      </c>
      <c r="L19" s="2" t="s">
        <v>29</v>
      </c>
      <c r="M19" s="2">
        <f t="shared" si="2"/>
        <v>0</v>
      </c>
      <c r="N19" s="2">
        <f t="shared" ca="1" si="3"/>
        <v>200</v>
      </c>
      <c r="O19" s="2" t="s">
        <v>56</v>
      </c>
      <c r="P19" s="2"/>
      <c r="Q19" s="2"/>
      <c r="R19" s="2"/>
      <c r="S19" s="2"/>
    </row>
    <row r="20" spans="2:19">
      <c r="B20" s="2">
        <f t="shared" si="4"/>
        <v>9</v>
      </c>
      <c r="C20" s="2">
        <v>200</v>
      </c>
      <c r="D20" s="2" t="s">
        <v>28</v>
      </c>
      <c r="E20" s="2">
        <f t="shared" si="0"/>
        <v>200</v>
      </c>
      <c r="F20" s="2">
        <f t="shared" ca="1" si="1"/>
        <v>0</v>
      </c>
      <c r="G20" s="2"/>
      <c r="J20" s="2">
        <f t="shared" si="5"/>
        <v>9</v>
      </c>
      <c r="K20" s="2">
        <v>200</v>
      </c>
      <c r="L20" s="2" t="s">
        <v>29</v>
      </c>
      <c r="M20" s="2">
        <f t="shared" si="2"/>
        <v>0</v>
      </c>
      <c r="N20" s="2">
        <f t="shared" ca="1" si="3"/>
        <v>200</v>
      </c>
      <c r="O20" s="12" t="s">
        <v>56</v>
      </c>
      <c r="P20" s="2"/>
      <c r="Q20" s="2"/>
      <c r="R20" s="2"/>
      <c r="S20" s="2"/>
    </row>
    <row r="21" spans="2:19">
      <c r="B21" s="2">
        <f t="shared" si="4"/>
        <v>10</v>
      </c>
      <c r="C21" s="2">
        <v>250</v>
      </c>
      <c r="D21" s="2" t="s">
        <v>28</v>
      </c>
      <c r="E21" s="2">
        <f t="shared" si="0"/>
        <v>250</v>
      </c>
      <c r="F21" s="2">
        <f t="shared" ca="1" si="1"/>
        <v>0</v>
      </c>
      <c r="G21" s="2"/>
      <c r="J21" s="2">
        <f t="shared" si="5"/>
        <v>10</v>
      </c>
      <c r="K21" s="2">
        <v>350</v>
      </c>
      <c r="L21" s="2" t="s">
        <v>28</v>
      </c>
      <c r="M21" s="2">
        <f t="shared" si="2"/>
        <v>350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250</v>
      </c>
      <c r="D22" s="2" t="s">
        <v>28</v>
      </c>
      <c r="E22" s="2">
        <f t="shared" si="0"/>
        <v>250</v>
      </c>
      <c r="F22" s="2">
        <f t="shared" ca="1" si="1"/>
        <v>0</v>
      </c>
      <c r="G22" s="2"/>
      <c r="J22" s="2">
        <f t="shared" si="5"/>
        <v>11</v>
      </c>
      <c r="K22" s="2">
        <v>350</v>
      </c>
      <c r="L22" s="2" t="s">
        <v>28</v>
      </c>
      <c r="M22" s="2">
        <f t="shared" si="2"/>
        <v>350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200</v>
      </c>
      <c r="D23" s="2" t="s">
        <v>28</v>
      </c>
      <c r="E23" s="2">
        <f t="shared" si="0"/>
        <v>200</v>
      </c>
      <c r="F23" s="2">
        <f t="shared" ca="1" si="1"/>
        <v>0</v>
      </c>
      <c r="G23" s="2"/>
      <c r="J23" s="2">
        <f t="shared" si="5"/>
        <v>12</v>
      </c>
      <c r="K23" s="2">
        <v>160</v>
      </c>
      <c r="L23" s="2" t="s">
        <v>28</v>
      </c>
      <c r="M23" s="2">
        <f t="shared" si="2"/>
        <v>160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80</v>
      </c>
      <c r="D24" s="2" t="s">
        <v>29</v>
      </c>
      <c r="E24" s="2">
        <f t="shared" si="0"/>
        <v>0</v>
      </c>
      <c r="F24" s="2">
        <f t="shared" ca="1" si="1"/>
        <v>80</v>
      </c>
      <c r="G24" s="2"/>
      <c r="J24" s="2">
        <f t="shared" si="5"/>
        <v>13</v>
      </c>
      <c r="K24" s="2">
        <v>160</v>
      </c>
      <c r="L24" s="2" t="s">
        <v>28</v>
      </c>
      <c r="M24" s="2">
        <f t="shared" si="2"/>
        <v>160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80</v>
      </c>
      <c r="D25" s="2" t="s">
        <v>29</v>
      </c>
      <c r="E25" s="2">
        <f t="shared" si="0"/>
        <v>0</v>
      </c>
      <c r="F25" s="2">
        <f t="shared" ca="1" si="1"/>
        <v>80</v>
      </c>
      <c r="G25" s="2">
        <v>10</v>
      </c>
      <c r="J25" s="2">
        <f t="shared" si="5"/>
        <v>14</v>
      </c>
      <c r="K25" s="2">
        <v>115</v>
      </c>
      <c r="L25" s="2" t="s">
        <v>29</v>
      </c>
      <c r="M25" s="2">
        <f t="shared" si="2"/>
        <v>0</v>
      </c>
      <c r="N25" s="2">
        <f t="shared" ca="1" si="3"/>
        <v>115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160</v>
      </c>
      <c r="D26" s="2" t="s">
        <v>28</v>
      </c>
      <c r="E26" s="2">
        <f t="shared" si="0"/>
        <v>160</v>
      </c>
      <c r="F26" s="2">
        <f t="shared" ca="1" si="1"/>
        <v>0</v>
      </c>
      <c r="G26" s="2"/>
      <c r="J26" s="2">
        <f t="shared" si="5"/>
        <v>15</v>
      </c>
      <c r="K26" s="2">
        <v>115</v>
      </c>
      <c r="L26" s="2" t="s">
        <v>29</v>
      </c>
      <c r="M26" s="2">
        <f t="shared" si="2"/>
        <v>0</v>
      </c>
      <c r="N26" s="2">
        <f t="shared" ca="1" si="3"/>
        <v>115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195</v>
      </c>
      <c r="D27" s="2" t="s">
        <v>28</v>
      </c>
      <c r="E27" s="2">
        <f t="shared" si="0"/>
        <v>195</v>
      </c>
      <c r="F27" s="2" t="str">
        <f t="shared" ca="1" si="1"/>
        <v/>
      </c>
      <c r="G27" s="2"/>
      <c r="J27" s="2">
        <f t="shared" si="5"/>
        <v>16</v>
      </c>
      <c r="K27" s="2">
        <v>296</v>
      </c>
      <c r="L27" s="2" t="s">
        <v>28</v>
      </c>
      <c r="M27" s="2">
        <f t="shared" si="2"/>
        <v>296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150</v>
      </c>
      <c r="D28" s="2" t="s">
        <v>28</v>
      </c>
      <c r="E28" s="2">
        <f t="shared" si="0"/>
        <v>150</v>
      </c>
      <c r="F28" s="2" t="str">
        <f t="shared" ca="1" si="1"/>
        <v/>
      </c>
      <c r="G28" s="2"/>
      <c r="J28" s="2">
        <f t="shared" si="5"/>
        <v>17</v>
      </c>
      <c r="K28" s="2">
        <v>337</v>
      </c>
      <c r="L28" s="2" t="s">
        <v>28</v>
      </c>
      <c r="M28" s="2">
        <f t="shared" si="2"/>
        <v>337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160</v>
      </c>
      <c r="D29" s="2" t="s">
        <v>28</v>
      </c>
      <c r="E29" s="2">
        <f t="shared" si="0"/>
        <v>160</v>
      </c>
      <c r="F29" s="2" t="str">
        <f t="shared" ca="1" si="1"/>
        <v/>
      </c>
      <c r="G29" s="2"/>
      <c r="J29" s="2">
        <f t="shared" si="5"/>
        <v>18</v>
      </c>
      <c r="K29" s="2">
        <v>346</v>
      </c>
      <c r="L29" s="2" t="s">
        <v>28</v>
      </c>
      <c r="M29" s="2">
        <f t="shared" si="2"/>
        <v>346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105</v>
      </c>
      <c r="D30" s="2" t="s">
        <v>28</v>
      </c>
      <c r="E30" s="2">
        <f t="shared" si="0"/>
        <v>105</v>
      </c>
      <c r="F30" s="2" t="str">
        <f t="shared" ca="1" si="1"/>
        <v/>
      </c>
      <c r="G30" s="2"/>
      <c r="J30" s="2">
        <f t="shared" si="5"/>
        <v>19</v>
      </c>
      <c r="K30" s="2">
        <v>200</v>
      </c>
      <c r="L30" s="2" t="s">
        <v>29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115</v>
      </c>
      <c r="D31" s="2" t="s">
        <v>28</v>
      </c>
      <c r="E31" s="2">
        <f t="shared" si="0"/>
        <v>115</v>
      </c>
      <c r="F31" s="2" t="str">
        <f t="shared" ca="1" si="1"/>
        <v/>
      </c>
      <c r="G31" s="2"/>
      <c r="J31" s="2">
        <f t="shared" si="5"/>
        <v>20</v>
      </c>
      <c r="K31" s="2">
        <v>200</v>
      </c>
      <c r="L31" s="2" t="s">
        <v>28</v>
      </c>
      <c r="M31" s="2">
        <f t="shared" si="2"/>
        <v>200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130</v>
      </c>
      <c r="D32" s="2" t="s">
        <v>28</v>
      </c>
      <c r="E32" s="2">
        <f t="shared" si="0"/>
        <v>130</v>
      </c>
      <c r="F32" s="2" t="str">
        <f t="shared" ca="1" si="1"/>
        <v/>
      </c>
      <c r="G32" s="2"/>
      <c r="J32" s="2">
        <f t="shared" si="5"/>
        <v>21</v>
      </c>
      <c r="K32" s="2">
        <v>195</v>
      </c>
      <c r="L32" s="2" t="s">
        <v>28</v>
      </c>
      <c r="M32" s="2">
        <f t="shared" si="2"/>
        <v>195</v>
      </c>
      <c r="N32" s="2" t="str">
        <f t="shared" ca="1" si="3"/>
        <v/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130</v>
      </c>
      <c r="D33" s="2" t="s">
        <v>28</v>
      </c>
      <c r="E33" s="2">
        <f t="shared" si="0"/>
        <v>130</v>
      </c>
      <c r="F33" s="2" t="str">
        <f t="shared" ca="1" si="1"/>
        <v/>
      </c>
      <c r="G33" s="2"/>
      <c r="J33" s="2">
        <f t="shared" si="5"/>
        <v>22</v>
      </c>
      <c r="K33" s="2">
        <v>205</v>
      </c>
      <c r="L33" s="2" t="s">
        <v>28</v>
      </c>
      <c r="M33" s="2">
        <f t="shared" si="2"/>
        <v>205</v>
      </c>
      <c r="N33" s="2" t="str">
        <f t="shared" ca="1" si="3"/>
        <v/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175</v>
      </c>
      <c r="D34" s="2" t="s">
        <v>28</v>
      </c>
      <c r="E34" s="2">
        <f t="shared" si="0"/>
        <v>175</v>
      </c>
      <c r="F34" s="2" t="str">
        <f t="shared" ca="1" si="1"/>
        <v/>
      </c>
      <c r="G34" s="2"/>
      <c r="J34" s="2">
        <f t="shared" si="5"/>
        <v>23</v>
      </c>
      <c r="K34" s="2">
        <v>230</v>
      </c>
      <c r="L34" s="2" t="s">
        <v>29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190</v>
      </c>
      <c r="D35" s="2" t="s">
        <v>28</v>
      </c>
      <c r="E35" s="2">
        <f t="shared" si="0"/>
        <v>190</v>
      </c>
      <c r="F35" s="2" t="str">
        <f t="shared" ca="1" si="1"/>
        <v/>
      </c>
      <c r="G35" s="2"/>
      <c r="J35" s="2">
        <f t="shared" si="5"/>
        <v>24</v>
      </c>
      <c r="K35" s="2">
        <v>350</v>
      </c>
      <c r="L35" s="2" t="s">
        <v>28</v>
      </c>
      <c r="M35" s="2">
        <f t="shared" si="2"/>
        <v>350</v>
      </c>
      <c r="N35" s="2" t="str">
        <f t="shared" ca="1" si="3"/>
        <v/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50</v>
      </c>
      <c r="D36" s="2" t="s">
        <v>29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350</v>
      </c>
      <c r="L36" s="2" t="s">
        <v>28</v>
      </c>
      <c r="M36" s="2">
        <f t="shared" si="2"/>
        <v>350</v>
      </c>
      <c r="N36" s="2" t="str">
        <f t="shared" ca="1" si="3"/>
        <v/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50</v>
      </c>
      <c r="D37" s="2" t="s">
        <v>28</v>
      </c>
      <c r="E37" s="2">
        <f t="shared" si="0"/>
        <v>50</v>
      </c>
      <c r="F37" s="2" t="str">
        <f t="shared" ca="1" si="1"/>
        <v/>
      </c>
      <c r="G37" s="2"/>
      <c r="J37" s="2">
        <f t="shared" si="5"/>
        <v>26</v>
      </c>
      <c r="K37" s="2">
        <v>300</v>
      </c>
      <c r="L37" s="2" t="s">
        <v>28</v>
      </c>
      <c r="M37" s="2">
        <f t="shared" si="2"/>
        <v>300</v>
      </c>
      <c r="N37" s="2" t="str">
        <f t="shared" ca="1" si="3"/>
        <v/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65</v>
      </c>
      <c r="D38" s="2" t="s">
        <v>28</v>
      </c>
      <c r="E38" s="2">
        <f t="shared" si="0"/>
        <v>65</v>
      </c>
      <c r="F38" s="2" t="str">
        <f t="shared" ca="1" si="1"/>
        <v/>
      </c>
      <c r="G38" s="2"/>
      <c r="J38" s="2">
        <f t="shared" si="5"/>
        <v>27</v>
      </c>
      <c r="K38" s="2">
        <v>95</v>
      </c>
      <c r="L38" s="2" t="s">
        <v>29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>
        <f>K43*0.8</f>
        <v>5171.2000000000007</v>
      </c>
      <c r="S38">
        <f>C43*0.8</f>
        <v>3768</v>
      </c>
    </row>
    <row r="39" spans="2:20">
      <c r="B39" s="2">
        <f t="shared" si="4"/>
        <v>28</v>
      </c>
      <c r="C39" s="2">
        <v>75</v>
      </c>
      <c r="D39" s="2" t="s">
        <v>28</v>
      </c>
      <c r="E39" s="2">
        <f t="shared" si="0"/>
        <v>75</v>
      </c>
      <c r="F39" s="2" t="str">
        <f t="shared" ca="1" si="1"/>
        <v/>
      </c>
      <c r="G39" s="2"/>
      <c r="J39" s="2">
        <f t="shared" si="5"/>
        <v>28</v>
      </c>
      <c r="K39" s="2">
        <v>80</v>
      </c>
      <c r="L39" s="2" t="s">
        <v>28</v>
      </c>
      <c r="M39" s="2">
        <f t="shared" si="2"/>
        <v>80</v>
      </c>
      <c r="N39" s="2" t="str">
        <f t="shared" ca="1" si="3"/>
        <v/>
      </c>
      <c r="O39" s="2"/>
      <c r="P39" s="2"/>
      <c r="Q39" s="2"/>
      <c r="S39">
        <f>S38+R38</f>
        <v>8939.2000000000007</v>
      </c>
    </row>
    <row r="40" spans="2:20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/>
      <c r="J40" s="2">
        <f t="shared" si="5"/>
        <v>29</v>
      </c>
      <c r="K40" s="2">
        <v>80</v>
      </c>
      <c r="L40" s="2" t="s">
        <v>28</v>
      </c>
      <c r="M40" s="2">
        <f t="shared" si="2"/>
        <v>80</v>
      </c>
      <c r="N40" s="2" t="str">
        <f t="shared" ca="1" si="3"/>
        <v/>
      </c>
      <c r="O40" s="2"/>
      <c r="P40" s="2"/>
      <c r="Q40" s="2"/>
      <c r="S40">
        <f>SUM(L44:L45)</f>
        <v>2850</v>
      </c>
      <c r="T40">
        <f>SUM(D44:D45)</f>
        <v>1750</v>
      </c>
    </row>
    <row r="41" spans="2:20">
      <c r="B41" s="2">
        <f t="shared" si="4"/>
        <v>30</v>
      </c>
      <c r="C41" s="2">
        <v>100</v>
      </c>
      <c r="D41" s="2" t="s">
        <v>28</v>
      </c>
      <c r="E41" s="2">
        <f t="shared" si="0"/>
        <v>100</v>
      </c>
      <c r="F41" s="2"/>
      <c r="G41" s="2"/>
      <c r="J41" s="2">
        <f t="shared" si="5"/>
        <v>30</v>
      </c>
      <c r="K41" s="2">
        <v>95</v>
      </c>
      <c r="L41" s="2" t="s">
        <v>29</v>
      </c>
      <c r="M41" s="2">
        <f t="shared" si="2"/>
        <v>0</v>
      </c>
      <c r="N41" s="2"/>
      <c r="O41" s="2"/>
      <c r="P41" s="2"/>
      <c r="Q41" s="2"/>
    </row>
    <row r="42" spans="2:20">
      <c r="D42" t="s">
        <v>30</v>
      </c>
      <c r="E42" t="s">
        <v>47</v>
      </c>
      <c r="L42" t="s">
        <v>30</v>
      </c>
      <c r="M42" t="s">
        <v>47</v>
      </c>
      <c r="T42" t="e">
        <f>S39-#REF!</f>
        <v>#REF!</v>
      </c>
    </row>
    <row r="43" spans="2:20">
      <c r="B43" t="s">
        <v>21</v>
      </c>
      <c r="C43">
        <f>SUM(C12:C41)</f>
        <v>4710</v>
      </c>
      <c r="D43">
        <f>SUM(E12:E41)</f>
        <v>4300</v>
      </c>
      <c r="E43" s="2">
        <f ca="1">SUM(F12:F41)</f>
        <v>360</v>
      </c>
      <c r="J43" t="s">
        <v>21</v>
      </c>
      <c r="K43">
        <f>SUM(K12:K41)</f>
        <v>6464</v>
      </c>
      <c r="L43">
        <f>SUM(M12:M41)</f>
        <v>4789</v>
      </c>
      <c r="M43" s="2">
        <f ca="1">SUM(N12:N41)</f>
        <v>1055</v>
      </c>
    </row>
    <row r="44" spans="2:20">
      <c r="B44" t="s">
        <v>22</v>
      </c>
      <c r="C44">
        <v>1500</v>
      </c>
      <c r="D44">
        <v>1500</v>
      </c>
      <c r="J44" t="s">
        <v>22</v>
      </c>
      <c r="K44">
        <v>2500</v>
      </c>
      <c r="L44">
        <v>2500</v>
      </c>
    </row>
    <row r="45" spans="2:20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20">
      <c r="B46" t="s">
        <v>24</v>
      </c>
      <c r="C46">
        <f>C43*0.03</f>
        <v>141.29999999999998</v>
      </c>
      <c r="D46">
        <f>D43*0.03</f>
        <v>129</v>
      </c>
      <c r="J46" t="s">
        <v>24</v>
      </c>
      <c r="K46">
        <f>K43*0.03</f>
        <v>193.92</v>
      </c>
      <c r="L46">
        <f>L43*0.03</f>
        <v>143.66999999999999</v>
      </c>
    </row>
    <row r="47" spans="2:20">
      <c r="B47" t="s">
        <v>25</v>
      </c>
      <c r="C47">
        <f>C43-C44-C45-C46</f>
        <v>2818.7</v>
      </c>
      <c r="D47">
        <f>D43-D44-D45-D46</f>
        <v>2421</v>
      </c>
      <c r="J47" t="s">
        <v>25</v>
      </c>
      <c r="K47">
        <f>K43-K44-K45-K46</f>
        <v>3420.08</v>
      </c>
      <c r="L47">
        <f>L43-L44-L45-L46</f>
        <v>1795.33</v>
      </c>
    </row>
    <row r="49" spans="3:12">
      <c r="C49">
        <f>C43*0.04</f>
        <v>188.4</v>
      </c>
      <c r="D49">
        <f>D43*0.04</f>
        <v>172</v>
      </c>
      <c r="K49">
        <f>K43*0.04</f>
        <v>258.56</v>
      </c>
      <c r="L49">
        <f>L43*0.04</f>
        <v>191.56</v>
      </c>
    </row>
    <row r="51" spans="3:12">
      <c r="C51">
        <f>C49+K49</f>
        <v>446.96000000000004</v>
      </c>
      <c r="D51">
        <f>D49+L49</f>
        <v>363.56</v>
      </c>
    </row>
    <row r="53" spans="3:12">
      <c r="C53" s="14">
        <f>D2-C51</f>
        <v>3769.37</v>
      </c>
      <c r="D53" s="14">
        <f>D2-D51</f>
        <v>3852.77</v>
      </c>
    </row>
  </sheetData>
  <conditionalFormatting sqref="D12:E41">
    <cfRule type="expression" dxfId="155" priority="11">
      <formula>$D12="Y"</formula>
    </cfRule>
    <cfRule type="expression" dxfId="154" priority="12">
      <formula>$D12="N"</formula>
    </cfRule>
  </conditionalFormatting>
  <conditionalFormatting sqref="L12:M41">
    <cfRule type="expression" dxfId="153" priority="9">
      <formula>$L12="Y"</formula>
    </cfRule>
    <cfRule type="expression" dxfId="152" priority="10">
      <formula>$L12="N"</formula>
    </cfRule>
  </conditionalFormatting>
  <conditionalFormatting sqref="M43">
    <cfRule type="expression" dxfId="151" priority="5">
      <formula>$L43="Y"</formula>
    </cfRule>
    <cfRule type="expression" dxfId="150" priority="6">
      <formula>$L43="N"</formula>
    </cfRule>
  </conditionalFormatting>
  <conditionalFormatting sqref="D2:D4">
    <cfRule type="expression" dxfId="149" priority="3">
      <formula>$D2&gt;0</formula>
    </cfRule>
    <cfRule type="expression" dxfId="148" priority="4">
      <formula>$D2&lt;0</formula>
    </cfRule>
  </conditionalFormatting>
  <conditionalFormatting sqref="E43">
    <cfRule type="expression" dxfId="147" priority="1">
      <formula>$L43="Y"</formula>
    </cfRule>
    <cfRule type="expression" dxfId="146" priority="2">
      <formula>$L43="N"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O22" zoomScale="85" zoomScaleNormal="85" zoomScalePageLayoutView="85" workbookViewId="0">
      <selection activeCell="W71" sqref="W71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  <c r="I2" t="s">
        <v>55</v>
      </c>
    </row>
    <row r="3" spans="1:22">
      <c r="A3" s="10">
        <v>149</v>
      </c>
      <c r="B3" s="6"/>
      <c r="C3" s="6"/>
      <c r="D3" s="10">
        <v>182</v>
      </c>
      <c r="E3" s="6" t="s">
        <v>54</v>
      </c>
      <c r="F3" s="6"/>
      <c r="G3" s="6"/>
      <c r="I3">
        <v>162</v>
      </c>
    </row>
    <row r="4" spans="1:22">
      <c r="A4" s="11">
        <v>42502</v>
      </c>
      <c r="B4" s="11">
        <v>42508</v>
      </c>
      <c r="C4" s="11">
        <v>42511</v>
      </c>
      <c r="D4" s="11">
        <v>42513</v>
      </c>
      <c r="E4" s="11">
        <v>42515</v>
      </c>
      <c r="F4" s="11">
        <v>42517</v>
      </c>
      <c r="G4" s="11">
        <v>42518</v>
      </c>
      <c r="H4" s="6">
        <v>42520</v>
      </c>
      <c r="I4" s="6">
        <v>42521</v>
      </c>
      <c r="J4" s="6">
        <v>42522</v>
      </c>
      <c r="K4" s="6">
        <v>42526</v>
      </c>
      <c r="L4" s="6">
        <v>42529</v>
      </c>
      <c r="M4" s="6">
        <v>42530</v>
      </c>
      <c r="N4" s="6">
        <v>42531</v>
      </c>
      <c r="O4" s="6">
        <v>42532</v>
      </c>
      <c r="P4" s="6">
        <v>42532</v>
      </c>
      <c r="Q4" s="6">
        <v>42533</v>
      </c>
      <c r="R4" s="6">
        <v>42534</v>
      </c>
      <c r="S4" s="6">
        <v>42542</v>
      </c>
      <c r="T4" s="6">
        <v>42545</v>
      </c>
      <c r="U4" s="6">
        <v>42546</v>
      </c>
      <c r="V4" s="6">
        <v>42547</v>
      </c>
    </row>
    <row r="5" spans="1:22">
      <c r="A5" s="2">
        <v>200</v>
      </c>
      <c r="B5" s="2">
        <v>200</v>
      </c>
      <c r="C5" s="2">
        <v>200</v>
      </c>
      <c r="D5" s="2">
        <v>200</v>
      </c>
      <c r="E5" s="2">
        <v>200</v>
      </c>
      <c r="F5" s="2">
        <v>200</v>
      </c>
      <c r="G5" s="2">
        <v>200</v>
      </c>
      <c r="H5" s="2">
        <v>200</v>
      </c>
      <c r="I5" s="2">
        <v>200</v>
      </c>
      <c r="J5" s="2">
        <v>200</v>
      </c>
      <c r="K5" s="2">
        <v>200</v>
      </c>
      <c r="L5" s="2">
        <v>200</v>
      </c>
      <c r="M5" s="2">
        <v>200</v>
      </c>
      <c r="N5" s="2">
        <v>200</v>
      </c>
      <c r="O5" s="2">
        <v>200</v>
      </c>
      <c r="P5" s="2">
        <v>200</v>
      </c>
      <c r="Q5" s="2">
        <v>200</v>
      </c>
      <c r="R5" s="2">
        <v>200</v>
      </c>
      <c r="S5" s="2">
        <v>200</v>
      </c>
      <c r="T5" s="2">
        <v>200</v>
      </c>
      <c r="U5" s="2">
        <v>200</v>
      </c>
      <c r="V5" s="2">
        <v>200</v>
      </c>
    </row>
    <row r="6" spans="1:22">
      <c r="A6" s="2">
        <v>200</v>
      </c>
      <c r="B6" s="2">
        <v>200</v>
      </c>
      <c r="C6" s="2">
        <v>200</v>
      </c>
      <c r="D6" s="2">
        <v>200</v>
      </c>
      <c r="E6" s="2">
        <v>200</v>
      </c>
      <c r="F6" s="2">
        <v>200</v>
      </c>
      <c r="G6" s="2">
        <v>200</v>
      </c>
      <c r="H6" s="2">
        <v>200</v>
      </c>
      <c r="I6" s="2">
        <v>200</v>
      </c>
      <c r="J6" s="2">
        <v>200</v>
      </c>
      <c r="K6" s="2">
        <v>200</v>
      </c>
      <c r="L6" s="2">
        <v>200</v>
      </c>
      <c r="M6" s="2">
        <v>200</v>
      </c>
      <c r="N6" s="2">
        <v>200</v>
      </c>
      <c r="O6" s="2">
        <v>200</v>
      </c>
      <c r="P6" s="2">
        <v>200</v>
      </c>
      <c r="Q6" s="2">
        <v>200</v>
      </c>
      <c r="R6" s="2">
        <v>200</v>
      </c>
      <c r="S6" s="2">
        <v>200</v>
      </c>
      <c r="T6" s="2">
        <v>200</v>
      </c>
      <c r="U6" s="2">
        <v>200</v>
      </c>
      <c r="V6" s="2">
        <v>200</v>
      </c>
    </row>
    <row r="7" spans="1:22">
      <c r="A7" s="2">
        <v>250</v>
      </c>
      <c r="B7" s="2">
        <v>250</v>
      </c>
      <c r="C7" s="2">
        <v>250</v>
      </c>
      <c r="D7" s="2">
        <v>250</v>
      </c>
      <c r="E7" s="2">
        <v>250</v>
      </c>
      <c r="F7" s="2">
        <v>250</v>
      </c>
      <c r="G7" s="2">
        <v>250</v>
      </c>
      <c r="H7" s="2">
        <v>250</v>
      </c>
      <c r="I7" s="2">
        <v>250</v>
      </c>
      <c r="J7" s="2">
        <v>250</v>
      </c>
      <c r="K7" s="2">
        <v>250</v>
      </c>
      <c r="L7" s="2">
        <v>250</v>
      </c>
      <c r="M7" s="2">
        <v>250</v>
      </c>
      <c r="N7" s="2">
        <v>250</v>
      </c>
      <c r="O7" s="2">
        <v>250</v>
      </c>
      <c r="P7" s="2">
        <v>250</v>
      </c>
      <c r="Q7" s="2">
        <v>250</v>
      </c>
      <c r="R7" s="2">
        <v>250</v>
      </c>
      <c r="S7" s="2">
        <v>250</v>
      </c>
      <c r="T7" s="2">
        <v>250</v>
      </c>
      <c r="U7" s="2">
        <v>250</v>
      </c>
      <c r="V7" s="2">
        <v>250</v>
      </c>
    </row>
    <row r="8" spans="1:22">
      <c r="A8" s="2">
        <v>250</v>
      </c>
      <c r="B8" s="2">
        <v>250</v>
      </c>
      <c r="C8" s="2">
        <v>250</v>
      </c>
      <c r="D8" s="2">
        <v>250</v>
      </c>
      <c r="E8" s="2">
        <v>250</v>
      </c>
      <c r="F8" s="2">
        <v>250</v>
      </c>
      <c r="G8" s="2">
        <v>250</v>
      </c>
      <c r="H8" s="2">
        <v>250</v>
      </c>
      <c r="I8" s="2">
        <v>250</v>
      </c>
      <c r="J8" s="2">
        <v>250</v>
      </c>
      <c r="K8" s="2">
        <v>250</v>
      </c>
      <c r="L8" s="2">
        <v>250</v>
      </c>
      <c r="M8" s="2">
        <v>250</v>
      </c>
      <c r="N8" s="2">
        <v>250</v>
      </c>
      <c r="O8" s="2">
        <v>250</v>
      </c>
      <c r="P8" s="2">
        <v>250</v>
      </c>
      <c r="Q8" s="2">
        <v>250</v>
      </c>
      <c r="R8" s="2">
        <v>250</v>
      </c>
      <c r="S8" s="2">
        <v>250</v>
      </c>
      <c r="T8" s="2">
        <v>250</v>
      </c>
      <c r="U8" s="2">
        <v>250</v>
      </c>
      <c r="V8" s="2">
        <v>250</v>
      </c>
    </row>
    <row r="9" spans="1:22">
      <c r="A9" s="2">
        <v>200</v>
      </c>
      <c r="B9" s="2">
        <v>200</v>
      </c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2">
        <v>200</v>
      </c>
      <c r="P9" s="2">
        <v>200</v>
      </c>
      <c r="Q9" s="2">
        <v>200</v>
      </c>
      <c r="R9" s="2">
        <v>200</v>
      </c>
      <c r="S9" s="2">
        <v>200</v>
      </c>
      <c r="T9" s="2">
        <v>200</v>
      </c>
      <c r="U9" s="2">
        <v>200</v>
      </c>
      <c r="V9" s="2">
        <v>200</v>
      </c>
    </row>
    <row r="10" spans="1:22">
      <c r="A10" s="2">
        <v>200</v>
      </c>
      <c r="B10" s="2">
        <v>200</v>
      </c>
      <c r="C10" s="2">
        <v>200</v>
      </c>
      <c r="D10" s="2">
        <v>200</v>
      </c>
      <c r="E10" s="2">
        <v>200</v>
      </c>
      <c r="F10" s="2">
        <v>200</v>
      </c>
      <c r="G10" s="2">
        <v>200</v>
      </c>
      <c r="H10" s="2">
        <v>200</v>
      </c>
      <c r="I10" s="2">
        <v>200</v>
      </c>
      <c r="J10" s="2">
        <v>200</v>
      </c>
      <c r="K10" s="2">
        <v>200</v>
      </c>
      <c r="L10" s="2">
        <v>200</v>
      </c>
      <c r="M10" s="2">
        <v>200</v>
      </c>
      <c r="N10" s="2">
        <v>200</v>
      </c>
      <c r="O10" s="2">
        <v>200</v>
      </c>
      <c r="P10" s="2">
        <v>200</v>
      </c>
      <c r="Q10" s="2">
        <v>200</v>
      </c>
      <c r="R10" s="2">
        <v>200</v>
      </c>
      <c r="S10" s="2">
        <v>200</v>
      </c>
      <c r="T10" s="2">
        <v>200</v>
      </c>
      <c r="U10" s="2">
        <v>200</v>
      </c>
      <c r="V10" s="2">
        <v>200</v>
      </c>
    </row>
    <row r="11" spans="1:22">
      <c r="A11" s="2">
        <v>200</v>
      </c>
      <c r="B11" s="2">
        <v>200</v>
      </c>
      <c r="C11" s="2">
        <v>200</v>
      </c>
      <c r="D11" s="2">
        <v>200</v>
      </c>
      <c r="E11" s="2">
        <v>200</v>
      </c>
      <c r="F11" s="2">
        <v>200</v>
      </c>
      <c r="G11" s="2">
        <v>200</v>
      </c>
      <c r="H11" s="2">
        <v>200</v>
      </c>
      <c r="I11" s="2">
        <v>200</v>
      </c>
      <c r="J11" s="2">
        <v>200</v>
      </c>
      <c r="K11" s="2">
        <v>200</v>
      </c>
      <c r="L11" s="2">
        <v>200</v>
      </c>
      <c r="M11" s="2">
        <v>200</v>
      </c>
      <c r="N11" s="2">
        <v>200</v>
      </c>
      <c r="O11" s="2">
        <v>200</v>
      </c>
      <c r="P11" s="2">
        <v>200</v>
      </c>
      <c r="Q11" s="2">
        <v>200</v>
      </c>
      <c r="R11" s="2">
        <v>200</v>
      </c>
      <c r="S11" s="2">
        <v>200</v>
      </c>
      <c r="T11" s="2">
        <v>200</v>
      </c>
      <c r="U11" s="2">
        <v>200</v>
      </c>
      <c r="V11" s="2">
        <v>200</v>
      </c>
    </row>
    <row r="12" spans="1:22">
      <c r="A12" s="2">
        <v>200</v>
      </c>
      <c r="B12" s="2">
        <v>200</v>
      </c>
      <c r="C12" s="2">
        <v>200</v>
      </c>
      <c r="D12" s="2">
        <v>200</v>
      </c>
      <c r="E12" s="2">
        <v>200</v>
      </c>
      <c r="F12" s="2">
        <v>200</v>
      </c>
      <c r="G12" s="2">
        <v>200</v>
      </c>
      <c r="H12" s="2">
        <v>200</v>
      </c>
      <c r="I12" s="2">
        <v>200</v>
      </c>
      <c r="J12" s="2">
        <v>200</v>
      </c>
      <c r="K12" s="2">
        <v>200</v>
      </c>
      <c r="L12" s="2">
        <v>200</v>
      </c>
      <c r="M12" s="2">
        <v>200</v>
      </c>
      <c r="N12" s="2">
        <v>200</v>
      </c>
      <c r="O12" s="2">
        <v>200</v>
      </c>
      <c r="P12" s="2">
        <v>200</v>
      </c>
      <c r="Q12" s="2">
        <v>200</v>
      </c>
      <c r="R12" s="2">
        <v>200</v>
      </c>
      <c r="S12" s="2">
        <v>200</v>
      </c>
      <c r="T12" s="2">
        <v>200</v>
      </c>
      <c r="U12" s="2">
        <v>200</v>
      </c>
      <c r="V12" s="2">
        <v>200</v>
      </c>
    </row>
    <row r="13" spans="1:22">
      <c r="A13" s="2">
        <v>200</v>
      </c>
      <c r="B13" s="2">
        <v>200</v>
      </c>
      <c r="C13" s="2">
        <v>200</v>
      </c>
      <c r="D13" s="2">
        <v>200</v>
      </c>
      <c r="E13" s="2">
        <v>200</v>
      </c>
      <c r="F13" s="2">
        <v>200</v>
      </c>
      <c r="G13" s="2">
        <v>200</v>
      </c>
      <c r="H13" s="2">
        <v>200</v>
      </c>
      <c r="I13" s="2">
        <v>200</v>
      </c>
      <c r="J13" s="2">
        <v>200</v>
      </c>
      <c r="K13" s="2">
        <v>200</v>
      </c>
      <c r="L13" s="2">
        <v>200</v>
      </c>
      <c r="M13" s="2">
        <v>200</v>
      </c>
      <c r="N13" s="2">
        <v>200</v>
      </c>
      <c r="O13" s="2">
        <v>200</v>
      </c>
      <c r="P13" s="2">
        <v>200</v>
      </c>
      <c r="Q13" s="2">
        <v>200</v>
      </c>
      <c r="R13" s="2">
        <v>200</v>
      </c>
      <c r="S13" s="2">
        <v>200</v>
      </c>
      <c r="T13" s="2">
        <v>200</v>
      </c>
      <c r="U13" s="2">
        <v>200</v>
      </c>
      <c r="V13" s="2">
        <v>200</v>
      </c>
    </row>
    <row r="14" spans="1:22">
      <c r="A14" s="2">
        <v>250</v>
      </c>
      <c r="B14" s="2">
        <v>250</v>
      </c>
      <c r="C14" s="2">
        <v>250</v>
      </c>
      <c r="D14" s="2">
        <v>250</v>
      </c>
      <c r="E14" s="2">
        <v>250</v>
      </c>
      <c r="F14" s="2">
        <v>250</v>
      </c>
      <c r="G14" s="2">
        <v>250</v>
      </c>
      <c r="H14" s="2">
        <v>250</v>
      </c>
      <c r="I14" s="2">
        <v>250</v>
      </c>
      <c r="J14" s="2">
        <v>250</v>
      </c>
      <c r="K14" s="2">
        <v>250</v>
      </c>
      <c r="L14" s="2">
        <v>250</v>
      </c>
      <c r="M14" s="2">
        <v>250</v>
      </c>
      <c r="N14" s="2">
        <v>250</v>
      </c>
      <c r="O14" s="2">
        <v>250</v>
      </c>
      <c r="P14" s="2">
        <v>250</v>
      </c>
      <c r="Q14" s="2">
        <v>250</v>
      </c>
      <c r="R14" s="2">
        <v>250</v>
      </c>
      <c r="S14" s="2">
        <v>250</v>
      </c>
      <c r="T14" s="2">
        <v>250</v>
      </c>
      <c r="U14" s="2">
        <v>250</v>
      </c>
      <c r="V14" s="2">
        <v>250</v>
      </c>
    </row>
    <row r="15" spans="1:22">
      <c r="A15" s="2">
        <v>250</v>
      </c>
      <c r="B15" s="2">
        <v>250</v>
      </c>
      <c r="C15" s="2">
        <v>250</v>
      </c>
      <c r="D15" s="2">
        <v>250</v>
      </c>
      <c r="E15" s="2">
        <v>250</v>
      </c>
      <c r="F15" s="2">
        <v>250</v>
      </c>
      <c r="G15" s="2">
        <v>250</v>
      </c>
      <c r="H15" s="2">
        <v>250</v>
      </c>
      <c r="I15" s="2">
        <v>250</v>
      </c>
      <c r="J15" s="2">
        <v>250</v>
      </c>
      <c r="K15" s="2">
        <v>250</v>
      </c>
      <c r="L15" s="2">
        <v>250</v>
      </c>
      <c r="M15" s="2">
        <v>250</v>
      </c>
      <c r="N15" s="2">
        <v>250</v>
      </c>
      <c r="O15" s="2">
        <v>250</v>
      </c>
      <c r="P15" s="2">
        <v>250</v>
      </c>
      <c r="Q15" s="2">
        <v>250</v>
      </c>
      <c r="R15" s="2">
        <v>250</v>
      </c>
      <c r="S15" s="2">
        <v>250</v>
      </c>
      <c r="T15" s="2">
        <v>250</v>
      </c>
      <c r="U15" s="2">
        <v>250</v>
      </c>
      <c r="V15" s="2">
        <v>250</v>
      </c>
    </row>
    <row r="16" spans="1:22">
      <c r="A16" s="2">
        <v>200</v>
      </c>
      <c r="B16" s="2">
        <v>200</v>
      </c>
      <c r="C16" s="2">
        <v>200</v>
      </c>
      <c r="D16" s="2">
        <v>200</v>
      </c>
      <c r="E16" s="2">
        <v>200</v>
      </c>
      <c r="F16" s="2">
        <v>200</v>
      </c>
      <c r="G16" s="2">
        <v>200</v>
      </c>
      <c r="H16" s="2">
        <v>200</v>
      </c>
      <c r="I16" s="2">
        <v>200</v>
      </c>
      <c r="J16" s="2">
        <v>200</v>
      </c>
      <c r="K16" s="2">
        <v>200</v>
      </c>
      <c r="L16" s="2">
        <v>200</v>
      </c>
      <c r="M16" s="2">
        <v>200</v>
      </c>
      <c r="N16" s="2">
        <v>200</v>
      </c>
      <c r="O16" s="2">
        <v>200</v>
      </c>
      <c r="P16" s="2">
        <v>200</v>
      </c>
      <c r="Q16" s="2">
        <v>200</v>
      </c>
      <c r="R16" s="2">
        <v>200</v>
      </c>
      <c r="S16" s="2">
        <v>200</v>
      </c>
      <c r="T16" s="2">
        <v>200</v>
      </c>
      <c r="U16" s="2">
        <v>200</v>
      </c>
      <c r="V16" s="2">
        <v>200</v>
      </c>
    </row>
    <row r="17" spans="1:22">
      <c r="A17" s="2">
        <v>200</v>
      </c>
      <c r="B17" s="2">
        <v>250</v>
      </c>
      <c r="C17" s="2">
        <v>225</v>
      </c>
      <c r="D17" s="2">
        <v>207</v>
      </c>
      <c r="E17" s="2">
        <v>400</v>
      </c>
      <c r="F17" s="2">
        <v>207</v>
      </c>
      <c r="G17" s="2">
        <v>185</v>
      </c>
      <c r="H17" s="2">
        <v>175</v>
      </c>
      <c r="I17" s="2">
        <v>165</v>
      </c>
      <c r="J17" s="2">
        <v>155</v>
      </c>
      <c r="K17" s="2">
        <v>145</v>
      </c>
      <c r="L17" s="2">
        <v>120</v>
      </c>
      <c r="M17" s="2">
        <v>115</v>
      </c>
      <c r="N17" s="2">
        <v>105</v>
      </c>
      <c r="O17" s="2">
        <v>95</v>
      </c>
      <c r="P17" s="2">
        <v>90</v>
      </c>
      <c r="Q17" s="2">
        <v>80</v>
      </c>
      <c r="R17" s="2">
        <v>80</v>
      </c>
      <c r="S17" s="2">
        <v>80</v>
      </c>
      <c r="T17" s="2">
        <v>80</v>
      </c>
      <c r="U17" s="2">
        <v>80</v>
      </c>
      <c r="V17" s="2">
        <v>80</v>
      </c>
    </row>
    <row r="18" spans="1:22">
      <c r="A18" s="2">
        <v>200</v>
      </c>
      <c r="B18" s="2">
        <v>250</v>
      </c>
      <c r="C18" s="2">
        <v>225</v>
      </c>
      <c r="D18" s="2">
        <v>203</v>
      </c>
      <c r="E18" s="2">
        <v>400</v>
      </c>
      <c r="F18" s="2">
        <v>203</v>
      </c>
      <c r="G18" s="2">
        <v>185</v>
      </c>
      <c r="H18" s="2">
        <v>175</v>
      </c>
      <c r="I18" s="2">
        <v>165</v>
      </c>
      <c r="J18" s="2">
        <v>155</v>
      </c>
      <c r="K18" s="2">
        <v>145</v>
      </c>
      <c r="L18" s="2">
        <v>120</v>
      </c>
      <c r="M18" s="2">
        <v>115</v>
      </c>
      <c r="N18" s="2">
        <v>105</v>
      </c>
      <c r="O18" s="2">
        <v>95</v>
      </c>
      <c r="P18" s="2">
        <v>90</v>
      </c>
      <c r="Q18" s="2">
        <v>80</v>
      </c>
      <c r="R18" s="2">
        <v>80</v>
      </c>
      <c r="S18" s="2">
        <v>80</v>
      </c>
      <c r="T18" s="2">
        <v>80</v>
      </c>
      <c r="U18" s="2">
        <v>80</v>
      </c>
      <c r="V18" s="2">
        <v>80</v>
      </c>
    </row>
    <row r="19" spans="1:22">
      <c r="A19" s="2">
        <v>200</v>
      </c>
      <c r="B19" s="2">
        <v>250</v>
      </c>
      <c r="C19" s="2">
        <v>225</v>
      </c>
      <c r="D19" s="2">
        <v>212</v>
      </c>
      <c r="E19" s="2">
        <v>400</v>
      </c>
      <c r="F19" s="2">
        <v>212</v>
      </c>
      <c r="G19" s="2">
        <v>190</v>
      </c>
      <c r="H19" s="2">
        <v>180</v>
      </c>
      <c r="I19" s="2">
        <v>170</v>
      </c>
      <c r="J19" s="2">
        <v>160</v>
      </c>
      <c r="K19" s="2">
        <v>160</v>
      </c>
      <c r="L19" s="2">
        <v>160</v>
      </c>
      <c r="M19" s="2">
        <v>160</v>
      </c>
      <c r="N19" s="2">
        <v>160</v>
      </c>
      <c r="O19" s="2">
        <v>160</v>
      </c>
      <c r="P19" s="2">
        <v>160</v>
      </c>
      <c r="Q19" s="2">
        <v>160</v>
      </c>
      <c r="R19" s="2">
        <v>160</v>
      </c>
      <c r="S19" s="2">
        <v>160</v>
      </c>
      <c r="T19" s="2">
        <v>160</v>
      </c>
      <c r="U19" s="2">
        <v>160</v>
      </c>
      <c r="V19" s="2">
        <v>160</v>
      </c>
    </row>
    <row r="20" spans="1:22">
      <c r="A20" s="2">
        <v>200</v>
      </c>
      <c r="B20" s="2">
        <v>250</v>
      </c>
      <c r="C20" s="2">
        <v>225</v>
      </c>
      <c r="D20" s="2">
        <v>241</v>
      </c>
      <c r="E20" s="2">
        <v>400</v>
      </c>
      <c r="F20" s="2">
        <v>241</v>
      </c>
      <c r="G20" s="2">
        <v>225</v>
      </c>
      <c r="H20" s="2">
        <v>215</v>
      </c>
      <c r="I20" s="2">
        <v>205</v>
      </c>
      <c r="J20" s="2">
        <v>195</v>
      </c>
      <c r="K20" s="2">
        <v>195</v>
      </c>
      <c r="L20" s="2">
        <v>195</v>
      </c>
      <c r="M20" s="2">
        <v>195</v>
      </c>
      <c r="N20" s="2">
        <v>195</v>
      </c>
      <c r="O20" s="2">
        <v>195</v>
      </c>
      <c r="P20" s="2">
        <v>195</v>
      </c>
      <c r="Q20" s="2">
        <v>195</v>
      </c>
      <c r="R20" s="2">
        <v>195</v>
      </c>
      <c r="S20" s="2">
        <v>195</v>
      </c>
      <c r="T20" s="2">
        <v>195</v>
      </c>
      <c r="U20" s="2">
        <v>195</v>
      </c>
      <c r="V20" s="2">
        <v>195</v>
      </c>
    </row>
    <row r="21" spans="1:22">
      <c r="A21" s="2">
        <v>250</v>
      </c>
      <c r="B21" s="2">
        <v>300</v>
      </c>
      <c r="C21" s="2">
        <v>275</v>
      </c>
      <c r="D21" s="2">
        <v>273</v>
      </c>
      <c r="E21" s="2">
        <v>400</v>
      </c>
      <c r="F21" s="2">
        <v>273</v>
      </c>
      <c r="G21" s="2">
        <v>245</v>
      </c>
      <c r="H21" s="2">
        <v>235</v>
      </c>
      <c r="I21" s="2">
        <v>230</v>
      </c>
      <c r="J21" s="2">
        <v>220</v>
      </c>
      <c r="K21" s="2">
        <v>210</v>
      </c>
      <c r="L21" s="2">
        <v>200</v>
      </c>
      <c r="M21" s="2">
        <v>190</v>
      </c>
      <c r="N21" s="2">
        <v>180</v>
      </c>
      <c r="O21" s="2">
        <v>170</v>
      </c>
      <c r="P21" s="2">
        <v>170</v>
      </c>
      <c r="Q21" s="2">
        <v>160</v>
      </c>
      <c r="R21" s="2">
        <v>150</v>
      </c>
      <c r="S21" s="2">
        <v>150</v>
      </c>
      <c r="T21" s="2">
        <v>150</v>
      </c>
      <c r="U21" s="2">
        <v>150</v>
      </c>
      <c r="V21" s="2">
        <v>150</v>
      </c>
    </row>
    <row r="22" spans="1:22">
      <c r="A22" s="2">
        <v>250</v>
      </c>
      <c r="B22" s="2">
        <v>300</v>
      </c>
      <c r="C22" s="2">
        <v>275</v>
      </c>
      <c r="D22" s="2">
        <v>281</v>
      </c>
      <c r="E22" s="2">
        <v>400</v>
      </c>
      <c r="F22" s="2">
        <v>281</v>
      </c>
      <c r="G22" s="2">
        <v>250</v>
      </c>
      <c r="H22" s="2">
        <v>240</v>
      </c>
      <c r="I22" s="2">
        <v>240</v>
      </c>
      <c r="J22" s="2">
        <v>230</v>
      </c>
      <c r="K22" s="2">
        <v>220</v>
      </c>
      <c r="L22" s="2">
        <v>210</v>
      </c>
      <c r="M22" s="2">
        <v>200</v>
      </c>
      <c r="N22" s="2">
        <v>190</v>
      </c>
      <c r="O22" s="2">
        <v>180</v>
      </c>
      <c r="P22" s="2">
        <v>180</v>
      </c>
      <c r="Q22" s="2">
        <v>170</v>
      </c>
      <c r="R22" s="2">
        <v>160</v>
      </c>
      <c r="S22" s="2">
        <v>160</v>
      </c>
      <c r="T22" s="2">
        <v>160</v>
      </c>
      <c r="U22" s="2">
        <v>160</v>
      </c>
      <c r="V22" s="2">
        <v>160</v>
      </c>
    </row>
    <row r="23" spans="1:22">
      <c r="A23" s="2">
        <v>200</v>
      </c>
      <c r="B23" s="2">
        <v>250</v>
      </c>
      <c r="C23" s="2">
        <v>225</v>
      </c>
      <c r="D23" s="2">
        <v>227</v>
      </c>
      <c r="E23" s="2">
        <v>400</v>
      </c>
      <c r="F23" s="2">
        <v>227</v>
      </c>
      <c r="G23" s="2">
        <v>200</v>
      </c>
      <c r="H23" s="2">
        <v>190</v>
      </c>
      <c r="I23" s="2">
        <v>180</v>
      </c>
      <c r="J23" s="2">
        <v>175</v>
      </c>
      <c r="K23" s="2">
        <v>165</v>
      </c>
      <c r="L23" s="2">
        <v>155</v>
      </c>
      <c r="M23" s="2">
        <v>145</v>
      </c>
      <c r="N23" s="2">
        <v>135</v>
      </c>
      <c r="O23" s="2">
        <v>125</v>
      </c>
      <c r="P23" s="2">
        <v>125</v>
      </c>
      <c r="Q23" s="2">
        <v>115</v>
      </c>
      <c r="R23" s="2">
        <v>105</v>
      </c>
      <c r="S23" s="2">
        <v>105</v>
      </c>
      <c r="T23" s="2">
        <v>105</v>
      </c>
      <c r="U23" s="2">
        <v>105</v>
      </c>
      <c r="V23" s="2">
        <v>105</v>
      </c>
    </row>
    <row r="24" spans="1:22">
      <c r="A24" s="2">
        <v>200</v>
      </c>
      <c r="B24" s="2">
        <v>250</v>
      </c>
      <c r="C24" s="2">
        <v>225</v>
      </c>
      <c r="D24" s="2">
        <v>204</v>
      </c>
      <c r="E24" s="2">
        <v>400</v>
      </c>
      <c r="F24" s="2">
        <v>204</v>
      </c>
      <c r="G24" s="2">
        <v>204</v>
      </c>
      <c r="H24" s="2">
        <v>200</v>
      </c>
      <c r="I24" s="2">
        <v>190</v>
      </c>
      <c r="J24" s="2">
        <v>185</v>
      </c>
      <c r="K24" s="2">
        <v>175</v>
      </c>
      <c r="L24" s="2">
        <v>165</v>
      </c>
      <c r="M24" s="2">
        <v>155</v>
      </c>
      <c r="N24" s="2">
        <v>145</v>
      </c>
      <c r="O24" s="2">
        <v>135</v>
      </c>
      <c r="P24" s="2">
        <v>135</v>
      </c>
      <c r="Q24" s="2">
        <v>125</v>
      </c>
      <c r="R24" s="2">
        <v>115</v>
      </c>
      <c r="S24" s="2">
        <v>115</v>
      </c>
      <c r="T24" s="2">
        <v>115</v>
      </c>
      <c r="U24" s="2">
        <v>115</v>
      </c>
      <c r="V24" s="2">
        <v>115</v>
      </c>
    </row>
    <row r="25" spans="1:22">
      <c r="A25" s="2">
        <v>200</v>
      </c>
      <c r="B25" s="2">
        <v>250</v>
      </c>
      <c r="C25" s="2">
        <v>225</v>
      </c>
      <c r="D25" s="2">
        <v>201</v>
      </c>
      <c r="E25" s="2">
        <v>400</v>
      </c>
      <c r="F25" s="2">
        <v>201</v>
      </c>
      <c r="G25" s="2">
        <v>201</v>
      </c>
      <c r="H25" s="2">
        <v>200</v>
      </c>
      <c r="I25" s="2">
        <v>190</v>
      </c>
      <c r="J25" s="2">
        <v>190</v>
      </c>
      <c r="K25" s="2">
        <v>180</v>
      </c>
      <c r="L25" s="2">
        <v>170</v>
      </c>
      <c r="M25" s="2">
        <v>160</v>
      </c>
      <c r="N25" s="2">
        <v>150</v>
      </c>
      <c r="O25" s="2">
        <v>150</v>
      </c>
      <c r="P25" s="2">
        <v>150</v>
      </c>
      <c r="Q25" s="2">
        <v>140</v>
      </c>
      <c r="R25" s="2">
        <v>130</v>
      </c>
      <c r="S25" s="2">
        <v>130</v>
      </c>
      <c r="T25" s="2">
        <v>130</v>
      </c>
      <c r="U25" s="2">
        <v>130</v>
      </c>
      <c r="V25" s="2">
        <v>130</v>
      </c>
    </row>
    <row r="26" spans="1:22">
      <c r="A26" s="2">
        <v>200</v>
      </c>
      <c r="B26" s="2">
        <v>250</v>
      </c>
      <c r="C26" s="2">
        <v>225</v>
      </c>
      <c r="D26" s="2">
        <v>209</v>
      </c>
      <c r="E26" s="2">
        <v>400</v>
      </c>
      <c r="F26" s="2">
        <v>209</v>
      </c>
      <c r="G26" s="2">
        <v>209</v>
      </c>
      <c r="H26" s="2">
        <v>200</v>
      </c>
      <c r="I26" s="2">
        <v>190</v>
      </c>
      <c r="J26" s="2">
        <v>190</v>
      </c>
      <c r="K26" s="2">
        <v>180</v>
      </c>
      <c r="L26" s="2">
        <v>170</v>
      </c>
      <c r="M26" s="2">
        <v>160</v>
      </c>
      <c r="N26" s="2">
        <v>150</v>
      </c>
      <c r="O26" s="2">
        <v>150</v>
      </c>
      <c r="P26" s="2">
        <v>150</v>
      </c>
      <c r="Q26" s="2">
        <v>140</v>
      </c>
      <c r="R26" s="2">
        <v>130</v>
      </c>
      <c r="S26" s="2">
        <v>130</v>
      </c>
      <c r="T26" s="2">
        <v>130</v>
      </c>
      <c r="U26" s="2">
        <v>130</v>
      </c>
      <c r="V26" s="2">
        <v>130</v>
      </c>
    </row>
    <row r="27" spans="1:22">
      <c r="A27" s="2">
        <v>200</v>
      </c>
      <c r="B27" s="2">
        <v>250</v>
      </c>
      <c r="C27" s="2">
        <v>225</v>
      </c>
      <c r="D27" s="2">
        <v>238</v>
      </c>
      <c r="E27" s="2">
        <v>400</v>
      </c>
      <c r="F27" s="2">
        <v>238</v>
      </c>
      <c r="G27" s="2">
        <v>238</v>
      </c>
      <c r="H27" s="2">
        <v>235</v>
      </c>
      <c r="I27" s="2">
        <v>225</v>
      </c>
      <c r="J27" s="2">
        <v>225</v>
      </c>
      <c r="K27" s="2">
        <v>225</v>
      </c>
      <c r="L27" s="2">
        <v>215</v>
      </c>
      <c r="M27" s="2">
        <v>205</v>
      </c>
      <c r="N27" s="2">
        <v>195</v>
      </c>
      <c r="O27" s="2">
        <v>195</v>
      </c>
      <c r="P27" s="2">
        <v>195</v>
      </c>
      <c r="Q27" s="2">
        <v>185</v>
      </c>
      <c r="R27" s="2">
        <v>175</v>
      </c>
      <c r="S27" s="2">
        <v>175</v>
      </c>
      <c r="T27" s="2">
        <v>175</v>
      </c>
      <c r="U27" s="2">
        <v>175</v>
      </c>
      <c r="V27" s="2">
        <v>175</v>
      </c>
    </row>
    <row r="28" spans="1:22">
      <c r="A28" s="2">
        <v>250</v>
      </c>
      <c r="B28" s="2">
        <v>300</v>
      </c>
      <c r="C28" s="2">
        <v>275</v>
      </c>
      <c r="D28" s="2">
        <v>270</v>
      </c>
      <c r="E28" s="2">
        <v>400</v>
      </c>
      <c r="F28" s="2">
        <v>270</v>
      </c>
      <c r="G28" s="2">
        <v>270</v>
      </c>
      <c r="H28" s="2">
        <v>270</v>
      </c>
      <c r="I28" s="2">
        <v>240</v>
      </c>
      <c r="J28" s="2">
        <v>240</v>
      </c>
      <c r="K28" s="2">
        <v>240</v>
      </c>
      <c r="L28" s="2">
        <v>230</v>
      </c>
      <c r="M28" s="2">
        <v>220</v>
      </c>
      <c r="N28" s="2">
        <v>210</v>
      </c>
      <c r="O28" s="2">
        <v>210</v>
      </c>
      <c r="P28" s="2">
        <v>210</v>
      </c>
      <c r="Q28" s="2">
        <v>200</v>
      </c>
      <c r="R28" s="2">
        <v>190</v>
      </c>
      <c r="S28" s="2">
        <v>190</v>
      </c>
      <c r="T28" s="2">
        <v>190</v>
      </c>
      <c r="U28" s="2">
        <v>190</v>
      </c>
      <c r="V28" s="2">
        <v>190</v>
      </c>
    </row>
    <row r="29" spans="1:22">
      <c r="A29" s="2">
        <v>250</v>
      </c>
      <c r="B29" s="2">
        <v>300</v>
      </c>
      <c r="C29" s="2">
        <v>275</v>
      </c>
      <c r="D29" s="2">
        <v>277</v>
      </c>
      <c r="E29" s="2">
        <v>400</v>
      </c>
      <c r="F29" s="2">
        <v>277</v>
      </c>
      <c r="G29" s="2">
        <v>277</v>
      </c>
      <c r="H29" s="2">
        <v>277</v>
      </c>
      <c r="I29" s="2">
        <v>245</v>
      </c>
      <c r="J29" s="2">
        <v>245</v>
      </c>
      <c r="K29" s="2">
        <v>245</v>
      </c>
      <c r="L29" s="2">
        <v>235</v>
      </c>
      <c r="M29" s="2">
        <v>225</v>
      </c>
      <c r="N29" s="2">
        <v>215</v>
      </c>
      <c r="O29" s="2">
        <v>215</v>
      </c>
      <c r="P29" s="2">
        <v>215</v>
      </c>
      <c r="Q29" s="2">
        <v>205</v>
      </c>
      <c r="R29" s="2">
        <v>195</v>
      </c>
      <c r="S29" s="2">
        <v>140</v>
      </c>
      <c r="T29" s="2">
        <v>100</v>
      </c>
      <c r="U29" s="2">
        <v>50</v>
      </c>
      <c r="V29" s="2">
        <v>50</v>
      </c>
    </row>
    <row r="30" spans="1:22">
      <c r="A30" s="2">
        <v>200</v>
      </c>
      <c r="B30" s="2">
        <v>250</v>
      </c>
      <c r="C30" s="2">
        <v>250</v>
      </c>
      <c r="D30" s="2">
        <v>224</v>
      </c>
      <c r="E30" s="2">
        <v>400</v>
      </c>
      <c r="F30" s="2">
        <v>224</v>
      </c>
      <c r="G30" s="2">
        <v>224</v>
      </c>
      <c r="H30" s="2">
        <v>224</v>
      </c>
      <c r="I30" s="2">
        <v>200</v>
      </c>
      <c r="J30" s="2">
        <v>200</v>
      </c>
      <c r="K30" s="2">
        <v>200</v>
      </c>
      <c r="L30" s="2">
        <v>190</v>
      </c>
      <c r="M30" s="2">
        <v>180</v>
      </c>
      <c r="N30" s="2">
        <v>170</v>
      </c>
      <c r="O30" s="2">
        <v>170</v>
      </c>
      <c r="P30" s="2">
        <v>170</v>
      </c>
      <c r="Q30" s="2">
        <v>170</v>
      </c>
      <c r="R30" s="2">
        <v>160</v>
      </c>
      <c r="S30" s="2">
        <v>120</v>
      </c>
      <c r="T30" s="2">
        <v>100</v>
      </c>
      <c r="U30" s="2">
        <v>50</v>
      </c>
      <c r="V30" s="2">
        <v>50</v>
      </c>
    </row>
    <row r="31" spans="1:22">
      <c r="A31" s="2">
        <v>200</v>
      </c>
      <c r="B31" s="2">
        <v>250</v>
      </c>
      <c r="C31" s="2">
        <v>250</v>
      </c>
      <c r="D31" s="2">
        <v>202</v>
      </c>
      <c r="E31" s="2">
        <v>400</v>
      </c>
      <c r="F31" s="2">
        <v>202</v>
      </c>
      <c r="G31" s="2">
        <v>202</v>
      </c>
      <c r="H31" s="2">
        <v>202</v>
      </c>
      <c r="I31" s="2">
        <v>180</v>
      </c>
      <c r="J31" s="2">
        <v>180</v>
      </c>
      <c r="K31" s="2">
        <v>180</v>
      </c>
      <c r="L31" s="2">
        <v>170</v>
      </c>
      <c r="M31" s="2">
        <v>160</v>
      </c>
      <c r="N31" s="2">
        <v>150</v>
      </c>
      <c r="O31" s="2">
        <v>150</v>
      </c>
      <c r="P31" s="2">
        <v>150</v>
      </c>
      <c r="Q31" s="2">
        <v>150</v>
      </c>
      <c r="R31" s="2">
        <v>140</v>
      </c>
      <c r="S31" s="2">
        <v>120</v>
      </c>
      <c r="T31" s="2">
        <v>100</v>
      </c>
      <c r="U31" s="2">
        <v>65</v>
      </c>
      <c r="V31" s="2">
        <v>50</v>
      </c>
    </row>
    <row r="32" spans="1:22">
      <c r="A32" s="2">
        <v>200</v>
      </c>
      <c r="B32" s="2">
        <v>250</v>
      </c>
      <c r="C32" s="2">
        <v>250</v>
      </c>
      <c r="D32" s="2">
        <v>198</v>
      </c>
      <c r="E32" s="2">
        <v>400</v>
      </c>
      <c r="F32" s="2">
        <v>198</v>
      </c>
      <c r="G32" s="2">
        <v>198</v>
      </c>
      <c r="H32" s="2">
        <v>198</v>
      </c>
      <c r="I32" s="2">
        <v>180</v>
      </c>
      <c r="J32" s="2">
        <v>180</v>
      </c>
      <c r="K32" s="2">
        <v>180</v>
      </c>
      <c r="L32" s="2">
        <v>170</v>
      </c>
      <c r="M32" s="2">
        <v>160</v>
      </c>
      <c r="N32" s="2">
        <v>150</v>
      </c>
      <c r="O32" s="2">
        <v>150</v>
      </c>
      <c r="P32" s="2">
        <v>150</v>
      </c>
      <c r="Q32" s="2">
        <v>150</v>
      </c>
      <c r="R32" s="2">
        <v>140</v>
      </c>
      <c r="S32" s="2">
        <v>130</v>
      </c>
      <c r="T32" s="2">
        <v>100</v>
      </c>
      <c r="U32" s="2">
        <v>75</v>
      </c>
      <c r="V32" s="2">
        <v>75</v>
      </c>
    </row>
    <row r="33" spans="1:23">
      <c r="A33" s="2">
        <v>200</v>
      </c>
      <c r="B33" s="2">
        <v>250</v>
      </c>
      <c r="C33" s="2">
        <v>250</v>
      </c>
      <c r="D33" s="2">
        <v>207</v>
      </c>
      <c r="E33" s="2">
        <v>400</v>
      </c>
      <c r="F33" s="2">
        <v>207</v>
      </c>
      <c r="G33" s="2">
        <v>207</v>
      </c>
      <c r="H33" s="2">
        <v>207</v>
      </c>
      <c r="I33" s="2">
        <v>185</v>
      </c>
      <c r="J33" s="2">
        <v>185</v>
      </c>
      <c r="K33" s="2">
        <v>185</v>
      </c>
      <c r="L33" s="2">
        <v>175</v>
      </c>
      <c r="M33" s="2">
        <v>165</v>
      </c>
      <c r="N33" s="2">
        <v>155</v>
      </c>
      <c r="O33" s="2">
        <v>155</v>
      </c>
      <c r="P33" s="2">
        <v>155</v>
      </c>
      <c r="Q33" s="2">
        <v>155</v>
      </c>
      <c r="R33" s="2">
        <v>145</v>
      </c>
      <c r="S33" s="2">
        <v>135</v>
      </c>
      <c r="T33" s="2">
        <v>100</v>
      </c>
      <c r="U33" s="2">
        <v>100</v>
      </c>
      <c r="V33" s="2">
        <v>90</v>
      </c>
    </row>
    <row r="34" spans="1:23">
      <c r="A34" s="2">
        <v>200</v>
      </c>
      <c r="B34" s="2">
        <v>250</v>
      </c>
      <c r="C34" s="2">
        <v>250</v>
      </c>
      <c r="D34" s="2">
        <v>236</v>
      </c>
      <c r="E34" s="2">
        <v>400</v>
      </c>
      <c r="F34" s="2">
        <v>236</v>
      </c>
      <c r="G34" s="2">
        <v>236</v>
      </c>
      <c r="H34" s="2">
        <v>236</v>
      </c>
      <c r="I34" s="2">
        <v>210</v>
      </c>
      <c r="J34" s="2">
        <v>210</v>
      </c>
      <c r="K34" s="2">
        <v>210</v>
      </c>
      <c r="L34" s="2">
        <v>200</v>
      </c>
      <c r="M34" s="2">
        <v>190</v>
      </c>
      <c r="N34" s="2">
        <v>180</v>
      </c>
      <c r="O34" s="2">
        <v>180</v>
      </c>
      <c r="P34" s="2">
        <v>180</v>
      </c>
      <c r="Q34" s="2">
        <v>180</v>
      </c>
      <c r="R34" s="2">
        <v>170</v>
      </c>
      <c r="S34" s="2">
        <v>150</v>
      </c>
      <c r="T34" s="2">
        <v>130</v>
      </c>
      <c r="U34" s="2">
        <v>100</v>
      </c>
      <c r="V34" s="2">
        <v>90</v>
      </c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23">
      <c r="A37" s="6" t="s">
        <v>46</v>
      </c>
      <c r="B37" s="6"/>
      <c r="C37" s="6"/>
      <c r="D37" s="6"/>
      <c r="E37" s="6"/>
      <c r="F37" s="6"/>
      <c r="G37" s="6"/>
      <c r="H37" s="6"/>
    </row>
    <row r="38" spans="1:23">
      <c r="A38" s="2" t="s">
        <v>51</v>
      </c>
      <c r="B38" s="2"/>
      <c r="C38" s="2"/>
      <c r="D38" s="2"/>
      <c r="E38" s="2"/>
      <c r="F38" s="2"/>
      <c r="G38" s="2" t="s">
        <v>55</v>
      </c>
      <c r="H38" s="2"/>
    </row>
    <row r="39" spans="1:23">
      <c r="A39" s="2" t="s">
        <v>52</v>
      </c>
      <c r="B39" s="2"/>
      <c r="C39" s="2"/>
      <c r="D39" s="2">
        <v>224</v>
      </c>
      <c r="E39" s="2"/>
      <c r="F39" s="2"/>
      <c r="G39" s="2">
        <v>184</v>
      </c>
      <c r="H39" s="2"/>
    </row>
    <row r="40" spans="1:23">
      <c r="A40" s="11">
        <v>42502</v>
      </c>
      <c r="B40" s="11">
        <v>42508</v>
      </c>
      <c r="C40" s="6">
        <v>42511</v>
      </c>
      <c r="D40" s="11">
        <v>42513</v>
      </c>
      <c r="E40" s="11">
        <v>42518</v>
      </c>
      <c r="F40" s="11">
        <v>42520</v>
      </c>
      <c r="G40" s="11">
        <v>42521</v>
      </c>
      <c r="H40" s="11">
        <v>42522</v>
      </c>
      <c r="I40" s="6">
        <v>42526</v>
      </c>
      <c r="J40" s="6">
        <v>42529</v>
      </c>
      <c r="K40" s="6">
        <v>42530</v>
      </c>
      <c r="L40" s="6">
        <v>42530</v>
      </c>
      <c r="M40" s="6">
        <v>42531</v>
      </c>
      <c r="N40" s="6">
        <v>42532</v>
      </c>
      <c r="O40" s="6">
        <v>42532</v>
      </c>
      <c r="P40" s="6">
        <v>42533</v>
      </c>
      <c r="Q40" s="6">
        <v>42534</v>
      </c>
      <c r="R40" s="6">
        <v>42542</v>
      </c>
      <c r="S40" s="6">
        <v>42545</v>
      </c>
      <c r="T40" s="6">
        <v>42546</v>
      </c>
      <c r="U40" s="6">
        <v>42547</v>
      </c>
      <c r="V40" s="6">
        <v>42548</v>
      </c>
      <c r="W40" s="6">
        <v>42549</v>
      </c>
    </row>
    <row r="41" spans="1:23">
      <c r="A41" s="2">
        <v>300</v>
      </c>
      <c r="B41" s="2">
        <v>300</v>
      </c>
      <c r="C41" s="2">
        <v>300</v>
      </c>
      <c r="D41" s="2">
        <v>262</v>
      </c>
      <c r="E41" s="2">
        <v>150</v>
      </c>
      <c r="F41" s="2">
        <v>125</v>
      </c>
      <c r="G41" s="2">
        <v>125</v>
      </c>
      <c r="H41" s="2">
        <v>125</v>
      </c>
      <c r="I41" s="2">
        <v>125</v>
      </c>
      <c r="J41" s="2">
        <v>125</v>
      </c>
      <c r="K41" s="2">
        <v>125</v>
      </c>
      <c r="L41" s="8">
        <v>125</v>
      </c>
      <c r="M41" s="2">
        <v>125</v>
      </c>
      <c r="N41" s="2">
        <v>125</v>
      </c>
      <c r="O41" s="2">
        <v>125</v>
      </c>
      <c r="P41" s="2">
        <v>125</v>
      </c>
      <c r="Q41" s="2">
        <v>125</v>
      </c>
      <c r="R41" s="2">
        <v>125</v>
      </c>
      <c r="S41" s="2">
        <v>125</v>
      </c>
      <c r="T41" s="2">
        <v>125</v>
      </c>
      <c r="U41" s="2">
        <v>125</v>
      </c>
      <c r="V41" s="2">
        <v>125</v>
      </c>
      <c r="W41" s="2">
        <v>125</v>
      </c>
    </row>
    <row r="42" spans="1:23">
      <c r="A42" s="2">
        <v>300</v>
      </c>
      <c r="B42" s="2">
        <v>300</v>
      </c>
      <c r="C42" s="2">
        <v>300</v>
      </c>
      <c r="D42" s="2">
        <v>297</v>
      </c>
      <c r="E42" s="2">
        <v>175</v>
      </c>
      <c r="F42" s="2">
        <v>150</v>
      </c>
      <c r="G42" s="2">
        <v>150</v>
      </c>
      <c r="H42" s="2">
        <v>150</v>
      </c>
      <c r="I42" s="2">
        <v>150</v>
      </c>
      <c r="J42" s="2">
        <v>150</v>
      </c>
      <c r="K42" s="2">
        <v>150</v>
      </c>
      <c r="L42" s="8">
        <v>150</v>
      </c>
      <c r="M42" s="2">
        <v>150</v>
      </c>
      <c r="N42" s="2">
        <v>150</v>
      </c>
      <c r="O42" s="2">
        <v>150</v>
      </c>
      <c r="P42" s="2">
        <v>150</v>
      </c>
      <c r="Q42" s="2">
        <v>150</v>
      </c>
      <c r="R42" s="2">
        <v>150</v>
      </c>
      <c r="S42" s="2">
        <v>150</v>
      </c>
      <c r="T42" s="2">
        <v>150</v>
      </c>
      <c r="U42" s="2">
        <v>150</v>
      </c>
      <c r="V42" s="2">
        <v>150</v>
      </c>
      <c r="W42" s="2">
        <v>150</v>
      </c>
    </row>
    <row r="43" spans="1:23">
      <c r="A43" s="2">
        <v>350</v>
      </c>
      <c r="B43" s="2">
        <v>350</v>
      </c>
      <c r="C43" s="2">
        <v>350</v>
      </c>
      <c r="D43" s="2">
        <v>350</v>
      </c>
      <c r="E43" s="2">
        <v>350</v>
      </c>
      <c r="F43" s="2">
        <v>350</v>
      </c>
      <c r="G43" s="2">
        <v>350</v>
      </c>
      <c r="H43" s="2">
        <v>350</v>
      </c>
      <c r="I43" s="2">
        <v>350</v>
      </c>
      <c r="J43" s="2">
        <v>350</v>
      </c>
      <c r="K43" s="2">
        <v>350</v>
      </c>
      <c r="L43" s="8">
        <v>350</v>
      </c>
      <c r="M43" s="2">
        <v>350</v>
      </c>
      <c r="N43" s="2">
        <v>350</v>
      </c>
      <c r="O43" s="2">
        <v>350</v>
      </c>
      <c r="P43" s="2">
        <v>350</v>
      </c>
      <c r="Q43" s="2">
        <v>350</v>
      </c>
      <c r="R43" s="2">
        <v>350</v>
      </c>
      <c r="S43" s="2">
        <v>350</v>
      </c>
      <c r="T43" s="2">
        <v>350</v>
      </c>
      <c r="U43" s="2">
        <v>350</v>
      </c>
      <c r="V43" s="2">
        <v>350</v>
      </c>
      <c r="W43" s="2">
        <v>350</v>
      </c>
    </row>
    <row r="44" spans="1:23">
      <c r="A44" s="2">
        <v>350</v>
      </c>
      <c r="B44" s="2">
        <v>350</v>
      </c>
      <c r="C44" s="2">
        <v>350</v>
      </c>
      <c r="D44" s="2">
        <v>350</v>
      </c>
      <c r="E44" s="2">
        <v>350</v>
      </c>
      <c r="F44" s="2">
        <v>350</v>
      </c>
      <c r="G44" s="2">
        <v>350</v>
      </c>
      <c r="H44" s="2">
        <v>350</v>
      </c>
      <c r="I44" s="2">
        <v>350</v>
      </c>
      <c r="J44" s="2">
        <v>350</v>
      </c>
      <c r="K44" s="2">
        <v>350</v>
      </c>
      <c r="L44" s="8">
        <v>350</v>
      </c>
      <c r="M44" s="2">
        <v>350</v>
      </c>
      <c r="N44" s="2">
        <v>350</v>
      </c>
      <c r="O44" s="2">
        <v>350</v>
      </c>
      <c r="P44" s="2">
        <v>350</v>
      </c>
      <c r="Q44" s="2">
        <v>350</v>
      </c>
      <c r="R44" s="2">
        <v>350</v>
      </c>
      <c r="S44" s="2">
        <v>350</v>
      </c>
      <c r="T44" s="2">
        <v>350</v>
      </c>
      <c r="U44" s="2">
        <v>350</v>
      </c>
      <c r="V44" s="2">
        <v>350</v>
      </c>
      <c r="W44" s="2">
        <v>350</v>
      </c>
    </row>
    <row r="45" spans="1:23">
      <c r="A45" s="2">
        <v>300</v>
      </c>
      <c r="B45" s="2">
        <v>350</v>
      </c>
      <c r="C45" s="2">
        <v>325</v>
      </c>
      <c r="D45" s="2">
        <v>314</v>
      </c>
      <c r="E45" s="2">
        <v>200</v>
      </c>
      <c r="F45" s="2">
        <v>175</v>
      </c>
      <c r="G45" s="2">
        <v>155</v>
      </c>
      <c r="H45" s="2">
        <v>155</v>
      </c>
      <c r="I45" s="2">
        <v>155</v>
      </c>
      <c r="J45" s="2">
        <v>155</v>
      </c>
      <c r="K45" s="2">
        <v>155</v>
      </c>
      <c r="L45" s="8">
        <v>155</v>
      </c>
      <c r="M45" s="2">
        <v>155</v>
      </c>
      <c r="N45" s="2">
        <v>155</v>
      </c>
      <c r="O45" s="2">
        <v>155</v>
      </c>
      <c r="P45" s="2">
        <v>155</v>
      </c>
      <c r="Q45" s="2">
        <v>155</v>
      </c>
      <c r="R45" s="2">
        <v>155</v>
      </c>
      <c r="S45" s="2">
        <v>155</v>
      </c>
      <c r="T45" s="2">
        <v>155</v>
      </c>
      <c r="U45" s="2">
        <v>155</v>
      </c>
      <c r="V45" s="2">
        <v>155</v>
      </c>
      <c r="W45" s="2">
        <v>155</v>
      </c>
    </row>
    <row r="46" spans="1:23">
      <c r="A46" s="2">
        <v>300</v>
      </c>
      <c r="B46" s="2">
        <v>350</v>
      </c>
      <c r="C46" s="2">
        <v>325</v>
      </c>
      <c r="D46" s="2">
        <v>299</v>
      </c>
      <c r="E46" s="2">
        <v>250</v>
      </c>
      <c r="F46" s="2">
        <v>200</v>
      </c>
      <c r="G46" s="2">
        <v>175</v>
      </c>
      <c r="H46" s="2">
        <v>175</v>
      </c>
      <c r="I46" s="2">
        <v>175</v>
      </c>
      <c r="J46" s="2">
        <v>175</v>
      </c>
      <c r="K46" s="2">
        <v>175</v>
      </c>
      <c r="L46" s="8">
        <v>175</v>
      </c>
      <c r="M46" s="2">
        <v>175</v>
      </c>
      <c r="N46" s="2">
        <v>175</v>
      </c>
      <c r="O46" s="2">
        <v>175</v>
      </c>
      <c r="P46" s="2">
        <v>175</v>
      </c>
      <c r="Q46" s="2">
        <v>175</v>
      </c>
      <c r="R46" s="2">
        <v>175</v>
      </c>
      <c r="S46" s="2">
        <v>175</v>
      </c>
      <c r="T46" s="2">
        <v>175</v>
      </c>
      <c r="U46" s="2">
        <v>175</v>
      </c>
      <c r="V46" s="2">
        <v>175</v>
      </c>
      <c r="W46" s="2">
        <v>175</v>
      </c>
    </row>
    <row r="47" spans="1:23">
      <c r="A47" s="2">
        <v>300</v>
      </c>
      <c r="B47" s="2">
        <v>350</v>
      </c>
      <c r="C47" s="2">
        <v>325</v>
      </c>
      <c r="D47" s="2">
        <v>282</v>
      </c>
      <c r="E47" s="2">
        <v>260</v>
      </c>
      <c r="F47" s="2">
        <v>225</v>
      </c>
      <c r="G47" s="2">
        <v>190</v>
      </c>
      <c r="H47" s="2">
        <v>150</v>
      </c>
      <c r="I47" s="2">
        <v>150</v>
      </c>
      <c r="J47" s="2">
        <v>150</v>
      </c>
      <c r="K47" s="2">
        <v>150</v>
      </c>
      <c r="L47" s="8">
        <v>150</v>
      </c>
      <c r="M47" s="2">
        <v>150</v>
      </c>
      <c r="N47" s="2">
        <v>150</v>
      </c>
      <c r="O47" s="2">
        <v>150</v>
      </c>
      <c r="P47" s="2">
        <v>150</v>
      </c>
      <c r="Q47" s="2">
        <v>150</v>
      </c>
      <c r="R47" s="2">
        <v>150</v>
      </c>
      <c r="S47" s="2">
        <v>150</v>
      </c>
      <c r="T47" s="2">
        <v>150</v>
      </c>
      <c r="U47" s="2">
        <v>150</v>
      </c>
      <c r="V47" s="2">
        <v>150</v>
      </c>
      <c r="W47" s="2">
        <v>150</v>
      </c>
    </row>
    <row r="48" spans="1:23">
      <c r="A48" s="2">
        <v>300</v>
      </c>
      <c r="B48" s="2">
        <v>350</v>
      </c>
      <c r="C48" s="2">
        <v>325</v>
      </c>
      <c r="D48" s="2">
        <v>262</v>
      </c>
      <c r="E48" s="2">
        <v>260</v>
      </c>
      <c r="F48" s="2">
        <v>250</v>
      </c>
      <c r="G48" s="2">
        <v>225</v>
      </c>
      <c r="H48" s="2">
        <v>200</v>
      </c>
      <c r="I48" s="2">
        <v>200</v>
      </c>
      <c r="J48" s="2">
        <v>200</v>
      </c>
      <c r="K48" s="2">
        <v>200</v>
      </c>
      <c r="L48" s="8">
        <v>200</v>
      </c>
      <c r="M48" s="2">
        <v>200</v>
      </c>
      <c r="N48" s="2">
        <v>200</v>
      </c>
      <c r="O48" s="2">
        <v>200</v>
      </c>
      <c r="P48" s="2">
        <v>200</v>
      </c>
      <c r="Q48" s="2">
        <v>200</v>
      </c>
      <c r="R48" s="2">
        <v>200</v>
      </c>
      <c r="S48" s="2">
        <v>200</v>
      </c>
      <c r="T48" s="2">
        <v>200</v>
      </c>
      <c r="U48" s="2">
        <v>200</v>
      </c>
      <c r="V48" s="2">
        <v>200</v>
      </c>
      <c r="W48" s="2">
        <v>200</v>
      </c>
    </row>
    <row r="49" spans="1:23">
      <c r="A49" s="2">
        <v>300</v>
      </c>
      <c r="B49" s="2">
        <v>350</v>
      </c>
      <c r="C49" s="2">
        <v>325</v>
      </c>
      <c r="D49" s="2">
        <v>298</v>
      </c>
      <c r="E49" s="2">
        <v>275</v>
      </c>
      <c r="F49" s="2">
        <v>250</v>
      </c>
      <c r="G49" s="2">
        <v>225</v>
      </c>
      <c r="H49" s="2">
        <v>200</v>
      </c>
      <c r="I49" s="2">
        <v>200</v>
      </c>
      <c r="J49" s="2">
        <v>200</v>
      </c>
      <c r="K49" s="2">
        <v>200</v>
      </c>
      <c r="L49" s="8">
        <v>200</v>
      </c>
      <c r="M49" s="2">
        <v>200</v>
      </c>
      <c r="N49" s="2">
        <v>200</v>
      </c>
      <c r="O49" s="2">
        <v>200</v>
      </c>
      <c r="P49" s="2">
        <v>200</v>
      </c>
      <c r="Q49" s="2">
        <v>200</v>
      </c>
      <c r="R49" s="2">
        <v>200</v>
      </c>
      <c r="S49" s="2">
        <v>200</v>
      </c>
      <c r="T49" s="2">
        <v>200</v>
      </c>
      <c r="U49" s="2">
        <v>200</v>
      </c>
      <c r="V49" s="2">
        <v>200</v>
      </c>
      <c r="W49" s="2">
        <v>200</v>
      </c>
    </row>
    <row r="50" spans="1:23">
      <c r="A50" s="2">
        <v>350</v>
      </c>
      <c r="B50" s="2">
        <v>350</v>
      </c>
      <c r="C50" s="2">
        <v>350</v>
      </c>
      <c r="D50" s="2">
        <v>350</v>
      </c>
      <c r="E50" s="2">
        <v>350</v>
      </c>
      <c r="F50" s="2">
        <v>350</v>
      </c>
      <c r="G50" s="2">
        <v>350</v>
      </c>
      <c r="H50" s="2">
        <v>350</v>
      </c>
      <c r="I50" s="2">
        <v>350</v>
      </c>
      <c r="J50" s="2">
        <v>350</v>
      </c>
      <c r="K50" s="2">
        <v>350</v>
      </c>
      <c r="L50" s="8">
        <v>350</v>
      </c>
      <c r="M50" s="2">
        <v>350</v>
      </c>
      <c r="N50" s="2">
        <v>350</v>
      </c>
      <c r="O50" s="2">
        <v>350</v>
      </c>
      <c r="P50" s="2">
        <v>350</v>
      </c>
      <c r="Q50" s="2">
        <v>350</v>
      </c>
      <c r="R50" s="2">
        <v>350</v>
      </c>
      <c r="S50" s="2">
        <v>350</v>
      </c>
      <c r="T50" s="2">
        <v>350</v>
      </c>
      <c r="U50" s="2">
        <v>350</v>
      </c>
      <c r="V50" s="2">
        <v>350</v>
      </c>
      <c r="W50" s="2">
        <v>350</v>
      </c>
    </row>
    <row r="51" spans="1:23">
      <c r="A51" s="2">
        <v>350</v>
      </c>
      <c r="B51" s="2">
        <v>350</v>
      </c>
      <c r="C51" s="2">
        <v>350</v>
      </c>
      <c r="D51" s="2">
        <v>350</v>
      </c>
      <c r="E51" s="2">
        <v>350</v>
      </c>
      <c r="F51" s="2">
        <v>350</v>
      </c>
      <c r="G51" s="2">
        <v>350</v>
      </c>
      <c r="H51" s="2">
        <v>350</v>
      </c>
      <c r="I51" s="2">
        <v>350</v>
      </c>
      <c r="J51" s="2">
        <v>350</v>
      </c>
      <c r="K51" s="2">
        <v>350</v>
      </c>
      <c r="L51" s="8">
        <v>350</v>
      </c>
      <c r="M51" s="2">
        <v>350</v>
      </c>
      <c r="N51" s="2">
        <v>350</v>
      </c>
      <c r="O51" s="2">
        <v>350</v>
      </c>
      <c r="P51" s="2">
        <v>350</v>
      </c>
      <c r="Q51" s="2">
        <v>350</v>
      </c>
      <c r="R51" s="2">
        <v>350</v>
      </c>
      <c r="S51" s="2">
        <v>350</v>
      </c>
      <c r="T51" s="2">
        <v>350</v>
      </c>
      <c r="U51" s="2">
        <v>350</v>
      </c>
      <c r="V51" s="2">
        <v>350</v>
      </c>
      <c r="W51" s="2">
        <v>350</v>
      </c>
    </row>
    <row r="52" spans="1:23">
      <c r="A52" s="2">
        <v>300</v>
      </c>
      <c r="B52" s="2">
        <v>350</v>
      </c>
      <c r="C52" s="2">
        <v>325</v>
      </c>
      <c r="D52" s="2">
        <v>281</v>
      </c>
      <c r="E52" s="2">
        <v>281</v>
      </c>
      <c r="F52" s="2">
        <v>281</v>
      </c>
      <c r="G52" s="2">
        <v>230</v>
      </c>
      <c r="H52" s="2">
        <v>200</v>
      </c>
      <c r="I52" s="2">
        <v>190</v>
      </c>
      <c r="J52" s="2">
        <v>180</v>
      </c>
      <c r="K52" s="2">
        <v>160</v>
      </c>
      <c r="L52" s="8">
        <v>160</v>
      </c>
      <c r="M52" s="2">
        <v>160</v>
      </c>
      <c r="N52" s="2">
        <v>160</v>
      </c>
      <c r="O52" s="2">
        <v>160</v>
      </c>
      <c r="P52" s="2">
        <v>160</v>
      </c>
      <c r="Q52" s="2">
        <v>160</v>
      </c>
      <c r="R52" s="2">
        <v>160</v>
      </c>
      <c r="S52" s="2">
        <v>160</v>
      </c>
      <c r="T52" s="2">
        <v>160</v>
      </c>
      <c r="U52" s="2">
        <v>160</v>
      </c>
      <c r="V52" s="2">
        <v>160</v>
      </c>
      <c r="W52" s="2">
        <v>160</v>
      </c>
    </row>
    <row r="53" spans="1:23">
      <c r="A53" s="2">
        <v>300</v>
      </c>
      <c r="B53" s="2">
        <v>350</v>
      </c>
      <c r="C53" s="2">
        <v>325</v>
      </c>
      <c r="D53" s="2">
        <v>254</v>
      </c>
      <c r="E53" s="2">
        <v>254</v>
      </c>
      <c r="F53" s="2">
        <v>254</v>
      </c>
      <c r="G53" s="2">
        <v>210</v>
      </c>
      <c r="H53" s="2">
        <v>200</v>
      </c>
      <c r="I53" s="2">
        <v>190</v>
      </c>
      <c r="J53" s="2">
        <v>180</v>
      </c>
      <c r="K53" s="2">
        <v>160</v>
      </c>
      <c r="L53" s="8">
        <v>160</v>
      </c>
      <c r="M53" s="2">
        <v>160</v>
      </c>
      <c r="N53" s="2">
        <v>160</v>
      </c>
      <c r="O53" s="2">
        <v>160</v>
      </c>
      <c r="P53" s="2">
        <v>160</v>
      </c>
      <c r="Q53" s="2">
        <v>160</v>
      </c>
      <c r="R53" s="2">
        <v>160</v>
      </c>
      <c r="S53" s="2">
        <v>160</v>
      </c>
      <c r="T53" s="2">
        <v>160</v>
      </c>
      <c r="U53" s="2">
        <v>160</v>
      </c>
      <c r="V53" s="2">
        <v>160</v>
      </c>
      <c r="W53" s="2">
        <v>160</v>
      </c>
    </row>
    <row r="54" spans="1:23">
      <c r="A54" s="2">
        <v>300</v>
      </c>
      <c r="B54" s="2">
        <v>350</v>
      </c>
      <c r="C54" s="2">
        <v>325</v>
      </c>
      <c r="D54" s="2">
        <v>250</v>
      </c>
      <c r="E54" s="2">
        <v>250</v>
      </c>
      <c r="F54" s="2">
        <v>250</v>
      </c>
      <c r="G54" s="2">
        <v>210</v>
      </c>
      <c r="H54" s="2">
        <v>200</v>
      </c>
      <c r="I54" s="2">
        <v>190</v>
      </c>
      <c r="J54" s="2">
        <v>180</v>
      </c>
      <c r="K54" s="2">
        <v>180</v>
      </c>
      <c r="L54" s="8">
        <v>170</v>
      </c>
      <c r="M54" s="2">
        <v>160</v>
      </c>
      <c r="N54" s="2">
        <v>150</v>
      </c>
      <c r="O54" s="2">
        <v>140</v>
      </c>
      <c r="P54" s="2">
        <v>130</v>
      </c>
      <c r="Q54" s="2">
        <v>115</v>
      </c>
      <c r="R54" s="2">
        <v>115</v>
      </c>
      <c r="S54" s="2">
        <v>115</v>
      </c>
      <c r="T54" s="2">
        <v>115</v>
      </c>
      <c r="U54" s="2">
        <v>115</v>
      </c>
      <c r="V54" s="2">
        <v>115</v>
      </c>
      <c r="W54" s="2">
        <v>115</v>
      </c>
    </row>
    <row r="55" spans="1:23">
      <c r="A55" s="2">
        <v>300</v>
      </c>
      <c r="B55" s="2">
        <v>350</v>
      </c>
      <c r="C55" s="2">
        <v>325</v>
      </c>
      <c r="D55" s="2">
        <v>261</v>
      </c>
      <c r="E55" s="2">
        <v>261</v>
      </c>
      <c r="F55" s="2">
        <v>261</v>
      </c>
      <c r="G55" s="2">
        <v>210</v>
      </c>
      <c r="H55" s="2">
        <v>200</v>
      </c>
      <c r="I55" s="2">
        <v>190</v>
      </c>
      <c r="J55" s="2">
        <v>180</v>
      </c>
      <c r="K55" s="2">
        <v>180</v>
      </c>
      <c r="L55" s="8">
        <v>170</v>
      </c>
      <c r="M55" s="2">
        <v>160</v>
      </c>
      <c r="N55" s="2">
        <v>150</v>
      </c>
      <c r="O55" s="2">
        <v>140</v>
      </c>
      <c r="P55" s="2">
        <v>130</v>
      </c>
      <c r="Q55" s="2">
        <v>115</v>
      </c>
      <c r="R55" s="2">
        <v>115</v>
      </c>
      <c r="S55" s="2">
        <v>115</v>
      </c>
      <c r="T55" s="2">
        <v>115</v>
      </c>
      <c r="U55" s="2">
        <v>115</v>
      </c>
      <c r="V55" s="2">
        <v>115</v>
      </c>
      <c r="W55" s="2">
        <v>115</v>
      </c>
    </row>
    <row r="56" spans="1:23">
      <c r="A56" s="2">
        <v>300</v>
      </c>
      <c r="B56" s="2">
        <v>350</v>
      </c>
      <c r="C56" s="2">
        <v>325</v>
      </c>
      <c r="D56" s="2">
        <v>296</v>
      </c>
      <c r="E56" s="2">
        <v>296</v>
      </c>
      <c r="F56" s="2">
        <v>296</v>
      </c>
      <c r="G56" s="2">
        <v>296</v>
      </c>
      <c r="H56" s="2">
        <v>296</v>
      </c>
      <c r="I56" s="2">
        <v>296</v>
      </c>
      <c r="J56" s="2">
        <v>296</v>
      </c>
      <c r="K56" s="2">
        <v>296</v>
      </c>
      <c r="L56" s="8">
        <v>296</v>
      </c>
      <c r="M56" s="2">
        <v>296</v>
      </c>
      <c r="N56" s="2">
        <v>296</v>
      </c>
      <c r="O56" s="2">
        <v>296</v>
      </c>
      <c r="P56" s="2">
        <v>296</v>
      </c>
      <c r="Q56" s="2">
        <v>296</v>
      </c>
      <c r="R56" s="2">
        <v>296</v>
      </c>
      <c r="S56" s="2">
        <v>296</v>
      </c>
      <c r="T56" s="2">
        <v>296</v>
      </c>
      <c r="U56" s="2">
        <v>296</v>
      </c>
      <c r="V56" s="2">
        <v>296</v>
      </c>
      <c r="W56" s="2">
        <v>296</v>
      </c>
    </row>
    <row r="57" spans="1:23">
      <c r="A57" s="2">
        <v>350</v>
      </c>
      <c r="B57" s="2">
        <v>400</v>
      </c>
      <c r="C57" s="2">
        <v>400</v>
      </c>
      <c r="D57" s="2">
        <v>337</v>
      </c>
      <c r="E57" s="2">
        <v>337</v>
      </c>
      <c r="F57" s="2">
        <v>337</v>
      </c>
      <c r="G57" s="2">
        <v>337</v>
      </c>
      <c r="H57" s="2">
        <v>337</v>
      </c>
      <c r="I57" s="2">
        <v>337</v>
      </c>
      <c r="J57" s="2">
        <v>337</v>
      </c>
      <c r="K57" s="2">
        <v>337</v>
      </c>
      <c r="L57" s="8">
        <v>337</v>
      </c>
      <c r="M57" s="2">
        <v>337</v>
      </c>
      <c r="N57" s="2">
        <v>337</v>
      </c>
      <c r="O57" s="2">
        <v>337</v>
      </c>
      <c r="P57" s="2">
        <v>337</v>
      </c>
      <c r="Q57" s="2">
        <v>337</v>
      </c>
      <c r="R57" s="2">
        <v>337</v>
      </c>
      <c r="S57" s="2">
        <v>337</v>
      </c>
      <c r="T57" s="2">
        <v>337</v>
      </c>
      <c r="U57" s="2">
        <v>337</v>
      </c>
      <c r="V57" s="2">
        <v>337</v>
      </c>
      <c r="W57" s="2">
        <v>337</v>
      </c>
    </row>
    <row r="58" spans="1:23">
      <c r="A58" s="2">
        <v>350</v>
      </c>
      <c r="B58" s="2">
        <v>400</v>
      </c>
      <c r="C58" s="2">
        <v>400</v>
      </c>
      <c r="D58" s="2">
        <v>346</v>
      </c>
      <c r="E58" s="2">
        <v>346</v>
      </c>
      <c r="F58" s="2">
        <v>346</v>
      </c>
      <c r="G58" s="2">
        <v>346</v>
      </c>
      <c r="H58" s="2">
        <v>346</v>
      </c>
      <c r="I58" s="2">
        <v>346</v>
      </c>
      <c r="J58" s="2">
        <v>346</v>
      </c>
      <c r="K58" s="2">
        <v>346</v>
      </c>
      <c r="L58" s="8">
        <v>346</v>
      </c>
      <c r="M58" s="2">
        <v>346</v>
      </c>
      <c r="N58" s="2">
        <v>346</v>
      </c>
      <c r="O58" s="2">
        <v>346</v>
      </c>
      <c r="P58" s="2">
        <v>346</v>
      </c>
      <c r="Q58" s="2">
        <v>346</v>
      </c>
      <c r="R58" s="2">
        <v>346</v>
      </c>
      <c r="S58" s="2">
        <v>346</v>
      </c>
      <c r="T58" s="2">
        <v>346</v>
      </c>
      <c r="U58" s="2">
        <v>346</v>
      </c>
      <c r="V58" s="2">
        <v>346</v>
      </c>
      <c r="W58" s="2">
        <v>346</v>
      </c>
    </row>
    <row r="59" spans="1:23">
      <c r="A59" s="2">
        <v>300</v>
      </c>
      <c r="B59" s="2">
        <v>350</v>
      </c>
      <c r="C59" s="2">
        <v>350</v>
      </c>
      <c r="D59" s="2">
        <v>279</v>
      </c>
      <c r="E59" s="2">
        <v>279</v>
      </c>
      <c r="F59" s="2">
        <v>279</v>
      </c>
      <c r="G59" s="2">
        <v>210</v>
      </c>
      <c r="H59" s="2">
        <v>210</v>
      </c>
      <c r="I59" s="2">
        <v>200</v>
      </c>
      <c r="J59" s="2">
        <v>200</v>
      </c>
      <c r="K59" s="2">
        <v>200</v>
      </c>
      <c r="L59" s="8">
        <v>200</v>
      </c>
      <c r="M59" s="2">
        <v>200</v>
      </c>
      <c r="N59" s="2">
        <v>200</v>
      </c>
      <c r="O59" s="2">
        <v>200</v>
      </c>
      <c r="P59" s="2">
        <v>200</v>
      </c>
      <c r="Q59" s="2">
        <v>200</v>
      </c>
      <c r="R59" s="2">
        <v>200</v>
      </c>
      <c r="S59" s="2">
        <v>200</v>
      </c>
      <c r="T59" s="2">
        <v>200</v>
      </c>
      <c r="U59" s="2">
        <v>200</v>
      </c>
      <c r="V59" s="2">
        <v>200</v>
      </c>
      <c r="W59" s="2">
        <v>200</v>
      </c>
    </row>
    <row r="60" spans="1:23">
      <c r="A60" s="2">
        <v>300</v>
      </c>
      <c r="B60" s="2">
        <v>350</v>
      </c>
      <c r="C60" s="2">
        <v>350</v>
      </c>
      <c r="D60" s="2">
        <v>251</v>
      </c>
      <c r="E60" s="2">
        <v>251</v>
      </c>
      <c r="F60" s="2">
        <v>251</v>
      </c>
      <c r="G60" s="2">
        <v>210</v>
      </c>
      <c r="H60" s="2">
        <v>210</v>
      </c>
      <c r="I60" s="2">
        <v>200</v>
      </c>
      <c r="J60" s="2">
        <v>200</v>
      </c>
      <c r="K60" s="2">
        <v>200</v>
      </c>
      <c r="L60" s="8">
        <v>200</v>
      </c>
      <c r="M60" s="2">
        <v>200</v>
      </c>
      <c r="N60" s="2">
        <v>200</v>
      </c>
      <c r="O60" s="2">
        <v>200</v>
      </c>
      <c r="P60" s="2">
        <v>200</v>
      </c>
      <c r="Q60" s="2">
        <v>200</v>
      </c>
      <c r="R60" s="2">
        <v>200</v>
      </c>
      <c r="S60" s="2">
        <v>200</v>
      </c>
      <c r="T60" s="2">
        <v>200</v>
      </c>
      <c r="U60" s="2">
        <v>200</v>
      </c>
      <c r="V60" s="2">
        <v>200</v>
      </c>
      <c r="W60" s="2">
        <v>200</v>
      </c>
    </row>
    <row r="61" spans="1:23">
      <c r="A61" s="2">
        <v>300</v>
      </c>
      <c r="B61" s="2">
        <v>350</v>
      </c>
      <c r="C61" s="2">
        <v>350</v>
      </c>
      <c r="D61" s="2">
        <v>248</v>
      </c>
      <c r="E61" s="2">
        <v>248</v>
      </c>
      <c r="F61" s="2">
        <v>248</v>
      </c>
      <c r="G61" s="2">
        <v>205</v>
      </c>
      <c r="H61" s="2">
        <v>205</v>
      </c>
      <c r="I61" s="2">
        <v>195</v>
      </c>
      <c r="J61" s="2">
        <v>195</v>
      </c>
      <c r="K61" s="2">
        <v>195</v>
      </c>
      <c r="L61" s="8">
        <v>195</v>
      </c>
      <c r="M61" s="2">
        <v>195</v>
      </c>
      <c r="N61" s="2">
        <v>195</v>
      </c>
      <c r="O61" s="2">
        <v>195</v>
      </c>
      <c r="P61" s="2">
        <v>195</v>
      </c>
      <c r="Q61" s="2">
        <v>195</v>
      </c>
      <c r="R61" s="2">
        <v>195</v>
      </c>
      <c r="S61" s="2">
        <v>195</v>
      </c>
      <c r="T61" s="2">
        <v>195</v>
      </c>
      <c r="U61" s="2">
        <v>195</v>
      </c>
      <c r="V61" s="2">
        <v>195</v>
      </c>
      <c r="W61" s="2">
        <v>195</v>
      </c>
    </row>
    <row r="62" spans="1:23">
      <c r="A62" s="2">
        <v>300</v>
      </c>
      <c r="B62" s="2">
        <v>350</v>
      </c>
      <c r="C62" s="2">
        <v>350</v>
      </c>
      <c r="D62" s="2">
        <v>258</v>
      </c>
      <c r="E62" s="2">
        <v>258</v>
      </c>
      <c r="F62" s="2">
        <v>258</v>
      </c>
      <c r="G62" s="2">
        <v>215</v>
      </c>
      <c r="H62" s="2">
        <v>215</v>
      </c>
      <c r="I62" s="2">
        <v>205</v>
      </c>
      <c r="J62" s="2">
        <v>205</v>
      </c>
      <c r="K62" s="2">
        <v>205</v>
      </c>
      <c r="L62" s="8">
        <v>205</v>
      </c>
      <c r="M62" s="2">
        <v>205</v>
      </c>
      <c r="N62" s="2">
        <v>205</v>
      </c>
      <c r="O62" s="2">
        <v>205</v>
      </c>
      <c r="P62" s="2">
        <v>205</v>
      </c>
      <c r="Q62" s="2">
        <v>205</v>
      </c>
      <c r="R62" s="2">
        <v>205</v>
      </c>
      <c r="S62" s="2">
        <v>205</v>
      </c>
      <c r="T62" s="2">
        <v>205</v>
      </c>
      <c r="U62" s="2">
        <v>205</v>
      </c>
      <c r="V62" s="2">
        <v>205</v>
      </c>
      <c r="W62" s="2">
        <v>205</v>
      </c>
    </row>
    <row r="63" spans="1:23">
      <c r="A63" s="2">
        <v>300</v>
      </c>
      <c r="B63" s="2">
        <v>350</v>
      </c>
      <c r="C63" s="2">
        <v>350</v>
      </c>
      <c r="D63" s="2">
        <v>293</v>
      </c>
      <c r="E63" s="2">
        <v>293</v>
      </c>
      <c r="F63" s="2">
        <v>293</v>
      </c>
      <c r="G63" s="2">
        <v>240</v>
      </c>
      <c r="H63" s="2">
        <v>240</v>
      </c>
      <c r="I63" s="2">
        <v>230</v>
      </c>
      <c r="J63" s="2">
        <v>230</v>
      </c>
      <c r="K63" s="2">
        <v>230</v>
      </c>
      <c r="L63" s="8">
        <v>230</v>
      </c>
      <c r="M63" s="2">
        <v>230</v>
      </c>
      <c r="N63" s="2">
        <v>230</v>
      </c>
      <c r="O63" s="2">
        <v>230</v>
      </c>
      <c r="P63" s="2">
        <v>230</v>
      </c>
      <c r="Q63" s="2">
        <v>230</v>
      </c>
      <c r="R63" s="2">
        <v>230</v>
      </c>
      <c r="S63" s="2">
        <v>230</v>
      </c>
      <c r="T63" s="2">
        <v>230</v>
      </c>
      <c r="U63" s="2">
        <v>230</v>
      </c>
      <c r="V63" s="2">
        <v>230</v>
      </c>
      <c r="W63" s="2">
        <v>230</v>
      </c>
    </row>
    <row r="64" spans="1:23">
      <c r="A64" s="2">
        <v>350</v>
      </c>
      <c r="B64" s="2">
        <v>350</v>
      </c>
      <c r="C64" s="2">
        <v>350</v>
      </c>
      <c r="D64" s="2">
        <v>350</v>
      </c>
      <c r="E64" s="2">
        <v>350</v>
      </c>
      <c r="F64" s="2">
        <v>350</v>
      </c>
      <c r="G64" s="2">
        <v>350</v>
      </c>
      <c r="H64" s="2">
        <v>350</v>
      </c>
      <c r="I64" s="2">
        <v>350</v>
      </c>
      <c r="J64" s="2">
        <v>350</v>
      </c>
      <c r="K64" s="2">
        <v>350</v>
      </c>
      <c r="L64" s="8">
        <v>350</v>
      </c>
      <c r="M64" s="2">
        <v>350</v>
      </c>
      <c r="N64" s="2">
        <v>350</v>
      </c>
      <c r="O64" s="2">
        <v>350</v>
      </c>
      <c r="P64" s="2">
        <v>350</v>
      </c>
      <c r="Q64" s="2">
        <v>350</v>
      </c>
      <c r="R64" s="2">
        <v>350</v>
      </c>
      <c r="S64" s="2">
        <v>350</v>
      </c>
      <c r="T64" s="2">
        <v>350</v>
      </c>
      <c r="U64" s="2">
        <v>350</v>
      </c>
      <c r="V64" s="2">
        <v>350</v>
      </c>
      <c r="W64" s="2">
        <v>350</v>
      </c>
    </row>
    <row r="65" spans="1:23">
      <c r="A65" s="2">
        <v>350</v>
      </c>
      <c r="B65" s="2">
        <v>350</v>
      </c>
      <c r="C65" s="2">
        <v>350</v>
      </c>
      <c r="D65" s="2">
        <v>350</v>
      </c>
      <c r="E65" s="2">
        <v>350</v>
      </c>
      <c r="F65" s="2">
        <v>350</v>
      </c>
      <c r="G65" s="2">
        <v>350</v>
      </c>
      <c r="H65" s="2">
        <v>350</v>
      </c>
      <c r="I65" s="2">
        <v>350</v>
      </c>
      <c r="J65" s="2">
        <v>350</v>
      </c>
      <c r="K65" s="2">
        <v>350</v>
      </c>
      <c r="L65" s="8">
        <v>350</v>
      </c>
      <c r="M65" s="2">
        <v>350</v>
      </c>
      <c r="N65" s="2">
        <v>350</v>
      </c>
      <c r="O65" s="2">
        <v>350</v>
      </c>
      <c r="P65" s="2">
        <v>350</v>
      </c>
      <c r="Q65" s="2">
        <v>350</v>
      </c>
      <c r="R65" s="2">
        <v>350</v>
      </c>
      <c r="S65" s="2">
        <v>350</v>
      </c>
      <c r="T65" s="2">
        <v>350</v>
      </c>
      <c r="U65" s="2">
        <v>350</v>
      </c>
      <c r="V65" s="2">
        <v>350</v>
      </c>
      <c r="W65" s="2">
        <v>350</v>
      </c>
    </row>
    <row r="66" spans="1:23">
      <c r="A66" s="2">
        <v>300</v>
      </c>
      <c r="B66" s="2">
        <v>300</v>
      </c>
      <c r="C66" s="2">
        <v>300</v>
      </c>
      <c r="D66" s="2">
        <v>300</v>
      </c>
      <c r="E66" s="2">
        <v>300</v>
      </c>
      <c r="F66" s="2">
        <v>300</v>
      </c>
      <c r="G66" s="2">
        <v>300</v>
      </c>
      <c r="H66" s="2">
        <v>300</v>
      </c>
      <c r="I66" s="2">
        <v>300</v>
      </c>
      <c r="J66" s="2">
        <v>300</v>
      </c>
      <c r="K66" s="2">
        <v>300</v>
      </c>
      <c r="L66" s="8">
        <v>300</v>
      </c>
      <c r="M66" s="2">
        <v>300</v>
      </c>
      <c r="N66" s="2">
        <v>300</v>
      </c>
      <c r="O66" s="2">
        <v>300</v>
      </c>
      <c r="P66" s="2">
        <v>300</v>
      </c>
      <c r="Q66" s="2">
        <v>300</v>
      </c>
      <c r="R66" s="2">
        <v>300</v>
      </c>
      <c r="S66" s="2">
        <v>300</v>
      </c>
      <c r="T66" s="2">
        <v>300</v>
      </c>
      <c r="U66" s="2">
        <v>300</v>
      </c>
      <c r="V66" s="2">
        <v>300</v>
      </c>
      <c r="W66" s="2">
        <v>300</v>
      </c>
    </row>
    <row r="67" spans="1:23">
      <c r="A67" s="2">
        <v>300</v>
      </c>
      <c r="B67" s="2">
        <v>350</v>
      </c>
      <c r="C67" s="2">
        <v>350</v>
      </c>
      <c r="D67" s="2">
        <v>249</v>
      </c>
      <c r="E67" s="2">
        <v>249</v>
      </c>
      <c r="F67" s="2">
        <v>249</v>
      </c>
      <c r="G67" s="2">
        <v>205</v>
      </c>
      <c r="H67" s="2">
        <v>205</v>
      </c>
      <c r="I67" s="2">
        <v>205</v>
      </c>
      <c r="J67" s="2">
        <v>195</v>
      </c>
      <c r="K67" s="2">
        <v>185</v>
      </c>
      <c r="L67" s="8">
        <v>185</v>
      </c>
      <c r="M67" s="2">
        <v>175</v>
      </c>
      <c r="N67" s="2">
        <v>175</v>
      </c>
      <c r="O67" s="2">
        <v>175</v>
      </c>
      <c r="P67" s="2">
        <v>165</v>
      </c>
      <c r="Q67" s="2">
        <v>155</v>
      </c>
      <c r="R67" s="2">
        <v>145</v>
      </c>
      <c r="S67" s="2">
        <v>125</v>
      </c>
      <c r="T67" s="2">
        <v>115</v>
      </c>
      <c r="U67" s="2">
        <v>100</v>
      </c>
      <c r="V67" s="2">
        <v>95</v>
      </c>
      <c r="W67" s="2">
        <v>95</v>
      </c>
    </row>
    <row r="68" spans="1:23">
      <c r="A68" s="2">
        <v>300</v>
      </c>
      <c r="B68" s="2">
        <v>350</v>
      </c>
      <c r="C68" s="2">
        <v>350</v>
      </c>
      <c r="D68" s="2">
        <v>245</v>
      </c>
      <c r="E68" s="2">
        <v>245</v>
      </c>
      <c r="F68" s="2">
        <v>245</v>
      </c>
      <c r="G68" s="2">
        <v>200</v>
      </c>
      <c r="H68" s="2">
        <v>200</v>
      </c>
      <c r="I68" s="2">
        <v>200</v>
      </c>
      <c r="J68" s="2">
        <v>190</v>
      </c>
      <c r="K68" s="2">
        <v>180</v>
      </c>
      <c r="L68" s="8">
        <v>180</v>
      </c>
      <c r="M68" s="2">
        <v>160</v>
      </c>
      <c r="N68" s="2">
        <v>160</v>
      </c>
      <c r="O68" s="2">
        <v>160</v>
      </c>
      <c r="P68" s="2">
        <v>150</v>
      </c>
      <c r="Q68" s="2">
        <v>140</v>
      </c>
      <c r="R68" s="2">
        <v>130</v>
      </c>
      <c r="S68" s="2">
        <v>125</v>
      </c>
      <c r="T68" s="2">
        <v>115</v>
      </c>
      <c r="U68" s="2">
        <v>115</v>
      </c>
      <c r="V68" s="2">
        <v>105</v>
      </c>
      <c r="W68" s="2">
        <v>80</v>
      </c>
    </row>
    <row r="69" spans="1:23">
      <c r="A69" s="2">
        <v>300</v>
      </c>
      <c r="B69" s="2">
        <v>350</v>
      </c>
      <c r="C69" s="2">
        <v>350</v>
      </c>
      <c r="D69" s="2">
        <v>255</v>
      </c>
      <c r="E69" s="2">
        <v>255</v>
      </c>
      <c r="F69" s="2">
        <v>255</v>
      </c>
      <c r="G69" s="2">
        <v>210</v>
      </c>
      <c r="H69" s="2">
        <v>210</v>
      </c>
      <c r="I69" s="2">
        <v>210</v>
      </c>
      <c r="J69" s="2">
        <v>200</v>
      </c>
      <c r="K69" s="2">
        <v>190</v>
      </c>
      <c r="L69" s="8">
        <v>190</v>
      </c>
      <c r="M69" s="2">
        <v>170</v>
      </c>
      <c r="N69" s="2">
        <v>170</v>
      </c>
      <c r="O69" s="2">
        <v>170</v>
      </c>
      <c r="P69" s="2">
        <v>160</v>
      </c>
      <c r="Q69" s="2">
        <v>150</v>
      </c>
      <c r="R69" s="2">
        <v>140</v>
      </c>
      <c r="S69" s="2">
        <v>125</v>
      </c>
      <c r="T69" s="2">
        <v>125</v>
      </c>
      <c r="U69" s="2">
        <v>115</v>
      </c>
      <c r="V69" s="2">
        <v>115</v>
      </c>
      <c r="W69" s="2">
        <v>80</v>
      </c>
    </row>
    <row r="70" spans="1:23">
      <c r="A70" s="2">
        <v>300</v>
      </c>
      <c r="B70" s="2">
        <v>350</v>
      </c>
      <c r="C70" s="2">
        <v>350</v>
      </c>
      <c r="D70" s="2">
        <v>290</v>
      </c>
      <c r="E70" s="2">
        <v>290</v>
      </c>
      <c r="F70" s="2">
        <v>290</v>
      </c>
      <c r="G70" s="2">
        <v>240</v>
      </c>
      <c r="H70" s="2">
        <v>240</v>
      </c>
      <c r="I70" s="2">
        <v>240</v>
      </c>
      <c r="J70" s="2">
        <v>230</v>
      </c>
      <c r="K70" s="2">
        <v>220</v>
      </c>
      <c r="L70" s="8">
        <v>220</v>
      </c>
      <c r="M70" s="2">
        <v>210</v>
      </c>
      <c r="N70" s="2">
        <v>210</v>
      </c>
      <c r="O70" s="2">
        <v>210</v>
      </c>
      <c r="P70" s="2">
        <v>200</v>
      </c>
      <c r="Q70" s="2">
        <v>190</v>
      </c>
      <c r="R70" s="2">
        <v>180</v>
      </c>
      <c r="S70" s="2">
        <v>125</v>
      </c>
      <c r="T70" s="2">
        <v>140</v>
      </c>
      <c r="U70" s="2">
        <v>130</v>
      </c>
      <c r="V70" s="2">
        <v>130</v>
      </c>
      <c r="W70" s="2">
        <v>95</v>
      </c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January</vt:lpstr>
      <vt:lpstr>Sheet1</vt:lpstr>
      <vt:lpstr>March</vt:lpstr>
      <vt:lpstr>April</vt:lpstr>
      <vt:lpstr>April Price History</vt:lpstr>
      <vt:lpstr>May</vt:lpstr>
      <vt:lpstr>May Price History</vt:lpstr>
      <vt:lpstr>June</vt:lpstr>
      <vt:lpstr>June Price History</vt:lpstr>
      <vt:lpstr>July</vt:lpstr>
      <vt:lpstr>July Price History</vt:lpstr>
      <vt:lpstr>August</vt:lpstr>
      <vt:lpstr>August Price History</vt:lpstr>
      <vt:lpstr>September</vt:lpstr>
      <vt:lpstr>September Price History</vt:lpstr>
      <vt:lpstr>October</vt:lpstr>
      <vt:lpstr>October Price History</vt:lpstr>
      <vt:lpstr>November</vt:lpstr>
      <vt:lpstr>November Price History</vt:lpstr>
      <vt:lpstr>December</vt:lpstr>
      <vt:lpstr>December Price History</vt:lpstr>
      <vt:lpstr>Playground</vt:lpstr>
      <vt:lpstr>August Test Rates</vt:lpstr>
      <vt:lpstr>Summer Prices</vt:lpstr>
      <vt:lpstr>September (2)</vt:lpstr>
      <vt:lpstr>October (2)</vt:lpstr>
      <vt:lpstr>August Price History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2016-03-01T16:35:44Z</dcterms:created>
  <dcterms:modified xsi:type="dcterms:W3CDTF">2016-10-17T01:16:16Z</dcterms:modified>
</cp:coreProperties>
</file>