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\SAHS\结果\"/>
    </mc:Choice>
  </mc:AlternateContent>
  <xr:revisionPtr revIDLastSave="0" documentId="8_{C4B0BE5E-7B8E-42AF-9A15-2BE0959A3B29}" xr6:coauthVersionLast="31" xr6:coauthVersionMax="31" xr10:uidLastSave="{00000000-0000-0000-0000-000000000000}"/>
  <bookViews>
    <workbookView xWindow="0" yWindow="0" windowWidth="7470" windowHeight="9450" xr2:uid="{F8FB77C5-BA0A-4F45-883F-11F6223B2E9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G22" i="1"/>
  <c r="E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J20" i="1" l="1"/>
  <c r="E21" i="1"/>
  <c r="F21" i="1"/>
  <c r="K20" i="1" s="1"/>
  <c r="F20" i="1" l="1"/>
  <c r="G20" i="1" s="1"/>
  <c r="L20" i="1" s="1"/>
  <c r="G21" i="1"/>
  <c r="N20" i="1" s="1"/>
  <c r="I20" i="1" l="1"/>
  <c r="O20" i="1"/>
  <c r="M20" i="1" s="1"/>
</calcChain>
</file>

<file path=xl/sharedStrings.xml><?xml version="1.0" encoding="utf-8"?>
<sst xmlns="http://schemas.openxmlformats.org/spreadsheetml/2006/main" count="56" uniqueCount="56">
  <si>
    <t>no</t>
    <phoneticPr fontId="6" type="noConversion"/>
  </si>
  <si>
    <t>create</t>
    <phoneticPr fontId="6" type="noConversion"/>
  </si>
  <si>
    <t>data</t>
    <phoneticPr fontId="6" type="noConversion"/>
  </si>
  <si>
    <t>after</t>
    <phoneticPr fontId="6" type="noConversion"/>
  </si>
  <si>
    <t>classweight</t>
    <phoneticPr fontId="6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</si>
  <si>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</si>
  <si>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</si>
  <si>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</si>
  <si>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</si>
  <si>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</si>
  <si>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</si>
  <si>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</si>
  <si>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</si>
  <si>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</si>
  <si>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</si>
  <si>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</si>
  <si>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</si>
  <si>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</si>
  <si>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</si>
  <si>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</si>
  <si>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total_estimated</t>
    <phoneticPr fontId="6" type="noConversion"/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</si>
  <si>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</si>
  <si>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</si>
  <si>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</si>
  <si>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</si>
  <si>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</si>
  <si>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</si>
  <si>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</si>
  <si>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</si>
  <si>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</si>
  <si>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</si>
  <si>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</si>
  <si>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S/No</t>
  </si>
  <si>
    <t>Study Number</t>
  </si>
  <si>
    <t>Height (cm)</t>
  </si>
  <si>
    <t>Weight (kg)</t>
  </si>
  <si>
    <t>Gender</t>
  </si>
  <si>
    <t>PSG Start Time</t>
  </si>
  <si>
    <t>PSG AHI</t>
  </si>
  <si>
    <t>BMI</t>
  </si>
  <si>
    <t>Age</t>
  </si>
  <si>
    <t>Epworth Sleepiness Score</t>
  </si>
  <si>
    <t>Study Duration (hr)</t>
  </si>
  <si>
    <t>Sleep Efficiency (%)</t>
  </si>
  <si>
    <t>No of data blocks in EDF</t>
  </si>
  <si>
    <t>p_test</t>
    <phoneticPr fontId="6" type="noConversion"/>
  </si>
  <si>
    <t>n_test</t>
    <phoneticPr fontId="6" type="noConversion"/>
  </si>
  <si>
    <t>acu</t>
    <phoneticPr fontId="6" type="noConversion"/>
  </si>
  <si>
    <t>TP</t>
    <phoneticPr fontId="6" type="noConversion"/>
  </si>
  <si>
    <t>TN</t>
    <phoneticPr fontId="6" type="noConversion"/>
  </si>
  <si>
    <t>pre</t>
    <phoneticPr fontId="6" type="noConversion"/>
  </si>
  <si>
    <t>kappa</t>
    <phoneticPr fontId="6" type="noConversion"/>
  </si>
  <si>
    <t>p0</t>
    <phoneticPr fontId="6" type="noConversion"/>
  </si>
  <si>
    <t>pe</t>
    <phoneticPr fontId="6" type="noConversion"/>
  </si>
  <si>
    <t>p_pre</t>
    <phoneticPr fontId="6" type="noConversion"/>
  </si>
  <si>
    <t>n_pre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</si>
</sst>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4" fillId="5" borderId="0" xfId="4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3" fillId="4" borderId="1" xfId="3" applyBorder="1" applyAlignment="1">
      <alignment horizontal="center" vertical="top"/>
    </xf>
    <xf numFmtId="0" fontId="3" fillId="4" borderId="0" xfId="3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</cellXfs>
  <cellStyles count="5">
    <cellStyle name="差" xfId="2" builtinId="27"/>
    <cellStyle name="常规" xfId="0" builtinId="0"/>
    <cellStyle name="好" xfId="1" builtinId="26"/>
    <cellStyle name="适中" xfId="3" builtinId="28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1C91-0026-416A-961A-2C4582F4245C}">
  <dimension ref="A1:AP22"/>
  <sheetViews>
    <sheetView tabSelected="1" workbookViewId="0">
      <selection activeCell="O20" sqref="O20"/>
    </sheetView>
  </sheetViews>
  <sheetFormatPr defaultRowHeight="14.25" x14ac:dyDescent="0.2"/>
  <sheetData>
    <row r="1" spans="1:42" s="8" customFormat="1" x14ac:dyDescent="0.2"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P1" s="8" t="s">
        <v>44</v>
      </c>
    </row>
    <row r="2" spans="1:42" s="2" customFormat="1" x14ac:dyDescent="0.2">
      <c r="A2" s="1">
        <v>0</v>
      </c>
      <c r="B2" s="2">
        <v>7652.5</v>
      </c>
      <c r="C2" s="2">
        <v>1059.5</v>
      </c>
      <c r="D2" s="2">
        <v>0.87174502179804403</v>
      </c>
      <c r="E2" s="2">
        <v>0.69275342252244476</v>
      </c>
      <c r="F2" s="2">
        <v>0.83766275654003408</v>
      </c>
      <c r="G2" s="2">
        <v>0.81766216114173518</v>
      </c>
      <c r="H2" s="2">
        <v>0.85438951588132905</v>
      </c>
      <c r="I2" s="2">
        <v>0.68487075928917607</v>
      </c>
      <c r="J2" s="3">
        <v>0.93112303127139917</v>
      </c>
      <c r="K2" s="3">
        <v>0.73913043478260865</v>
      </c>
      <c r="L2" s="3">
        <v>0.68487075928917607</v>
      </c>
      <c r="M2" s="2">
        <v>0.83673469387755106</v>
      </c>
      <c r="N2" s="2">
        <v>0.79611650485436891</v>
      </c>
      <c r="O2" s="2">
        <v>16</v>
      </c>
      <c r="P2" s="2">
        <v>21</v>
      </c>
      <c r="Q2" s="2">
        <v>103</v>
      </c>
      <c r="R2" s="2">
        <f>Q2-P2+O2</f>
        <v>98</v>
      </c>
      <c r="S2" s="2">
        <v>2116</v>
      </c>
      <c r="T2" s="2">
        <v>15408</v>
      </c>
      <c r="U2" s="2">
        <v>16317</v>
      </c>
      <c r="V2" s="2">
        <v>1564</v>
      </c>
      <c r="W2" s="2">
        <v>21.14748488650622</v>
      </c>
      <c r="X2" s="2">
        <v>20.120907950268052</v>
      </c>
      <c r="Z2" s="2" t="s">
        <v>0</v>
      </c>
    </row>
    <row r="3" spans="1:42" s="2" customFormat="1" x14ac:dyDescent="0.2">
      <c r="A3" s="1">
        <v>1</v>
      </c>
      <c r="B3" s="2">
        <v>8798.5</v>
      </c>
      <c r="C3" s="2">
        <v>2303.5</v>
      </c>
      <c r="D3" s="2">
        <v>0.78246545254873245</v>
      </c>
      <c r="E3" s="2">
        <v>0.9159667465409711</v>
      </c>
      <c r="F3" s="2">
        <v>0.68589347368033504</v>
      </c>
      <c r="G3" s="2">
        <v>0.7929230917074469</v>
      </c>
      <c r="H3" s="2">
        <v>0.77025647379506879</v>
      </c>
      <c r="I3" s="2">
        <v>0.52290666153139675</v>
      </c>
      <c r="J3" s="3">
        <v>0.85235832137733147</v>
      </c>
      <c r="K3" s="3">
        <v>0.84588669416105922</v>
      </c>
      <c r="L3" s="3">
        <v>0.52290666153139675</v>
      </c>
      <c r="M3" s="2">
        <v>0.76666666666666661</v>
      </c>
      <c r="N3" s="2">
        <v>0.92</v>
      </c>
      <c r="O3" s="2">
        <v>70</v>
      </c>
      <c r="P3" s="2">
        <v>20</v>
      </c>
      <c r="Q3" s="2">
        <v>250</v>
      </c>
      <c r="R3" s="2">
        <f t="shared" ref="R3:R16" si="0">Q3-P3+O3</f>
        <v>300</v>
      </c>
      <c r="S3" s="2">
        <v>4607</v>
      </c>
      <c r="T3" s="2">
        <v>17697</v>
      </c>
      <c r="U3" s="2">
        <v>19011</v>
      </c>
      <c r="V3" s="2">
        <v>3897</v>
      </c>
      <c r="W3" s="2">
        <v>40.333422963162143</v>
      </c>
      <c r="X3" s="2">
        <v>48.40010755579457</v>
      </c>
      <c r="Z3" s="2" t="s">
        <v>1</v>
      </c>
    </row>
    <row r="4" spans="1:42" s="2" customFormat="1" x14ac:dyDescent="0.2">
      <c r="A4" s="1">
        <v>2</v>
      </c>
      <c r="B4" s="2">
        <v>8387</v>
      </c>
      <c r="C4" s="2">
        <v>933</v>
      </c>
      <c r="D4" s="2">
        <v>0.85150355385456533</v>
      </c>
      <c r="E4" s="2">
        <v>0.86874328098343034</v>
      </c>
      <c r="F4" s="2">
        <v>0.67153574704801622</v>
      </c>
      <c r="G4" s="2">
        <v>0.78440469372253485</v>
      </c>
      <c r="H4" s="2">
        <v>0.88208521663699035</v>
      </c>
      <c r="I4" s="2">
        <v>0.48683146164106528</v>
      </c>
      <c r="J4" s="3">
        <v>0.89925293489861258</v>
      </c>
      <c r="K4" s="3">
        <v>0.83378305450620616</v>
      </c>
      <c r="L4" s="3">
        <v>0.48273310098532762</v>
      </c>
      <c r="M4" s="2">
        <v>0.72611464968152872</v>
      </c>
      <c r="N4" s="2">
        <v>0.89763779527559051</v>
      </c>
      <c r="O4" s="2">
        <v>43</v>
      </c>
      <c r="P4" s="2">
        <v>13</v>
      </c>
      <c r="Q4" s="2">
        <v>127</v>
      </c>
      <c r="R4" s="2">
        <f t="shared" si="0"/>
        <v>157</v>
      </c>
      <c r="S4" s="2">
        <v>1853</v>
      </c>
      <c r="T4" s="2">
        <v>16887</v>
      </c>
      <c r="U4" s="2">
        <v>16852</v>
      </c>
      <c r="V4" s="2">
        <v>1545</v>
      </c>
      <c r="W4" s="2">
        <v>24.384</v>
      </c>
      <c r="X4" s="2">
        <v>30.143999999999998</v>
      </c>
      <c r="Z4" s="2" t="s">
        <v>2</v>
      </c>
    </row>
    <row r="5" spans="1:42" s="5" customFormat="1" x14ac:dyDescent="0.2">
      <c r="A5" s="4">
        <v>3</v>
      </c>
      <c r="B5" s="5">
        <v>10596</v>
      </c>
      <c r="C5" s="5">
        <v>683</v>
      </c>
      <c r="D5" s="5">
        <v>0.85145605129575208</v>
      </c>
      <c r="E5" s="5">
        <v>0.50313475582834855</v>
      </c>
      <c r="F5" s="5">
        <v>0.63501668697901392</v>
      </c>
      <c r="G5" s="5">
        <v>0.78094544926605991</v>
      </c>
      <c r="H5" s="5">
        <v>0.75142191621919963</v>
      </c>
      <c r="I5" s="5">
        <v>0.50210635164605244</v>
      </c>
      <c r="J5" s="3">
        <v>0.93454850383970345</v>
      </c>
      <c r="K5" s="3">
        <v>0.51024890190336747</v>
      </c>
      <c r="L5" s="3">
        <v>0.50210635164605244</v>
      </c>
      <c r="M5" s="5">
        <v>0.56716417910447769</v>
      </c>
      <c r="N5" s="5">
        <v>0.57575757575757569</v>
      </c>
      <c r="O5" s="5">
        <v>29</v>
      </c>
      <c r="P5" s="5">
        <v>28</v>
      </c>
      <c r="Q5" s="5">
        <v>66</v>
      </c>
      <c r="R5" s="2">
        <f t="shared" si="0"/>
        <v>67</v>
      </c>
      <c r="S5" s="5">
        <v>1366</v>
      </c>
      <c r="T5" s="5">
        <v>21292</v>
      </c>
      <c r="U5" s="5">
        <v>21175</v>
      </c>
      <c r="V5" s="5">
        <v>697</v>
      </c>
      <c r="W5" s="5">
        <v>10.48173636844891</v>
      </c>
      <c r="X5" s="5">
        <v>10.640550555849661</v>
      </c>
    </row>
    <row r="6" spans="1:42" s="5" customFormat="1" x14ac:dyDescent="0.2">
      <c r="A6" s="4">
        <v>4</v>
      </c>
      <c r="B6" s="5">
        <v>8991</v>
      </c>
      <c r="C6" s="5">
        <v>113</v>
      </c>
      <c r="D6" s="5">
        <v>0.94281246509549876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3">
        <v>0.98765432098765427</v>
      </c>
      <c r="K6" s="3">
        <v>0</v>
      </c>
      <c r="L6" s="3">
        <v>0</v>
      </c>
      <c r="N6" s="5">
        <v>0</v>
      </c>
      <c r="O6" s="5">
        <v>0</v>
      </c>
      <c r="P6" s="5">
        <v>16</v>
      </c>
      <c r="Q6" s="5">
        <v>16</v>
      </c>
      <c r="R6" s="2">
        <f t="shared" si="0"/>
        <v>0</v>
      </c>
      <c r="S6" s="5">
        <v>208</v>
      </c>
      <c r="T6" s="5">
        <v>18098</v>
      </c>
      <c r="U6" s="5">
        <v>18080</v>
      </c>
      <c r="V6" s="5">
        <v>0</v>
      </c>
      <c r="W6" s="5">
        <v>3.1447914391788601</v>
      </c>
      <c r="X6" s="5">
        <v>0</v>
      </c>
      <c r="Z6" s="5" t="s">
        <v>3</v>
      </c>
    </row>
    <row r="7" spans="1:42" s="5" customFormat="1" x14ac:dyDescent="0.2">
      <c r="A7" s="4">
        <v>6</v>
      </c>
      <c r="B7" s="5">
        <v>9845</v>
      </c>
      <c r="C7" s="5">
        <v>1600</v>
      </c>
      <c r="D7" s="5">
        <v>0.6763607257203843</v>
      </c>
      <c r="E7" s="5">
        <v>0.90297234941870053</v>
      </c>
      <c r="F7" s="5">
        <v>0.50057841036956241</v>
      </c>
      <c r="G7" s="5">
        <v>0.69546970385537166</v>
      </c>
      <c r="H7" s="5">
        <v>0.67247767127273095</v>
      </c>
      <c r="I7" s="5">
        <v>0.37258086738505658</v>
      </c>
      <c r="J7" s="3">
        <v>0.78262571776579082</v>
      </c>
      <c r="K7" s="3">
        <v>0.66151906712890007</v>
      </c>
      <c r="L7" s="3">
        <v>0.37150095377814518</v>
      </c>
      <c r="M7" s="5">
        <v>0.5</v>
      </c>
      <c r="N7" s="5">
        <v>0.75773195876288657</v>
      </c>
      <c r="O7" s="5">
        <v>147</v>
      </c>
      <c r="P7" s="5">
        <v>47</v>
      </c>
      <c r="Q7" s="5">
        <v>194</v>
      </c>
      <c r="R7" s="2">
        <f t="shared" si="0"/>
        <v>294</v>
      </c>
      <c r="S7" s="5">
        <v>3173</v>
      </c>
      <c r="T7" s="5">
        <v>19815</v>
      </c>
      <c r="U7" s="5">
        <v>17991</v>
      </c>
      <c r="V7" s="5">
        <v>2099</v>
      </c>
      <c r="W7" s="5">
        <v>30.367858074615182</v>
      </c>
      <c r="X7" s="5">
        <v>46.021393164623007</v>
      </c>
    </row>
    <row r="8" spans="1:42" s="2" customFormat="1" x14ac:dyDescent="0.2">
      <c r="A8" s="1">
        <v>7</v>
      </c>
      <c r="B8" s="2">
        <v>7446.5</v>
      </c>
      <c r="C8" s="2">
        <v>677.5</v>
      </c>
      <c r="D8" s="2">
        <v>0.86437428096638125</v>
      </c>
      <c r="E8" s="2">
        <v>0.82582860462213514</v>
      </c>
      <c r="F8" s="2">
        <v>0.66160402511813587</v>
      </c>
      <c r="G8" s="2">
        <v>0.77241424078331844</v>
      </c>
      <c r="H8" s="2">
        <v>0.87977952670282322</v>
      </c>
      <c r="I8" s="2">
        <v>0.52857804285778476</v>
      </c>
      <c r="J8" s="3">
        <v>0.92481341000856476</v>
      </c>
      <c r="K8" s="3">
        <v>0.80014970059880242</v>
      </c>
      <c r="L8" s="3">
        <v>0.52237296314168002</v>
      </c>
      <c r="M8" s="2">
        <v>0.71212121212121215</v>
      </c>
      <c r="N8" s="2">
        <v>0.79661016949152541</v>
      </c>
      <c r="O8" s="2">
        <v>19</v>
      </c>
      <c r="P8" s="2">
        <v>12</v>
      </c>
      <c r="Q8" s="2">
        <v>59</v>
      </c>
      <c r="R8" s="2">
        <f t="shared" si="0"/>
        <v>66</v>
      </c>
      <c r="S8" s="2">
        <v>1336</v>
      </c>
      <c r="T8" s="2">
        <v>15010</v>
      </c>
      <c r="U8" s="2">
        <v>15117</v>
      </c>
      <c r="V8" s="2">
        <v>1069</v>
      </c>
      <c r="W8" s="2">
        <v>12.986060161408661</v>
      </c>
      <c r="X8" s="2">
        <v>14.526779163609691</v>
      </c>
      <c r="Z8" s="2" t="s">
        <v>4</v>
      </c>
    </row>
    <row r="9" spans="1:42" s="7" customFormat="1" x14ac:dyDescent="0.2">
      <c r="A9" s="6">
        <v>9</v>
      </c>
      <c r="B9" s="7">
        <v>7949</v>
      </c>
      <c r="C9" s="7">
        <v>2013</v>
      </c>
      <c r="D9" s="7">
        <v>0.79308938946080931</v>
      </c>
      <c r="E9" s="7">
        <v>0.92632560698685773</v>
      </c>
      <c r="F9" s="7">
        <v>0.71013063796926779</v>
      </c>
      <c r="G9" s="7">
        <v>0.78509785622639205</v>
      </c>
      <c r="H9" s="7">
        <v>0.84877271784949204</v>
      </c>
      <c r="I9" s="7">
        <v>0.60689503265394629</v>
      </c>
      <c r="J9" s="3">
        <v>0.84646888422734989</v>
      </c>
      <c r="K9" s="3">
        <v>0.83130131873600399</v>
      </c>
      <c r="L9" s="3">
        <v>0.60689503265394629</v>
      </c>
      <c r="M9" s="7">
        <v>0.63755458515283836</v>
      </c>
      <c r="N9" s="7">
        <v>0.94805194805194803</v>
      </c>
      <c r="O9" s="7">
        <v>83</v>
      </c>
      <c r="P9" s="7">
        <v>8</v>
      </c>
      <c r="Q9" s="7">
        <v>154</v>
      </c>
      <c r="R9" s="2">
        <f t="shared" si="0"/>
        <v>229</v>
      </c>
      <c r="S9" s="7">
        <v>4019</v>
      </c>
      <c r="T9" s="7">
        <v>16003</v>
      </c>
      <c r="U9" s="7">
        <v>16948</v>
      </c>
      <c r="V9" s="7">
        <v>3341</v>
      </c>
      <c r="W9" s="7">
        <v>27.675718849840251</v>
      </c>
      <c r="X9" s="7">
        <v>41.154153354632577</v>
      </c>
    </row>
    <row r="10" spans="1:42" s="7" customFormat="1" x14ac:dyDescent="0.2">
      <c r="A10" s="6">
        <v>12</v>
      </c>
      <c r="B10" s="7">
        <v>11178.5</v>
      </c>
      <c r="C10" s="7">
        <v>813.5</v>
      </c>
      <c r="D10" s="7">
        <v>0.88333611900384423</v>
      </c>
      <c r="E10" s="7">
        <v>0.79392162570925662</v>
      </c>
      <c r="F10" s="7">
        <v>0.68545591415378859</v>
      </c>
      <c r="G10" s="7">
        <v>0.68874179705704996</v>
      </c>
      <c r="H10" s="7">
        <v>0.91202297236779994</v>
      </c>
      <c r="I10" s="7">
        <v>0.39192683641629461</v>
      </c>
      <c r="J10" s="3">
        <v>0.90204301968275058</v>
      </c>
      <c r="K10" s="3">
        <v>0.80086047940995697</v>
      </c>
      <c r="L10" s="3">
        <v>0.39192683641629461</v>
      </c>
      <c r="M10" s="7">
        <v>0.61481481481481481</v>
      </c>
      <c r="N10" s="7">
        <v>0.84693877551020402</v>
      </c>
      <c r="O10" s="7">
        <v>52</v>
      </c>
      <c r="P10" s="7">
        <v>15</v>
      </c>
      <c r="Q10" s="7">
        <v>98</v>
      </c>
      <c r="R10" s="2">
        <f t="shared" si="0"/>
        <v>135</v>
      </c>
      <c r="S10" s="7">
        <v>1627</v>
      </c>
      <c r="T10" s="7">
        <v>22455</v>
      </c>
      <c r="U10" s="7">
        <v>21723</v>
      </c>
      <c r="V10" s="7">
        <v>1303</v>
      </c>
      <c r="W10" s="7">
        <v>14.64386518346339</v>
      </c>
      <c r="X10" s="7">
        <v>20.172671426199571</v>
      </c>
    </row>
    <row r="11" spans="1:42" s="5" customFormat="1" x14ac:dyDescent="0.2">
      <c r="A11" s="4">
        <v>14</v>
      </c>
      <c r="B11" s="5">
        <v>11770</v>
      </c>
      <c r="C11" s="5">
        <v>608</v>
      </c>
      <c r="D11" s="5">
        <v>0.73187286620061776</v>
      </c>
      <c r="E11" s="5">
        <v>0.69783095909321491</v>
      </c>
      <c r="F11" s="5">
        <v>0.3830286558519147</v>
      </c>
      <c r="G11" s="5">
        <v>0.64953512031764427</v>
      </c>
      <c r="H11" s="5">
        <v>0.75036570867933872</v>
      </c>
      <c r="I11" s="5">
        <v>0.16537594632140701</v>
      </c>
      <c r="J11" s="3">
        <v>0.82928301279472116</v>
      </c>
      <c r="K11" s="3">
        <v>0.59786184210526316</v>
      </c>
      <c r="L11" s="3">
        <v>0.16537594632140701</v>
      </c>
      <c r="M11" s="5">
        <v>0.28409090909090912</v>
      </c>
      <c r="N11" s="5">
        <v>0.65789473684210531</v>
      </c>
      <c r="O11" s="5">
        <v>126</v>
      </c>
      <c r="P11" s="5">
        <v>26</v>
      </c>
      <c r="Q11" s="5">
        <v>76</v>
      </c>
      <c r="R11" s="2">
        <f t="shared" si="0"/>
        <v>176</v>
      </c>
      <c r="S11" s="5">
        <v>1216</v>
      </c>
      <c r="T11" s="5">
        <v>23638</v>
      </c>
      <c r="U11" s="5">
        <v>20611</v>
      </c>
      <c r="V11" s="5">
        <v>727</v>
      </c>
      <c r="W11" s="5">
        <v>11.003861003860999</v>
      </c>
      <c r="X11" s="5">
        <v>25.48262548262548</v>
      </c>
    </row>
    <row r="12" spans="1:42" s="7" customFormat="1" x14ac:dyDescent="0.2">
      <c r="A12" s="6">
        <v>16</v>
      </c>
      <c r="B12" s="7">
        <v>7897.5</v>
      </c>
      <c r="C12" s="7">
        <v>1242.5</v>
      </c>
      <c r="D12" s="7">
        <v>0.78018131742024321</v>
      </c>
      <c r="E12" s="7">
        <v>0.90766554149163181</v>
      </c>
      <c r="F12" s="7">
        <v>0.65236216586290763</v>
      </c>
      <c r="G12" s="7">
        <v>0.71151704184851994</v>
      </c>
      <c r="H12" s="7">
        <v>0.83673472229183721</v>
      </c>
      <c r="I12" s="7">
        <v>0.41876499072272261</v>
      </c>
      <c r="J12" s="3">
        <v>0.82245075633910114</v>
      </c>
      <c r="K12" s="3">
        <v>0.8101983002832861</v>
      </c>
      <c r="L12" s="3">
        <v>0.41694312837454439</v>
      </c>
      <c r="M12" s="7">
        <v>0.55601659751037347</v>
      </c>
      <c r="N12" s="7">
        <v>0.89932885906040272</v>
      </c>
      <c r="O12" s="7">
        <v>107</v>
      </c>
      <c r="P12" s="7">
        <v>15</v>
      </c>
      <c r="Q12" s="7">
        <v>149</v>
      </c>
      <c r="R12" s="2">
        <f t="shared" si="0"/>
        <v>241</v>
      </c>
      <c r="S12" s="7">
        <v>2471</v>
      </c>
      <c r="T12" s="7">
        <v>15907</v>
      </c>
      <c r="U12" s="7">
        <v>15115</v>
      </c>
      <c r="V12" s="7">
        <v>2002</v>
      </c>
      <c r="W12" s="7">
        <v>29.171198607787691</v>
      </c>
      <c r="X12" s="7">
        <v>47.182945399173377</v>
      </c>
    </row>
    <row r="13" spans="1:42" s="2" customFormat="1" x14ac:dyDescent="0.2">
      <c r="A13" s="1">
        <v>18</v>
      </c>
      <c r="B13" s="2">
        <v>1461.5</v>
      </c>
      <c r="C13" s="2">
        <v>1076.5</v>
      </c>
      <c r="D13" s="2">
        <v>0.76215738284703805</v>
      </c>
      <c r="E13" s="2">
        <v>0.94381513366560943</v>
      </c>
      <c r="F13" s="2">
        <v>0.81634393671124172</v>
      </c>
      <c r="G13" s="2">
        <v>0.77123180326209162</v>
      </c>
      <c r="H13" s="2">
        <v>0.7731213538959163</v>
      </c>
      <c r="I13" s="2">
        <v>0.69214958413874639</v>
      </c>
      <c r="J13" s="3">
        <v>0.75956706609972946</v>
      </c>
      <c r="K13" s="3">
        <v>0.74676524953789281</v>
      </c>
      <c r="L13" s="3">
        <v>0.68819305351206705</v>
      </c>
      <c r="M13" s="2">
        <v>0.84112149532710279</v>
      </c>
      <c r="N13" s="2">
        <v>0.87378640776699035</v>
      </c>
      <c r="O13" s="2">
        <v>17</v>
      </c>
      <c r="P13" s="2">
        <v>13</v>
      </c>
      <c r="Q13" s="2">
        <v>103</v>
      </c>
      <c r="R13" s="2">
        <f t="shared" si="0"/>
        <v>107</v>
      </c>
      <c r="S13" s="2">
        <v>2164</v>
      </c>
      <c r="T13" s="2">
        <v>3010</v>
      </c>
      <c r="U13" s="2">
        <v>3930</v>
      </c>
      <c r="V13" s="2">
        <v>1616</v>
      </c>
      <c r="W13" s="2">
        <v>71.527777777777786</v>
      </c>
      <c r="X13" s="2">
        <v>74.305555555555557</v>
      </c>
    </row>
    <row r="14" spans="1:42" s="5" customFormat="1" x14ac:dyDescent="0.2">
      <c r="A14" s="4">
        <v>19</v>
      </c>
      <c r="B14" s="5">
        <v>10338</v>
      </c>
      <c r="C14" s="5">
        <v>717</v>
      </c>
      <c r="D14" s="5">
        <v>0.79897754245024655</v>
      </c>
      <c r="E14" s="5">
        <v>0.61104031611771892</v>
      </c>
      <c r="F14" s="5">
        <v>0.4770723896216752</v>
      </c>
      <c r="G14" s="5">
        <v>0.69215218086476793</v>
      </c>
      <c r="H14" s="5">
        <v>0.79339746705165948</v>
      </c>
      <c r="I14" s="5">
        <v>0.29507184916404111</v>
      </c>
      <c r="J14" s="3">
        <v>0.88877881844380402</v>
      </c>
      <c r="K14" s="3">
        <v>0.59839357429718876</v>
      </c>
      <c r="L14" s="3">
        <v>0.29507184916404111</v>
      </c>
      <c r="M14" s="5">
        <v>0.41818181818181821</v>
      </c>
      <c r="N14" s="5">
        <v>0.647887323943662</v>
      </c>
      <c r="O14" s="5">
        <v>64</v>
      </c>
      <c r="P14" s="5">
        <v>25</v>
      </c>
      <c r="Q14" s="5">
        <v>71</v>
      </c>
      <c r="R14" s="2">
        <f t="shared" si="0"/>
        <v>110</v>
      </c>
      <c r="S14" s="5">
        <v>1494</v>
      </c>
      <c r="T14" s="5">
        <v>20714</v>
      </c>
      <c r="U14" s="5">
        <v>19738</v>
      </c>
      <c r="V14" s="5">
        <v>894</v>
      </c>
      <c r="W14" s="5">
        <v>11.50418579530111</v>
      </c>
      <c r="X14" s="5">
        <v>17.823386443424251</v>
      </c>
    </row>
    <row r="15" spans="1:42" s="2" customFormat="1" x14ac:dyDescent="0.2">
      <c r="A15" s="1">
        <v>20</v>
      </c>
      <c r="B15" s="2">
        <v>8585</v>
      </c>
      <c r="C15" s="2">
        <v>2647</v>
      </c>
      <c r="D15" s="2">
        <v>0.80463815195813027</v>
      </c>
      <c r="E15" s="2">
        <v>0.92627765645617965</v>
      </c>
      <c r="F15" s="2">
        <v>0.7287285293791409</v>
      </c>
      <c r="G15" s="2">
        <v>0.74840131028879964</v>
      </c>
      <c r="H15" s="2">
        <v>0.80727652034225139</v>
      </c>
      <c r="I15" s="2">
        <v>0.58057696427303895</v>
      </c>
      <c r="J15" s="3">
        <v>0.81749689771317147</v>
      </c>
      <c r="K15" s="3">
        <v>0.80108838431225371</v>
      </c>
      <c r="L15" s="3">
        <v>0.57934002794088302</v>
      </c>
      <c r="M15" s="2">
        <v>0.75816993464052285</v>
      </c>
      <c r="N15" s="2">
        <v>0.85925925925925928</v>
      </c>
      <c r="O15" s="2">
        <v>74</v>
      </c>
      <c r="P15" s="2">
        <v>38</v>
      </c>
      <c r="Q15" s="2">
        <v>270</v>
      </c>
      <c r="R15" s="2">
        <f t="shared" si="0"/>
        <v>306</v>
      </c>
      <c r="S15" s="2">
        <v>5329</v>
      </c>
      <c r="T15" s="2">
        <v>17235</v>
      </c>
      <c r="U15" s="2">
        <v>18446</v>
      </c>
      <c r="V15" s="2">
        <v>4269</v>
      </c>
      <c r="W15" s="2">
        <v>43.058385753521748</v>
      </c>
      <c r="X15" s="2">
        <v>48.799503853991318</v>
      </c>
    </row>
    <row r="16" spans="1:42" s="7" customFormat="1" x14ac:dyDescent="0.2">
      <c r="A16" s="6">
        <v>21</v>
      </c>
      <c r="B16" s="7">
        <v>6033</v>
      </c>
      <c r="C16" s="7">
        <v>1551</v>
      </c>
      <c r="D16" s="7">
        <v>0.62985769020251781</v>
      </c>
      <c r="E16" s="7">
        <v>0.88811832826551074</v>
      </c>
      <c r="F16" s="7">
        <v>0.60745167984469584</v>
      </c>
      <c r="G16" s="7">
        <v>0.79839902211264169</v>
      </c>
      <c r="H16" s="7">
        <v>0.76390492971649682</v>
      </c>
      <c r="I16" s="7">
        <v>0.53867624894167099</v>
      </c>
      <c r="J16" s="3">
        <v>0.83702345080571205</v>
      </c>
      <c r="K16" s="3">
        <v>0.72774027643844419</v>
      </c>
      <c r="L16" s="3">
        <v>0.53867624894167099</v>
      </c>
      <c r="M16" s="7">
        <v>0.63589743589743586</v>
      </c>
      <c r="N16" s="7">
        <v>0.87323943661971826</v>
      </c>
      <c r="O16" s="7">
        <v>71</v>
      </c>
      <c r="P16" s="7">
        <v>18</v>
      </c>
      <c r="Q16" s="7">
        <v>142</v>
      </c>
      <c r="R16" s="2">
        <f t="shared" si="0"/>
        <v>195</v>
      </c>
      <c r="S16" s="7">
        <v>3111</v>
      </c>
      <c r="T16" s="7">
        <v>12155</v>
      </c>
      <c r="U16" s="7">
        <v>12778</v>
      </c>
      <c r="V16" s="7">
        <v>2264</v>
      </c>
      <c r="W16" s="7">
        <v>33.464257659073063</v>
      </c>
      <c r="X16" s="7">
        <v>45.954438334642582</v>
      </c>
    </row>
    <row r="19" spans="4:15" x14ac:dyDescent="0.2">
      <c r="D19" s="8"/>
      <c r="E19" s="8" t="s">
        <v>45</v>
      </c>
      <c r="F19" s="8" t="s">
        <v>46</v>
      </c>
      <c r="G19" s="8"/>
      <c r="H19" s="8"/>
      <c r="I19" s="8" t="s">
        <v>47</v>
      </c>
      <c r="J19" s="8" t="s">
        <v>48</v>
      </c>
      <c r="K19" s="8" t="s">
        <v>49</v>
      </c>
      <c r="L19" s="8" t="s">
        <v>50</v>
      </c>
      <c r="M19" s="8" t="s">
        <v>51</v>
      </c>
      <c r="N19" s="8" t="s">
        <v>52</v>
      </c>
      <c r="O19" s="8" t="s">
        <v>53</v>
      </c>
    </row>
    <row r="20" spans="4:15" x14ac:dyDescent="0.2">
      <c r="D20" s="8" t="s">
        <v>54</v>
      </c>
      <c r="E20" s="8">
        <f>SUM(V2:V16)</f>
        <v>27287</v>
      </c>
      <c r="F20" s="8">
        <f>F22-F21</f>
        <v>28779</v>
      </c>
      <c r="G20" s="8">
        <f>E20+F20</f>
        <v>56066</v>
      </c>
      <c r="H20" s="8"/>
      <c r="I20" s="8">
        <f>G22/(G20+G21)</f>
        <v>0.87103570864817748</v>
      </c>
      <c r="J20" s="8">
        <f>E20/E22</f>
        <v>0.75608201717927404</v>
      </c>
      <c r="K20" s="8">
        <f>F21/F22</f>
        <v>0.8872843915965597</v>
      </c>
      <c r="L20" s="8">
        <f>E20/G20</f>
        <v>0.48669425320158383</v>
      </c>
      <c r="M20" s="8">
        <f>(N20-O20)/(1-O20)</f>
        <v>0.51983590957362225</v>
      </c>
      <c r="N20" s="8">
        <f>G22/(G20+G21)</f>
        <v>0.87103570864817748</v>
      </c>
      <c r="O20" s="8">
        <f>(E22*G20+F22*G21)/(E22+F22)^2</f>
        <v>0.73141620974341426</v>
      </c>
    </row>
    <row r="21" spans="4:15" x14ac:dyDescent="0.2">
      <c r="D21" s="8" t="s">
        <v>55</v>
      </c>
      <c r="E21" s="8">
        <f>E22-E20</f>
        <v>8803</v>
      </c>
      <c r="F21" s="8">
        <f>G22-E20</f>
        <v>226545</v>
      </c>
      <c r="G21" s="8">
        <f>E21+F21</f>
        <v>235348</v>
      </c>
      <c r="H21" s="8"/>
      <c r="I21" s="8"/>
      <c r="J21" s="8"/>
      <c r="K21" s="8"/>
      <c r="L21" s="8"/>
      <c r="M21" s="8"/>
      <c r="N21" s="8"/>
      <c r="O21" s="8"/>
    </row>
    <row r="22" spans="4:15" x14ac:dyDescent="0.2">
      <c r="D22" s="8"/>
      <c r="E22" s="8">
        <f>SUM(S2:S16)</f>
        <v>36090</v>
      </c>
      <c r="F22" s="8">
        <f>SUM(T2:T16)</f>
        <v>255324</v>
      </c>
      <c r="G22" s="8">
        <f>SUM(U2:U16)</f>
        <v>253832</v>
      </c>
      <c r="H22" s="8"/>
      <c r="I22" s="8"/>
      <c r="J22" s="8"/>
      <c r="K22" s="8"/>
      <c r="L22" s="8"/>
      <c r="M22" s="8"/>
      <c r="N22" s="8"/>
      <c r="O22" s="8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WNI10</dc:creator>
  <cp:lastModifiedBy>WNI10</cp:lastModifiedBy>
  <dcterms:created xsi:type="dcterms:W3CDTF">2019-01-02T12:34:41Z</dcterms:created>
  <dcterms:modified xsi:type="dcterms:W3CDTF">2019-01-02T12:47:57Z</dcterms:modified>
</cp:coreProperties>
</file>